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0860" tabRatio="807" firstSheet="15" activeTab="20"/>
  </bookViews>
  <sheets>
    <sheet name="(32)Flange Peq" sheetId="34" r:id="rId1"/>
    <sheet name="(31)Flange Peq" sheetId="33" r:id="rId2"/>
    <sheet name="(20)Flange Peq" sheetId="22" r:id="rId3"/>
    <sheet name="(19)Flange Peq" sheetId="21" r:id="rId4"/>
    <sheet name="(18)Flange Peq" sheetId="20" r:id="rId5"/>
    <sheet name="(17)Flange Peq" sheetId="19" r:id="rId6"/>
    <sheet name="(16)Flange Peq" sheetId="18" r:id="rId7"/>
    <sheet name="(15)Flange Peq" sheetId="17" r:id="rId8"/>
    <sheet name="(14)Flange Peq" sheetId="16" r:id="rId9"/>
    <sheet name="(13)Flange Peq" sheetId="15" r:id="rId10"/>
    <sheet name="(12)Flange Peq" sheetId="14" r:id="rId11"/>
    <sheet name="(11)Flange Peq" sheetId="13" r:id="rId12"/>
    <sheet name="(10)Flange Peq" sheetId="12" r:id="rId13"/>
    <sheet name="(9)Flange Peq" sheetId="11" r:id="rId14"/>
    <sheet name="(8)Flange Peq" sheetId="10" r:id="rId15"/>
    <sheet name="(7)Flange Peq" sheetId="9" r:id="rId16"/>
    <sheet name="(6)Flange Peq" sheetId="8" r:id="rId17"/>
    <sheet name="(5)Flange Peq" sheetId="7" r:id="rId18"/>
    <sheet name="(4)Flange Peq" sheetId="6" r:id="rId19"/>
    <sheet name="(3)Flange Peq" sheetId="5" r:id="rId20"/>
    <sheet name="(2)Flange Peq" sheetId="4" r:id="rId21"/>
    <sheet name="(1)Flange Peq" sheetId="3" r:id="rId22"/>
    <sheet name="Input Echo" sheetId="2" r:id="rId23"/>
    <sheet name="Synthèse" sheetId="1" r:id="rId24"/>
  </sheets>
  <externalReferences>
    <externalReference r:id="rId25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8"/>
  <c r="M11" i="2"/>
  <c r="B8" i="4" s="1"/>
  <c r="D8" i="3"/>
  <c r="G167" i="2"/>
  <c r="G166"/>
  <c r="G165"/>
  <c r="G180"/>
  <c r="G179"/>
  <c r="G178"/>
  <c r="G177"/>
  <c r="G176"/>
  <c r="G175"/>
  <c r="G174"/>
  <c r="G173"/>
  <c r="G172"/>
  <c r="G171"/>
  <c r="G170"/>
  <c r="G169"/>
  <c r="G168"/>
  <c r="G150"/>
  <c r="G149"/>
  <c r="G148"/>
  <c r="G163"/>
  <c r="G162"/>
  <c r="G161"/>
  <c r="G160"/>
  <c r="G159"/>
  <c r="G158"/>
  <c r="G157"/>
  <c r="G156"/>
  <c r="G155"/>
  <c r="G154"/>
  <c r="G153"/>
  <c r="G152"/>
  <c r="G151"/>
  <c r="D9" i="3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B9" i="4" l="1"/>
  <c r="O11" i="2"/>
  <c r="B8" i="3"/>
  <c r="G13" i="2"/>
  <c r="G27"/>
  <c r="G40"/>
  <c r="G56"/>
  <c r="G72"/>
  <c r="G88"/>
  <c r="G104"/>
  <c r="G121"/>
  <c r="G134"/>
  <c r="G185"/>
  <c r="G198"/>
  <c r="G214"/>
  <c r="G230"/>
  <c r="G246"/>
  <c r="G263"/>
  <c r="G276"/>
  <c r="G292"/>
  <c r="G347"/>
  <c r="G360"/>
  <c r="G374"/>
  <c r="G433"/>
  <c r="G446"/>
  <c r="G459"/>
  <c r="G475"/>
  <c r="G499"/>
  <c r="G512"/>
  <c r="G525"/>
  <c r="G538"/>
  <c r="G554"/>
  <c r="G570"/>
  <c r="G628"/>
  <c r="G644"/>
  <c r="G759"/>
  <c r="G772"/>
  <c r="G788"/>
  <c r="G804"/>
  <c r="G817"/>
  <c r="G830"/>
  <c r="G843"/>
  <c r="G856"/>
  <c r="G872"/>
  <c r="G885"/>
  <c r="G898"/>
  <c r="G911"/>
  <c r="G309"/>
  <c r="G325"/>
  <c r="G375"/>
  <c r="G184"/>
  <c r="G133"/>
  <c r="G120"/>
  <c r="G103"/>
  <c r="G87"/>
  <c r="G71"/>
  <c r="G55"/>
  <c r="G373"/>
  <c r="G390"/>
  <c r="G498"/>
  <c r="G511"/>
  <c r="G524"/>
  <c r="G537"/>
  <c r="G553"/>
  <c r="G569"/>
  <c r="G585"/>
  <c r="G601"/>
  <c r="G614"/>
  <c r="G627"/>
  <c r="G701"/>
  <c r="G717"/>
  <c r="G730"/>
  <c r="G758"/>
  <c r="G771"/>
  <c r="G787"/>
  <c r="G803"/>
  <c r="G816"/>
  <c r="G829"/>
  <c r="G842"/>
  <c r="G855"/>
  <c r="G884"/>
  <c r="G897"/>
  <c r="G910"/>
  <c r="G39"/>
  <c r="G26"/>
  <c r="G12"/>
  <c r="G921" l="1"/>
  <c r="G920"/>
  <c r="G919"/>
  <c r="G918"/>
  <c r="G917"/>
  <c r="G916"/>
  <c r="G915"/>
  <c r="G914"/>
  <c r="G913"/>
  <c r="G912"/>
  <c r="G909"/>
  <c r="G908"/>
  <c r="G907"/>
  <c r="G906"/>
  <c r="G905"/>
  <c r="G904"/>
  <c r="G903"/>
  <c r="G902"/>
  <c r="G901"/>
  <c r="G900"/>
  <c r="G899"/>
  <c r="G896"/>
  <c r="G895"/>
  <c r="G894"/>
  <c r="G893"/>
  <c r="G892"/>
  <c r="G891"/>
  <c r="G890"/>
  <c r="G889"/>
  <c r="G888"/>
  <c r="G887"/>
  <c r="G886"/>
  <c r="G883"/>
  <c r="G882"/>
  <c r="G881"/>
  <c r="G880"/>
  <c r="G879"/>
  <c r="G878"/>
  <c r="G877"/>
  <c r="G876"/>
  <c r="G875"/>
  <c r="G874"/>
  <c r="G873"/>
  <c r="G870"/>
  <c r="G869"/>
  <c r="G868"/>
  <c r="G867"/>
  <c r="G866"/>
  <c r="G865"/>
  <c r="G864"/>
  <c r="G863"/>
  <c r="G862"/>
  <c r="G861"/>
  <c r="G860"/>
  <c r="G859"/>
  <c r="G858"/>
  <c r="G857"/>
  <c r="G854"/>
  <c r="G853"/>
  <c r="G852"/>
  <c r="G851"/>
  <c r="G850"/>
  <c r="G849"/>
  <c r="G848"/>
  <c r="G847"/>
  <c r="G846"/>
  <c r="G845"/>
  <c r="G844"/>
  <c r="G841"/>
  <c r="G840"/>
  <c r="G839"/>
  <c r="G838"/>
  <c r="G837"/>
  <c r="G836"/>
  <c r="G835"/>
  <c r="G834"/>
  <c r="G833"/>
  <c r="G832"/>
  <c r="G831"/>
  <c r="G828"/>
  <c r="G827"/>
  <c r="G826"/>
  <c r="G825"/>
  <c r="G824"/>
  <c r="G823"/>
  <c r="G822"/>
  <c r="G821"/>
  <c r="G820"/>
  <c r="G819"/>
  <c r="G818"/>
  <c r="G815"/>
  <c r="G814"/>
  <c r="G813"/>
  <c r="G812"/>
  <c r="G811"/>
  <c r="G810"/>
  <c r="G809"/>
  <c r="G808"/>
  <c r="G807"/>
  <c r="G806"/>
  <c r="G805"/>
  <c r="G802"/>
  <c r="G801"/>
  <c r="G800"/>
  <c r="G799"/>
  <c r="G798"/>
  <c r="G797"/>
  <c r="G796"/>
  <c r="G795"/>
  <c r="G794"/>
  <c r="G793"/>
  <c r="G792"/>
  <c r="G791"/>
  <c r="G790"/>
  <c r="G789"/>
  <c r="G786"/>
  <c r="G785"/>
  <c r="G784"/>
  <c r="G783"/>
  <c r="G782"/>
  <c r="G781"/>
  <c r="G780"/>
  <c r="G779"/>
  <c r="G778"/>
  <c r="G777"/>
  <c r="G776"/>
  <c r="G775"/>
  <c r="G774"/>
  <c r="G773"/>
  <c r="G770"/>
  <c r="G769"/>
  <c r="G768"/>
  <c r="G767"/>
  <c r="G766"/>
  <c r="G765"/>
  <c r="G764"/>
  <c r="G763"/>
  <c r="G762"/>
  <c r="G761"/>
  <c r="G760"/>
  <c r="G757"/>
  <c r="G756"/>
  <c r="G755"/>
  <c r="G754"/>
  <c r="G753"/>
  <c r="G752"/>
  <c r="G751"/>
  <c r="G750"/>
  <c r="G749"/>
  <c r="G748"/>
  <c r="G747"/>
  <c r="G746"/>
  <c r="G745"/>
  <c r="G742"/>
  <c r="G741"/>
  <c r="G740"/>
  <c r="G739"/>
  <c r="G738"/>
  <c r="G737"/>
  <c r="G736"/>
  <c r="G735"/>
  <c r="G734"/>
  <c r="G733"/>
  <c r="G732"/>
  <c r="G729"/>
  <c r="G728"/>
  <c r="G727"/>
  <c r="G726"/>
  <c r="G725"/>
  <c r="G724"/>
  <c r="G723"/>
  <c r="G722"/>
  <c r="G721"/>
  <c r="G720"/>
  <c r="G719"/>
  <c r="G716"/>
  <c r="G715"/>
  <c r="G714"/>
  <c r="G713"/>
  <c r="G712"/>
  <c r="G711"/>
  <c r="G710"/>
  <c r="G709"/>
  <c r="G708"/>
  <c r="G707"/>
  <c r="G706"/>
  <c r="G705"/>
  <c r="G704"/>
  <c r="G703"/>
  <c r="G700"/>
  <c r="G699"/>
  <c r="G698"/>
  <c r="G697"/>
  <c r="G696"/>
  <c r="G695"/>
  <c r="G694"/>
  <c r="G693"/>
  <c r="G692"/>
  <c r="G691"/>
  <c r="G690"/>
  <c r="G687"/>
  <c r="G686"/>
  <c r="G685"/>
  <c r="G684"/>
  <c r="G683"/>
  <c r="G682"/>
  <c r="G681"/>
  <c r="G680"/>
  <c r="G679"/>
  <c r="G678"/>
  <c r="G677"/>
  <c r="G674"/>
  <c r="G673"/>
  <c r="G672"/>
  <c r="G671"/>
  <c r="G670"/>
  <c r="G669"/>
  <c r="G668"/>
  <c r="G667"/>
  <c r="G666"/>
  <c r="G665"/>
  <c r="G664"/>
  <c r="G663"/>
  <c r="G662"/>
  <c r="G661"/>
  <c r="G658"/>
  <c r="G657"/>
  <c r="G656"/>
  <c r="G655"/>
  <c r="G654"/>
  <c r="G653"/>
  <c r="G652"/>
  <c r="G651"/>
  <c r="G650"/>
  <c r="G649"/>
  <c r="G648"/>
  <c r="G647"/>
  <c r="G646"/>
  <c r="G645"/>
  <c r="G642"/>
  <c r="G641"/>
  <c r="G640"/>
  <c r="G639"/>
  <c r="G638"/>
  <c r="G637"/>
  <c r="G636"/>
  <c r="G635"/>
  <c r="G634"/>
  <c r="G633"/>
  <c r="G632"/>
  <c r="G631"/>
  <c r="G630"/>
  <c r="G629"/>
  <c r="G626"/>
  <c r="G625"/>
  <c r="G624"/>
  <c r="G623"/>
  <c r="G622"/>
  <c r="G621"/>
  <c r="G620"/>
  <c r="G619"/>
  <c r="G618"/>
  <c r="G617"/>
  <c r="G616"/>
  <c r="G613"/>
  <c r="G612"/>
  <c r="G611"/>
  <c r="G610"/>
  <c r="G609"/>
  <c r="G608"/>
  <c r="G607"/>
  <c r="G606"/>
  <c r="G605"/>
  <c r="G604"/>
  <c r="G603"/>
  <c r="G600"/>
  <c r="G599"/>
  <c r="G598"/>
  <c r="G597"/>
  <c r="G596"/>
  <c r="G595"/>
  <c r="G594"/>
  <c r="G593"/>
  <c r="G592"/>
  <c r="G591"/>
  <c r="G590"/>
  <c r="G589"/>
  <c r="G588"/>
  <c r="G587"/>
  <c r="G584"/>
  <c r="G583"/>
  <c r="G582"/>
  <c r="G581"/>
  <c r="G580"/>
  <c r="G579"/>
  <c r="G578"/>
  <c r="G577"/>
  <c r="G576"/>
  <c r="G575"/>
  <c r="G574"/>
  <c r="G573"/>
  <c r="G572"/>
  <c r="G571"/>
  <c r="G568"/>
  <c r="G567"/>
  <c r="G566"/>
  <c r="G565"/>
  <c r="G564"/>
  <c r="G563"/>
  <c r="G562"/>
  <c r="G561"/>
  <c r="G560"/>
  <c r="G559"/>
  <c r="G558"/>
  <c r="G557"/>
  <c r="G556"/>
  <c r="G555"/>
  <c r="G552"/>
  <c r="G551"/>
  <c r="G550"/>
  <c r="G549"/>
  <c r="G548"/>
  <c r="G547"/>
  <c r="G546"/>
  <c r="G545"/>
  <c r="G544"/>
  <c r="G543"/>
  <c r="G542"/>
  <c r="G541"/>
  <c r="G540"/>
  <c r="G539"/>
  <c r="G536"/>
  <c r="G535"/>
  <c r="G534"/>
  <c r="G533"/>
  <c r="G532"/>
  <c r="G531"/>
  <c r="G530"/>
  <c r="G529"/>
  <c r="G528"/>
  <c r="G527"/>
  <c r="G526"/>
  <c r="G523"/>
  <c r="G522"/>
  <c r="G521"/>
  <c r="G520"/>
  <c r="G519"/>
  <c r="G518"/>
  <c r="G517"/>
  <c r="G516"/>
  <c r="G515"/>
  <c r="G514"/>
  <c r="G513"/>
  <c r="G510"/>
  <c r="G509"/>
  <c r="G508"/>
  <c r="G507"/>
  <c r="G506"/>
  <c r="G505"/>
  <c r="G504"/>
  <c r="G503"/>
  <c r="G502"/>
  <c r="G501"/>
  <c r="G500"/>
  <c r="G497"/>
  <c r="G491"/>
  <c r="G490"/>
  <c r="G489"/>
  <c r="G488"/>
  <c r="G487"/>
  <c r="G486"/>
  <c r="G485"/>
  <c r="G484"/>
  <c r="G483"/>
  <c r="G482"/>
  <c r="G481"/>
  <c r="G480"/>
  <c r="G479"/>
  <c r="G478"/>
  <c r="G477"/>
  <c r="G476"/>
  <c r="G473"/>
  <c r="G472"/>
  <c r="G471"/>
  <c r="G470"/>
  <c r="G469"/>
  <c r="G468"/>
  <c r="G467"/>
  <c r="G466"/>
  <c r="G465"/>
  <c r="G464"/>
  <c r="G463"/>
  <c r="G462"/>
  <c r="G461"/>
  <c r="G460"/>
  <c r="G457"/>
  <c r="G456"/>
  <c r="G455"/>
  <c r="G454"/>
  <c r="G453"/>
  <c r="G452"/>
  <c r="G451"/>
  <c r="G450"/>
  <c r="G449"/>
  <c r="G448"/>
  <c r="G447"/>
  <c r="G444"/>
  <c r="G443"/>
  <c r="G442"/>
  <c r="G441"/>
  <c r="G440"/>
  <c r="G439"/>
  <c r="G438"/>
  <c r="G437"/>
  <c r="G436"/>
  <c r="G435"/>
  <c r="G434"/>
  <c r="G431"/>
  <c r="G430"/>
  <c r="G429"/>
  <c r="G428"/>
  <c r="G427"/>
  <c r="G426"/>
  <c r="G425"/>
  <c r="G424"/>
  <c r="G423"/>
  <c r="G422"/>
  <c r="G421"/>
  <c r="G418"/>
  <c r="G417"/>
  <c r="G416"/>
  <c r="G415"/>
  <c r="G414"/>
  <c r="G413"/>
  <c r="G412"/>
  <c r="G411"/>
  <c r="G410"/>
  <c r="G409"/>
  <c r="G408"/>
  <c r="G405"/>
  <c r="G404"/>
  <c r="G403"/>
  <c r="G402"/>
  <c r="G401"/>
  <c r="G400"/>
  <c r="G399"/>
  <c r="G398"/>
  <c r="G397"/>
  <c r="G396"/>
  <c r="G395"/>
  <c r="G394"/>
  <c r="G393"/>
  <c r="G392"/>
  <c r="G389"/>
  <c r="G387"/>
  <c r="G386"/>
  <c r="G385"/>
  <c r="G384"/>
  <c r="G383"/>
  <c r="G382"/>
  <c r="G381"/>
  <c r="G380"/>
  <c r="G379"/>
  <c r="G378"/>
  <c r="G377"/>
  <c r="G376"/>
  <c r="G372"/>
  <c r="G370"/>
  <c r="G369"/>
  <c r="G368"/>
  <c r="G367"/>
  <c r="G366"/>
  <c r="G365"/>
  <c r="G364"/>
  <c r="G363"/>
  <c r="G362"/>
  <c r="G361"/>
  <c r="G358"/>
  <c r="G357"/>
  <c r="G356"/>
  <c r="G355"/>
  <c r="G354"/>
  <c r="G353"/>
  <c r="G352"/>
  <c r="G351"/>
  <c r="G350"/>
  <c r="G349"/>
  <c r="G348"/>
  <c r="G345"/>
  <c r="G341"/>
  <c r="G340"/>
  <c r="G339"/>
  <c r="G338"/>
  <c r="G337"/>
  <c r="G336"/>
  <c r="G335"/>
  <c r="G334"/>
  <c r="G333"/>
  <c r="G332"/>
  <c r="G331"/>
  <c r="G330"/>
  <c r="G329"/>
  <c r="G328"/>
  <c r="G327"/>
  <c r="G326"/>
  <c r="G323"/>
  <c r="G322"/>
  <c r="G321"/>
  <c r="G320"/>
  <c r="G319"/>
  <c r="G318"/>
  <c r="G317"/>
  <c r="G316"/>
  <c r="G315"/>
  <c r="G314"/>
  <c r="G313"/>
  <c r="G312"/>
  <c r="G311"/>
  <c r="G310"/>
  <c r="G307"/>
  <c r="G305"/>
  <c r="G304"/>
  <c r="G303"/>
  <c r="G302"/>
  <c r="G301"/>
  <c r="G300"/>
  <c r="G299"/>
  <c r="G298"/>
  <c r="G297"/>
  <c r="G296"/>
  <c r="G295"/>
  <c r="G294"/>
  <c r="G293"/>
  <c r="G290"/>
  <c r="G289"/>
  <c r="G288"/>
  <c r="G287"/>
  <c r="G286"/>
  <c r="G285"/>
  <c r="G284"/>
  <c r="G283"/>
  <c r="G282"/>
  <c r="G281"/>
  <c r="G280"/>
  <c r="G279"/>
  <c r="G278"/>
  <c r="G277"/>
  <c r="G274"/>
  <c r="G273"/>
  <c r="G272"/>
  <c r="G271"/>
  <c r="G270"/>
  <c r="G269"/>
  <c r="G268"/>
  <c r="G267"/>
  <c r="G266"/>
  <c r="G265"/>
  <c r="G264"/>
  <c r="G261"/>
  <c r="G259"/>
  <c r="G258"/>
  <c r="G257"/>
  <c r="G256"/>
  <c r="G255"/>
  <c r="G254"/>
  <c r="G253"/>
  <c r="G252"/>
  <c r="G251"/>
  <c r="G250"/>
  <c r="G249"/>
  <c r="G248"/>
  <c r="G247"/>
  <c r="G244"/>
  <c r="G243"/>
  <c r="G242"/>
  <c r="G241"/>
  <c r="G240"/>
  <c r="G239"/>
  <c r="G238"/>
  <c r="G237"/>
  <c r="G236"/>
  <c r="G235"/>
  <c r="G234"/>
  <c r="G233"/>
  <c r="G232"/>
  <c r="G231"/>
  <c r="G228"/>
  <c r="G227"/>
  <c r="G226"/>
  <c r="G225"/>
  <c r="G224"/>
  <c r="G223"/>
  <c r="G222"/>
  <c r="G221"/>
  <c r="G220"/>
  <c r="G219"/>
  <c r="G218"/>
  <c r="G217"/>
  <c r="G216"/>
  <c r="G215"/>
  <c r="G212"/>
  <c r="G211"/>
  <c r="G210"/>
  <c r="G209"/>
  <c r="G208"/>
  <c r="G207"/>
  <c r="G206"/>
  <c r="G205"/>
  <c r="G204"/>
  <c r="G203"/>
  <c r="G202"/>
  <c r="G201"/>
  <c r="G200"/>
  <c r="G199"/>
  <c r="G196"/>
  <c r="G195"/>
  <c r="G194"/>
  <c r="G193"/>
  <c r="G192"/>
  <c r="G191"/>
  <c r="G190"/>
  <c r="G189"/>
  <c r="G188"/>
  <c r="G187"/>
  <c r="G186"/>
  <c r="G183"/>
  <c r="G147"/>
  <c r="G146"/>
  <c r="G145"/>
  <c r="G144"/>
  <c r="G143"/>
  <c r="G142"/>
  <c r="G141"/>
  <c r="G140"/>
  <c r="G139"/>
  <c r="G138"/>
  <c r="G137"/>
  <c r="G136"/>
  <c r="G135"/>
  <c r="G132"/>
  <c r="G131"/>
  <c r="G130"/>
  <c r="G129"/>
  <c r="G128"/>
  <c r="G127"/>
  <c r="G126"/>
  <c r="G125"/>
  <c r="G124"/>
  <c r="G123"/>
  <c r="G122"/>
  <c r="G119"/>
  <c r="G117"/>
  <c r="G116"/>
  <c r="G115"/>
  <c r="G114"/>
  <c r="G113"/>
  <c r="G112"/>
  <c r="G111"/>
  <c r="G110"/>
  <c r="G109"/>
  <c r="G108"/>
  <c r="G107"/>
  <c r="G106"/>
  <c r="G105"/>
  <c r="G102"/>
  <c r="G101"/>
  <c r="G100"/>
  <c r="G99"/>
  <c r="G98"/>
  <c r="G97"/>
  <c r="G96"/>
  <c r="G95"/>
  <c r="G94"/>
  <c r="G93"/>
  <c r="G92"/>
  <c r="G91"/>
  <c r="G90"/>
  <c r="G89"/>
  <c r="G86"/>
  <c r="G85"/>
  <c r="G84"/>
  <c r="G83"/>
  <c r="G82"/>
  <c r="G81"/>
  <c r="G80"/>
  <c r="G79"/>
  <c r="G78"/>
  <c r="G77"/>
  <c r="G76"/>
  <c r="G75"/>
  <c r="G74"/>
  <c r="G73"/>
  <c r="G70"/>
  <c r="G69"/>
  <c r="G68"/>
  <c r="G67"/>
  <c r="G66"/>
  <c r="G65"/>
  <c r="G64"/>
  <c r="G63"/>
  <c r="G62"/>
  <c r="G61"/>
  <c r="G60"/>
  <c r="G59"/>
  <c r="G58"/>
  <c r="G57"/>
  <c r="G54"/>
  <c r="G53"/>
  <c r="G52"/>
  <c r="G51"/>
  <c r="G50"/>
  <c r="G49"/>
  <c r="G48"/>
  <c r="G47"/>
  <c r="G46"/>
  <c r="G45"/>
  <c r="G44"/>
  <c r="G43"/>
  <c r="G42"/>
  <c r="G41"/>
  <c r="G38"/>
  <c r="G37"/>
  <c r="G36"/>
  <c r="G35"/>
  <c r="G34"/>
  <c r="G33"/>
  <c r="G32"/>
  <c r="G31"/>
  <c r="G30"/>
  <c r="G29"/>
  <c r="G28"/>
  <c r="G25"/>
  <c r="G23"/>
  <c r="G22"/>
  <c r="G21"/>
  <c r="G20"/>
  <c r="G19"/>
  <c r="G18"/>
  <c r="G17"/>
  <c r="G16"/>
  <c r="G15"/>
  <c r="G14"/>
  <c r="G11"/>
  <c r="M17" l="1"/>
  <c r="O17" s="1"/>
  <c r="M25"/>
  <c r="O25" s="1"/>
  <c r="M33"/>
  <c r="O33" s="1"/>
  <c r="M41"/>
  <c r="O41" s="1"/>
  <c r="M49"/>
  <c r="O49" s="1"/>
  <c r="M57"/>
  <c r="O57" s="1"/>
  <c r="M65"/>
  <c r="M73"/>
  <c r="O73" s="1"/>
  <c r="M81"/>
  <c r="O81" s="1"/>
  <c r="M89"/>
  <c r="O89" s="1"/>
  <c r="M97"/>
  <c r="M105"/>
  <c r="O105" s="1"/>
  <c r="M113"/>
  <c r="M121"/>
  <c r="O121" s="1"/>
  <c r="M129"/>
  <c r="O129" s="1"/>
  <c r="M137"/>
  <c r="M145"/>
  <c r="O145" s="1"/>
  <c r="M153"/>
  <c r="O153" s="1"/>
  <c r="M161"/>
  <c r="O161" s="1"/>
  <c r="M169"/>
  <c r="O169" s="1"/>
  <c r="M177"/>
  <c r="O177" s="1"/>
  <c r="M185"/>
  <c r="O185" s="1"/>
  <c r="M193"/>
  <c r="O193" s="1"/>
  <c r="M201"/>
  <c r="O201" s="1"/>
  <c r="M209"/>
  <c r="O209" s="1"/>
  <c r="M217"/>
  <c r="B20" i="4" s="1"/>
  <c r="M225" i="2"/>
  <c r="O225" s="1"/>
  <c r="M233"/>
  <c r="O233" s="1"/>
  <c r="M241"/>
  <c r="O241" s="1"/>
  <c r="M249"/>
  <c r="O249" s="1"/>
  <c r="M257"/>
  <c r="O257" s="1"/>
  <c r="M265"/>
  <c r="O265" s="1"/>
  <c r="M273"/>
  <c r="M281"/>
  <c r="O281" s="1"/>
  <c r="M289"/>
  <c r="O289" s="1"/>
  <c r="M297"/>
  <c r="O297" s="1"/>
  <c r="M305"/>
  <c r="O305" s="1"/>
  <c r="M313"/>
  <c r="O313" s="1"/>
  <c r="M321"/>
  <c r="O321" s="1"/>
  <c r="M329"/>
  <c r="O329" s="1"/>
  <c r="M337"/>
  <c r="O337" s="1"/>
  <c r="M345"/>
  <c r="O345" s="1"/>
  <c r="M353"/>
  <c r="O353" s="1"/>
  <c r="M361"/>
  <c r="M369"/>
  <c r="O369" s="1"/>
  <c r="M377"/>
  <c r="O377" s="1"/>
  <c r="M385"/>
  <c r="O385" s="1"/>
  <c r="M393"/>
  <c r="O393" s="1"/>
  <c r="M401"/>
  <c r="O401" s="1"/>
  <c r="M409"/>
  <c r="O409" s="1"/>
  <c r="M417"/>
  <c r="O417" s="1"/>
  <c r="M425"/>
  <c r="O425" s="1"/>
  <c r="M433"/>
  <c r="O433" s="1"/>
  <c r="M441"/>
  <c r="O441" s="1"/>
  <c r="M449"/>
  <c r="M457"/>
  <c r="O457" s="1"/>
  <c r="M465"/>
  <c r="O465" s="1"/>
  <c r="M473"/>
  <c r="O473" s="1"/>
  <c r="M481"/>
  <c r="O481" s="1"/>
  <c r="M489"/>
  <c r="O489" s="1"/>
  <c r="M497"/>
  <c r="O497" s="1"/>
  <c r="M505"/>
  <c r="B92" i="4" s="1"/>
  <c r="M513" i="2"/>
  <c r="O513" s="1"/>
  <c r="M521"/>
  <c r="O521" s="1"/>
  <c r="M529"/>
  <c r="M537"/>
  <c r="O537" s="1"/>
  <c r="M545"/>
  <c r="O545" s="1"/>
  <c r="M553"/>
  <c r="O553" s="1"/>
  <c r="M561"/>
  <c r="O561" s="1"/>
  <c r="M569"/>
  <c r="O569" s="1"/>
  <c r="M18"/>
  <c r="B10" i="4" s="1"/>
  <c r="M26" i="2"/>
  <c r="O26" s="1"/>
  <c r="M34"/>
  <c r="O34" s="1"/>
  <c r="M42"/>
  <c r="B46" i="4" s="1"/>
  <c r="M50" i="2"/>
  <c r="O50" s="1"/>
  <c r="M58"/>
  <c r="M66"/>
  <c r="O66" s="1"/>
  <c r="M74"/>
  <c r="O74" s="1"/>
  <c r="M82"/>
  <c r="O82" s="1"/>
  <c r="M90"/>
  <c r="B14" i="4" s="1"/>
  <c r="M98" i="2"/>
  <c r="O98" s="1"/>
  <c r="M106"/>
  <c r="O106" s="1"/>
  <c r="M114"/>
  <c r="O114" s="1"/>
  <c r="M122"/>
  <c r="M130"/>
  <c r="O130" s="1"/>
  <c r="M138"/>
  <c r="M146"/>
  <c r="O146" s="1"/>
  <c r="M154"/>
  <c r="O154" s="1"/>
  <c r="M162"/>
  <c r="O162" s="1"/>
  <c r="M170"/>
  <c r="O170" s="1"/>
  <c r="M178"/>
  <c r="O178" s="1"/>
  <c r="M186"/>
  <c r="O186" s="1"/>
  <c r="M194"/>
  <c r="O194" s="1"/>
  <c r="M202"/>
  <c r="O202" s="1"/>
  <c r="M210"/>
  <c r="O210" s="1"/>
  <c r="M218"/>
  <c r="O218" s="1"/>
  <c r="M226"/>
  <c r="O226" s="1"/>
  <c r="M234"/>
  <c r="O234" s="1"/>
  <c r="M242"/>
  <c r="O242" s="1"/>
  <c r="M250"/>
  <c r="O250" s="1"/>
  <c r="M258"/>
  <c r="O258" s="1"/>
  <c r="M266"/>
  <c r="M274"/>
  <c r="O274" s="1"/>
  <c r="M282"/>
  <c r="B72" i="4" s="1"/>
  <c r="M290" i="2"/>
  <c r="O290" s="1"/>
  <c r="M298"/>
  <c r="O298" s="1"/>
  <c r="M306"/>
  <c r="O306" s="1"/>
  <c r="M314"/>
  <c r="O314" s="1"/>
  <c r="M322"/>
  <c r="O322" s="1"/>
  <c r="M330"/>
  <c r="O330" s="1"/>
  <c r="M338"/>
  <c r="O338" s="1"/>
  <c r="M346"/>
  <c r="B77" i="4" s="1"/>
  <c r="M354" i="2"/>
  <c r="O354" s="1"/>
  <c r="M362"/>
  <c r="O362" s="1"/>
  <c r="M370"/>
  <c r="M378"/>
  <c r="O378" s="1"/>
  <c r="M386"/>
  <c r="O386" s="1"/>
  <c r="M394"/>
  <c r="O394" s="1"/>
  <c r="M402"/>
  <c r="O402" s="1"/>
  <c r="M410"/>
  <c r="O410" s="1"/>
  <c r="M418"/>
  <c r="O418" s="1"/>
  <c r="M426"/>
  <c r="O426" s="1"/>
  <c r="M434"/>
  <c r="O434" s="1"/>
  <c r="M442"/>
  <c r="O442" s="1"/>
  <c r="M450"/>
  <c r="O450" s="1"/>
  <c r="M458"/>
  <c r="O458" s="1"/>
  <c r="M466"/>
  <c r="O466" s="1"/>
  <c r="M474"/>
  <c r="O474" s="1"/>
  <c r="M482"/>
  <c r="O482" s="1"/>
  <c r="M490"/>
  <c r="O490" s="1"/>
  <c r="M498"/>
  <c r="O498" s="1"/>
  <c r="M506"/>
  <c r="O506" s="1"/>
  <c r="M514"/>
  <c r="O514" s="1"/>
  <c r="M522"/>
  <c r="O522" s="1"/>
  <c r="M530"/>
  <c r="O530" s="1"/>
  <c r="M538"/>
  <c r="O538" s="1"/>
  <c r="M546"/>
  <c r="O546" s="1"/>
  <c r="M554"/>
  <c r="O554" s="1"/>
  <c r="M562"/>
  <c r="M570"/>
  <c r="O570" s="1"/>
  <c r="M19"/>
  <c r="O19" s="1"/>
  <c r="M27"/>
  <c r="O27" s="1"/>
  <c r="M35"/>
  <c r="O35" s="1"/>
  <c r="M43"/>
  <c r="O43" s="1"/>
  <c r="M51"/>
  <c r="O51" s="1"/>
  <c r="M59"/>
  <c r="M67"/>
  <c r="O67" s="1"/>
  <c r="M75"/>
  <c r="O75" s="1"/>
  <c r="M83"/>
  <c r="O83" s="1"/>
  <c r="M91"/>
  <c r="O91" s="1"/>
  <c r="M99"/>
  <c r="O99" s="1"/>
  <c r="M107"/>
  <c r="O107" s="1"/>
  <c r="M115"/>
  <c r="B54" i="4" s="1"/>
  <c r="M123" i="2"/>
  <c r="O123" s="1"/>
  <c r="M131"/>
  <c r="O131" s="1"/>
  <c r="M139"/>
  <c r="O139" s="1"/>
  <c r="M147"/>
  <c r="M155"/>
  <c r="O155" s="1"/>
  <c r="M163"/>
  <c r="O163" s="1"/>
  <c r="M171"/>
  <c r="O171" s="1"/>
  <c r="M179"/>
  <c r="O179" s="1"/>
  <c r="M187"/>
  <c r="M195"/>
  <c r="O195" s="1"/>
  <c r="M203"/>
  <c r="O203" s="1"/>
  <c r="M211"/>
  <c r="O211" s="1"/>
  <c r="M219"/>
  <c r="O219" s="1"/>
  <c r="M227"/>
  <c r="O227" s="1"/>
  <c r="M235"/>
  <c r="O235" s="1"/>
  <c r="M243"/>
  <c r="O243" s="1"/>
  <c r="M251"/>
  <c r="O251" s="1"/>
  <c r="M259"/>
  <c r="O259" s="1"/>
  <c r="M267"/>
  <c r="O267" s="1"/>
  <c r="M275"/>
  <c r="O275" s="1"/>
  <c r="M283"/>
  <c r="O283" s="1"/>
  <c r="M291"/>
  <c r="O291" s="1"/>
  <c r="M299"/>
  <c r="B74" i="4" s="1"/>
  <c r="M307" i="2"/>
  <c r="O307" s="1"/>
  <c r="M315"/>
  <c r="O315" s="1"/>
  <c r="M323"/>
  <c r="M331"/>
  <c r="M339"/>
  <c r="O339" s="1"/>
  <c r="M347"/>
  <c r="O347" s="1"/>
  <c r="M355"/>
  <c r="O355" s="1"/>
  <c r="M363"/>
  <c r="O363" s="1"/>
  <c r="M371"/>
  <c r="O371" s="1"/>
  <c r="M379"/>
  <c r="O379" s="1"/>
  <c r="M387"/>
  <c r="O387" s="1"/>
  <c r="M395"/>
  <c r="O395" s="1"/>
  <c r="M403"/>
  <c r="O403" s="1"/>
  <c r="M411"/>
  <c r="O411" s="1"/>
  <c r="M419"/>
  <c r="O419" s="1"/>
  <c r="M427"/>
  <c r="B34" i="4" s="1"/>
  <c r="M435" i="2"/>
  <c r="O435" s="1"/>
  <c r="M443"/>
  <c r="O443" s="1"/>
  <c r="M451"/>
  <c r="O451" s="1"/>
  <c r="M459"/>
  <c r="O459" s="1"/>
  <c r="M467"/>
  <c r="M475"/>
  <c r="O475" s="1"/>
  <c r="M483"/>
  <c r="O483" s="1"/>
  <c r="M491"/>
  <c r="B37" i="4" s="1"/>
  <c r="M499" i="2"/>
  <c r="O499" s="1"/>
  <c r="M507"/>
  <c r="O507" s="1"/>
  <c r="M515"/>
  <c r="O515" s="1"/>
  <c r="M523"/>
  <c r="O523" s="1"/>
  <c r="M531"/>
  <c r="O531" s="1"/>
  <c r="M539"/>
  <c r="O539" s="1"/>
  <c r="M547"/>
  <c r="B40" i="4" s="1"/>
  <c r="M555" i="2"/>
  <c r="O555" s="1"/>
  <c r="M563"/>
  <c r="O563" s="1"/>
  <c r="M571"/>
  <c r="O571" s="1"/>
  <c r="M20"/>
  <c r="M31"/>
  <c r="B45" i="4" s="1"/>
  <c r="M45" i="2"/>
  <c r="O45" s="1"/>
  <c r="M56"/>
  <c r="O56" s="1"/>
  <c r="M70"/>
  <c r="O70" s="1"/>
  <c r="M84"/>
  <c r="O84" s="1"/>
  <c r="M95"/>
  <c r="O95" s="1"/>
  <c r="M109"/>
  <c r="M120"/>
  <c r="O120" s="1"/>
  <c r="M134"/>
  <c r="O134" s="1"/>
  <c r="M148"/>
  <c r="O148" s="1"/>
  <c r="M159"/>
  <c r="O159" s="1"/>
  <c r="M173"/>
  <c r="M184"/>
  <c r="O184" s="1"/>
  <c r="M198"/>
  <c r="M212"/>
  <c r="O212" s="1"/>
  <c r="M223"/>
  <c r="O223" s="1"/>
  <c r="M237"/>
  <c r="O237" s="1"/>
  <c r="M248"/>
  <c r="O248" s="1"/>
  <c r="M262"/>
  <c r="O262" s="1"/>
  <c r="M276"/>
  <c r="M287"/>
  <c r="O287" s="1"/>
  <c r="M301"/>
  <c r="O301" s="1"/>
  <c r="M312"/>
  <c r="M326"/>
  <c r="O326" s="1"/>
  <c r="M340"/>
  <c r="O340" s="1"/>
  <c r="M351"/>
  <c r="M365"/>
  <c r="O365" s="1"/>
  <c r="M376"/>
  <c r="O376" s="1"/>
  <c r="M390"/>
  <c r="O390" s="1"/>
  <c r="M404"/>
  <c r="O404" s="1"/>
  <c r="M415"/>
  <c r="O415" s="1"/>
  <c r="M429"/>
  <c r="O429" s="1"/>
  <c r="M440"/>
  <c r="O440" s="1"/>
  <c r="M454"/>
  <c r="O454" s="1"/>
  <c r="M468"/>
  <c r="O468" s="1"/>
  <c r="M479"/>
  <c r="O479" s="1"/>
  <c r="M493"/>
  <c r="O493" s="1"/>
  <c r="M504"/>
  <c r="O504" s="1"/>
  <c r="M518"/>
  <c r="O518" s="1"/>
  <c r="M532"/>
  <c r="M543"/>
  <c r="O543" s="1"/>
  <c r="M557"/>
  <c r="O557" s="1"/>
  <c r="M568"/>
  <c r="O568" s="1"/>
  <c r="M21"/>
  <c r="O21" s="1"/>
  <c r="M32"/>
  <c r="O32" s="1"/>
  <c r="M46"/>
  <c r="M60"/>
  <c r="O60" s="1"/>
  <c r="M71"/>
  <c r="M85"/>
  <c r="O85" s="1"/>
  <c r="M96"/>
  <c r="O96" s="1"/>
  <c r="M110"/>
  <c r="M124"/>
  <c r="O124" s="1"/>
  <c r="M135"/>
  <c r="O135" s="1"/>
  <c r="M149"/>
  <c r="M160"/>
  <c r="O160" s="1"/>
  <c r="M174"/>
  <c r="O174" s="1"/>
  <c r="M188"/>
  <c r="O188" s="1"/>
  <c r="M199"/>
  <c r="B63" i="4" s="1"/>
  <c r="M213" i="2"/>
  <c r="M224"/>
  <c r="O224" s="1"/>
  <c r="M238"/>
  <c r="O238" s="1"/>
  <c r="M252"/>
  <c r="O252" s="1"/>
  <c r="M263"/>
  <c r="O263" s="1"/>
  <c r="M277"/>
  <c r="O277" s="1"/>
  <c r="M288"/>
  <c r="O288" s="1"/>
  <c r="M302"/>
  <c r="O302" s="1"/>
  <c r="M316"/>
  <c r="O316" s="1"/>
  <c r="M327"/>
  <c r="O327" s="1"/>
  <c r="M341"/>
  <c r="O341" s="1"/>
  <c r="M352"/>
  <c r="B80" i="4" s="1"/>
  <c r="M366" i="2"/>
  <c r="O366" s="1"/>
  <c r="M380"/>
  <c r="M391"/>
  <c r="O391" s="1"/>
  <c r="M405"/>
  <c r="O405" s="1"/>
  <c r="M12"/>
  <c r="O12" s="1"/>
  <c r="M23"/>
  <c r="O23" s="1"/>
  <c r="M37"/>
  <c r="O37" s="1"/>
  <c r="M48"/>
  <c r="O48" s="1"/>
  <c r="M62"/>
  <c r="O62" s="1"/>
  <c r="M76"/>
  <c r="O76" s="1"/>
  <c r="M87"/>
  <c r="O87" s="1"/>
  <c r="M101"/>
  <c r="M112"/>
  <c r="O112" s="1"/>
  <c r="M126"/>
  <c r="O126" s="1"/>
  <c r="M140"/>
  <c r="O140" s="1"/>
  <c r="M151"/>
  <c r="O151" s="1"/>
  <c r="M165"/>
  <c r="O165" s="1"/>
  <c r="M176"/>
  <c r="O176" s="1"/>
  <c r="M190"/>
  <c r="O190" s="1"/>
  <c r="M204"/>
  <c r="O204" s="1"/>
  <c r="M215"/>
  <c r="O215" s="1"/>
  <c r="M229"/>
  <c r="O229" s="1"/>
  <c r="M240"/>
  <c r="M254"/>
  <c r="M268"/>
  <c r="O268" s="1"/>
  <c r="M279"/>
  <c r="O279" s="1"/>
  <c r="M293"/>
  <c r="O293" s="1"/>
  <c r="M304"/>
  <c r="O304" s="1"/>
  <c r="M318"/>
  <c r="M332"/>
  <c r="O332" s="1"/>
  <c r="M343"/>
  <c r="O343" s="1"/>
  <c r="M357"/>
  <c r="M368"/>
  <c r="O368" s="1"/>
  <c r="M382"/>
  <c r="O382" s="1"/>
  <c r="M396"/>
  <c r="O396" s="1"/>
  <c r="M407"/>
  <c r="O407" s="1"/>
  <c r="M421"/>
  <c r="O421" s="1"/>
  <c r="M432"/>
  <c r="O432" s="1"/>
  <c r="M446"/>
  <c r="M460"/>
  <c r="O460" s="1"/>
  <c r="M471"/>
  <c r="O471" s="1"/>
  <c r="M485"/>
  <c r="O485" s="1"/>
  <c r="M496"/>
  <c r="O496" s="1"/>
  <c r="M510"/>
  <c r="O510" s="1"/>
  <c r="M524"/>
  <c r="O524" s="1"/>
  <c r="M535"/>
  <c r="B39" i="4" s="1"/>
  <c r="M549" i="2"/>
  <c r="M560"/>
  <c r="O560" s="1"/>
  <c r="M14"/>
  <c r="O14" s="1"/>
  <c r="M28"/>
  <c r="O28" s="1"/>
  <c r="M39"/>
  <c r="O39" s="1"/>
  <c r="M53"/>
  <c r="O53" s="1"/>
  <c r="M64"/>
  <c r="O64" s="1"/>
  <c r="M78"/>
  <c r="O78" s="1"/>
  <c r="M92"/>
  <c r="O92" s="1"/>
  <c r="M103"/>
  <c r="O103" s="1"/>
  <c r="M117"/>
  <c r="O117" s="1"/>
  <c r="M128"/>
  <c r="O128" s="1"/>
  <c r="M142"/>
  <c r="O142" s="1"/>
  <c r="M156"/>
  <c r="O156" s="1"/>
  <c r="M167"/>
  <c r="O167" s="1"/>
  <c r="M181"/>
  <c r="O181" s="1"/>
  <c r="M192"/>
  <c r="O192" s="1"/>
  <c r="M206"/>
  <c r="O206" s="1"/>
  <c r="M220"/>
  <c r="O220" s="1"/>
  <c r="M231"/>
  <c r="M245"/>
  <c r="M256"/>
  <c r="O256" s="1"/>
  <c r="M270"/>
  <c r="O270" s="1"/>
  <c r="M284"/>
  <c r="B73" i="4" s="1"/>
  <c r="M295" i="2"/>
  <c r="O295" s="1"/>
  <c r="M309"/>
  <c r="O309" s="1"/>
  <c r="M320"/>
  <c r="O320" s="1"/>
  <c r="M334"/>
  <c r="O334" s="1"/>
  <c r="M348"/>
  <c r="M359"/>
  <c r="M373"/>
  <c r="M384"/>
  <c r="O384" s="1"/>
  <c r="M398"/>
  <c r="O398" s="1"/>
  <c r="M412"/>
  <c r="O412" s="1"/>
  <c r="M423"/>
  <c r="O423" s="1"/>
  <c r="M437"/>
  <c r="O437" s="1"/>
  <c r="M448"/>
  <c r="O448" s="1"/>
  <c r="M462"/>
  <c r="O462" s="1"/>
  <c r="M476"/>
  <c r="O476" s="1"/>
  <c r="M487"/>
  <c r="O487" s="1"/>
  <c r="M501"/>
  <c r="O501" s="1"/>
  <c r="M512"/>
  <c r="O512" s="1"/>
  <c r="M526"/>
  <c r="O526" s="1"/>
  <c r="M540"/>
  <c r="M551"/>
  <c r="O551" s="1"/>
  <c r="M565"/>
  <c r="M36"/>
  <c r="O36" s="1"/>
  <c r="M61"/>
  <c r="O61" s="1"/>
  <c r="M86"/>
  <c r="O86" s="1"/>
  <c r="M111"/>
  <c r="O111" s="1"/>
  <c r="M136"/>
  <c r="O136" s="1"/>
  <c r="M164"/>
  <c r="M189"/>
  <c r="O189" s="1"/>
  <c r="M214"/>
  <c r="O214" s="1"/>
  <c r="M239"/>
  <c r="O239" s="1"/>
  <c r="M264"/>
  <c r="O264" s="1"/>
  <c r="M292"/>
  <c r="O292" s="1"/>
  <c r="M317"/>
  <c r="O317" s="1"/>
  <c r="M342"/>
  <c r="O342" s="1"/>
  <c r="M367"/>
  <c r="O367" s="1"/>
  <c r="M392"/>
  <c r="O392" s="1"/>
  <c r="M416"/>
  <c r="O416" s="1"/>
  <c r="M438"/>
  <c r="O438" s="1"/>
  <c r="M456"/>
  <c r="O456" s="1"/>
  <c r="M478"/>
  <c r="O478" s="1"/>
  <c r="M500"/>
  <c r="O500" s="1"/>
  <c r="M519"/>
  <c r="O519" s="1"/>
  <c r="M541"/>
  <c r="O541" s="1"/>
  <c r="M559"/>
  <c r="O559" s="1"/>
  <c r="M13"/>
  <c r="O13" s="1"/>
  <c r="M38"/>
  <c r="O38" s="1"/>
  <c r="M63"/>
  <c r="O63" s="1"/>
  <c r="M88"/>
  <c r="O88" s="1"/>
  <c r="M116"/>
  <c r="O116" s="1"/>
  <c r="M141"/>
  <c r="O141" s="1"/>
  <c r="M166"/>
  <c r="O166" s="1"/>
  <c r="M191"/>
  <c r="O191" s="1"/>
  <c r="M216"/>
  <c r="O216" s="1"/>
  <c r="M244"/>
  <c r="B68" i="4" s="1"/>
  <c r="M269" i="2"/>
  <c r="O269" s="1"/>
  <c r="M294"/>
  <c r="O294" s="1"/>
  <c r="M319"/>
  <c r="M344"/>
  <c r="O344" s="1"/>
  <c r="M372"/>
  <c r="B86" i="4" s="1"/>
  <c r="M397" i="2"/>
  <c r="O397" s="1"/>
  <c r="M420"/>
  <c r="O420" s="1"/>
  <c r="M439"/>
  <c r="O439" s="1"/>
  <c r="M461"/>
  <c r="O461" s="1"/>
  <c r="M480"/>
  <c r="O480" s="1"/>
  <c r="M502"/>
  <c r="O502" s="1"/>
  <c r="M520"/>
  <c r="O520" s="1"/>
  <c r="M542"/>
  <c r="O542" s="1"/>
  <c r="M564"/>
  <c r="O564" s="1"/>
  <c r="M15"/>
  <c r="O15" s="1"/>
  <c r="M40"/>
  <c r="O40" s="1"/>
  <c r="M68"/>
  <c r="O68" s="1"/>
  <c r="M93"/>
  <c r="O93" s="1"/>
  <c r="M118"/>
  <c r="O118" s="1"/>
  <c r="M143"/>
  <c r="O143" s="1"/>
  <c r="M168"/>
  <c r="O168" s="1"/>
  <c r="M196"/>
  <c r="O196" s="1"/>
  <c r="M221"/>
  <c r="M246"/>
  <c r="O246" s="1"/>
  <c r="M271"/>
  <c r="O271" s="1"/>
  <c r="M296"/>
  <c r="O296" s="1"/>
  <c r="M324"/>
  <c r="O324" s="1"/>
  <c r="M349"/>
  <c r="O349" s="1"/>
  <c r="M374"/>
  <c r="O374" s="1"/>
  <c r="M399"/>
  <c r="O399" s="1"/>
  <c r="M422"/>
  <c r="O422" s="1"/>
  <c r="M444"/>
  <c r="O444" s="1"/>
  <c r="M463"/>
  <c r="O463" s="1"/>
  <c r="M484"/>
  <c r="O484" s="1"/>
  <c r="M503"/>
  <c r="O503" s="1"/>
  <c r="M525"/>
  <c r="O525" s="1"/>
  <c r="M544"/>
  <c r="O544" s="1"/>
  <c r="M566"/>
  <c r="O566" s="1"/>
  <c r="M16"/>
  <c r="O16" s="1"/>
  <c r="M44"/>
  <c r="O44" s="1"/>
  <c r="M69"/>
  <c r="O69" s="1"/>
  <c r="M94"/>
  <c r="O94" s="1"/>
  <c r="M119"/>
  <c r="O119" s="1"/>
  <c r="M144"/>
  <c r="O144" s="1"/>
  <c r="M172"/>
  <c r="M197"/>
  <c r="O197" s="1"/>
  <c r="M222"/>
  <c r="O222" s="1"/>
  <c r="M247"/>
  <c r="O247" s="1"/>
  <c r="M272"/>
  <c r="O272" s="1"/>
  <c r="M300"/>
  <c r="O300" s="1"/>
  <c r="M325"/>
  <c r="O325" s="1"/>
  <c r="M350"/>
  <c r="O350" s="1"/>
  <c r="M375"/>
  <c r="O375" s="1"/>
  <c r="M400"/>
  <c r="B33" i="4" s="1"/>
  <c r="M424" i="2"/>
  <c r="O424" s="1"/>
  <c r="M445"/>
  <c r="O445" s="1"/>
  <c r="M464"/>
  <c r="O464" s="1"/>
  <c r="M486"/>
  <c r="O486" s="1"/>
  <c r="M508"/>
  <c r="O508" s="1"/>
  <c r="M527"/>
  <c r="O527" s="1"/>
  <c r="M548"/>
  <c r="O548" s="1"/>
  <c r="M567"/>
  <c r="M22"/>
  <c r="O22" s="1"/>
  <c r="M47"/>
  <c r="O47" s="1"/>
  <c r="M72"/>
  <c r="O72" s="1"/>
  <c r="M100"/>
  <c r="O100" s="1"/>
  <c r="M125"/>
  <c r="O125" s="1"/>
  <c r="M150"/>
  <c r="O150" s="1"/>
  <c r="M175"/>
  <c r="O175" s="1"/>
  <c r="M200"/>
  <c r="O200" s="1"/>
  <c r="M228"/>
  <c r="M253"/>
  <c r="O253" s="1"/>
  <c r="M278"/>
  <c r="O278" s="1"/>
  <c r="M303"/>
  <c r="O303" s="1"/>
  <c r="M328"/>
  <c r="O328" s="1"/>
  <c r="M356"/>
  <c r="O356" s="1"/>
  <c r="M381"/>
  <c r="O381" s="1"/>
  <c r="M406"/>
  <c r="O406" s="1"/>
  <c r="M428"/>
  <c r="O428" s="1"/>
  <c r="M447"/>
  <c r="O447" s="1"/>
  <c r="M469"/>
  <c r="O469" s="1"/>
  <c r="M488"/>
  <c r="O488" s="1"/>
  <c r="M509"/>
  <c r="O509" s="1"/>
  <c r="M528"/>
  <c r="O528" s="1"/>
  <c r="M550"/>
  <c r="O550" s="1"/>
  <c r="M30"/>
  <c r="O30" s="1"/>
  <c r="M55"/>
  <c r="O55" s="1"/>
  <c r="M80"/>
  <c r="O80" s="1"/>
  <c r="M108"/>
  <c r="O108" s="1"/>
  <c r="M133"/>
  <c r="O133" s="1"/>
  <c r="M24"/>
  <c r="O24" s="1"/>
  <c r="M52"/>
  <c r="O52" s="1"/>
  <c r="M77"/>
  <c r="O77" s="1"/>
  <c r="M102"/>
  <c r="O102" s="1"/>
  <c r="M127"/>
  <c r="M152"/>
  <c r="O152" s="1"/>
  <c r="M180"/>
  <c r="O180" s="1"/>
  <c r="M205"/>
  <c r="O205" s="1"/>
  <c r="M230"/>
  <c r="O230" s="1"/>
  <c r="M255"/>
  <c r="O255" s="1"/>
  <c r="M280"/>
  <c r="O280" s="1"/>
  <c r="M308"/>
  <c r="O308" s="1"/>
  <c r="M333"/>
  <c r="O333" s="1"/>
  <c r="M358"/>
  <c r="O358" s="1"/>
  <c r="M383"/>
  <c r="O383" s="1"/>
  <c r="M408"/>
  <c r="O408" s="1"/>
  <c r="M430"/>
  <c r="B89" i="4" s="1"/>
  <c r="M452" i="2"/>
  <c r="O452" s="1"/>
  <c r="M470"/>
  <c r="O470" s="1"/>
  <c r="M492"/>
  <c r="O492" s="1"/>
  <c r="M511"/>
  <c r="O511" s="1"/>
  <c r="M533"/>
  <c r="O533" s="1"/>
  <c r="M552"/>
  <c r="O552" s="1"/>
  <c r="M29"/>
  <c r="O29" s="1"/>
  <c r="M54"/>
  <c r="O54" s="1"/>
  <c r="M79"/>
  <c r="B13" i="4" s="1"/>
  <c r="M104" i="2"/>
  <c r="O104" s="1"/>
  <c r="M132"/>
  <c r="O132" s="1"/>
  <c r="M157"/>
  <c r="O157" s="1"/>
  <c r="M182"/>
  <c r="O182" s="1"/>
  <c r="M207"/>
  <c r="O207" s="1"/>
  <c r="M232"/>
  <c r="O232" s="1"/>
  <c r="M260"/>
  <c r="O260" s="1"/>
  <c r="M285"/>
  <c r="O285" s="1"/>
  <c r="M310"/>
  <c r="O310" s="1"/>
  <c r="M335"/>
  <c r="O335" s="1"/>
  <c r="M360"/>
  <c r="O360" s="1"/>
  <c r="M388"/>
  <c r="O388" s="1"/>
  <c r="M413"/>
  <c r="O413" s="1"/>
  <c r="M431"/>
  <c r="O431" s="1"/>
  <c r="M453"/>
  <c r="O453" s="1"/>
  <c r="M472"/>
  <c r="O472" s="1"/>
  <c r="M494"/>
  <c r="M516"/>
  <c r="O516" s="1"/>
  <c r="M534"/>
  <c r="O534" s="1"/>
  <c r="M556"/>
  <c r="O556" s="1"/>
  <c r="M158"/>
  <c r="O158" s="1"/>
  <c r="M364"/>
  <c r="B84" i="4" s="1"/>
  <c r="M536" i="2"/>
  <c r="O536" s="1"/>
  <c r="M183"/>
  <c r="O183" s="1"/>
  <c r="M389"/>
  <c r="O389" s="1"/>
  <c r="M558"/>
  <c r="O558" s="1"/>
  <c r="M208"/>
  <c r="O208" s="1"/>
  <c r="M414"/>
  <c r="O414" s="1"/>
  <c r="M236"/>
  <c r="O236" s="1"/>
  <c r="M436"/>
  <c r="O436" s="1"/>
  <c r="M261"/>
  <c r="O261" s="1"/>
  <c r="M455"/>
  <c r="O455" s="1"/>
  <c r="M286"/>
  <c r="O286" s="1"/>
  <c r="M477"/>
  <c r="O477" s="1"/>
  <c r="M311"/>
  <c r="O311" s="1"/>
  <c r="M495"/>
  <c r="O495" s="1"/>
  <c r="M336"/>
  <c r="O336" s="1"/>
  <c r="M517"/>
  <c r="O517" s="1"/>
  <c r="B43" i="4" l="1"/>
  <c r="B18"/>
  <c r="B11"/>
  <c r="B41"/>
  <c r="B35"/>
  <c r="B56"/>
  <c r="B79"/>
  <c r="B71"/>
  <c r="B90"/>
  <c r="B87"/>
  <c r="B29"/>
  <c r="B64"/>
  <c r="B52"/>
  <c r="B88"/>
  <c r="B66"/>
  <c r="B67"/>
  <c r="B25"/>
  <c r="B24"/>
  <c r="B23"/>
  <c r="B22"/>
  <c r="B21"/>
  <c r="B82"/>
  <c r="B78"/>
  <c r="B48"/>
  <c r="B17"/>
  <c r="B61"/>
  <c r="B93"/>
  <c r="B94"/>
  <c r="B65"/>
  <c r="B12"/>
  <c r="B44"/>
  <c r="B32"/>
  <c r="B31"/>
  <c r="B42"/>
  <c r="B85"/>
  <c r="B15"/>
  <c r="B57"/>
  <c r="B55"/>
  <c r="B50"/>
  <c r="B83"/>
  <c r="B91"/>
  <c r="B27"/>
  <c r="B28"/>
  <c r="B51"/>
  <c r="B19"/>
  <c r="B49"/>
  <c r="B36"/>
  <c r="B58"/>
  <c r="B59"/>
  <c r="B53"/>
  <c r="B95"/>
  <c r="B96"/>
  <c r="B69"/>
  <c r="B75"/>
  <c r="B76"/>
  <c r="B16"/>
  <c r="B30"/>
  <c r="B81"/>
  <c r="B70"/>
  <c r="B60"/>
  <c r="B47"/>
  <c r="B62"/>
  <c r="B38"/>
  <c r="B26"/>
  <c r="O173" i="2"/>
  <c r="O221"/>
  <c r="H21" i="3" s="1"/>
  <c r="O101" i="2"/>
  <c r="H29" i="3" s="1"/>
  <c r="O331" i="2"/>
  <c r="H75" i="3" s="1"/>
  <c r="O361" i="2"/>
  <c r="H83" i="3" s="1"/>
  <c r="O449" i="2"/>
  <c r="H90" i="3" s="1"/>
  <c r="O373" i="2"/>
  <c r="O318"/>
  <c r="H50" i="3" s="1"/>
  <c r="O266" i="2"/>
  <c r="H46" i="3" s="1"/>
  <c r="O138" i="2"/>
  <c r="O567"/>
  <c r="H96" i="3" s="1"/>
  <c r="O245" i="2"/>
  <c r="O494"/>
  <c r="H91" i="3" s="1"/>
  <c r="O540" i="2"/>
  <c r="H61" i="3" s="1"/>
  <c r="O71" i="2"/>
  <c r="H12" i="3" s="1"/>
  <c r="O532" i="2"/>
  <c r="H60" i="3" s="1"/>
  <c r="O20" i="2"/>
  <c r="H23" i="3" s="1"/>
  <c r="O323" i="2"/>
  <c r="H52" i="3" s="1"/>
  <c r="O562" i="2"/>
  <c r="H64" i="3" s="1"/>
  <c r="O370" i="2"/>
  <c r="H85" i="3" s="1"/>
  <c r="O357" i="2"/>
  <c r="H81" i="3" s="1"/>
  <c r="O240" i="2"/>
  <c r="H66" i="3" s="1"/>
  <c r="O276" i="2"/>
  <c r="H71" i="3" s="1"/>
  <c r="O127" i="2"/>
  <c r="H34" i="3" s="1"/>
  <c r="O359" i="2"/>
  <c r="H82" i="3" s="1"/>
  <c r="O147" i="2"/>
  <c r="H37" i="3" s="1"/>
  <c r="O312" i="2"/>
  <c r="H49" i="3" s="1"/>
  <c r="O109" i="2"/>
  <c r="H30" i="3" s="1"/>
  <c r="O187" i="2"/>
  <c r="H19" i="3" s="1"/>
  <c r="O59" i="2"/>
  <c r="O430"/>
  <c r="H89" i="3" s="1"/>
  <c r="O254" i="2"/>
  <c r="H70" i="3" s="1"/>
  <c r="O149" i="2"/>
  <c r="H39" i="3" s="1"/>
  <c r="O46" i="2"/>
  <c r="H26" i="3" s="1"/>
  <c r="O198" i="2"/>
  <c r="H41" i="3" s="1"/>
  <c r="O115" i="2"/>
  <c r="H33" i="3" s="1"/>
  <c r="O529" i="2"/>
  <c r="H59" i="3" s="1"/>
  <c r="O273" i="2"/>
  <c r="H47" i="3" s="1"/>
  <c r="O172" i="2"/>
  <c r="H18" i="3" s="1"/>
  <c r="O97" i="2"/>
  <c r="H15" i="3" s="1"/>
  <c r="H45"/>
  <c r="H38"/>
  <c r="O549" i="2"/>
  <c r="H94" i="3" s="1"/>
  <c r="O491" i="2"/>
  <c r="H58" i="3" s="1"/>
  <c r="O427" i="2"/>
  <c r="H55" i="3" s="1"/>
  <c r="O299" i="2"/>
  <c r="H74" i="3" s="1"/>
  <c r="O346" i="2"/>
  <c r="H77" i="3" s="1"/>
  <c r="O282" i="2"/>
  <c r="H72" i="3" s="1"/>
  <c r="O90" i="2"/>
  <c r="H14" i="3" s="1"/>
  <c r="O137" i="2"/>
  <c r="H35" i="3" s="1"/>
  <c r="O284" i="2"/>
  <c r="H73" i="3" s="1"/>
  <c r="O535" i="2"/>
  <c r="H93" i="3" s="1"/>
  <c r="O547" i="2"/>
  <c r="H62" i="3" s="1"/>
  <c r="O18" i="2"/>
  <c r="H10" i="3" s="1"/>
  <c r="O65" i="2"/>
  <c r="H11" i="3" s="1"/>
  <c r="O244" i="2"/>
  <c r="H68" i="3" s="1"/>
  <c r="O213" i="2"/>
  <c r="H43" i="3" s="1"/>
  <c r="O110" i="2"/>
  <c r="O505"/>
  <c r="H92" i="3" s="1"/>
  <c r="O364" i="2"/>
  <c r="H84" i="3" s="1"/>
  <c r="O446" i="2"/>
  <c r="H56" i="3" s="1"/>
  <c r="O565" i="2"/>
  <c r="H95" i="3" s="1"/>
  <c r="O199" i="2"/>
  <c r="O351"/>
  <c r="H79" i="3" s="1"/>
  <c r="O467" i="2"/>
  <c r="H57" i="3" s="1"/>
  <c r="O113" i="2"/>
  <c r="H32" i="3" s="1"/>
  <c r="O400" i="2"/>
  <c r="H54" i="3" s="1"/>
  <c r="O348" i="2"/>
  <c r="H78" i="3" s="1"/>
  <c r="O31" i="2"/>
  <c r="H24" i="3" s="1"/>
  <c r="O122" i="2"/>
  <c r="H16" i="3" s="1"/>
  <c r="O58" i="2"/>
  <c r="H27" i="3" s="1"/>
  <c r="O352" i="2"/>
  <c r="H80" i="3" s="1"/>
  <c r="O228" i="2"/>
  <c r="H44" i="3" s="1"/>
  <c r="O79" i="2"/>
  <c r="H13" i="3" s="1"/>
  <c r="O372" i="2"/>
  <c r="H86" i="3" s="1"/>
  <c r="O164" i="2"/>
  <c r="H40" i="3" s="1"/>
  <c r="O231" i="2"/>
  <c r="H65" i="3" s="1"/>
  <c r="O380" i="2"/>
  <c r="H88" i="3" s="1"/>
  <c r="O319" i="2"/>
  <c r="O42"/>
  <c r="H25" i="3" s="1"/>
  <c r="O217" i="2"/>
  <c r="H20" i="3" s="1"/>
  <c r="H9"/>
  <c r="B56"/>
  <c r="B66"/>
  <c r="B67"/>
  <c r="B77"/>
  <c r="B35"/>
  <c r="B18"/>
  <c r="B34"/>
  <c r="B87"/>
  <c r="B50"/>
  <c r="B43"/>
  <c r="B46"/>
  <c r="B45"/>
  <c r="B92"/>
  <c r="B95"/>
  <c r="B57"/>
  <c r="B91"/>
  <c r="B54"/>
  <c r="B78"/>
  <c r="B24"/>
  <c r="B76"/>
  <c r="B75"/>
  <c r="B16"/>
  <c r="B27"/>
  <c r="B83"/>
  <c r="B13"/>
  <c r="B17"/>
  <c r="B86"/>
  <c r="B63"/>
  <c r="B61"/>
  <c r="B65"/>
  <c r="B88"/>
  <c r="B12"/>
  <c r="B60"/>
  <c r="B23"/>
  <c r="B53"/>
  <c r="B52"/>
  <c r="B64"/>
  <c r="B85"/>
  <c r="B15"/>
  <c r="B94"/>
  <c r="B58"/>
  <c r="B74"/>
  <c r="B62"/>
  <c r="B40"/>
  <c r="B90"/>
  <c r="B11"/>
  <c r="B31"/>
  <c r="B36"/>
  <c r="B37"/>
  <c r="B38"/>
  <c r="B32"/>
  <c r="B96"/>
  <c r="B97"/>
  <c r="B89"/>
  <c r="B48"/>
  <c r="B49"/>
  <c r="B30"/>
  <c r="B25"/>
  <c r="B20"/>
  <c r="B55"/>
  <c r="B72"/>
  <c r="B14"/>
  <c r="B73"/>
  <c r="B93"/>
  <c r="B71"/>
  <c r="B10"/>
  <c r="B68"/>
  <c r="B44"/>
  <c r="B21"/>
  <c r="B22"/>
  <c r="B82"/>
  <c r="B29"/>
  <c r="B42"/>
  <c r="B79"/>
  <c r="B9"/>
  <c r="B69"/>
  <c r="B19"/>
  <c r="B28"/>
  <c r="B84"/>
  <c r="B51"/>
  <c r="B81"/>
  <c r="B70"/>
  <c r="B80"/>
  <c r="B39"/>
  <c r="B26"/>
  <c r="B41"/>
  <c r="B33"/>
  <c r="B59"/>
  <c r="B47"/>
  <c r="F109" i="19"/>
  <c r="L13" i="15"/>
  <c r="L14"/>
  <c r="L20"/>
  <c r="L33"/>
  <c r="L42"/>
  <c r="L43"/>
  <c r="L45"/>
  <c r="L46"/>
  <c r="L65"/>
  <c r="H13"/>
  <c r="H14"/>
  <c r="H20"/>
  <c r="H33"/>
  <c r="H42"/>
  <c r="H45"/>
  <c r="H46"/>
  <c r="H97" i="3" l="1"/>
  <c r="H48"/>
  <c r="H31"/>
  <c r="H63"/>
  <c r="H42"/>
  <c r="H76"/>
  <c r="H22"/>
  <c r="H53"/>
  <c r="H51"/>
  <c r="H67"/>
  <c r="H17"/>
  <c r="H69"/>
  <c r="H36"/>
  <c r="H87"/>
  <c r="H28"/>
  <c r="H8"/>
  <c r="H8" i="15"/>
  <c r="H9"/>
  <c r="F106" i="4"/>
  <c r="H94" l="1"/>
  <c r="L94"/>
  <c r="H89"/>
  <c r="L89"/>
  <c r="L76"/>
  <c r="H65"/>
  <c r="L65"/>
  <c r="H66"/>
  <c r="L66"/>
  <c r="H60"/>
  <c r="L60"/>
  <c r="H46"/>
  <c r="L46"/>
  <c r="H47"/>
  <c r="L47"/>
  <c r="H42"/>
  <c r="L42"/>
  <c r="H37"/>
  <c r="L37"/>
  <c r="H21"/>
  <c r="L21"/>
  <c r="L22"/>
  <c r="H14"/>
  <c r="L14"/>
  <c r="B97" i="5"/>
  <c r="C97"/>
  <c r="D97"/>
  <c r="L97" s="1"/>
  <c r="H97"/>
  <c r="B94"/>
  <c r="C94"/>
  <c r="D94"/>
  <c r="L94" s="1"/>
  <c r="H94"/>
  <c r="B89"/>
  <c r="C89"/>
  <c r="D89"/>
  <c r="H89"/>
  <c r="L89"/>
  <c r="B76"/>
  <c r="C76"/>
  <c r="D76"/>
  <c r="L76" s="1"/>
  <c r="B65"/>
  <c r="C65"/>
  <c r="D65"/>
  <c r="L65" s="1"/>
  <c r="H65"/>
  <c r="B66"/>
  <c r="C66"/>
  <c r="D66"/>
  <c r="H66"/>
  <c r="L66"/>
  <c r="B60"/>
  <c r="C60"/>
  <c r="D60"/>
  <c r="H60"/>
  <c r="L60"/>
  <c r="B46"/>
  <c r="C46"/>
  <c r="D46"/>
  <c r="H46"/>
  <c r="L46"/>
  <c r="B47"/>
  <c r="C47"/>
  <c r="D47"/>
  <c r="L47" s="1"/>
  <c r="H47"/>
  <c r="B42"/>
  <c r="C42"/>
  <c r="D42"/>
  <c r="L42" s="1"/>
  <c r="H42"/>
  <c r="B37"/>
  <c r="C37"/>
  <c r="D37"/>
  <c r="H37"/>
  <c r="L37"/>
  <c r="B21"/>
  <c r="C21"/>
  <c r="D21"/>
  <c r="L21" s="1"/>
  <c r="H21"/>
  <c r="B22"/>
  <c r="C22"/>
  <c r="D22"/>
  <c r="L22" s="1"/>
  <c r="B14"/>
  <c r="C14"/>
  <c r="D14"/>
  <c r="H14"/>
  <c r="L14"/>
  <c r="M94" i="4" l="1"/>
  <c r="M65"/>
  <c r="M37" i="5"/>
  <c r="M47"/>
  <c r="M14" i="4"/>
  <c r="M46" i="5"/>
  <c r="M65"/>
  <c r="M97"/>
  <c r="M42" i="4"/>
  <c r="M21"/>
  <c r="M66" i="5"/>
  <c r="M66" i="4"/>
  <c r="M47"/>
  <c r="M22"/>
  <c r="M89" i="5"/>
  <c r="M14"/>
  <c r="M46" i="4"/>
  <c r="M60" i="5"/>
  <c r="M76" i="4"/>
  <c r="M94" i="5"/>
  <c r="M21"/>
  <c r="M60" i="4"/>
  <c r="M42" i="5"/>
  <c r="M37" i="4"/>
  <c r="M22" i="5"/>
  <c r="M76"/>
  <c r="M89" i="4"/>
  <c r="C9" i="1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12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D70" i="13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8"/>
  <c r="C9" i="15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8"/>
  <c r="C9" i="16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8"/>
  <c r="C9" i="17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18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1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20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2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22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8"/>
  <c r="C9" i="14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8"/>
  <c r="C9" i="10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8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7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"/>
  <c r="C9" i="6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5"/>
  <c r="C10"/>
  <c r="C44"/>
  <c r="C45"/>
  <c r="C48"/>
  <c r="C49"/>
  <c r="C11"/>
  <c r="C12"/>
  <c r="C13"/>
  <c r="C15"/>
  <c r="C50"/>
  <c r="C51"/>
  <c r="C52"/>
  <c r="C53"/>
  <c r="C54"/>
  <c r="C16"/>
  <c r="C55"/>
  <c r="C56"/>
  <c r="C57"/>
  <c r="C58"/>
  <c r="C59"/>
  <c r="C61"/>
  <c r="C17"/>
  <c r="C18"/>
  <c r="C19"/>
  <c r="C62"/>
  <c r="C63"/>
  <c r="C64"/>
  <c r="C20"/>
  <c r="C23"/>
  <c r="C67"/>
  <c r="C68"/>
  <c r="C69"/>
  <c r="C70"/>
  <c r="C24"/>
  <c r="C25"/>
  <c r="C26"/>
  <c r="C71"/>
  <c r="C72"/>
  <c r="C73"/>
  <c r="C74"/>
  <c r="C27"/>
  <c r="C28"/>
  <c r="C29"/>
  <c r="C30"/>
  <c r="C31"/>
  <c r="C32"/>
  <c r="C75"/>
  <c r="C77"/>
  <c r="C78"/>
  <c r="C79"/>
  <c r="C80"/>
  <c r="C81"/>
  <c r="C82"/>
  <c r="C83"/>
  <c r="C84"/>
  <c r="C85"/>
  <c r="C86"/>
  <c r="C87"/>
  <c r="C88"/>
  <c r="C33"/>
  <c r="C34"/>
  <c r="C35"/>
  <c r="C90"/>
  <c r="C36"/>
  <c r="C91"/>
  <c r="C92"/>
  <c r="C38"/>
  <c r="C39"/>
  <c r="C93"/>
  <c r="C40"/>
  <c r="C41"/>
  <c r="C43"/>
  <c r="C95"/>
  <c r="C96"/>
  <c r="C8"/>
  <c r="B9" i="10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20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2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2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8"/>
  <c r="B9" i="17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M60" s="1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6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8"/>
  <c r="B9" i="1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3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8"/>
  <c r="B9" i="14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8"/>
  <c r="B9" i="15"/>
  <c r="B10"/>
  <c r="B11"/>
  <c r="M11" s="1"/>
  <c r="B12"/>
  <c r="B13"/>
  <c r="B14"/>
  <c r="B15"/>
  <c r="B16"/>
  <c r="B17"/>
  <c r="B18"/>
  <c r="B19"/>
  <c r="M19" s="1"/>
  <c r="B20"/>
  <c r="B21"/>
  <c r="B22"/>
  <c r="B23"/>
  <c r="B24"/>
  <c r="B25"/>
  <c r="B26"/>
  <c r="B27"/>
  <c r="M27" s="1"/>
  <c r="B28"/>
  <c r="B29"/>
  <c r="B30"/>
  <c r="B31"/>
  <c r="B32"/>
  <c r="B33"/>
  <c r="B34"/>
  <c r="B35"/>
  <c r="M35" s="1"/>
  <c r="B36"/>
  <c r="B37"/>
  <c r="B38"/>
  <c r="B39"/>
  <c r="B40"/>
  <c r="B41"/>
  <c r="B42"/>
  <c r="B43"/>
  <c r="M43" s="1"/>
  <c r="B44"/>
  <c r="B45"/>
  <c r="B46"/>
  <c r="B47"/>
  <c r="B48"/>
  <c r="B49"/>
  <c r="B50"/>
  <c r="B51"/>
  <c r="M51" s="1"/>
  <c r="B52"/>
  <c r="B53"/>
  <c r="B54"/>
  <c r="B55"/>
  <c r="B56"/>
  <c r="B57"/>
  <c r="B58"/>
  <c r="B59"/>
  <c r="M59" s="1"/>
  <c r="B60"/>
  <c r="B61"/>
  <c r="B62"/>
  <c r="B63"/>
  <c r="B64"/>
  <c r="B65"/>
  <c r="B66"/>
  <c r="B67"/>
  <c r="M67" s="1"/>
  <c r="B68"/>
  <c r="B69"/>
  <c r="B70"/>
  <c r="B71"/>
  <c r="B72"/>
  <c r="B73"/>
  <c r="B74"/>
  <c r="B75"/>
  <c r="M75" s="1"/>
  <c r="B76"/>
  <c r="B8"/>
  <c r="B9" i="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7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"/>
  <c r="B9" i="6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5"/>
  <c r="B10"/>
  <c r="B44"/>
  <c r="B45"/>
  <c r="B48"/>
  <c r="B49"/>
  <c r="B11"/>
  <c r="B12"/>
  <c r="B13"/>
  <c r="B15"/>
  <c r="B50"/>
  <c r="B51"/>
  <c r="B52"/>
  <c r="B53"/>
  <c r="B54"/>
  <c r="B16"/>
  <c r="B55"/>
  <c r="B56"/>
  <c r="B57"/>
  <c r="B58"/>
  <c r="B59"/>
  <c r="B61"/>
  <c r="B17"/>
  <c r="B18"/>
  <c r="B19"/>
  <c r="B62"/>
  <c r="B63"/>
  <c r="B64"/>
  <c r="B20"/>
  <c r="B23"/>
  <c r="B67"/>
  <c r="B68"/>
  <c r="B69"/>
  <c r="B70"/>
  <c r="B24"/>
  <c r="B25"/>
  <c r="B26"/>
  <c r="B71"/>
  <c r="B72"/>
  <c r="B73"/>
  <c r="B74"/>
  <c r="B27"/>
  <c r="B28"/>
  <c r="B29"/>
  <c r="B30"/>
  <c r="B31"/>
  <c r="B32"/>
  <c r="B75"/>
  <c r="B77"/>
  <c r="B78"/>
  <c r="B79"/>
  <c r="B80"/>
  <c r="B81"/>
  <c r="B82"/>
  <c r="B83"/>
  <c r="B84"/>
  <c r="B85"/>
  <c r="B86"/>
  <c r="B87"/>
  <c r="B88"/>
  <c r="B33"/>
  <c r="B34"/>
  <c r="B35"/>
  <c r="B90"/>
  <c r="B36"/>
  <c r="B91"/>
  <c r="B92"/>
  <c r="B38"/>
  <c r="B39"/>
  <c r="B93"/>
  <c r="B40"/>
  <c r="B41"/>
  <c r="B43"/>
  <c r="B95"/>
  <c r="B96"/>
  <c r="B8"/>
  <c r="M8" i="3"/>
  <c r="H8" i="5"/>
  <c r="H9" i="22"/>
  <c r="H13"/>
  <c r="H14"/>
  <c r="H20"/>
  <c r="H33"/>
  <c r="H42"/>
  <c r="H45"/>
  <c r="H46"/>
  <c r="H8"/>
  <c r="H9" i="21"/>
  <c r="H13"/>
  <c r="H14"/>
  <c r="H20"/>
  <c r="H33"/>
  <c r="H42"/>
  <c r="H45"/>
  <c r="H46"/>
  <c r="H80"/>
  <c r="H84"/>
  <c r="H92"/>
  <c r="H93"/>
  <c r="H97"/>
  <c r="H8"/>
  <c r="H9" i="20"/>
  <c r="H13"/>
  <c r="H14"/>
  <c r="H20"/>
  <c r="H33"/>
  <c r="H42"/>
  <c r="H45"/>
  <c r="H46"/>
  <c r="H80"/>
  <c r="H84"/>
  <c r="H92"/>
  <c r="H93"/>
  <c r="H97"/>
  <c r="H8"/>
  <c r="H9" i="19"/>
  <c r="H13"/>
  <c r="H14"/>
  <c r="H20"/>
  <c r="H33"/>
  <c r="H42"/>
  <c r="H45"/>
  <c r="H46"/>
  <c r="H80"/>
  <c r="H84"/>
  <c r="H92"/>
  <c r="H93"/>
  <c r="H97"/>
  <c r="H8"/>
  <c r="H9" i="18"/>
  <c r="H13"/>
  <c r="H14"/>
  <c r="H20"/>
  <c r="H33"/>
  <c r="H42"/>
  <c r="H45"/>
  <c r="H46"/>
  <c r="H80"/>
  <c r="H84"/>
  <c r="H92"/>
  <c r="H93"/>
  <c r="H97"/>
  <c r="H8"/>
  <c r="H9" i="17"/>
  <c r="H13"/>
  <c r="H14"/>
  <c r="H20"/>
  <c r="H33"/>
  <c r="H42"/>
  <c r="H45"/>
  <c r="H46"/>
  <c r="H80"/>
  <c r="H84"/>
  <c r="H92"/>
  <c r="H93"/>
  <c r="H97"/>
  <c r="H8"/>
  <c r="H9" i="16"/>
  <c r="H13"/>
  <c r="H14"/>
  <c r="H20"/>
  <c r="H33"/>
  <c r="H42"/>
  <c r="H45"/>
  <c r="H46"/>
  <c r="H8"/>
  <c r="D9" i="17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18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1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20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2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22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8"/>
  <c r="D9" i="16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8"/>
  <c r="D9" i="15"/>
  <c r="I9" s="1"/>
  <c r="L9" s="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8"/>
  <c r="I8" s="1"/>
  <c r="L8" s="1"/>
  <c r="H8" i="14"/>
  <c r="H9"/>
  <c r="H13"/>
  <c r="H14"/>
  <c r="H20"/>
  <c r="H33"/>
  <c r="H42"/>
  <c r="H45"/>
  <c r="H46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8"/>
  <c r="H9" i="13"/>
  <c r="H13"/>
  <c r="H14"/>
  <c r="H20"/>
  <c r="H33"/>
  <c r="H42"/>
  <c r="H45"/>
  <c r="H46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8"/>
  <c r="H9" i="12"/>
  <c r="H13"/>
  <c r="H14"/>
  <c r="H20"/>
  <c r="H33"/>
  <c r="H42"/>
  <c r="H45"/>
  <c r="H46"/>
  <c r="H80"/>
  <c r="H84"/>
  <c r="H92"/>
  <c r="H93"/>
  <c r="H97"/>
  <c r="H8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H9" i="11"/>
  <c r="H13"/>
  <c r="H14"/>
  <c r="H20"/>
  <c r="H33"/>
  <c r="H42"/>
  <c r="H45"/>
  <c r="H46"/>
  <c r="H80"/>
  <c r="H84"/>
  <c r="H92"/>
  <c r="H93"/>
  <c r="H97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H9" i="10"/>
  <c r="H13"/>
  <c r="H14"/>
  <c r="H20"/>
  <c r="H33"/>
  <c r="H42"/>
  <c r="H45"/>
  <c r="H46"/>
  <c r="H80"/>
  <c r="H84"/>
  <c r="H92"/>
  <c r="H93"/>
  <c r="H97"/>
  <c r="H8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" i="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H9"/>
  <c r="H13"/>
  <c r="H14"/>
  <c r="H20"/>
  <c r="H33"/>
  <c r="H42"/>
  <c r="H45"/>
  <c r="H46"/>
  <c r="H80"/>
  <c r="H84"/>
  <c r="H92"/>
  <c r="H93"/>
  <c r="H97"/>
  <c r="H8"/>
  <c r="D8"/>
  <c r="H9" i="8"/>
  <c r="H13"/>
  <c r="H14"/>
  <c r="H20"/>
  <c r="H33"/>
  <c r="H42"/>
  <c r="H45"/>
  <c r="H46"/>
  <c r="H80"/>
  <c r="H84"/>
  <c r="H92"/>
  <c r="H93"/>
  <c r="H97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H9" i="7"/>
  <c r="H13"/>
  <c r="H14"/>
  <c r="H20"/>
  <c r="H33"/>
  <c r="H42"/>
  <c r="H45"/>
  <c r="H46"/>
  <c r="H80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"/>
  <c r="H9" i="6"/>
  <c r="H13"/>
  <c r="H14"/>
  <c r="H20"/>
  <c r="H33"/>
  <c r="H42"/>
  <c r="H45"/>
  <c r="H46"/>
  <c r="H80"/>
  <c r="H84"/>
  <c r="H92"/>
  <c r="H93"/>
  <c r="H97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H9" i="5"/>
  <c r="D9"/>
  <c r="D10"/>
  <c r="D44"/>
  <c r="D45"/>
  <c r="D48"/>
  <c r="D49"/>
  <c r="D11"/>
  <c r="D12"/>
  <c r="D13"/>
  <c r="D15"/>
  <c r="D50"/>
  <c r="D51"/>
  <c r="D52"/>
  <c r="D53"/>
  <c r="D54"/>
  <c r="D16"/>
  <c r="D55"/>
  <c r="D56"/>
  <c r="D57"/>
  <c r="D58"/>
  <c r="D59"/>
  <c r="D61"/>
  <c r="D17"/>
  <c r="D18"/>
  <c r="D19"/>
  <c r="D62"/>
  <c r="D63"/>
  <c r="D64"/>
  <c r="D20"/>
  <c r="D23"/>
  <c r="D67"/>
  <c r="D68"/>
  <c r="D69"/>
  <c r="D70"/>
  <c r="D24"/>
  <c r="D25"/>
  <c r="D26"/>
  <c r="D71"/>
  <c r="D72"/>
  <c r="D73"/>
  <c r="D74"/>
  <c r="D27"/>
  <c r="D28"/>
  <c r="D29"/>
  <c r="D30"/>
  <c r="D31"/>
  <c r="D32"/>
  <c r="D75"/>
  <c r="D77"/>
  <c r="D78"/>
  <c r="D79"/>
  <c r="D80"/>
  <c r="D81"/>
  <c r="D82"/>
  <c r="D83"/>
  <c r="D84"/>
  <c r="D85"/>
  <c r="D86"/>
  <c r="D87"/>
  <c r="D88"/>
  <c r="D33"/>
  <c r="D34"/>
  <c r="D35"/>
  <c r="D90"/>
  <c r="D36"/>
  <c r="D91"/>
  <c r="D92"/>
  <c r="D38"/>
  <c r="D39"/>
  <c r="D93"/>
  <c r="D40"/>
  <c r="D41"/>
  <c r="D43"/>
  <c r="D95"/>
  <c r="D96"/>
  <c r="D8"/>
  <c r="H9" i="4"/>
  <c r="H8"/>
  <c r="M73" i="6" l="1"/>
  <c r="M17"/>
  <c r="M74" i="7"/>
  <c r="M26"/>
  <c r="M10"/>
  <c r="M78" i="9"/>
  <c r="M62"/>
  <c r="M38"/>
  <c r="M84" i="8"/>
  <c r="M46" i="9"/>
  <c r="M30"/>
  <c r="M67" i="5"/>
  <c r="M81" i="6"/>
  <c r="M65"/>
  <c r="M49"/>
  <c r="M9"/>
  <c r="M66" i="7"/>
  <c r="M92" i="8"/>
  <c r="M70" i="9"/>
  <c r="M14"/>
  <c r="M18" i="5"/>
  <c r="M55"/>
  <c r="M91" i="6"/>
  <c r="M11"/>
  <c r="M86" i="4"/>
  <c r="M78"/>
  <c r="M27"/>
  <c r="M70"/>
  <c r="M10"/>
  <c r="M71" i="5"/>
  <c r="M23"/>
  <c r="M53"/>
  <c r="M96" i="6"/>
  <c r="M88"/>
  <c r="M80"/>
  <c r="M72"/>
  <c r="M64"/>
  <c r="M56"/>
  <c r="M48"/>
  <c r="M40"/>
  <c r="M32"/>
  <c r="M24"/>
  <c r="M16"/>
  <c r="M73" i="7"/>
  <c r="M65"/>
  <c r="M57"/>
  <c r="M49"/>
  <c r="M41"/>
  <c r="M33"/>
  <c r="M25"/>
  <c r="M9"/>
  <c r="M83" i="8"/>
  <c r="M75"/>
  <c r="M67"/>
  <c r="M59"/>
  <c r="M51"/>
  <c r="M43"/>
  <c r="M35"/>
  <c r="M19"/>
  <c r="M11"/>
  <c r="M93" i="9"/>
  <c r="M85"/>
  <c r="M69"/>
  <c r="M61"/>
  <c r="M53"/>
  <c r="M45"/>
  <c r="M37"/>
  <c r="M29"/>
  <c r="M21"/>
  <c r="M13"/>
  <c r="M33" i="5"/>
  <c r="M95" i="6"/>
  <c r="M39"/>
  <c r="M15"/>
  <c r="M82" i="8"/>
  <c r="M20" i="9"/>
  <c r="M12" i="4"/>
  <c r="M80" i="5"/>
  <c r="M25"/>
  <c r="M33" i="8"/>
  <c r="M17"/>
  <c r="M48" i="5"/>
  <c r="M71" i="6"/>
  <c r="M55"/>
  <c r="M31"/>
  <c r="M58" i="8"/>
  <c r="M60" i="9"/>
  <c r="M87" i="5"/>
  <c r="M79"/>
  <c r="M63"/>
  <c r="M50"/>
  <c r="M70" i="7"/>
  <c r="M14"/>
  <c r="M88" i="8"/>
  <c r="M40"/>
  <c r="M16"/>
  <c r="M8" i="9"/>
  <c r="M26"/>
  <c r="M13" i="4"/>
  <c r="M79" i="6"/>
  <c r="M34" i="8"/>
  <c r="M52" i="9"/>
  <c r="M28"/>
  <c r="M38" i="5"/>
  <c r="M51"/>
  <c r="M45"/>
  <c r="M89" i="8"/>
  <c r="M41"/>
  <c r="M91" i="9"/>
  <c r="M67"/>
  <c r="M27"/>
  <c r="M62" i="5"/>
  <c r="M37" i="7"/>
  <c r="M20" i="5"/>
  <c r="M87" i="6"/>
  <c r="M63"/>
  <c r="M47"/>
  <c r="M23"/>
  <c r="M26" i="8"/>
  <c r="M10"/>
  <c r="M36" i="9"/>
  <c r="M16" i="4"/>
  <c r="M29" i="5"/>
  <c r="M58"/>
  <c r="M81" i="8"/>
  <c r="M65"/>
  <c r="M57"/>
  <c r="M83" i="9"/>
  <c r="I49" i="3"/>
  <c r="L49" s="1"/>
  <c r="I67"/>
  <c r="L67" s="1"/>
  <c r="I75"/>
  <c r="L75" s="1"/>
  <c r="I52"/>
  <c r="L52" s="1"/>
  <c r="I53"/>
  <c r="L53" s="1"/>
  <c r="I38"/>
  <c r="L38" s="1"/>
  <c r="I37"/>
  <c r="L37" s="1"/>
  <c r="I45"/>
  <c r="L45" s="1"/>
  <c r="I46"/>
  <c r="L46" s="1"/>
  <c r="H38" i="7"/>
  <c r="I38" s="1"/>
  <c r="L38" s="1"/>
  <c r="H90" i="12"/>
  <c r="I90" s="1"/>
  <c r="L90" s="1"/>
  <c r="I90" i="3"/>
  <c r="L90" s="1"/>
  <c r="H53" i="6"/>
  <c r="I53" s="1"/>
  <c r="L53" s="1"/>
  <c r="I32" i="3"/>
  <c r="L32" s="1"/>
  <c r="H15" i="7"/>
  <c r="I15" s="1"/>
  <c r="L15" s="1"/>
  <c r="I15" i="3"/>
  <c r="L15" s="1"/>
  <c r="H67" i="9"/>
  <c r="I67" s="1"/>
  <c r="L67" s="1"/>
  <c r="H36" i="5"/>
  <c r="I36" s="1"/>
  <c r="L36" s="1"/>
  <c r="I83" i="3"/>
  <c r="L83" s="1"/>
  <c r="H56" i="14"/>
  <c r="I56" s="1"/>
  <c r="L56" s="1"/>
  <c r="H45" i="5"/>
  <c r="I45" s="1"/>
  <c r="L45" s="1"/>
  <c r="I12" i="3"/>
  <c r="L12" s="1"/>
  <c r="H35" i="7"/>
  <c r="I35" s="1"/>
  <c r="L35" s="1"/>
  <c r="I56" i="3"/>
  <c r="L56" s="1"/>
  <c r="H89" i="6"/>
  <c r="I89" s="1"/>
  <c r="L89" s="1"/>
  <c r="H29" i="10"/>
  <c r="I29" s="1"/>
  <c r="L29" s="1"/>
  <c r="H70" i="19"/>
  <c r="I70" s="1"/>
  <c r="L70" s="1"/>
  <c r="I70" i="3"/>
  <c r="L70" s="1"/>
  <c r="H96" i="10"/>
  <c r="I96" s="1"/>
  <c r="L96" s="1"/>
  <c r="I96" i="3"/>
  <c r="L96" s="1"/>
  <c r="H94" i="9"/>
  <c r="I94" s="1"/>
  <c r="L94" s="1"/>
  <c r="H87" i="8"/>
  <c r="I87" s="1"/>
  <c r="H35" i="5"/>
  <c r="I35" s="1"/>
  <c r="L35" s="1"/>
  <c r="I81" i="3"/>
  <c r="L81" s="1"/>
  <c r="H69" i="19"/>
  <c r="I69" s="1"/>
  <c r="L69" s="1"/>
  <c r="I69" i="3"/>
  <c r="L69" s="1"/>
  <c r="H22" i="7"/>
  <c r="I22" s="1"/>
  <c r="L22" s="1"/>
  <c r="H18" i="16"/>
  <c r="I18" s="1"/>
  <c r="L18" s="1"/>
  <c r="H60" i="8"/>
  <c r="I60" s="1"/>
  <c r="H51"/>
  <c r="I51" s="1"/>
  <c r="I30" i="3"/>
  <c r="L30" s="1"/>
  <c r="H50" i="11"/>
  <c r="I50" s="1"/>
  <c r="L50" s="1"/>
  <c r="I29" i="3"/>
  <c r="L29" s="1"/>
  <c r="H40" i="20"/>
  <c r="I40" s="1"/>
  <c r="L40" s="1"/>
  <c r="H39" i="7"/>
  <c r="I39" s="1"/>
  <c r="L39" s="1"/>
  <c r="I60" i="3"/>
  <c r="L60" s="1"/>
  <c r="H88" i="8"/>
  <c r="I88" s="1"/>
  <c r="I88" i="3"/>
  <c r="L88" s="1"/>
  <c r="H86" i="19"/>
  <c r="I86" s="1"/>
  <c r="L86" s="1"/>
  <c r="I86" i="3"/>
  <c r="L86" s="1"/>
  <c r="H78" i="10"/>
  <c r="I78" s="1"/>
  <c r="L78" s="1"/>
  <c r="I78" i="3"/>
  <c r="L78" s="1"/>
  <c r="H73" i="6"/>
  <c r="I73" s="1"/>
  <c r="L73" s="1"/>
  <c r="I73" i="3"/>
  <c r="L73" s="1"/>
  <c r="H71" i="7"/>
  <c r="I71" s="1"/>
  <c r="L71" s="1"/>
  <c r="I71" i="3"/>
  <c r="L71" s="1"/>
  <c r="H68" i="7"/>
  <c r="I68" s="1"/>
  <c r="L68" s="1"/>
  <c r="I68" i="3"/>
  <c r="L68" s="1"/>
  <c r="H23" i="20"/>
  <c r="I23" s="1"/>
  <c r="L23" s="1"/>
  <c r="H17" i="11"/>
  <c r="I17" s="1"/>
  <c r="L17" s="1"/>
  <c r="H95" i="10"/>
  <c r="I95" s="1"/>
  <c r="L95" s="1"/>
  <c r="I95" i="3"/>
  <c r="L95" s="1"/>
  <c r="H82" i="8"/>
  <c r="I82" s="1"/>
  <c r="I82" i="3"/>
  <c r="L82" s="1"/>
  <c r="H79" i="6"/>
  <c r="I79" s="1"/>
  <c r="L79" s="1"/>
  <c r="I79" i="3"/>
  <c r="L79" s="1"/>
  <c r="H30" i="18"/>
  <c r="I30" s="1"/>
  <c r="L30" s="1"/>
  <c r="I51" i="3"/>
  <c r="L51" s="1"/>
  <c r="H63" i="20"/>
  <c r="I63" s="1"/>
  <c r="L63" s="1"/>
  <c r="I42" i="3"/>
  <c r="L42" s="1"/>
  <c r="H72" i="4"/>
  <c r="I72" s="1"/>
  <c r="L72" s="1"/>
  <c r="I34" i="3"/>
  <c r="L34" s="1"/>
  <c r="H41" i="5"/>
  <c r="I41" s="1"/>
  <c r="L41" s="1"/>
  <c r="H52" i="21"/>
  <c r="I52" s="1"/>
  <c r="L52" s="1"/>
  <c r="I31" i="3"/>
  <c r="L31" s="1"/>
  <c r="H47" i="12"/>
  <c r="I47" s="1"/>
  <c r="L47" s="1"/>
  <c r="H23" i="5"/>
  <c r="I23" s="1"/>
  <c r="L23" s="1"/>
  <c r="I23" i="3"/>
  <c r="L23" s="1"/>
  <c r="H10" i="12"/>
  <c r="I10" s="1"/>
  <c r="L10" s="1"/>
  <c r="H41" i="7"/>
  <c r="I41" s="1"/>
  <c r="L41" s="1"/>
  <c r="I62" i="3"/>
  <c r="L62" s="1"/>
  <c r="H37" i="8"/>
  <c r="I37" s="1"/>
  <c r="H34" i="7"/>
  <c r="I34" s="1"/>
  <c r="L34" s="1"/>
  <c r="I55" i="3"/>
  <c r="L55" s="1"/>
  <c r="H75" i="17"/>
  <c r="I75" s="1"/>
  <c r="L75" s="1"/>
  <c r="H32" i="12"/>
  <c r="I32" s="1"/>
  <c r="L32" s="1"/>
  <c r="H74" i="7"/>
  <c r="I74" s="1"/>
  <c r="L74" s="1"/>
  <c r="I74" i="3"/>
  <c r="L74" s="1"/>
  <c r="H19" i="14"/>
  <c r="I19" s="1"/>
  <c r="L19" s="1"/>
  <c r="I19" i="3"/>
  <c r="L19" s="1"/>
  <c r="H58" i="14"/>
  <c r="I58" s="1"/>
  <c r="L58" s="1"/>
  <c r="H71" i="4"/>
  <c r="I71" s="1"/>
  <c r="L71" s="1"/>
  <c r="I33" i="3"/>
  <c r="L33" s="1"/>
  <c r="H49" i="9"/>
  <c r="I49" s="1"/>
  <c r="L49" s="1"/>
  <c r="H43" i="17"/>
  <c r="I64" i="3"/>
  <c r="L64" s="1"/>
  <c r="H85" i="19"/>
  <c r="I85" s="1"/>
  <c r="L85" s="1"/>
  <c r="I85" i="3"/>
  <c r="L85" s="1"/>
  <c r="H77" i="18"/>
  <c r="I77" s="1"/>
  <c r="L77" s="1"/>
  <c r="I77" i="3"/>
  <c r="L77" s="1"/>
  <c r="H72" i="12"/>
  <c r="I72" s="1"/>
  <c r="L72" s="1"/>
  <c r="H25" i="7"/>
  <c r="I25" s="1"/>
  <c r="L25" s="1"/>
  <c r="H57"/>
  <c r="I57" s="1"/>
  <c r="L57" s="1"/>
  <c r="I36" i="3"/>
  <c r="L36" s="1"/>
  <c r="H16" i="6"/>
  <c r="I16" s="1"/>
  <c r="L16" s="1"/>
  <c r="I16" i="3"/>
  <c r="L16" s="1"/>
  <c r="H48" i="8"/>
  <c r="I48" s="1"/>
  <c r="I27" i="3"/>
  <c r="L27" s="1"/>
  <c r="H35" i="9"/>
  <c r="I35" s="1"/>
  <c r="L35" s="1"/>
  <c r="H39" i="5"/>
  <c r="I39" s="1"/>
  <c r="L39" s="1"/>
  <c r="H23" i="8"/>
  <c r="I23" s="1"/>
  <c r="H43" i="12"/>
  <c r="H92" i="4"/>
  <c r="I92" s="1"/>
  <c r="L92" s="1"/>
  <c r="H24" i="14"/>
  <c r="I24" s="1"/>
  <c r="L24" s="1"/>
  <c r="H23" i="16"/>
  <c r="I23" s="1"/>
  <c r="L23" s="1"/>
  <c r="H62" i="13"/>
  <c r="I62" s="1"/>
  <c r="L62" s="1"/>
  <c r="H61" i="6"/>
  <c r="I61" s="1"/>
  <c r="L61" s="1"/>
  <c r="H13" i="5"/>
  <c r="I13" s="1"/>
  <c r="L13" s="1"/>
  <c r="H49"/>
  <c r="I49" s="1"/>
  <c r="L49" s="1"/>
  <c r="H29" i="6"/>
  <c r="I29" s="1"/>
  <c r="L29" s="1"/>
  <c r="H62" i="7"/>
  <c r="I62" s="1"/>
  <c r="L62" s="1"/>
  <c r="H77" i="10"/>
  <c r="I77" s="1"/>
  <c r="L77" s="1"/>
  <c r="M57" i="17"/>
  <c r="H77" i="6"/>
  <c r="I77" s="1"/>
  <c r="L77" s="1"/>
  <c r="H68" i="8"/>
  <c r="I68" s="1"/>
  <c r="H16" i="9"/>
  <c r="I16" s="1"/>
  <c r="L16" s="1"/>
  <c r="H88" i="19"/>
  <c r="I88" s="1"/>
  <c r="L88" s="1"/>
  <c r="H72" i="14"/>
  <c r="I72" s="1"/>
  <c r="L72" s="1"/>
  <c r="H91" i="4"/>
  <c r="I91" s="1"/>
  <c r="L91" s="1"/>
  <c r="H69" i="5"/>
  <c r="I69" s="1"/>
  <c r="L69" s="1"/>
  <c r="H95" i="8"/>
  <c r="I95" s="1"/>
  <c r="H43" i="9"/>
  <c r="H91" i="10"/>
  <c r="I91" s="1"/>
  <c r="L91" s="1"/>
  <c r="H52" i="18"/>
  <c r="I52" s="1"/>
  <c r="L52" s="1"/>
  <c r="H56" i="4"/>
  <c r="I56" s="1"/>
  <c r="L56" s="1"/>
  <c r="H68" i="5"/>
  <c r="I68" s="1"/>
  <c r="L68" s="1"/>
  <c r="H22" i="9"/>
  <c r="I22" s="1"/>
  <c r="L22" s="1"/>
  <c r="H61" i="13"/>
  <c r="I61" s="1"/>
  <c r="L61" s="1"/>
  <c r="H84" i="4"/>
  <c r="I84" s="1"/>
  <c r="L84" s="1"/>
  <c r="H13"/>
  <c r="I13" s="1"/>
  <c r="L13" s="1"/>
  <c r="H82" i="5"/>
  <c r="I82" s="1"/>
  <c r="L82" s="1"/>
  <c r="H50" i="6"/>
  <c r="I50" s="1"/>
  <c r="L50" s="1"/>
  <c r="H88" i="9"/>
  <c r="I88" s="1"/>
  <c r="L88" s="1"/>
  <c r="H68" i="11"/>
  <c r="I68" s="1"/>
  <c r="L68" s="1"/>
  <c r="H34" i="14"/>
  <c r="I34" s="1"/>
  <c r="L34" s="1"/>
  <c r="H10" i="22"/>
  <c r="I10" s="1"/>
  <c r="L10" s="1"/>
  <c r="M77" i="19"/>
  <c r="M13"/>
  <c r="M15" i="18"/>
  <c r="H83" i="4"/>
  <c r="I83" s="1"/>
  <c r="L83" s="1"/>
  <c r="H79" i="5"/>
  <c r="I79" s="1"/>
  <c r="L79" s="1"/>
  <c r="H19" i="6"/>
  <c r="I19" s="1"/>
  <c r="L19" s="1"/>
  <c r="H70" i="7"/>
  <c r="I70" s="1"/>
  <c r="L70" s="1"/>
  <c r="H37"/>
  <c r="I37" s="1"/>
  <c r="L37" s="1"/>
  <c r="H91" i="8"/>
  <c r="I91" s="1"/>
  <c r="H85" i="9"/>
  <c r="I85" s="1"/>
  <c r="L85" s="1"/>
  <c r="H75" i="10"/>
  <c r="I75" s="1"/>
  <c r="L75" s="1"/>
  <c r="H57" i="11"/>
  <c r="I57" s="1"/>
  <c r="L57" s="1"/>
  <c r="H58" i="16"/>
  <c r="I58" s="1"/>
  <c r="L58" s="1"/>
  <c r="H61" i="19"/>
  <c r="I61" s="1"/>
  <c r="L61" s="1"/>
  <c r="H43" i="21"/>
  <c r="H51" i="4"/>
  <c r="I51" s="1"/>
  <c r="L51" s="1"/>
  <c r="H61" i="8"/>
  <c r="I61" s="1"/>
  <c r="H39" i="10"/>
  <c r="I39" s="1"/>
  <c r="L39" s="1"/>
  <c r="H68" i="18"/>
  <c r="I68" s="1"/>
  <c r="L68" s="1"/>
  <c r="H79" i="4"/>
  <c r="I79" s="1"/>
  <c r="L79" s="1"/>
  <c r="H36" i="7"/>
  <c r="I36" s="1"/>
  <c r="L36" s="1"/>
  <c r="H61" i="10"/>
  <c r="I61" s="1"/>
  <c r="L61" s="1"/>
  <c r="H19"/>
  <c r="I19" s="1"/>
  <c r="L19" s="1"/>
  <c r="H23" i="12"/>
  <c r="I23" s="1"/>
  <c r="L23" s="1"/>
  <c r="H76" i="6"/>
  <c r="I76" s="1"/>
  <c r="L76" s="1"/>
  <c r="I72" i="3"/>
  <c r="L72" s="1"/>
  <c r="H95" i="4"/>
  <c r="I95" s="1"/>
  <c r="L95" s="1"/>
  <c r="H69"/>
  <c r="I69" s="1"/>
  <c r="L69" s="1"/>
  <c r="H19" i="5"/>
  <c r="I19" s="1"/>
  <c r="L19" s="1"/>
  <c r="H71" i="6"/>
  <c r="I71" s="1"/>
  <c r="L71" s="1"/>
  <c r="H36"/>
  <c r="I36" s="1"/>
  <c r="L36" s="1"/>
  <c r="H54" i="7"/>
  <c r="I54" s="1"/>
  <c r="L54" s="1"/>
  <c r="H31"/>
  <c r="I31" s="1"/>
  <c r="L31" s="1"/>
  <c r="H78" i="8"/>
  <c r="I78" s="1"/>
  <c r="H32"/>
  <c r="I32" s="1"/>
  <c r="H75" i="9"/>
  <c r="I75" s="1"/>
  <c r="L75" s="1"/>
  <c r="H88" i="10"/>
  <c r="I88" s="1"/>
  <c r="L88" s="1"/>
  <c r="H89" i="11"/>
  <c r="I89" s="1"/>
  <c r="L89" s="1"/>
  <c r="H58" i="12"/>
  <c r="I58" s="1"/>
  <c r="L58" s="1"/>
  <c r="H24" i="13"/>
  <c r="I24" s="1"/>
  <c r="L24" s="1"/>
  <c r="H47" i="14"/>
  <c r="I47" s="1"/>
  <c r="L47" s="1"/>
  <c r="H24" i="20"/>
  <c r="I24" s="1"/>
  <c r="L24" s="1"/>
  <c r="H92" i="5"/>
  <c r="I92" s="1"/>
  <c r="L92" s="1"/>
  <c r="H11"/>
  <c r="I11" s="1"/>
  <c r="L11" s="1"/>
  <c r="H51" i="6"/>
  <c r="I51" s="1"/>
  <c r="L51" s="1"/>
  <c r="H73" i="11"/>
  <c r="I73" s="1"/>
  <c r="L73" s="1"/>
  <c r="H18" i="6"/>
  <c r="I18" s="1"/>
  <c r="L18" s="1"/>
  <c r="H69" i="7"/>
  <c r="I69" s="1"/>
  <c r="L69" s="1"/>
  <c r="I43" i="3"/>
  <c r="L43" s="1"/>
  <c r="H70" i="4"/>
  <c r="I70" s="1"/>
  <c r="L70" s="1"/>
  <c r="H34" i="9"/>
  <c r="I34" s="1"/>
  <c r="L34" s="1"/>
  <c r="H54" i="10"/>
  <c r="I54" s="1"/>
  <c r="L54" s="1"/>
  <c r="H43" i="4"/>
  <c r="I43" s="1"/>
  <c r="L43" s="1"/>
  <c r="H64"/>
  <c r="I64" s="1"/>
  <c r="L64" s="1"/>
  <c r="H53" i="5"/>
  <c r="I53" s="1"/>
  <c r="L53" s="1"/>
  <c r="H69" i="6"/>
  <c r="I69" s="1"/>
  <c r="L69" s="1"/>
  <c r="H35"/>
  <c r="I35" s="1"/>
  <c r="L35" s="1"/>
  <c r="H47" i="7"/>
  <c r="I47" s="1"/>
  <c r="L47" s="1"/>
  <c r="H21"/>
  <c r="I21" s="1"/>
  <c r="L21" s="1"/>
  <c r="H72" i="8"/>
  <c r="I72" s="1"/>
  <c r="H31"/>
  <c r="I31" s="1"/>
  <c r="H74" i="9"/>
  <c r="I74" s="1"/>
  <c r="L74" s="1"/>
  <c r="H24"/>
  <c r="I24" s="1"/>
  <c r="L24" s="1"/>
  <c r="H86" i="10"/>
  <c r="I86" s="1"/>
  <c r="L86" s="1"/>
  <c r="H41" i="11"/>
  <c r="I41" s="1"/>
  <c r="L41" s="1"/>
  <c r="H22" i="18"/>
  <c r="I22" s="1"/>
  <c r="L22" s="1"/>
  <c r="H81" i="20"/>
  <c r="I81" s="1"/>
  <c r="L81" s="1"/>
  <c r="I80" i="3"/>
  <c r="L80" s="1"/>
  <c r="H41" i="4"/>
  <c r="I41" s="1"/>
  <c r="L41" s="1"/>
  <c r="H82"/>
  <c r="I82" s="1"/>
  <c r="L82" s="1"/>
  <c r="H68"/>
  <c r="I68" s="1"/>
  <c r="L68" s="1"/>
  <c r="H50"/>
  <c r="I50" s="1"/>
  <c r="L50" s="1"/>
  <c r="H90" i="5"/>
  <c r="I90" s="1"/>
  <c r="L90" s="1"/>
  <c r="H77"/>
  <c r="I77" s="1"/>
  <c r="L77" s="1"/>
  <c r="H67"/>
  <c r="I67" s="1"/>
  <c r="L67" s="1"/>
  <c r="H12"/>
  <c r="I12" s="1"/>
  <c r="L12" s="1"/>
  <c r="H95" i="6"/>
  <c r="I95" s="1"/>
  <c r="L95" s="1"/>
  <c r="H78"/>
  <c r="I78" s="1"/>
  <c r="L78" s="1"/>
  <c r="H68"/>
  <c r="I68" s="1"/>
  <c r="L68" s="1"/>
  <c r="H34"/>
  <c r="I34" s="1"/>
  <c r="L34" s="1"/>
  <c r="H17"/>
  <c r="I17" s="1"/>
  <c r="L17" s="1"/>
  <c r="H62" i="8"/>
  <c r="I62" s="1"/>
  <c r="H43"/>
  <c r="H24"/>
  <c r="I24" s="1"/>
  <c r="H86" i="9"/>
  <c r="I86" s="1"/>
  <c r="L86" s="1"/>
  <c r="H73"/>
  <c r="I73" s="1"/>
  <c r="L73" s="1"/>
  <c r="H21"/>
  <c r="I21" s="1"/>
  <c r="L21" s="1"/>
  <c r="H87" i="10"/>
  <c r="I87" s="1"/>
  <c r="L87" s="1"/>
  <c r="H64"/>
  <c r="I64" s="1"/>
  <c r="L64" s="1"/>
  <c r="H40"/>
  <c r="I40" s="1"/>
  <c r="L40" s="1"/>
  <c r="H16"/>
  <c r="I16" s="1"/>
  <c r="L16" s="1"/>
  <c r="H58" i="11"/>
  <c r="I58" s="1"/>
  <c r="L58" s="1"/>
  <c r="H39"/>
  <c r="I39" s="1"/>
  <c r="L39" s="1"/>
  <c r="H60" i="13"/>
  <c r="I60" s="1"/>
  <c r="L60" s="1"/>
  <c r="H23"/>
  <c r="I23" s="1"/>
  <c r="L23" s="1"/>
  <c r="H71" i="14"/>
  <c r="I71" s="1"/>
  <c r="L71" s="1"/>
  <c r="H32"/>
  <c r="I32" s="1"/>
  <c r="L32" s="1"/>
  <c r="I8" i="20"/>
  <c r="H51" i="18"/>
  <c r="I51" s="1"/>
  <c r="L51" s="1"/>
  <c r="H87" i="19"/>
  <c r="I87" s="1"/>
  <c r="L87" s="1"/>
  <c r="H63" i="8"/>
  <c r="I63" s="1"/>
  <c r="H79" i="7"/>
  <c r="I79" s="1"/>
  <c r="L79" s="1"/>
  <c r="H63"/>
  <c r="I63" s="1"/>
  <c r="L63" s="1"/>
  <c r="H55" i="14"/>
  <c r="I55" s="1"/>
  <c r="L55" s="1"/>
  <c r="H82" i="21"/>
  <c r="I82" s="1"/>
  <c r="L82" s="1"/>
  <c r="H75" i="4"/>
  <c r="I75" s="1"/>
  <c r="L75" s="1"/>
  <c r="H33" i="5"/>
  <c r="I33" s="1"/>
  <c r="L33" s="1"/>
  <c r="H60" i="6"/>
  <c r="I60" s="1"/>
  <c r="L60" s="1"/>
  <c r="H44"/>
  <c r="I44" s="1"/>
  <c r="L44" s="1"/>
  <c r="H44" i="7"/>
  <c r="I44" s="1"/>
  <c r="L44" s="1"/>
  <c r="H64" i="9"/>
  <c r="I64" s="1"/>
  <c r="L64" s="1"/>
  <c r="I59" i="3"/>
  <c r="L59" s="1"/>
  <c r="I28"/>
  <c r="L28" s="1"/>
  <c r="H35" i="4"/>
  <c r="I35" s="1"/>
  <c r="L35" s="1"/>
  <c r="H27"/>
  <c r="I27" s="1"/>
  <c r="L27" s="1"/>
  <c r="H62"/>
  <c r="I62" s="1"/>
  <c r="L62" s="1"/>
  <c r="H12"/>
  <c r="I12" s="1"/>
  <c r="L12" s="1"/>
  <c r="H95" i="5"/>
  <c r="I95" s="1"/>
  <c r="L95" s="1"/>
  <c r="H85"/>
  <c r="I85" s="1"/>
  <c r="L85" s="1"/>
  <c r="H74"/>
  <c r="I74" s="1"/>
  <c r="L74" s="1"/>
  <c r="H18"/>
  <c r="I18" s="1"/>
  <c r="L18" s="1"/>
  <c r="H91" i="6"/>
  <c r="I91" s="1"/>
  <c r="L91" s="1"/>
  <c r="H75"/>
  <c r="I75" s="1"/>
  <c r="L75" s="1"/>
  <c r="H59"/>
  <c r="I59" s="1"/>
  <c r="L59" s="1"/>
  <c r="H43"/>
  <c r="H23"/>
  <c r="I23" s="1"/>
  <c r="L23" s="1"/>
  <c r="H12"/>
  <c r="I12" s="1"/>
  <c r="L12" s="1"/>
  <c r="H77" i="7"/>
  <c r="I77" s="1"/>
  <c r="L77" s="1"/>
  <c r="H61"/>
  <c r="I61" s="1"/>
  <c r="L61" s="1"/>
  <c r="H29"/>
  <c r="I29" s="1"/>
  <c r="L29" s="1"/>
  <c r="H71" i="8"/>
  <c r="I71" s="1"/>
  <c r="H54"/>
  <c r="I54" s="1"/>
  <c r="H39"/>
  <c r="I39" s="1"/>
  <c r="H21"/>
  <c r="I21" s="1"/>
  <c r="H96" i="9"/>
  <c r="I96" s="1"/>
  <c r="L96" s="1"/>
  <c r="H57"/>
  <c r="I57" s="1"/>
  <c r="L57" s="1"/>
  <c r="H51" i="10"/>
  <c r="I51" s="1"/>
  <c r="L51" s="1"/>
  <c r="H31"/>
  <c r="I31" s="1"/>
  <c r="L31" s="1"/>
  <c r="H57" i="12"/>
  <c r="I57" s="1"/>
  <c r="L57" s="1"/>
  <c r="H19"/>
  <c r="I19" s="1"/>
  <c r="L19" s="1"/>
  <c r="H58" i="17"/>
  <c r="I58" s="1"/>
  <c r="L58" s="1"/>
  <c r="H17"/>
  <c r="I17" s="1"/>
  <c r="L17" s="1"/>
  <c r="H71" i="19"/>
  <c r="I71" s="1"/>
  <c r="L71" s="1"/>
  <c r="H30"/>
  <c r="I30" s="1"/>
  <c r="L30" s="1"/>
  <c r="H75" i="21"/>
  <c r="I75" s="1"/>
  <c r="L75" s="1"/>
  <c r="H15" i="4"/>
  <c r="I15" s="1"/>
  <c r="L15" s="1"/>
  <c r="H75" i="5"/>
  <c r="I75" s="1"/>
  <c r="L75" s="1"/>
  <c r="H94" i="18"/>
  <c r="I94" s="1"/>
  <c r="L94" s="1"/>
  <c r="H64" i="20"/>
  <c r="I64" s="1"/>
  <c r="L64" s="1"/>
  <c r="I54" i="3"/>
  <c r="L54" s="1"/>
  <c r="H63" i="4"/>
  <c r="I63" s="1"/>
  <c r="L63" s="1"/>
  <c r="H30" i="5"/>
  <c r="I30" s="1"/>
  <c r="L30" s="1"/>
  <c r="H30" i="7"/>
  <c r="I30" s="1"/>
  <c r="L30" s="1"/>
  <c r="H21" i="11"/>
  <c r="I21" s="1"/>
  <c r="L21" s="1"/>
  <c r="I92" i="3"/>
  <c r="L92" s="1"/>
  <c r="I84"/>
  <c r="L84" s="1"/>
  <c r="H86" i="4"/>
  <c r="I86" s="1"/>
  <c r="L86" s="1"/>
  <c r="H74"/>
  <c r="I74" s="1"/>
  <c r="L74" s="1"/>
  <c r="H19"/>
  <c r="I19" s="1"/>
  <c r="L19" s="1"/>
  <c r="H11"/>
  <c r="I11" s="1"/>
  <c r="L11" s="1"/>
  <c r="H43" i="5"/>
  <c r="I43" s="1"/>
  <c r="L43" s="1"/>
  <c r="H84"/>
  <c r="I84" s="1"/>
  <c r="L84" s="1"/>
  <c r="H73"/>
  <c r="I73" s="1"/>
  <c r="L73" s="1"/>
  <c r="H17"/>
  <c r="I17" s="1"/>
  <c r="L17" s="1"/>
  <c r="H86" i="6"/>
  <c r="I86" s="1"/>
  <c r="L86" s="1"/>
  <c r="H74"/>
  <c r="I74" s="1"/>
  <c r="L74" s="1"/>
  <c r="H58"/>
  <c r="I58" s="1"/>
  <c r="L58" s="1"/>
  <c r="H21"/>
  <c r="I21" s="1"/>
  <c r="L21" s="1"/>
  <c r="H10"/>
  <c r="I10" s="1"/>
  <c r="L10" s="1"/>
  <c r="H76" i="7"/>
  <c r="I76" s="1"/>
  <c r="L76" s="1"/>
  <c r="H60"/>
  <c r="I60" s="1"/>
  <c r="L60" s="1"/>
  <c r="H40"/>
  <c r="I40" s="1"/>
  <c r="L40" s="1"/>
  <c r="H23"/>
  <c r="I23" s="1"/>
  <c r="L23" s="1"/>
  <c r="H70" i="8"/>
  <c r="I70" s="1"/>
  <c r="H52"/>
  <c r="I52" s="1"/>
  <c r="H34"/>
  <c r="I34" s="1"/>
  <c r="H78" i="9"/>
  <c r="I78" s="1"/>
  <c r="L78" s="1"/>
  <c r="H54"/>
  <c r="I54" s="1"/>
  <c r="L54" s="1"/>
  <c r="H32"/>
  <c r="I32" s="1"/>
  <c r="L32" s="1"/>
  <c r="H79" i="10"/>
  <c r="I79" s="1"/>
  <c r="L79" s="1"/>
  <c r="H48"/>
  <c r="I48" s="1"/>
  <c r="L48" s="1"/>
  <c r="H30"/>
  <c r="I30" s="1"/>
  <c r="L30" s="1"/>
  <c r="H19" i="11"/>
  <c r="I19" s="1"/>
  <c r="L19" s="1"/>
  <c r="H39" i="13"/>
  <c r="I39" s="1"/>
  <c r="L39" s="1"/>
  <c r="I8" i="18"/>
  <c r="H57" i="17"/>
  <c r="I57" s="1"/>
  <c r="L57" s="1"/>
  <c r="H29" i="19"/>
  <c r="I29" s="1"/>
  <c r="L29" s="1"/>
  <c r="H59" i="21"/>
  <c r="I59" s="1"/>
  <c r="L59" s="1"/>
  <c r="H63" i="16"/>
  <c r="I63" s="1"/>
  <c r="L63" s="1"/>
  <c r="I11" i="3"/>
  <c r="L11" s="1"/>
  <c r="H78" i="7"/>
  <c r="I78" s="1"/>
  <c r="L78" s="1"/>
  <c r="H40" i="8"/>
  <c r="I40" s="1"/>
  <c r="H22"/>
  <c r="I22" s="1"/>
  <c r="H51" i="11"/>
  <c r="I51" s="1"/>
  <c r="L51" s="1"/>
  <c r="I91" i="3"/>
  <c r="L91" s="1"/>
  <c r="H85" i="4"/>
  <c r="I85" s="1"/>
  <c r="L85" s="1"/>
  <c r="H24"/>
  <c r="I24" s="1"/>
  <c r="L24" s="1"/>
  <c r="H18"/>
  <c r="I18" s="1"/>
  <c r="L18" s="1"/>
  <c r="H10"/>
  <c r="I10" s="1"/>
  <c r="L10" s="1"/>
  <c r="H83" i="5"/>
  <c r="I83" s="1"/>
  <c r="L83" s="1"/>
  <c r="H71"/>
  <c r="I71" s="1"/>
  <c r="L71" s="1"/>
  <c r="H61"/>
  <c r="I61" s="1"/>
  <c r="L61" s="1"/>
  <c r="H85" i="6"/>
  <c r="I85" s="1"/>
  <c r="L85" s="1"/>
  <c r="H52"/>
  <c r="I52" s="1"/>
  <c r="L52" s="1"/>
  <c r="H37"/>
  <c r="I37" s="1"/>
  <c r="L37" s="1"/>
  <c r="H55" i="7"/>
  <c r="I55" s="1"/>
  <c r="L55" s="1"/>
  <c r="H86" i="8"/>
  <c r="I86" s="1"/>
  <c r="H69"/>
  <c r="I69" s="1"/>
  <c r="H77" i="9"/>
  <c r="I77" s="1"/>
  <c r="L77" s="1"/>
  <c r="H25"/>
  <c r="I25" s="1"/>
  <c r="L25" s="1"/>
  <c r="H74" i="11"/>
  <c r="I74" s="1"/>
  <c r="L74" s="1"/>
  <c r="H37" i="13"/>
  <c r="I37" s="1"/>
  <c r="L37" s="1"/>
  <c r="H10" i="14"/>
  <c r="I10" s="1"/>
  <c r="L10" s="1"/>
  <c r="I9" i="18"/>
  <c r="L9" s="1"/>
  <c r="I8" i="17"/>
  <c r="H52"/>
  <c r="I52" s="1"/>
  <c r="L52" s="1"/>
  <c r="H24" i="19"/>
  <c r="I24" s="1"/>
  <c r="L24" s="1"/>
  <c r="M41" i="14"/>
  <c r="M40" i="13"/>
  <c r="I8" i="5"/>
  <c r="L8" s="1"/>
  <c r="I9" i="21"/>
  <c r="L9" s="1"/>
  <c r="H28" i="15"/>
  <c r="I28" s="1"/>
  <c r="L28" s="1"/>
  <c r="H27"/>
  <c r="I27" s="1"/>
  <c r="L27" s="1"/>
  <c r="H28" i="20"/>
  <c r="I28" s="1"/>
  <c r="L28" s="1"/>
  <c r="H28" i="16"/>
  <c r="I28" s="1"/>
  <c r="L28" s="1"/>
  <c r="H27" i="19"/>
  <c r="I27" s="1"/>
  <c r="L27" s="1"/>
  <c r="H28"/>
  <c r="I28" s="1"/>
  <c r="L28" s="1"/>
  <c r="H28" i="22"/>
  <c r="I28" s="1"/>
  <c r="L28" s="1"/>
  <c r="H27" i="20"/>
  <c r="I27" s="1"/>
  <c r="L27" s="1"/>
  <c r="H27" i="16"/>
  <c r="I27" s="1"/>
  <c r="L27" s="1"/>
  <c r="H27" i="18"/>
  <c r="I27" s="1"/>
  <c r="L27" s="1"/>
  <c r="H28" i="14"/>
  <c r="I28" s="1"/>
  <c r="L28" s="1"/>
  <c r="H28" i="12"/>
  <c r="I28" s="1"/>
  <c r="L28" s="1"/>
  <c r="H27" i="22"/>
  <c r="I27" s="1"/>
  <c r="L27" s="1"/>
  <c r="H28" i="18"/>
  <c r="I28" s="1"/>
  <c r="L28" s="1"/>
  <c r="H27" i="13"/>
  <c r="I27" s="1"/>
  <c r="L27" s="1"/>
  <c r="H27" i="21"/>
  <c r="I27" s="1"/>
  <c r="L27" s="1"/>
  <c r="H27" i="17"/>
  <c r="I27" s="1"/>
  <c r="L27" s="1"/>
  <c r="H27" i="14"/>
  <c r="I27" s="1"/>
  <c r="L27" s="1"/>
  <c r="H27" i="12"/>
  <c r="I27" s="1"/>
  <c r="L27" s="1"/>
  <c r="H28" i="21"/>
  <c r="I28" s="1"/>
  <c r="L28" s="1"/>
  <c r="H28" i="17"/>
  <c r="I28" s="1"/>
  <c r="L28" s="1"/>
  <c r="H27" i="11"/>
  <c r="I27" s="1"/>
  <c r="L27" s="1"/>
  <c r="H28" i="10"/>
  <c r="I28" s="1"/>
  <c r="L28" s="1"/>
  <c r="H28" i="8"/>
  <c r="I28" s="1"/>
  <c r="H28" i="9"/>
  <c r="I28" s="1"/>
  <c r="L28" s="1"/>
  <c r="H28" i="13"/>
  <c r="I28" s="1"/>
  <c r="L28" s="1"/>
  <c r="H28" i="7"/>
  <c r="I28" s="1"/>
  <c r="L28" s="1"/>
  <c r="H27" i="9"/>
  <c r="I27" s="1"/>
  <c r="L27" s="1"/>
  <c r="H27" i="8"/>
  <c r="I27" s="1"/>
  <c r="H27" i="10"/>
  <c r="I27" s="1"/>
  <c r="L27" s="1"/>
  <c r="H27" i="7"/>
  <c r="I27" s="1"/>
  <c r="L27" s="1"/>
  <c r="H27" i="6"/>
  <c r="I27" s="1"/>
  <c r="L27" s="1"/>
  <c r="H16" i="4"/>
  <c r="I16" s="1"/>
  <c r="L16" s="1"/>
  <c r="H66" i="15"/>
  <c r="I66" s="1"/>
  <c r="L66" s="1"/>
  <c r="H67"/>
  <c r="I67" s="1"/>
  <c r="L67" s="1"/>
  <c r="H66" i="19"/>
  <c r="I66" s="1"/>
  <c r="L66" s="1"/>
  <c r="H67"/>
  <c r="I67" s="1"/>
  <c r="L67" s="1"/>
  <c r="H66" i="18"/>
  <c r="I66" s="1"/>
  <c r="L66" s="1"/>
  <c r="H67" i="20"/>
  <c r="I67" s="1"/>
  <c r="L67" s="1"/>
  <c r="H67" i="16"/>
  <c r="I67" s="1"/>
  <c r="L67" s="1"/>
  <c r="H66" i="13"/>
  <c r="I66" s="1"/>
  <c r="L66" s="1"/>
  <c r="H66" i="21"/>
  <c r="I66" s="1"/>
  <c r="L66" s="1"/>
  <c r="H66" i="17"/>
  <c r="I66" s="1"/>
  <c r="L66" s="1"/>
  <c r="H67" i="13"/>
  <c r="I67" s="1"/>
  <c r="L67" s="1"/>
  <c r="H66" i="10"/>
  <c r="I66" s="1"/>
  <c r="L66" s="1"/>
  <c r="H67" i="18"/>
  <c r="I67" s="1"/>
  <c r="L67" s="1"/>
  <c r="H67" i="21"/>
  <c r="I67" s="1"/>
  <c r="L67" s="1"/>
  <c r="H66" i="20"/>
  <c r="I66" s="1"/>
  <c r="L66" s="1"/>
  <c r="H67" i="17"/>
  <c r="I67" s="1"/>
  <c r="L67" s="1"/>
  <c r="H66" i="16"/>
  <c r="I66" s="1"/>
  <c r="L66" s="1"/>
  <c r="H78" i="5"/>
  <c r="I78" s="1"/>
  <c r="L78" s="1"/>
  <c r="H66" i="12"/>
  <c r="I66" s="1"/>
  <c r="L66" s="1"/>
  <c r="H66" i="8"/>
  <c r="I66" s="1"/>
  <c r="H67" i="6"/>
  <c r="I67" s="1"/>
  <c r="L67" s="1"/>
  <c r="H66" i="14"/>
  <c r="I66" s="1"/>
  <c r="L66" s="1"/>
  <c r="H67" i="8"/>
  <c r="I67" s="1"/>
  <c r="H66" i="7"/>
  <c r="I66" s="1"/>
  <c r="L66" s="1"/>
  <c r="H67" i="11"/>
  <c r="I67" s="1"/>
  <c r="L67" s="1"/>
  <c r="H66" i="6"/>
  <c r="I66" s="1"/>
  <c r="L66" s="1"/>
  <c r="H66" i="22"/>
  <c r="I66" s="1"/>
  <c r="L66" s="1"/>
  <c r="H67" i="14"/>
  <c r="I67" s="1"/>
  <c r="L67" s="1"/>
  <c r="H66" i="11"/>
  <c r="I66" s="1"/>
  <c r="L66" s="1"/>
  <c r="H67" i="7"/>
  <c r="I67" s="1"/>
  <c r="L67" s="1"/>
  <c r="H67" i="22"/>
  <c r="I67" s="1"/>
  <c r="L67" s="1"/>
  <c r="H66" i="9"/>
  <c r="I66" s="1"/>
  <c r="L66" s="1"/>
  <c r="H77" i="4"/>
  <c r="I77" s="1"/>
  <c r="L77" s="1"/>
  <c r="H16" i="5"/>
  <c r="I16" s="1"/>
  <c r="L16" s="1"/>
  <c r="H67" i="10"/>
  <c r="I67" s="1"/>
  <c r="L67" s="1"/>
  <c r="H28" i="11"/>
  <c r="I28" s="1"/>
  <c r="L28" s="1"/>
  <c r="H15" i="8"/>
  <c r="I15" s="1"/>
  <c r="H67" i="12"/>
  <c r="I67" s="1"/>
  <c r="L67" s="1"/>
  <c r="H55" i="4"/>
  <c r="I55" s="1"/>
  <c r="L55" s="1"/>
  <c r="H38" i="15"/>
  <c r="I38" s="1"/>
  <c r="L38" s="1"/>
  <c r="H38" i="21"/>
  <c r="I38" s="1"/>
  <c r="L38" s="1"/>
  <c r="H38" i="17"/>
  <c r="I38" s="1"/>
  <c r="L38" s="1"/>
  <c r="H38" i="22"/>
  <c r="I38" s="1"/>
  <c r="L38" s="1"/>
  <c r="H38" i="20"/>
  <c r="I38" s="1"/>
  <c r="L38" s="1"/>
  <c r="H38" i="16"/>
  <c r="I38" s="1"/>
  <c r="L38" s="1"/>
  <c r="H38" i="18"/>
  <c r="I38" s="1"/>
  <c r="L38" s="1"/>
  <c r="H38" i="14"/>
  <c r="I38" s="1"/>
  <c r="L38" s="1"/>
  <c r="H38" i="12"/>
  <c r="I38" s="1"/>
  <c r="L38" s="1"/>
  <c r="H38" i="19"/>
  <c r="I38" s="1"/>
  <c r="L38" s="1"/>
  <c r="H38" i="6"/>
  <c r="I38" s="1"/>
  <c r="L38" s="1"/>
  <c r="H62" i="5"/>
  <c r="I62" s="1"/>
  <c r="L62" s="1"/>
  <c r="I41" i="3"/>
  <c r="L41" s="1"/>
  <c r="H38" i="9"/>
  <c r="I38" s="1"/>
  <c r="L38" s="1"/>
  <c r="H38" i="8"/>
  <c r="I38" s="1"/>
  <c r="H38" i="11"/>
  <c r="I38" s="1"/>
  <c r="L38" s="1"/>
  <c r="H38" i="10"/>
  <c r="I38" s="1"/>
  <c r="L38" s="1"/>
  <c r="H38" i="13"/>
  <c r="I38" s="1"/>
  <c r="L38" s="1"/>
  <c r="H90" i="19"/>
  <c r="I90" s="1"/>
  <c r="L90" s="1"/>
  <c r="H90" i="18"/>
  <c r="I90" s="1"/>
  <c r="L90" s="1"/>
  <c r="H90" i="10"/>
  <c r="I90" s="1"/>
  <c r="L90" s="1"/>
  <c r="H90" i="21"/>
  <c r="I90" s="1"/>
  <c r="L90" s="1"/>
  <c r="H90" i="17"/>
  <c r="I90" s="1"/>
  <c r="L90" s="1"/>
  <c r="H90" i="20"/>
  <c r="I90" s="1"/>
  <c r="L90" s="1"/>
  <c r="H90" i="11"/>
  <c r="I90" s="1"/>
  <c r="L90" s="1"/>
  <c r="I61" i="3"/>
  <c r="L61" s="1"/>
  <c r="H90" i="6"/>
  <c r="I90" s="1"/>
  <c r="L90" s="1"/>
  <c r="H40" i="5"/>
  <c r="I40" s="1"/>
  <c r="L40" s="1"/>
  <c r="H90" i="9"/>
  <c r="I90" s="1"/>
  <c r="L90" s="1"/>
  <c r="H90" i="8"/>
  <c r="I90" s="1"/>
  <c r="H40" i="4"/>
  <c r="I40" s="1"/>
  <c r="L40" s="1"/>
  <c r="H83" i="19"/>
  <c r="I83" s="1"/>
  <c r="L83" s="1"/>
  <c r="H83" i="20"/>
  <c r="I83" s="1"/>
  <c r="L83" s="1"/>
  <c r="H83" i="18"/>
  <c r="I83" s="1"/>
  <c r="L83" s="1"/>
  <c r="H83" i="21"/>
  <c r="I83" s="1"/>
  <c r="L83" s="1"/>
  <c r="H83" i="8"/>
  <c r="I83" s="1"/>
  <c r="H83" i="12"/>
  <c r="I83" s="1"/>
  <c r="L83" s="1"/>
  <c r="H83" i="11"/>
  <c r="I83" s="1"/>
  <c r="L83" s="1"/>
  <c r="H83" i="10"/>
  <c r="I83" s="1"/>
  <c r="L83" s="1"/>
  <c r="I57" i="3"/>
  <c r="L57" s="1"/>
  <c r="H83" i="9"/>
  <c r="I83" s="1"/>
  <c r="L83" s="1"/>
  <c r="H83" i="17"/>
  <c r="I83" s="1"/>
  <c r="L83" s="1"/>
  <c r="H83" i="6"/>
  <c r="I83" s="1"/>
  <c r="L83" s="1"/>
  <c r="H26" i="15"/>
  <c r="I26" s="1"/>
  <c r="L26" s="1"/>
  <c r="H26" i="19"/>
  <c r="I26" s="1"/>
  <c r="L26" s="1"/>
  <c r="H26" i="18"/>
  <c r="I26" s="1"/>
  <c r="L26" s="1"/>
  <c r="H26" i="22"/>
  <c r="I26" s="1"/>
  <c r="L26" s="1"/>
  <c r="H26" i="20"/>
  <c r="I26" s="1"/>
  <c r="L26" s="1"/>
  <c r="H26" i="16"/>
  <c r="I26" s="1"/>
  <c r="L26" s="1"/>
  <c r="H26" i="13"/>
  <c r="I26" s="1"/>
  <c r="L26" s="1"/>
  <c r="H26" i="11"/>
  <c r="I26" s="1"/>
  <c r="L26" s="1"/>
  <c r="H26" i="21"/>
  <c r="I26" s="1"/>
  <c r="L26" s="1"/>
  <c r="H26" i="17"/>
  <c r="I26" s="1"/>
  <c r="L26" s="1"/>
  <c r="H26" i="14"/>
  <c r="I26" s="1"/>
  <c r="L26" s="1"/>
  <c r="H26" i="12"/>
  <c r="I26" s="1"/>
  <c r="L26" s="1"/>
  <c r="H26" i="10"/>
  <c r="I26" s="1"/>
  <c r="L26" s="1"/>
  <c r="H26" i="9"/>
  <c r="I26" s="1"/>
  <c r="L26" s="1"/>
  <c r="H26" i="8"/>
  <c r="I26" s="1"/>
  <c r="H26" i="6"/>
  <c r="I26" s="1"/>
  <c r="L26" s="1"/>
  <c r="H26" i="7"/>
  <c r="I26" s="1"/>
  <c r="L26" s="1"/>
  <c r="H54" i="5"/>
  <c r="I54" s="1"/>
  <c r="L54" s="1"/>
  <c r="H54" i="4"/>
  <c r="I54" s="1"/>
  <c r="L54" s="1"/>
  <c r="H56" i="15"/>
  <c r="I56" s="1"/>
  <c r="L56" s="1"/>
  <c r="H56" i="18"/>
  <c r="I56" s="1"/>
  <c r="L56" s="1"/>
  <c r="H56" i="21"/>
  <c r="I56" s="1"/>
  <c r="L56" s="1"/>
  <c r="H56" i="17"/>
  <c r="I56" s="1"/>
  <c r="L56" s="1"/>
  <c r="H56" i="22"/>
  <c r="I56" s="1"/>
  <c r="L56" s="1"/>
  <c r="H56" i="11"/>
  <c r="I56" s="1"/>
  <c r="L56" s="1"/>
  <c r="H56" i="20"/>
  <c r="I56" s="1"/>
  <c r="L56" s="1"/>
  <c r="H56" i="16"/>
  <c r="I56" s="1"/>
  <c r="L56" s="1"/>
  <c r="H56" i="19"/>
  <c r="I56" s="1"/>
  <c r="L56" s="1"/>
  <c r="H56" i="13"/>
  <c r="I56" s="1"/>
  <c r="L56" s="1"/>
  <c r="H56" i="7"/>
  <c r="I56" s="1"/>
  <c r="L56" s="1"/>
  <c r="H73" i="4"/>
  <c r="I73" s="1"/>
  <c r="L73" s="1"/>
  <c r="H56" i="10"/>
  <c r="I56" s="1"/>
  <c r="L56" s="1"/>
  <c r="H56" i="8"/>
  <c r="I56" s="1"/>
  <c r="H56" i="6"/>
  <c r="I56" s="1"/>
  <c r="L56" s="1"/>
  <c r="H56" i="12"/>
  <c r="I56" s="1"/>
  <c r="L56" s="1"/>
  <c r="H56" i="9"/>
  <c r="I56" s="1"/>
  <c r="L56" s="1"/>
  <c r="H53" i="15"/>
  <c r="I53" s="1"/>
  <c r="L53" s="1"/>
  <c r="H53" i="22"/>
  <c r="I53" s="1"/>
  <c r="L53" s="1"/>
  <c r="H53" i="20"/>
  <c r="I53" s="1"/>
  <c r="L53" s="1"/>
  <c r="H53" i="16"/>
  <c r="I53" s="1"/>
  <c r="L53" s="1"/>
  <c r="H53" i="21"/>
  <c r="I53" s="1"/>
  <c r="L53" s="1"/>
  <c r="H53" i="17"/>
  <c r="I53" s="1"/>
  <c r="L53" s="1"/>
  <c r="H53" i="18"/>
  <c r="I53" s="1"/>
  <c r="L53" s="1"/>
  <c r="H53" i="14"/>
  <c r="I53" s="1"/>
  <c r="L53" s="1"/>
  <c r="H53" i="12"/>
  <c r="I53" s="1"/>
  <c r="L53" s="1"/>
  <c r="H53" i="11"/>
  <c r="I53" s="1"/>
  <c r="L53" s="1"/>
  <c r="H53" i="19"/>
  <c r="I53" s="1"/>
  <c r="L53" s="1"/>
  <c r="H53" i="13"/>
  <c r="I53" s="1"/>
  <c r="L53" s="1"/>
  <c r="H53" i="9"/>
  <c r="I53" s="1"/>
  <c r="L53" s="1"/>
  <c r="H53" i="8"/>
  <c r="I53" s="1"/>
  <c r="H53" i="7"/>
  <c r="I53" s="1"/>
  <c r="L53" s="1"/>
  <c r="H53" i="10"/>
  <c r="I53" s="1"/>
  <c r="L53" s="1"/>
  <c r="H26" i="4"/>
  <c r="I26" s="1"/>
  <c r="L26" s="1"/>
  <c r="H26" i="5"/>
  <c r="I26" s="1"/>
  <c r="L26" s="1"/>
  <c r="I47" i="3"/>
  <c r="L47" s="1"/>
  <c r="H15" i="15"/>
  <c r="I15" s="1"/>
  <c r="L15" s="1"/>
  <c r="H15" i="21"/>
  <c r="I15" s="1"/>
  <c r="L15" s="1"/>
  <c r="H15" i="17"/>
  <c r="I15" s="1"/>
  <c r="L15" s="1"/>
  <c r="H15" i="22"/>
  <c r="I15" s="1"/>
  <c r="L15" s="1"/>
  <c r="H15" i="18"/>
  <c r="I15" s="1"/>
  <c r="L15" s="1"/>
  <c r="H15" i="20"/>
  <c r="I15" s="1"/>
  <c r="L15" s="1"/>
  <c r="H15" i="16"/>
  <c r="I15" s="1"/>
  <c r="L15" s="1"/>
  <c r="H15" i="19"/>
  <c r="I15" s="1"/>
  <c r="L15" s="1"/>
  <c r="H15" i="11"/>
  <c r="I15" s="1"/>
  <c r="L15" s="1"/>
  <c r="H15" i="9"/>
  <c r="I15" s="1"/>
  <c r="L15" s="1"/>
  <c r="H15" i="14"/>
  <c r="I15" s="1"/>
  <c r="L15" s="1"/>
  <c r="H15" i="12"/>
  <c r="I15" s="1"/>
  <c r="L15" s="1"/>
  <c r="H15" i="6"/>
  <c r="I15" s="1"/>
  <c r="L15" s="1"/>
  <c r="H48" i="4"/>
  <c r="I48" s="1"/>
  <c r="L48" s="1"/>
  <c r="H15" i="13"/>
  <c r="I15" s="1"/>
  <c r="L15" s="1"/>
  <c r="H15" i="10"/>
  <c r="I15" s="1"/>
  <c r="L15" s="1"/>
  <c r="H48" i="5"/>
  <c r="I48" s="1"/>
  <c r="L48" s="1"/>
  <c r="H11" i="15"/>
  <c r="I11" s="1"/>
  <c r="L11" s="1"/>
  <c r="H11" i="19"/>
  <c r="I11" s="1"/>
  <c r="L11" s="1"/>
  <c r="H11" i="20"/>
  <c r="I11" s="1"/>
  <c r="L11" s="1"/>
  <c r="H11" i="16"/>
  <c r="I11" s="1"/>
  <c r="L11" s="1"/>
  <c r="H11" i="18"/>
  <c r="I11" s="1"/>
  <c r="L11" s="1"/>
  <c r="H11" i="13"/>
  <c r="I11" s="1"/>
  <c r="L11" s="1"/>
  <c r="H11" i="21"/>
  <c r="I11" s="1"/>
  <c r="L11" s="1"/>
  <c r="H11" i="17"/>
  <c r="I11" s="1"/>
  <c r="L11" s="1"/>
  <c r="H11" i="11"/>
  <c r="I11" s="1"/>
  <c r="L11" s="1"/>
  <c r="H44" i="4"/>
  <c r="I44" s="1"/>
  <c r="L44" s="1"/>
  <c r="H11" i="9"/>
  <c r="I11" s="1"/>
  <c r="L11" s="1"/>
  <c r="H11" i="14"/>
  <c r="I11" s="1"/>
  <c r="L11" s="1"/>
  <c r="H11" i="10"/>
  <c r="I11" s="1"/>
  <c r="L11" s="1"/>
  <c r="H44" i="5"/>
  <c r="I44" s="1"/>
  <c r="L44" s="1"/>
  <c r="H11" i="12"/>
  <c r="I11" s="1"/>
  <c r="L11" s="1"/>
  <c r="H11" i="8"/>
  <c r="I11" s="1"/>
  <c r="H11" i="22"/>
  <c r="I11" s="1"/>
  <c r="L11" s="1"/>
  <c r="H11" i="7"/>
  <c r="I11" s="1"/>
  <c r="L11" s="1"/>
  <c r="H11" i="6"/>
  <c r="I11" s="1"/>
  <c r="L11" s="1"/>
  <c r="H36" i="4"/>
  <c r="I36" s="1"/>
  <c r="L36" s="1"/>
  <c r="H78"/>
  <c r="I78" s="1"/>
  <c r="L78" s="1"/>
  <c r="H55" i="5"/>
  <c r="I55" s="1"/>
  <c r="L55" s="1"/>
  <c r="H28" i="6"/>
  <c r="I28" s="1"/>
  <c r="L28" s="1"/>
  <c r="H82" i="19"/>
  <c r="I82" s="1"/>
  <c r="L82" s="1"/>
  <c r="H82" i="18"/>
  <c r="I82" s="1"/>
  <c r="L82" s="1"/>
  <c r="H82" i="10"/>
  <c r="I82" s="1"/>
  <c r="L82" s="1"/>
  <c r="H30" i="15"/>
  <c r="I30" s="1"/>
  <c r="L30" s="1"/>
  <c r="H30" i="21"/>
  <c r="I30" s="1"/>
  <c r="L30" s="1"/>
  <c r="H30" i="17"/>
  <c r="I30" s="1"/>
  <c r="L30" s="1"/>
  <c r="H30" i="22"/>
  <c r="I30" s="1"/>
  <c r="L30" s="1"/>
  <c r="H30" i="20"/>
  <c r="I30" s="1"/>
  <c r="L30" s="1"/>
  <c r="H30" i="16"/>
  <c r="I30" s="1"/>
  <c r="L30" s="1"/>
  <c r="H30" i="14"/>
  <c r="I30" s="1"/>
  <c r="L30" s="1"/>
  <c r="H30" i="12"/>
  <c r="I30" s="1"/>
  <c r="L30" s="1"/>
  <c r="H30" i="13"/>
  <c r="I30" s="1"/>
  <c r="L30" s="1"/>
  <c r="H65" i="15"/>
  <c r="H76" i="4"/>
  <c r="H76" i="5"/>
  <c r="H65" i="18"/>
  <c r="H65" i="19"/>
  <c r="H65" i="13"/>
  <c r="H65" i="21"/>
  <c r="H65" i="17"/>
  <c r="H65" i="14"/>
  <c r="H65" i="12"/>
  <c r="H65" i="10"/>
  <c r="H65" i="8"/>
  <c r="H90" i="4"/>
  <c r="I90" s="1"/>
  <c r="L90" s="1"/>
  <c r="H63" i="10"/>
  <c r="I63" s="1"/>
  <c r="L63" s="1"/>
  <c r="H91" i="19"/>
  <c r="I91" s="1"/>
  <c r="L91" s="1"/>
  <c r="H91" i="20"/>
  <c r="I91" s="1"/>
  <c r="L91" s="1"/>
  <c r="H91" i="21"/>
  <c r="I91" s="1"/>
  <c r="L91" s="1"/>
  <c r="H91" i="17"/>
  <c r="I91" s="1"/>
  <c r="L91" s="1"/>
  <c r="H91" i="18"/>
  <c r="I91" s="1"/>
  <c r="L91" s="1"/>
  <c r="H29" i="15"/>
  <c r="I29" s="1"/>
  <c r="L29" s="1"/>
  <c r="H29" i="22"/>
  <c r="I29" s="1"/>
  <c r="L29" s="1"/>
  <c r="H29" i="20"/>
  <c r="I29" s="1"/>
  <c r="L29" s="1"/>
  <c r="H29" i="16"/>
  <c r="I29" s="1"/>
  <c r="L29" s="1"/>
  <c r="H29" i="21"/>
  <c r="I29" s="1"/>
  <c r="L29" s="1"/>
  <c r="H29" i="17"/>
  <c r="I29" s="1"/>
  <c r="L29" s="1"/>
  <c r="H29" i="14"/>
  <c r="I29" s="1"/>
  <c r="L29" s="1"/>
  <c r="H29" i="12"/>
  <c r="I29" s="1"/>
  <c r="L29" s="1"/>
  <c r="H29" i="18"/>
  <c r="I29" s="1"/>
  <c r="L29" s="1"/>
  <c r="H62" i="15"/>
  <c r="I62" s="1"/>
  <c r="L62" s="1"/>
  <c r="H62" i="21"/>
  <c r="I62" s="1"/>
  <c r="L62" s="1"/>
  <c r="H62" i="17"/>
  <c r="I62" s="1"/>
  <c r="L62" s="1"/>
  <c r="H62" i="22"/>
  <c r="I62" s="1"/>
  <c r="L62" s="1"/>
  <c r="H62" i="20"/>
  <c r="I62" s="1"/>
  <c r="L62" s="1"/>
  <c r="H62" i="16"/>
  <c r="I62" s="1"/>
  <c r="L62" s="1"/>
  <c r="H62" i="19"/>
  <c r="I62" s="1"/>
  <c r="L62" s="1"/>
  <c r="H62" i="14"/>
  <c r="I62" s="1"/>
  <c r="L62" s="1"/>
  <c r="H62" i="12"/>
  <c r="I62" s="1"/>
  <c r="L62" s="1"/>
  <c r="H62" i="11"/>
  <c r="I62" s="1"/>
  <c r="L62" s="1"/>
  <c r="H62" i="18"/>
  <c r="I62" s="1"/>
  <c r="L62" s="1"/>
  <c r="H34" i="5"/>
  <c r="I34" s="1"/>
  <c r="L34" s="1"/>
  <c r="H31"/>
  <c r="I31" s="1"/>
  <c r="L31" s="1"/>
  <c r="H52" i="7"/>
  <c r="I52" s="1"/>
  <c r="L52" s="1"/>
  <c r="H96" i="8"/>
  <c r="I96" s="1"/>
  <c r="H82" i="12"/>
  <c r="I82" s="1"/>
  <c r="L82" s="1"/>
  <c r="H35"/>
  <c r="I35" s="1"/>
  <c r="L35" s="1"/>
  <c r="H52" i="13"/>
  <c r="I52" s="1"/>
  <c r="L52" s="1"/>
  <c r="H41" i="21"/>
  <c r="I41" s="1"/>
  <c r="L41" s="1"/>
  <c r="H44" i="15"/>
  <c r="I44" s="1"/>
  <c r="L44" s="1"/>
  <c r="H44" i="20"/>
  <c r="I44" s="1"/>
  <c r="L44" s="1"/>
  <c r="H44" i="16"/>
  <c r="I44" s="1"/>
  <c r="L44" s="1"/>
  <c r="H44" i="19"/>
  <c r="I44" s="1"/>
  <c r="L44" s="1"/>
  <c r="H44" i="22"/>
  <c r="I44" s="1"/>
  <c r="L44" s="1"/>
  <c r="H44" i="14"/>
  <c r="I44" s="1"/>
  <c r="L44" s="1"/>
  <c r="H44" i="12"/>
  <c r="I44" s="1"/>
  <c r="L44" s="1"/>
  <c r="H44" i="11"/>
  <c r="I44" s="1"/>
  <c r="L44" s="1"/>
  <c r="H44" i="13"/>
  <c r="I44" s="1"/>
  <c r="L44" s="1"/>
  <c r="H44" i="18"/>
  <c r="I44" s="1"/>
  <c r="L44" s="1"/>
  <c r="H44" i="10"/>
  <c r="I44" s="1"/>
  <c r="L44" s="1"/>
  <c r="H44" i="8"/>
  <c r="I44" s="1"/>
  <c r="H44" i="21"/>
  <c r="I44" s="1"/>
  <c r="L44" s="1"/>
  <c r="H44" i="17"/>
  <c r="I44" s="1"/>
  <c r="L44" s="1"/>
  <c r="H44" i="9"/>
  <c r="I44" s="1"/>
  <c r="L44" s="1"/>
  <c r="H87" i="21"/>
  <c r="I87" s="1"/>
  <c r="L87" s="1"/>
  <c r="H87" i="17"/>
  <c r="I87" s="1"/>
  <c r="L87" s="1"/>
  <c r="H87" i="18"/>
  <c r="I87" s="1"/>
  <c r="L87" s="1"/>
  <c r="H87" i="20"/>
  <c r="I87" s="1"/>
  <c r="L87" s="1"/>
  <c r="H87" i="12"/>
  <c r="I87" s="1"/>
  <c r="L87" s="1"/>
  <c r="H87" i="11"/>
  <c r="I87" s="1"/>
  <c r="L87" s="1"/>
  <c r="H87" i="9"/>
  <c r="I87" s="1"/>
  <c r="L87" s="1"/>
  <c r="H81" i="18"/>
  <c r="I81" s="1"/>
  <c r="L81" s="1"/>
  <c r="H81" i="19"/>
  <c r="I81" s="1"/>
  <c r="L81" s="1"/>
  <c r="H81" i="21"/>
  <c r="I81" s="1"/>
  <c r="L81" s="1"/>
  <c r="H81" i="17"/>
  <c r="I81" s="1"/>
  <c r="L81" s="1"/>
  <c r="H81" i="10"/>
  <c r="I81" s="1"/>
  <c r="L81" s="1"/>
  <c r="H81" i="8"/>
  <c r="I81" s="1"/>
  <c r="H21" i="15"/>
  <c r="I21" s="1"/>
  <c r="L21" s="1"/>
  <c r="H22"/>
  <c r="I22" s="1"/>
  <c r="L22" s="1"/>
  <c r="H21" i="22"/>
  <c r="I21" s="1"/>
  <c r="L21" s="1"/>
  <c r="H22" i="21"/>
  <c r="I22" s="1"/>
  <c r="L22" s="1"/>
  <c r="H22" i="17"/>
  <c r="I22" s="1"/>
  <c r="L22" s="1"/>
  <c r="H22" i="22"/>
  <c r="I22" s="1"/>
  <c r="L22" s="1"/>
  <c r="H21" i="20"/>
  <c r="I21" s="1"/>
  <c r="L21" s="1"/>
  <c r="H21" i="16"/>
  <c r="I21" s="1"/>
  <c r="L21" s="1"/>
  <c r="H22" i="20"/>
  <c r="I22" s="1"/>
  <c r="L22" s="1"/>
  <c r="H22" i="16"/>
  <c r="I22" s="1"/>
  <c r="L22" s="1"/>
  <c r="H21" i="21"/>
  <c r="I21" s="1"/>
  <c r="L21" s="1"/>
  <c r="H21" i="17"/>
  <c r="I21" s="1"/>
  <c r="L21" s="1"/>
  <c r="H21" i="19"/>
  <c r="I21" s="1"/>
  <c r="L21" s="1"/>
  <c r="H21" i="14"/>
  <c r="I21" s="1"/>
  <c r="L21" s="1"/>
  <c r="H21" i="12"/>
  <c r="I21" s="1"/>
  <c r="L21" s="1"/>
  <c r="H22" i="19"/>
  <c r="I22" s="1"/>
  <c r="L22" s="1"/>
  <c r="H22" i="14"/>
  <c r="I22" s="1"/>
  <c r="L22" s="1"/>
  <c r="H22" i="12"/>
  <c r="I22" s="1"/>
  <c r="L22" s="1"/>
  <c r="H21" i="13"/>
  <c r="I21" s="1"/>
  <c r="L21" s="1"/>
  <c r="H21" i="18"/>
  <c r="I21" s="1"/>
  <c r="L21" s="1"/>
  <c r="H22" i="13"/>
  <c r="I22" s="1"/>
  <c r="L22" s="1"/>
  <c r="H22" i="11"/>
  <c r="I22" s="1"/>
  <c r="L22" s="1"/>
  <c r="H51" i="15"/>
  <c r="I51" s="1"/>
  <c r="L51" s="1"/>
  <c r="H51" i="19"/>
  <c r="I51" s="1"/>
  <c r="L51" s="1"/>
  <c r="H51" i="20"/>
  <c r="I51" s="1"/>
  <c r="L51" s="1"/>
  <c r="H51" i="16"/>
  <c r="I51" s="1"/>
  <c r="L51" s="1"/>
  <c r="H51" i="13"/>
  <c r="I51" s="1"/>
  <c r="L51" s="1"/>
  <c r="H51" i="22"/>
  <c r="I51" s="1"/>
  <c r="L51" s="1"/>
  <c r="H51" i="21"/>
  <c r="I51" s="1"/>
  <c r="L51" s="1"/>
  <c r="H51" i="17"/>
  <c r="I51" s="1"/>
  <c r="L51" s="1"/>
  <c r="H51" i="14"/>
  <c r="I51" s="1"/>
  <c r="L51" s="1"/>
  <c r="H51" i="12"/>
  <c r="I51" s="1"/>
  <c r="L51" s="1"/>
  <c r="I24" i="3"/>
  <c r="L24" s="1"/>
  <c r="H93" i="4"/>
  <c r="I93" s="1"/>
  <c r="L93" s="1"/>
  <c r="H61"/>
  <c r="I61" s="1"/>
  <c r="L61" s="1"/>
  <c r="H59" i="5"/>
  <c r="I59" s="1"/>
  <c r="L59" s="1"/>
  <c r="H52"/>
  <c r="I52" s="1"/>
  <c r="L52" s="1"/>
  <c r="H59" i="7"/>
  <c r="I59" s="1"/>
  <c r="L59" s="1"/>
  <c r="H51"/>
  <c r="I51" s="1"/>
  <c r="L51" s="1"/>
  <c r="H19"/>
  <c r="I19" s="1"/>
  <c r="L19" s="1"/>
  <c r="H77" i="8"/>
  <c r="I77" s="1"/>
  <c r="H62" i="9"/>
  <c r="I62" s="1"/>
  <c r="L62" s="1"/>
  <c r="H51"/>
  <c r="I51" s="1"/>
  <c r="L51" s="1"/>
  <c r="H41"/>
  <c r="I41" s="1"/>
  <c r="L41" s="1"/>
  <c r="H30"/>
  <c r="I30" s="1"/>
  <c r="L30" s="1"/>
  <c r="H85" i="10"/>
  <c r="I85" s="1"/>
  <c r="L85" s="1"/>
  <c r="H72"/>
  <c r="I72" s="1"/>
  <c r="L72" s="1"/>
  <c r="H47"/>
  <c r="I47" s="1"/>
  <c r="L47" s="1"/>
  <c r="H37"/>
  <c r="I37" s="1"/>
  <c r="L37" s="1"/>
  <c r="H24"/>
  <c r="I24" s="1"/>
  <c r="L24" s="1"/>
  <c r="H81" i="11"/>
  <c r="I81" s="1"/>
  <c r="L81" s="1"/>
  <c r="H49"/>
  <c r="I49" s="1"/>
  <c r="L49" s="1"/>
  <c r="H81" i="12"/>
  <c r="I81" s="1"/>
  <c r="L81" s="1"/>
  <c r="H34"/>
  <c r="I34" s="1"/>
  <c r="L34" s="1"/>
  <c r="H48" i="13"/>
  <c r="I48" s="1"/>
  <c r="L48" s="1"/>
  <c r="H36"/>
  <c r="I36" s="1"/>
  <c r="L36" s="1"/>
  <c r="H23" i="14"/>
  <c r="I23" s="1"/>
  <c r="L23" s="1"/>
  <c r="H82" i="17"/>
  <c r="I82" s="1"/>
  <c r="L82" s="1"/>
  <c r="H23" i="19"/>
  <c r="I23" s="1"/>
  <c r="L23" s="1"/>
  <c r="H58" i="21"/>
  <c r="I58" s="1"/>
  <c r="L58" s="1"/>
  <c r="H25" i="22"/>
  <c r="I25" s="1"/>
  <c r="L25" s="1"/>
  <c r="H63" i="15"/>
  <c r="I63" s="1"/>
  <c r="L63" s="1"/>
  <c r="H63" i="21"/>
  <c r="I63" s="1"/>
  <c r="L63" s="1"/>
  <c r="H63" i="17"/>
  <c r="I63" s="1"/>
  <c r="L63" s="1"/>
  <c r="H63" i="22"/>
  <c r="I63" s="1"/>
  <c r="L63" s="1"/>
  <c r="H63" i="18"/>
  <c r="I63" s="1"/>
  <c r="L63" s="1"/>
  <c r="H63" i="19"/>
  <c r="I63" s="1"/>
  <c r="L63" s="1"/>
  <c r="H63" i="14"/>
  <c r="I63" s="1"/>
  <c r="L63" s="1"/>
  <c r="H63" i="12"/>
  <c r="I63" s="1"/>
  <c r="L63" s="1"/>
  <c r="H63" i="11"/>
  <c r="I63" s="1"/>
  <c r="L63" s="1"/>
  <c r="H63" i="9"/>
  <c r="I63" s="1"/>
  <c r="L63" s="1"/>
  <c r="H55" i="15"/>
  <c r="I55" s="1"/>
  <c r="L55" s="1"/>
  <c r="H55" i="21"/>
  <c r="I55" s="1"/>
  <c r="L55" s="1"/>
  <c r="H55" i="17"/>
  <c r="I55" s="1"/>
  <c r="L55" s="1"/>
  <c r="H55" i="22"/>
  <c r="I55" s="1"/>
  <c r="L55" s="1"/>
  <c r="H55" i="18"/>
  <c r="I55" s="1"/>
  <c r="L55" s="1"/>
  <c r="H55" i="20"/>
  <c r="I55" s="1"/>
  <c r="L55" s="1"/>
  <c r="H55" i="16"/>
  <c r="I55" s="1"/>
  <c r="L55" s="1"/>
  <c r="H55" i="19"/>
  <c r="I55" s="1"/>
  <c r="L55" s="1"/>
  <c r="H55" i="13"/>
  <c r="I55" s="1"/>
  <c r="L55" s="1"/>
  <c r="H55" i="11"/>
  <c r="I55" s="1"/>
  <c r="L55" s="1"/>
  <c r="H55" i="9"/>
  <c r="I55" s="1"/>
  <c r="L55" s="1"/>
  <c r="H72" i="5"/>
  <c r="I72" s="1"/>
  <c r="L72" s="1"/>
  <c r="H79" i="8"/>
  <c r="I79" s="1"/>
  <c r="H35" i="15"/>
  <c r="I35" s="1"/>
  <c r="L35" s="1"/>
  <c r="H35" i="19"/>
  <c r="I35" s="1"/>
  <c r="L35" s="1"/>
  <c r="H35" i="20"/>
  <c r="I35" s="1"/>
  <c r="L35" s="1"/>
  <c r="H35" i="16"/>
  <c r="I35" s="1"/>
  <c r="L35" s="1"/>
  <c r="H35" i="21"/>
  <c r="I35" s="1"/>
  <c r="L35" s="1"/>
  <c r="H35" i="17"/>
  <c r="I35" s="1"/>
  <c r="L35" s="1"/>
  <c r="H35" i="13"/>
  <c r="I35" s="1"/>
  <c r="L35" s="1"/>
  <c r="H35" i="22"/>
  <c r="I35" s="1"/>
  <c r="L35" s="1"/>
  <c r="H35" i="11"/>
  <c r="I35" s="1"/>
  <c r="L35" s="1"/>
  <c r="H89" i="18"/>
  <c r="I89" s="1"/>
  <c r="L89" s="1"/>
  <c r="H89" i="19"/>
  <c r="I89" s="1"/>
  <c r="L89" s="1"/>
  <c r="H89" i="21"/>
  <c r="I89" s="1"/>
  <c r="L89" s="1"/>
  <c r="H89" i="17"/>
  <c r="I89" s="1"/>
  <c r="L89" s="1"/>
  <c r="H89" i="12"/>
  <c r="I89" s="1"/>
  <c r="L89" s="1"/>
  <c r="H89" i="10"/>
  <c r="I89" s="1"/>
  <c r="L89" s="1"/>
  <c r="H89" i="8"/>
  <c r="I89" s="1"/>
  <c r="H70" i="15"/>
  <c r="I70" s="1"/>
  <c r="L70" s="1"/>
  <c r="H70" i="21"/>
  <c r="I70" s="1"/>
  <c r="L70" s="1"/>
  <c r="H70" i="17"/>
  <c r="I70" s="1"/>
  <c r="L70" s="1"/>
  <c r="H70" i="22"/>
  <c r="I70" s="1"/>
  <c r="L70" s="1"/>
  <c r="H70" i="20"/>
  <c r="I70" s="1"/>
  <c r="L70" s="1"/>
  <c r="H70" i="16"/>
  <c r="I70" s="1"/>
  <c r="L70" s="1"/>
  <c r="H70" i="18"/>
  <c r="I70" s="1"/>
  <c r="L70" s="1"/>
  <c r="H70" i="14"/>
  <c r="I70" s="1"/>
  <c r="L70" s="1"/>
  <c r="H70" i="12"/>
  <c r="I70" s="1"/>
  <c r="L70" s="1"/>
  <c r="H70" i="11"/>
  <c r="I70" s="1"/>
  <c r="L70" s="1"/>
  <c r="H70" i="13"/>
  <c r="I70" s="1"/>
  <c r="L70" s="1"/>
  <c r="H96" i="18"/>
  <c r="I96" s="1"/>
  <c r="L96" s="1"/>
  <c r="H96" i="21"/>
  <c r="I96" s="1"/>
  <c r="L96" s="1"/>
  <c r="H96" i="17"/>
  <c r="I96" s="1"/>
  <c r="L96" s="1"/>
  <c r="H96" i="20"/>
  <c r="I96" s="1"/>
  <c r="L96" s="1"/>
  <c r="H96" i="12"/>
  <c r="I96" s="1"/>
  <c r="L96" s="1"/>
  <c r="H96" i="19"/>
  <c r="I96" s="1"/>
  <c r="L96" s="1"/>
  <c r="H96" i="11"/>
  <c r="I96" s="1"/>
  <c r="L96" s="1"/>
  <c r="H32" i="4"/>
  <c r="I32" s="1"/>
  <c r="L32" s="1"/>
  <c r="H67"/>
  <c r="I67" s="1"/>
  <c r="L67" s="1"/>
  <c r="H93" i="5"/>
  <c r="I93" s="1"/>
  <c r="L93" s="1"/>
  <c r="H82" i="6"/>
  <c r="I82" s="1"/>
  <c r="L82" s="1"/>
  <c r="H62" i="10"/>
  <c r="I62" s="1"/>
  <c r="L62" s="1"/>
  <c r="H82" i="11"/>
  <c r="I82" s="1"/>
  <c r="L82" s="1"/>
  <c r="H94" i="21"/>
  <c r="I94" s="1"/>
  <c r="L94" s="1"/>
  <c r="H94" i="17"/>
  <c r="I94" s="1"/>
  <c r="L94" s="1"/>
  <c r="H94" i="20"/>
  <c r="I94" s="1"/>
  <c r="L94" s="1"/>
  <c r="H94" i="19"/>
  <c r="I94" s="1"/>
  <c r="L94" s="1"/>
  <c r="H94" i="12"/>
  <c r="I94" s="1"/>
  <c r="L94" s="1"/>
  <c r="H94" i="11"/>
  <c r="I94" s="1"/>
  <c r="L94" s="1"/>
  <c r="H69" i="15"/>
  <c r="I69" s="1"/>
  <c r="L69" s="1"/>
  <c r="H69" i="22"/>
  <c r="I69" s="1"/>
  <c r="L69" s="1"/>
  <c r="H69" i="20"/>
  <c r="I69" s="1"/>
  <c r="L69" s="1"/>
  <c r="H69" i="16"/>
  <c r="I69" s="1"/>
  <c r="L69" s="1"/>
  <c r="H69" i="21"/>
  <c r="I69" s="1"/>
  <c r="L69" s="1"/>
  <c r="H69" i="17"/>
  <c r="I69" s="1"/>
  <c r="L69" s="1"/>
  <c r="H69" i="18"/>
  <c r="I69" s="1"/>
  <c r="L69" s="1"/>
  <c r="H69" i="14"/>
  <c r="I69" s="1"/>
  <c r="L69" s="1"/>
  <c r="H69" i="12"/>
  <c r="I69" s="1"/>
  <c r="L69" s="1"/>
  <c r="H69" i="13"/>
  <c r="I69" s="1"/>
  <c r="L69" s="1"/>
  <c r="H69" i="11"/>
  <c r="I69" s="1"/>
  <c r="L69" s="1"/>
  <c r="H64" i="15"/>
  <c r="I64" s="1"/>
  <c r="L64" s="1"/>
  <c r="H64" i="18"/>
  <c r="I64" s="1"/>
  <c r="L64" s="1"/>
  <c r="H64" i="21"/>
  <c r="I64" s="1"/>
  <c r="L64" s="1"/>
  <c r="H64" i="17"/>
  <c r="I64" s="1"/>
  <c r="L64" s="1"/>
  <c r="H64" i="19"/>
  <c r="I64" s="1"/>
  <c r="L64" s="1"/>
  <c r="H64" i="14"/>
  <c r="I64" s="1"/>
  <c r="L64" s="1"/>
  <c r="H64" i="12"/>
  <c r="I64" s="1"/>
  <c r="L64" s="1"/>
  <c r="H64" i="11"/>
  <c r="I64" s="1"/>
  <c r="L64" s="1"/>
  <c r="H64" i="13"/>
  <c r="I64" s="1"/>
  <c r="L64" s="1"/>
  <c r="H18" i="15"/>
  <c r="I18" s="1"/>
  <c r="L18" s="1"/>
  <c r="H18" i="19"/>
  <c r="I18" s="1"/>
  <c r="L18" s="1"/>
  <c r="H18" i="18"/>
  <c r="I18" s="1"/>
  <c r="L18" s="1"/>
  <c r="H18" i="21"/>
  <c r="I18" s="1"/>
  <c r="L18" s="1"/>
  <c r="H18" i="17"/>
  <c r="I18" s="1"/>
  <c r="L18" s="1"/>
  <c r="H18" i="13"/>
  <c r="I18" s="1"/>
  <c r="L18" s="1"/>
  <c r="H18" i="11"/>
  <c r="I18" s="1"/>
  <c r="L18" s="1"/>
  <c r="H18" i="10"/>
  <c r="I18" s="1"/>
  <c r="L18" s="1"/>
  <c r="H18" i="22"/>
  <c r="I18" s="1"/>
  <c r="L18" s="1"/>
  <c r="H18" i="14"/>
  <c r="I18" s="1"/>
  <c r="L18" s="1"/>
  <c r="H18" i="12"/>
  <c r="I18" s="1"/>
  <c r="L18" s="1"/>
  <c r="H60" i="15"/>
  <c r="I60" s="1"/>
  <c r="L60" s="1"/>
  <c r="H60" i="20"/>
  <c r="I60" s="1"/>
  <c r="L60" s="1"/>
  <c r="H60" i="16"/>
  <c r="I60" s="1"/>
  <c r="L60" s="1"/>
  <c r="H60" i="19"/>
  <c r="I60" s="1"/>
  <c r="L60" s="1"/>
  <c r="H60" i="22"/>
  <c r="I60" s="1"/>
  <c r="L60" s="1"/>
  <c r="H60" i="21"/>
  <c r="I60" s="1"/>
  <c r="L60" s="1"/>
  <c r="H60" i="17"/>
  <c r="I60" s="1"/>
  <c r="L60" s="1"/>
  <c r="H60" i="14"/>
  <c r="I60" s="1"/>
  <c r="L60" s="1"/>
  <c r="H60" i="12"/>
  <c r="I60" s="1"/>
  <c r="L60" s="1"/>
  <c r="H60" i="10"/>
  <c r="I60" s="1"/>
  <c r="L60" s="1"/>
  <c r="H60" i="18"/>
  <c r="I60" s="1"/>
  <c r="L60" s="1"/>
  <c r="H60" i="9"/>
  <c r="I60" s="1"/>
  <c r="L60" s="1"/>
  <c r="H50" i="15"/>
  <c r="I50" s="1"/>
  <c r="L50" s="1"/>
  <c r="H50" i="19"/>
  <c r="I50" s="1"/>
  <c r="L50" s="1"/>
  <c r="H50" i="18"/>
  <c r="I50" s="1"/>
  <c r="L50" s="1"/>
  <c r="H50" i="13"/>
  <c r="I50" s="1"/>
  <c r="L50" s="1"/>
  <c r="H50" i="21"/>
  <c r="I50" s="1"/>
  <c r="L50" s="1"/>
  <c r="H50" i="17"/>
  <c r="I50" s="1"/>
  <c r="L50" s="1"/>
  <c r="H50" i="22"/>
  <c r="I50" s="1"/>
  <c r="L50" s="1"/>
  <c r="H50" i="10"/>
  <c r="I50" s="1"/>
  <c r="L50" s="1"/>
  <c r="H50" i="14"/>
  <c r="I50" s="1"/>
  <c r="L50" s="1"/>
  <c r="H50" i="12"/>
  <c r="I50" s="1"/>
  <c r="L50" s="1"/>
  <c r="H50" i="20"/>
  <c r="I50" s="1"/>
  <c r="L50" s="1"/>
  <c r="H50" i="16"/>
  <c r="I50" s="1"/>
  <c r="L50" s="1"/>
  <c r="I87" i="3"/>
  <c r="L87" s="1"/>
  <c r="I50"/>
  <c r="L50" s="1"/>
  <c r="I44"/>
  <c r="L44" s="1"/>
  <c r="H34" i="4"/>
  <c r="I34" s="1"/>
  <c r="L34" s="1"/>
  <c r="H31"/>
  <c r="I31" s="1"/>
  <c r="L31" s="1"/>
  <c r="H23"/>
  <c r="I23" s="1"/>
  <c r="L23" s="1"/>
  <c r="H53"/>
  <c r="I53" s="1"/>
  <c r="L53" s="1"/>
  <c r="H49"/>
  <c r="I49" s="1"/>
  <c r="L49" s="1"/>
  <c r="H81" i="5"/>
  <c r="I81" s="1"/>
  <c r="L81" s="1"/>
  <c r="H20"/>
  <c r="I20" s="1"/>
  <c r="L20" s="1"/>
  <c r="H81" i="6"/>
  <c r="I81" s="1"/>
  <c r="L81" s="1"/>
  <c r="H65"/>
  <c r="H57"/>
  <c r="I57" s="1"/>
  <c r="L57" s="1"/>
  <c r="H49"/>
  <c r="I49" s="1"/>
  <c r="L49" s="1"/>
  <c r="H41"/>
  <c r="I41" s="1"/>
  <c r="L41" s="1"/>
  <c r="H25"/>
  <c r="I25" s="1"/>
  <c r="L25" s="1"/>
  <c r="H75" i="7"/>
  <c r="I75" s="1"/>
  <c r="L75" s="1"/>
  <c r="H43"/>
  <c r="H59" i="8"/>
  <c r="I59" s="1"/>
  <c r="H50"/>
  <c r="I50" s="1"/>
  <c r="H30"/>
  <c r="I30" s="1"/>
  <c r="H10"/>
  <c r="I10" s="1"/>
  <c r="H10" i="9"/>
  <c r="I10" s="1"/>
  <c r="L10" s="1"/>
  <c r="H40" i="15"/>
  <c r="I40" s="1"/>
  <c r="L40" s="1"/>
  <c r="H40" i="18"/>
  <c r="I40" s="1"/>
  <c r="L40" s="1"/>
  <c r="H40" i="21"/>
  <c r="I40" s="1"/>
  <c r="L40" s="1"/>
  <c r="H40" i="17"/>
  <c r="I40" s="1"/>
  <c r="L40" s="1"/>
  <c r="H40" i="11"/>
  <c r="I40" s="1"/>
  <c r="L40" s="1"/>
  <c r="H40" i="14"/>
  <c r="I40" s="1"/>
  <c r="L40" s="1"/>
  <c r="H40" i="12"/>
  <c r="I40" s="1"/>
  <c r="L40" s="1"/>
  <c r="H40" i="22"/>
  <c r="I40" s="1"/>
  <c r="L40" s="1"/>
  <c r="H40" i="13"/>
  <c r="I40" s="1"/>
  <c r="L40" s="1"/>
  <c r="H39" i="15"/>
  <c r="I39" s="1"/>
  <c r="L39" s="1"/>
  <c r="H39" i="21"/>
  <c r="I39" s="1"/>
  <c r="L39" s="1"/>
  <c r="H39" i="17"/>
  <c r="I39" s="1"/>
  <c r="L39" s="1"/>
  <c r="H39" i="22"/>
  <c r="I39" s="1"/>
  <c r="L39" s="1"/>
  <c r="H39" i="18"/>
  <c r="I39" s="1"/>
  <c r="L39" s="1"/>
  <c r="H39" i="20"/>
  <c r="I39" s="1"/>
  <c r="L39" s="1"/>
  <c r="H39" i="19"/>
  <c r="I39" s="1"/>
  <c r="L39" s="1"/>
  <c r="H39" i="16"/>
  <c r="I39" s="1"/>
  <c r="L39" s="1"/>
  <c r="H39" i="9"/>
  <c r="I39" s="1"/>
  <c r="L39" s="1"/>
  <c r="H39" i="14"/>
  <c r="I39" s="1"/>
  <c r="L39" s="1"/>
  <c r="H39" i="12"/>
  <c r="I39" s="1"/>
  <c r="L39" s="1"/>
  <c r="H88" i="18"/>
  <c r="I88" s="1"/>
  <c r="L88" s="1"/>
  <c r="H88" i="21"/>
  <c r="I88" s="1"/>
  <c r="L88" s="1"/>
  <c r="H88" i="17"/>
  <c r="I88" s="1"/>
  <c r="L88" s="1"/>
  <c r="H88" i="20"/>
  <c r="I88" s="1"/>
  <c r="L88" s="1"/>
  <c r="H88" i="12"/>
  <c r="I88" s="1"/>
  <c r="L88" s="1"/>
  <c r="H88" i="11"/>
  <c r="I88" s="1"/>
  <c r="L88" s="1"/>
  <c r="H86" i="21"/>
  <c r="I86" s="1"/>
  <c r="L86" s="1"/>
  <c r="H86" i="17"/>
  <c r="I86" s="1"/>
  <c r="L86" s="1"/>
  <c r="H86" i="20"/>
  <c r="I86" s="1"/>
  <c r="L86" s="1"/>
  <c r="H86" i="18"/>
  <c r="I86" s="1"/>
  <c r="L86" s="1"/>
  <c r="H86" i="12"/>
  <c r="I86" s="1"/>
  <c r="L86" s="1"/>
  <c r="H86" i="11"/>
  <c r="I86" s="1"/>
  <c r="L86" s="1"/>
  <c r="H78" i="21"/>
  <c r="I78" s="1"/>
  <c r="L78" s="1"/>
  <c r="H78" i="17"/>
  <c r="I78" s="1"/>
  <c r="L78" s="1"/>
  <c r="H78" i="20"/>
  <c r="I78" s="1"/>
  <c r="L78" s="1"/>
  <c r="H78" i="19"/>
  <c r="I78" s="1"/>
  <c r="L78" s="1"/>
  <c r="H78" i="12"/>
  <c r="I78" s="1"/>
  <c r="L78" s="1"/>
  <c r="H78" i="11"/>
  <c r="I78" s="1"/>
  <c r="L78" s="1"/>
  <c r="H73" i="15"/>
  <c r="I73" s="1"/>
  <c r="L73" s="1"/>
  <c r="H73" i="18"/>
  <c r="I73" s="1"/>
  <c r="L73" s="1"/>
  <c r="H73" i="19"/>
  <c r="I73" s="1"/>
  <c r="L73" s="1"/>
  <c r="H73" i="20"/>
  <c r="I73" s="1"/>
  <c r="L73" s="1"/>
  <c r="H73" i="16"/>
  <c r="I73" s="1"/>
  <c r="L73" s="1"/>
  <c r="H73" i="21"/>
  <c r="I73" s="1"/>
  <c r="L73" s="1"/>
  <c r="H73" i="17"/>
  <c r="I73" s="1"/>
  <c r="L73" s="1"/>
  <c r="H73" i="14"/>
  <c r="I73" s="1"/>
  <c r="L73" s="1"/>
  <c r="H73" i="12"/>
  <c r="I73" s="1"/>
  <c r="L73" s="1"/>
  <c r="H73" i="10"/>
  <c r="I73" s="1"/>
  <c r="L73" s="1"/>
  <c r="H73" i="8"/>
  <c r="I73" s="1"/>
  <c r="H71" i="15"/>
  <c r="I71" s="1"/>
  <c r="L71" s="1"/>
  <c r="H71" i="21"/>
  <c r="I71" s="1"/>
  <c r="L71" s="1"/>
  <c r="H71" i="17"/>
  <c r="I71" s="1"/>
  <c r="L71" s="1"/>
  <c r="H71" i="18"/>
  <c r="I71" s="1"/>
  <c r="L71" s="1"/>
  <c r="H71" i="20"/>
  <c r="I71" s="1"/>
  <c r="L71" s="1"/>
  <c r="H71" i="16"/>
  <c r="I71" s="1"/>
  <c r="L71" s="1"/>
  <c r="H71" i="11"/>
  <c r="I71" s="1"/>
  <c r="L71" s="1"/>
  <c r="H71" i="9"/>
  <c r="I71" s="1"/>
  <c r="L71" s="1"/>
  <c r="H68" i="15"/>
  <c r="I68" s="1"/>
  <c r="L68" s="1"/>
  <c r="H68" i="20"/>
  <c r="I68" s="1"/>
  <c r="L68" s="1"/>
  <c r="H68" i="16"/>
  <c r="I68" s="1"/>
  <c r="L68" s="1"/>
  <c r="H68" i="19"/>
  <c r="I68" s="1"/>
  <c r="L68" s="1"/>
  <c r="H68" i="22"/>
  <c r="I68" s="1"/>
  <c r="L68" s="1"/>
  <c r="H68" i="14"/>
  <c r="I68" s="1"/>
  <c r="L68" s="1"/>
  <c r="H68" i="12"/>
  <c r="I68" s="1"/>
  <c r="L68" s="1"/>
  <c r="H68" i="21"/>
  <c r="I68" s="1"/>
  <c r="L68" s="1"/>
  <c r="H68" i="17"/>
  <c r="I68" s="1"/>
  <c r="L68" s="1"/>
  <c r="H68" i="13"/>
  <c r="I68" s="1"/>
  <c r="L68" s="1"/>
  <c r="H68" i="10"/>
  <c r="I68" s="1"/>
  <c r="L68" s="1"/>
  <c r="H68" i="9"/>
  <c r="I68" s="1"/>
  <c r="L68" s="1"/>
  <c r="H23" i="15"/>
  <c r="I23" s="1"/>
  <c r="L23" s="1"/>
  <c r="H23" i="21"/>
  <c r="I23" s="1"/>
  <c r="L23" s="1"/>
  <c r="H23" i="17"/>
  <c r="I23" s="1"/>
  <c r="L23" s="1"/>
  <c r="H23" i="22"/>
  <c r="I23" s="1"/>
  <c r="L23" s="1"/>
  <c r="H23" i="18"/>
  <c r="I23" s="1"/>
  <c r="L23" s="1"/>
  <c r="H23" i="11"/>
  <c r="I23" s="1"/>
  <c r="L23" s="1"/>
  <c r="H23" i="9"/>
  <c r="I23" s="1"/>
  <c r="L23" s="1"/>
  <c r="H17" i="15"/>
  <c r="I17" s="1"/>
  <c r="L17" s="1"/>
  <c r="H17" i="18"/>
  <c r="I17" s="1"/>
  <c r="L17" s="1"/>
  <c r="H17" i="19"/>
  <c r="I17" s="1"/>
  <c r="L17" s="1"/>
  <c r="H17" i="13"/>
  <c r="I17" s="1"/>
  <c r="L17" s="1"/>
  <c r="H17" i="22"/>
  <c r="I17" s="1"/>
  <c r="L17" s="1"/>
  <c r="H17" i="14"/>
  <c r="I17" s="1"/>
  <c r="L17" s="1"/>
  <c r="H17" i="12"/>
  <c r="I17" s="1"/>
  <c r="L17" s="1"/>
  <c r="H17" i="20"/>
  <c r="I17" s="1"/>
  <c r="L17" s="1"/>
  <c r="H17" i="16"/>
  <c r="I17" s="1"/>
  <c r="L17" s="1"/>
  <c r="H17" i="10"/>
  <c r="I17" s="1"/>
  <c r="L17" s="1"/>
  <c r="H17" i="8"/>
  <c r="I17" s="1"/>
  <c r="H61" i="15"/>
  <c r="I61" s="1"/>
  <c r="L61" s="1"/>
  <c r="H61" i="22"/>
  <c r="I61" s="1"/>
  <c r="L61" s="1"/>
  <c r="H61" i="20"/>
  <c r="I61" s="1"/>
  <c r="L61" s="1"/>
  <c r="H61" i="16"/>
  <c r="I61" s="1"/>
  <c r="L61" s="1"/>
  <c r="H61" i="21"/>
  <c r="I61" s="1"/>
  <c r="L61" s="1"/>
  <c r="H61" i="17"/>
  <c r="I61" s="1"/>
  <c r="L61" s="1"/>
  <c r="H61" i="14"/>
  <c r="I61" s="1"/>
  <c r="L61" s="1"/>
  <c r="H61" i="12"/>
  <c r="I61" s="1"/>
  <c r="L61" s="1"/>
  <c r="H61" i="18"/>
  <c r="I61" s="1"/>
  <c r="L61" s="1"/>
  <c r="H61" i="11"/>
  <c r="I61" s="1"/>
  <c r="L61" s="1"/>
  <c r="H95" i="21"/>
  <c r="I95" s="1"/>
  <c r="L95" s="1"/>
  <c r="H95" i="17"/>
  <c r="I95" s="1"/>
  <c r="L95" s="1"/>
  <c r="H95" i="18"/>
  <c r="I95" s="1"/>
  <c r="L95" s="1"/>
  <c r="H95" i="19"/>
  <c r="I95" s="1"/>
  <c r="L95" s="1"/>
  <c r="H95" i="11"/>
  <c r="I95" s="1"/>
  <c r="L95" s="1"/>
  <c r="H95" i="20"/>
  <c r="I95" s="1"/>
  <c r="L95" s="1"/>
  <c r="H95" i="9"/>
  <c r="I95" s="1"/>
  <c r="L95" s="1"/>
  <c r="H95" i="12"/>
  <c r="I95" s="1"/>
  <c r="L95" s="1"/>
  <c r="I17" i="3"/>
  <c r="L17" s="1"/>
  <c r="I13"/>
  <c r="H39" i="4"/>
  <c r="I39" s="1"/>
  <c r="L39" s="1"/>
  <c r="H33"/>
  <c r="I33" s="1"/>
  <c r="L33" s="1"/>
  <c r="H81"/>
  <c r="I81" s="1"/>
  <c r="L81" s="1"/>
  <c r="H30"/>
  <c r="I30" s="1"/>
  <c r="L30" s="1"/>
  <c r="H20"/>
  <c r="I20" s="1"/>
  <c r="L20" s="1"/>
  <c r="H59"/>
  <c r="I59" s="1"/>
  <c r="L59" s="1"/>
  <c r="H52"/>
  <c r="I52" s="1"/>
  <c r="L52" s="1"/>
  <c r="H38" i="5"/>
  <c r="I38" s="1"/>
  <c r="L38" s="1"/>
  <c r="H88"/>
  <c r="I88" s="1"/>
  <c r="L88" s="1"/>
  <c r="H80"/>
  <c r="I80" s="1"/>
  <c r="L80" s="1"/>
  <c r="H29"/>
  <c r="I29" s="1"/>
  <c r="L29" s="1"/>
  <c r="H25"/>
  <c r="I25" s="1"/>
  <c r="L25" s="1"/>
  <c r="H64"/>
  <c r="I64" s="1"/>
  <c r="L64" s="1"/>
  <c r="H58"/>
  <c r="I58" s="1"/>
  <c r="L58" s="1"/>
  <c r="H51"/>
  <c r="I51" s="1"/>
  <c r="L51" s="1"/>
  <c r="H96" i="6"/>
  <c r="I96" s="1"/>
  <c r="L96" s="1"/>
  <c r="H88"/>
  <c r="I88" s="1"/>
  <c r="L88" s="1"/>
  <c r="H72"/>
  <c r="I72" s="1"/>
  <c r="L72" s="1"/>
  <c r="H64"/>
  <c r="I64" s="1"/>
  <c r="L64" s="1"/>
  <c r="H48"/>
  <c r="I48" s="1"/>
  <c r="L48" s="1"/>
  <c r="H40"/>
  <c r="I40" s="1"/>
  <c r="L40" s="1"/>
  <c r="H32"/>
  <c r="I32" s="1"/>
  <c r="L32" s="1"/>
  <c r="H24"/>
  <c r="I24" s="1"/>
  <c r="L24" s="1"/>
  <c r="H58" i="7"/>
  <c r="I58" s="1"/>
  <c r="L58" s="1"/>
  <c r="H50"/>
  <c r="I50" s="1"/>
  <c r="L50" s="1"/>
  <c r="H18"/>
  <c r="I18" s="1"/>
  <c r="L18" s="1"/>
  <c r="H10"/>
  <c r="I10" s="1"/>
  <c r="L10" s="1"/>
  <c r="H94" i="8"/>
  <c r="I94" s="1"/>
  <c r="H85"/>
  <c r="I85" s="1"/>
  <c r="H76"/>
  <c r="I76" s="1"/>
  <c r="H58"/>
  <c r="I58" s="1"/>
  <c r="H29"/>
  <c r="I29" s="1"/>
  <c r="H19"/>
  <c r="I19" s="1"/>
  <c r="H91" i="9"/>
  <c r="I91" s="1"/>
  <c r="L91" s="1"/>
  <c r="H82"/>
  <c r="I82" s="1"/>
  <c r="L82" s="1"/>
  <c r="H72"/>
  <c r="I72" s="1"/>
  <c r="L72" s="1"/>
  <c r="H61"/>
  <c r="I61" s="1"/>
  <c r="L61" s="1"/>
  <c r="H50"/>
  <c r="I50" s="1"/>
  <c r="L50" s="1"/>
  <c r="H40"/>
  <c r="I40" s="1"/>
  <c r="L40" s="1"/>
  <c r="H29"/>
  <c r="I29" s="1"/>
  <c r="L29" s="1"/>
  <c r="H19"/>
  <c r="I19" s="1"/>
  <c r="L19" s="1"/>
  <c r="H94" i="10"/>
  <c r="I94" s="1"/>
  <c r="L94" s="1"/>
  <c r="H71"/>
  <c r="I71" s="1"/>
  <c r="L71" s="1"/>
  <c r="H59"/>
  <c r="I59" s="1"/>
  <c r="L59" s="1"/>
  <c r="H35"/>
  <c r="I35" s="1"/>
  <c r="L35" s="1"/>
  <c r="H23"/>
  <c r="I23" s="1"/>
  <c r="L23" s="1"/>
  <c r="H65" i="11"/>
  <c r="H47"/>
  <c r="I47" s="1"/>
  <c r="L47" s="1"/>
  <c r="H31"/>
  <c r="I31" s="1"/>
  <c r="L31" s="1"/>
  <c r="H55" i="12"/>
  <c r="I55" s="1"/>
  <c r="L55" s="1"/>
  <c r="H47" i="13"/>
  <c r="I47" s="1"/>
  <c r="L47" s="1"/>
  <c r="H43" i="14"/>
  <c r="H40" i="16"/>
  <c r="I40" s="1"/>
  <c r="L40" s="1"/>
  <c r="H78" i="18"/>
  <c r="I78" s="1"/>
  <c r="L78" s="1"/>
  <c r="H89" i="20"/>
  <c r="I89" s="1"/>
  <c r="L89" s="1"/>
  <c r="H58"/>
  <c r="I58" s="1"/>
  <c r="L58" s="1"/>
  <c r="H57" i="21"/>
  <c r="I57" s="1"/>
  <c r="L57" s="1"/>
  <c r="H65" i="22"/>
  <c r="H24"/>
  <c r="I24" s="1"/>
  <c r="L24" s="1"/>
  <c r="H12" i="15"/>
  <c r="I12" s="1"/>
  <c r="L12" s="1"/>
  <c r="H12" i="20"/>
  <c r="I12" s="1"/>
  <c r="L12" s="1"/>
  <c r="H12" i="16"/>
  <c r="I12" s="1"/>
  <c r="L12" s="1"/>
  <c r="H12" i="19"/>
  <c r="I12" s="1"/>
  <c r="H12" i="22"/>
  <c r="I12" s="1"/>
  <c r="L12" s="1"/>
  <c r="H12" i="14"/>
  <c r="I12" s="1"/>
  <c r="L12" s="1"/>
  <c r="H12" i="12"/>
  <c r="I12" s="1"/>
  <c r="L12" s="1"/>
  <c r="H12" i="18"/>
  <c r="I12" s="1"/>
  <c r="L12" s="1"/>
  <c r="H12" i="21"/>
  <c r="I12" s="1"/>
  <c r="L12" s="1"/>
  <c r="H12" i="17"/>
  <c r="I12" s="1"/>
  <c r="L12" s="1"/>
  <c r="H12" i="10"/>
  <c r="I12" s="1"/>
  <c r="L12" s="1"/>
  <c r="H12" i="8"/>
  <c r="I12" s="1"/>
  <c r="H12" i="11"/>
  <c r="I12" s="1"/>
  <c r="L12" s="1"/>
  <c r="H12" i="9"/>
  <c r="I12" s="1"/>
  <c r="L12" s="1"/>
  <c r="H32" i="5"/>
  <c r="I32" s="1"/>
  <c r="L32" s="1"/>
  <c r="H65" i="20"/>
  <c r="H38" i="4"/>
  <c r="I38" s="1"/>
  <c r="L38" s="1"/>
  <c r="H88"/>
  <c r="I88" s="1"/>
  <c r="L88" s="1"/>
  <c r="H80"/>
  <c r="I80" s="1"/>
  <c r="L80" s="1"/>
  <c r="H29"/>
  <c r="I29" s="1"/>
  <c r="L29" s="1"/>
  <c r="H25"/>
  <c r="I25" s="1"/>
  <c r="L25" s="1"/>
  <c r="H58"/>
  <c r="I58" s="1"/>
  <c r="L58" s="1"/>
  <c r="H45"/>
  <c r="I45" s="1"/>
  <c r="L45" s="1"/>
  <c r="H96" i="5"/>
  <c r="I96" s="1"/>
  <c r="L96" s="1"/>
  <c r="H87"/>
  <c r="I87" s="1"/>
  <c r="L87" s="1"/>
  <c r="H28"/>
  <c r="I28" s="1"/>
  <c r="L28" s="1"/>
  <c r="H24"/>
  <c r="I24" s="1"/>
  <c r="L24" s="1"/>
  <c r="H63"/>
  <c r="I63" s="1"/>
  <c r="L63" s="1"/>
  <c r="H57"/>
  <c r="I57" s="1"/>
  <c r="L57" s="1"/>
  <c r="H50"/>
  <c r="I50" s="1"/>
  <c r="L50" s="1"/>
  <c r="H87" i="6"/>
  <c r="I87" s="1"/>
  <c r="L87" s="1"/>
  <c r="H63"/>
  <c r="I63" s="1"/>
  <c r="L63" s="1"/>
  <c r="H55"/>
  <c r="I55" s="1"/>
  <c r="L55" s="1"/>
  <c r="H47"/>
  <c r="I47" s="1"/>
  <c r="L47" s="1"/>
  <c r="H39"/>
  <c r="I39" s="1"/>
  <c r="L39" s="1"/>
  <c r="H31"/>
  <c r="I31" s="1"/>
  <c r="L31" s="1"/>
  <c r="H73" i="7"/>
  <c r="I73" s="1"/>
  <c r="L73" s="1"/>
  <c r="H65"/>
  <c r="H49"/>
  <c r="I49" s="1"/>
  <c r="L49" s="1"/>
  <c r="H17"/>
  <c r="I17" s="1"/>
  <c r="L17" s="1"/>
  <c r="H75" i="8"/>
  <c r="I75" s="1"/>
  <c r="H47"/>
  <c r="I47" s="1"/>
  <c r="H18"/>
  <c r="I18" s="1"/>
  <c r="H81" i="9"/>
  <c r="I81" s="1"/>
  <c r="L81" s="1"/>
  <c r="H70"/>
  <c r="I70" s="1"/>
  <c r="L70" s="1"/>
  <c r="H59"/>
  <c r="I59" s="1"/>
  <c r="L59" s="1"/>
  <c r="H18"/>
  <c r="I18" s="1"/>
  <c r="L18" s="1"/>
  <c r="H70" i="10"/>
  <c r="I70" s="1"/>
  <c r="L70" s="1"/>
  <c r="H22"/>
  <c r="I22" s="1"/>
  <c r="L22" s="1"/>
  <c r="H91" i="11"/>
  <c r="I91" s="1"/>
  <c r="L91" s="1"/>
  <c r="H76"/>
  <c r="I76" s="1"/>
  <c r="L76" s="1"/>
  <c r="H60"/>
  <c r="I60" s="1"/>
  <c r="L60" s="1"/>
  <c r="H30"/>
  <c r="I30" s="1"/>
  <c r="L30" s="1"/>
  <c r="H29" i="13"/>
  <c r="I29" s="1"/>
  <c r="L29" s="1"/>
  <c r="H12"/>
  <c r="I12" s="1"/>
  <c r="L12" s="1"/>
  <c r="H65" i="16"/>
  <c r="H35" i="18"/>
  <c r="I35" s="1"/>
  <c r="L35" s="1"/>
  <c r="H18" i="20"/>
  <c r="I18" s="1"/>
  <c r="L18" s="1"/>
  <c r="H17" i="21"/>
  <c r="I17" s="1"/>
  <c r="L17" s="1"/>
  <c r="H64" i="22"/>
  <c r="I64" s="1"/>
  <c r="L64" s="1"/>
  <c r="H79" i="21"/>
  <c r="I79" s="1"/>
  <c r="L79" s="1"/>
  <c r="H79" i="17"/>
  <c r="I79" s="1"/>
  <c r="L79" s="1"/>
  <c r="H79" i="18"/>
  <c r="I79" s="1"/>
  <c r="L79" s="1"/>
  <c r="H79" i="19"/>
  <c r="I79" s="1"/>
  <c r="L79" s="1"/>
  <c r="H79" i="20"/>
  <c r="I79" s="1"/>
  <c r="L79" s="1"/>
  <c r="H79" i="11"/>
  <c r="I79" s="1"/>
  <c r="L79" s="1"/>
  <c r="H79" i="12"/>
  <c r="I79" s="1"/>
  <c r="L79" s="1"/>
  <c r="H79" i="9"/>
  <c r="I79" s="1"/>
  <c r="L79" s="1"/>
  <c r="H65"/>
  <c r="H52" i="15"/>
  <c r="I52" s="1"/>
  <c r="L52" s="1"/>
  <c r="H52" i="20"/>
  <c r="I52" s="1"/>
  <c r="L52" s="1"/>
  <c r="H52" i="16"/>
  <c r="I52" s="1"/>
  <c r="L52" s="1"/>
  <c r="H52" i="19"/>
  <c r="I52" s="1"/>
  <c r="L52" s="1"/>
  <c r="H52" i="22"/>
  <c r="I52" s="1"/>
  <c r="L52" s="1"/>
  <c r="H52" i="14"/>
  <c r="I52" s="1"/>
  <c r="L52" s="1"/>
  <c r="H52" i="12"/>
  <c r="I52" s="1"/>
  <c r="L52" s="1"/>
  <c r="H52" i="10"/>
  <c r="I52" s="1"/>
  <c r="L52" s="1"/>
  <c r="H52" i="11"/>
  <c r="I52" s="1"/>
  <c r="L52" s="1"/>
  <c r="H52" i="9"/>
  <c r="I52" s="1"/>
  <c r="L52" s="1"/>
  <c r="H47" i="15"/>
  <c r="I47" s="1"/>
  <c r="L47" s="1"/>
  <c r="H47" i="21"/>
  <c r="I47" s="1"/>
  <c r="L47" s="1"/>
  <c r="H47" i="17"/>
  <c r="I47" s="1"/>
  <c r="L47" s="1"/>
  <c r="H47" i="22"/>
  <c r="I47" s="1"/>
  <c r="L47" s="1"/>
  <c r="H47" i="18"/>
  <c r="I47" s="1"/>
  <c r="L47" s="1"/>
  <c r="H47" i="19"/>
  <c r="I47" s="1"/>
  <c r="L47" s="1"/>
  <c r="H47" i="9"/>
  <c r="I47" s="1"/>
  <c r="L47" s="1"/>
  <c r="H47" i="20"/>
  <c r="I47" s="1"/>
  <c r="L47" s="1"/>
  <c r="H47" i="16"/>
  <c r="I35" i="3"/>
  <c r="L35" s="1"/>
  <c r="H17" i="4"/>
  <c r="I17" s="1"/>
  <c r="L17" s="1"/>
  <c r="H12" i="7"/>
  <c r="I12" s="1"/>
  <c r="L12" s="1"/>
  <c r="H10" i="15"/>
  <c r="I10" s="1"/>
  <c r="L10" s="1"/>
  <c r="H10" i="19"/>
  <c r="I10" s="1"/>
  <c r="L10" s="1"/>
  <c r="H10" i="18"/>
  <c r="I10" s="1"/>
  <c r="L10" s="1"/>
  <c r="H10" i="13"/>
  <c r="I10" s="1"/>
  <c r="L10" s="1"/>
  <c r="H10" i="21"/>
  <c r="I10" s="1"/>
  <c r="L10" s="1"/>
  <c r="H10" i="17"/>
  <c r="I10" s="1"/>
  <c r="L10" s="1"/>
  <c r="H10" i="11"/>
  <c r="I10" s="1"/>
  <c r="L10" s="1"/>
  <c r="H10" i="10"/>
  <c r="I10" s="1"/>
  <c r="L10" s="1"/>
  <c r="H10" i="20"/>
  <c r="I10" s="1"/>
  <c r="L10" s="1"/>
  <c r="H10" i="16"/>
  <c r="I10" s="1"/>
  <c r="L10" s="1"/>
  <c r="H41" i="15"/>
  <c r="I41" s="1"/>
  <c r="L41" s="1"/>
  <c r="H41" i="18"/>
  <c r="I41" s="1"/>
  <c r="L41" s="1"/>
  <c r="H41" i="19"/>
  <c r="I41" s="1"/>
  <c r="L41" s="1"/>
  <c r="H41" i="20"/>
  <c r="I41" s="1"/>
  <c r="L41" s="1"/>
  <c r="H41" i="16"/>
  <c r="I41" s="1"/>
  <c r="L41" s="1"/>
  <c r="H41" i="13"/>
  <c r="I41" s="1"/>
  <c r="L41" s="1"/>
  <c r="H41" i="14"/>
  <c r="I41" s="1"/>
  <c r="L41" s="1"/>
  <c r="H41" i="12"/>
  <c r="I41" s="1"/>
  <c r="L41" s="1"/>
  <c r="H41" i="22"/>
  <c r="I41" s="1"/>
  <c r="L41" s="1"/>
  <c r="H41" i="10"/>
  <c r="I41" s="1"/>
  <c r="L41" s="1"/>
  <c r="H41" i="8"/>
  <c r="I41" s="1"/>
  <c r="H37" i="15"/>
  <c r="I37" s="1"/>
  <c r="L37" s="1"/>
  <c r="H37" i="22"/>
  <c r="I37" s="1"/>
  <c r="L37" s="1"/>
  <c r="H37" i="20"/>
  <c r="I37" s="1"/>
  <c r="L37" s="1"/>
  <c r="H37" i="16"/>
  <c r="I37" s="1"/>
  <c r="L37" s="1"/>
  <c r="H37" i="21"/>
  <c r="I37" s="1"/>
  <c r="L37" s="1"/>
  <c r="H37" i="17"/>
  <c r="I37" s="1"/>
  <c r="L37" s="1"/>
  <c r="H37" i="14"/>
  <c r="I37" s="1"/>
  <c r="L37" s="1"/>
  <c r="H37" i="12"/>
  <c r="I37" s="1"/>
  <c r="L37" s="1"/>
  <c r="H37" i="19"/>
  <c r="I37" s="1"/>
  <c r="L37" s="1"/>
  <c r="H37" i="18"/>
  <c r="I37" s="1"/>
  <c r="L37" s="1"/>
  <c r="H37" i="11"/>
  <c r="I37" s="1"/>
  <c r="L37" s="1"/>
  <c r="H36" i="15"/>
  <c r="I36" s="1"/>
  <c r="L36" s="1"/>
  <c r="H36" i="20"/>
  <c r="I36" s="1"/>
  <c r="L36" s="1"/>
  <c r="H36" i="16"/>
  <c r="I36" s="1"/>
  <c r="L36" s="1"/>
  <c r="H36" i="19"/>
  <c r="I36" s="1"/>
  <c r="L36" s="1"/>
  <c r="H36" i="22"/>
  <c r="I36" s="1"/>
  <c r="L36" s="1"/>
  <c r="H36" i="14"/>
  <c r="I36" s="1"/>
  <c r="L36" s="1"/>
  <c r="H36" i="12"/>
  <c r="I36" s="1"/>
  <c r="L36" s="1"/>
  <c r="H36" i="21"/>
  <c r="I36" s="1"/>
  <c r="L36" s="1"/>
  <c r="H36" i="17"/>
  <c r="I36" s="1"/>
  <c r="L36" s="1"/>
  <c r="H36" i="11"/>
  <c r="I36" s="1"/>
  <c r="L36" s="1"/>
  <c r="H36" i="10"/>
  <c r="I36" s="1"/>
  <c r="L36" s="1"/>
  <c r="H36" i="8"/>
  <c r="I36" s="1"/>
  <c r="H36" i="18"/>
  <c r="I36" s="1"/>
  <c r="L36" s="1"/>
  <c r="H36" i="9"/>
  <c r="I36" s="1"/>
  <c r="L36" s="1"/>
  <c r="H34" i="15"/>
  <c r="I34" s="1"/>
  <c r="L34" s="1"/>
  <c r="H34" i="19"/>
  <c r="I34" s="1"/>
  <c r="L34" s="1"/>
  <c r="H34" i="18"/>
  <c r="I34" s="1"/>
  <c r="L34" s="1"/>
  <c r="H34" i="21"/>
  <c r="I34" s="1"/>
  <c r="L34" s="1"/>
  <c r="H34" i="17"/>
  <c r="I34" s="1"/>
  <c r="L34" s="1"/>
  <c r="H34" i="13"/>
  <c r="I34" s="1"/>
  <c r="L34" s="1"/>
  <c r="H34" i="11"/>
  <c r="I34" s="1"/>
  <c r="L34" s="1"/>
  <c r="H34" i="10"/>
  <c r="I34" s="1"/>
  <c r="L34" s="1"/>
  <c r="H34" i="20"/>
  <c r="I34" s="1"/>
  <c r="L34" s="1"/>
  <c r="H34" i="16"/>
  <c r="I34" s="1"/>
  <c r="L34" s="1"/>
  <c r="H34" i="22"/>
  <c r="I34" s="1"/>
  <c r="L34" s="1"/>
  <c r="H75" i="15"/>
  <c r="I75" s="1"/>
  <c r="L75" s="1"/>
  <c r="H76"/>
  <c r="I76" s="1"/>
  <c r="L76" s="1"/>
  <c r="H76" i="20"/>
  <c r="I76" s="1"/>
  <c r="L76" s="1"/>
  <c r="H75" i="19"/>
  <c r="I75" s="1"/>
  <c r="L75" s="1"/>
  <c r="H76"/>
  <c r="I76" s="1"/>
  <c r="L76" s="1"/>
  <c r="H75" i="20"/>
  <c r="I75" s="1"/>
  <c r="L75" s="1"/>
  <c r="H76" i="21"/>
  <c r="I76" s="1"/>
  <c r="L76" s="1"/>
  <c r="H76" i="17"/>
  <c r="I76" s="1"/>
  <c r="L76" s="1"/>
  <c r="H76" i="12"/>
  <c r="I76" s="1"/>
  <c r="L76" s="1"/>
  <c r="H75" i="18"/>
  <c r="I75" s="1"/>
  <c r="L75" s="1"/>
  <c r="H75" i="12"/>
  <c r="I75" s="1"/>
  <c r="L75" s="1"/>
  <c r="H76" i="10"/>
  <c r="I76" s="1"/>
  <c r="L76" s="1"/>
  <c r="H76" i="9"/>
  <c r="I76" s="1"/>
  <c r="L76" s="1"/>
  <c r="H31" i="15"/>
  <c r="I31" s="1"/>
  <c r="L31" s="1"/>
  <c r="H32"/>
  <c r="I32" s="1"/>
  <c r="L32" s="1"/>
  <c r="H32" i="18"/>
  <c r="I32" s="1"/>
  <c r="L32" s="1"/>
  <c r="H31" i="21"/>
  <c r="I31" s="1"/>
  <c r="L31" s="1"/>
  <c r="H31" i="17"/>
  <c r="I31" s="1"/>
  <c r="L31" s="1"/>
  <c r="H31" i="22"/>
  <c r="I31" s="1"/>
  <c r="L31" s="1"/>
  <c r="H32" i="21"/>
  <c r="I32" s="1"/>
  <c r="L32" s="1"/>
  <c r="H32" i="17"/>
  <c r="I32" s="1"/>
  <c r="L32" s="1"/>
  <c r="H31" i="18"/>
  <c r="I31" s="1"/>
  <c r="L31" s="1"/>
  <c r="H32" i="19"/>
  <c r="I32" s="1"/>
  <c r="L32" s="1"/>
  <c r="H32" i="11"/>
  <c r="I32" s="1"/>
  <c r="L32" s="1"/>
  <c r="H32" i="22"/>
  <c r="I32" s="1"/>
  <c r="L32" s="1"/>
  <c r="H31" i="20"/>
  <c r="I31" s="1"/>
  <c r="L31" s="1"/>
  <c r="H31" i="16"/>
  <c r="I31" s="1"/>
  <c r="L31" s="1"/>
  <c r="H31" i="13"/>
  <c r="I31" s="1"/>
  <c r="L31" s="1"/>
  <c r="H32"/>
  <c r="I32" s="1"/>
  <c r="L32" s="1"/>
  <c r="H31" i="14"/>
  <c r="I31" s="1"/>
  <c r="L31" s="1"/>
  <c r="H31" i="12"/>
  <c r="I31" s="1"/>
  <c r="L31" s="1"/>
  <c r="H31" i="9"/>
  <c r="I31" s="1"/>
  <c r="L31" s="1"/>
  <c r="H32" i="20"/>
  <c r="I32" s="1"/>
  <c r="L32" s="1"/>
  <c r="H31" i="19"/>
  <c r="I31" s="1"/>
  <c r="L31" s="1"/>
  <c r="H32" i="16"/>
  <c r="I32" s="1"/>
  <c r="L32" s="1"/>
  <c r="H74" i="15"/>
  <c r="I74" s="1"/>
  <c r="L74" s="1"/>
  <c r="H74" i="19"/>
  <c r="I74" s="1"/>
  <c r="L74" s="1"/>
  <c r="H74" i="18"/>
  <c r="I74" s="1"/>
  <c r="L74" s="1"/>
  <c r="H74" i="20"/>
  <c r="I74" s="1"/>
  <c r="L74" s="1"/>
  <c r="H74" i="12"/>
  <c r="I74" s="1"/>
  <c r="L74" s="1"/>
  <c r="H74" i="10"/>
  <c r="I74" s="1"/>
  <c r="L74" s="1"/>
  <c r="H74" i="21"/>
  <c r="I74" s="1"/>
  <c r="L74" s="1"/>
  <c r="H74" i="17"/>
  <c r="I74" s="1"/>
  <c r="L74" s="1"/>
  <c r="H19" i="15"/>
  <c r="I19" s="1"/>
  <c r="L19" s="1"/>
  <c r="H19" i="19"/>
  <c r="I19" s="1"/>
  <c r="L19" s="1"/>
  <c r="H19" i="20"/>
  <c r="I19" s="1"/>
  <c r="L19" s="1"/>
  <c r="H19" i="16"/>
  <c r="I19" s="1"/>
  <c r="L19" s="1"/>
  <c r="H19" i="21"/>
  <c r="I19" s="1"/>
  <c r="L19" s="1"/>
  <c r="H19" i="17"/>
  <c r="I19" s="1"/>
  <c r="L19" s="1"/>
  <c r="H19" i="13"/>
  <c r="I19" s="1"/>
  <c r="L19" s="1"/>
  <c r="H19" i="18"/>
  <c r="I19" s="1"/>
  <c r="L19" s="1"/>
  <c r="H19" i="22"/>
  <c r="I19" s="1"/>
  <c r="L19" s="1"/>
  <c r="H58" i="15"/>
  <c r="I58" s="1"/>
  <c r="L58" s="1"/>
  <c r="H59"/>
  <c r="I59" s="1"/>
  <c r="L59" s="1"/>
  <c r="H58" i="19"/>
  <c r="I58" s="1"/>
  <c r="L58" s="1"/>
  <c r="H59"/>
  <c r="I59" s="1"/>
  <c r="L59" s="1"/>
  <c r="H58" i="18"/>
  <c r="I58" s="1"/>
  <c r="L58" s="1"/>
  <c r="H59" i="20"/>
  <c r="I59" s="1"/>
  <c r="L59" s="1"/>
  <c r="H59" i="16"/>
  <c r="I59" s="1"/>
  <c r="L59" s="1"/>
  <c r="H58" i="13"/>
  <c r="I58" s="1"/>
  <c r="L58" s="1"/>
  <c r="H58" i="22"/>
  <c r="I58" s="1"/>
  <c r="L58" s="1"/>
  <c r="H59" i="18"/>
  <c r="I59" s="1"/>
  <c r="L59" s="1"/>
  <c r="H59" i="13"/>
  <c r="I59" s="1"/>
  <c r="L59" s="1"/>
  <c r="H58" i="10"/>
  <c r="I58" s="1"/>
  <c r="L58" s="1"/>
  <c r="H59" i="22"/>
  <c r="I59" s="1"/>
  <c r="L59" s="1"/>
  <c r="H59" i="14"/>
  <c r="I59" s="1"/>
  <c r="L59" s="1"/>
  <c r="H59" i="12"/>
  <c r="I59" s="1"/>
  <c r="L59" s="1"/>
  <c r="H54" i="15"/>
  <c r="I54" s="1"/>
  <c r="L54" s="1"/>
  <c r="H54" i="21"/>
  <c r="I54" s="1"/>
  <c r="L54" s="1"/>
  <c r="H54" i="17"/>
  <c r="I54" s="1"/>
  <c r="L54" s="1"/>
  <c r="H54" i="22"/>
  <c r="I54" s="1"/>
  <c r="L54" s="1"/>
  <c r="H54" i="20"/>
  <c r="I54" s="1"/>
  <c r="L54" s="1"/>
  <c r="H54" i="16"/>
  <c r="I54" s="1"/>
  <c r="L54" s="1"/>
  <c r="H54" i="18"/>
  <c r="I54" s="1"/>
  <c r="L54" s="1"/>
  <c r="H54" i="14"/>
  <c r="I54" s="1"/>
  <c r="L54" s="1"/>
  <c r="H54" i="12"/>
  <c r="I54" s="1"/>
  <c r="L54" s="1"/>
  <c r="H54" i="19"/>
  <c r="I54" s="1"/>
  <c r="L54" s="1"/>
  <c r="H54" i="13"/>
  <c r="I54" s="1"/>
  <c r="L54" s="1"/>
  <c r="H54" i="11"/>
  <c r="I54" s="1"/>
  <c r="L54" s="1"/>
  <c r="H49" i="15"/>
  <c r="I49" s="1"/>
  <c r="L49" s="1"/>
  <c r="H49" i="18"/>
  <c r="I49" s="1"/>
  <c r="L49" s="1"/>
  <c r="H49" i="19"/>
  <c r="I49" s="1"/>
  <c r="L49" s="1"/>
  <c r="H49" i="13"/>
  <c r="I49" s="1"/>
  <c r="L49" s="1"/>
  <c r="H49" i="21"/>
  <c r="I49" s="1"/>
  <c r="L49" s="1"/>
  <c r="H49" i="17"/>
  <c r="I49" s="1"/>
  <c r="L49" s="1"/>
  <c r="H49" i="14"/>
  <c r="I49" s="1"/>
  <c r="L49" s="1"/>
  <c r="H49" i="12"/>
  <c r="I49" s="1"/>
  <c r="L49" s="1"/>
  <c r="H49" i="20"/>
  <c r="I49" s="1"/>
  <c r="L49" s="1"/>
  <c r="H49" i="16"/>
  <c r="I49" s="1"/>
  <c r="L49" s="1"/>
  <c r="H49" i="22"/>
  <c r="I49" s="1"/>
  <c r="L49" s="1"/>
  <c r="H49" i="10"/>
  <c r="I49" s="1"/>
  <c r="L49" s="1"/>
  <c r="H49" i="8"/>
  <c r="I49" s="1"/>
  <c r="I48" i="3"/>
  <c r="L48" s="1"/>
  <c r="I40"/>
  <c r="L40" s="1"/>
  <c r="I10"/>
  <c r="L10" s="1"/>
  <c r="H43" i="15"/>
  <c r="H22" i="4"/>
  <c r="H22" i="5"/>
  <c r="H43" i="19"/>
  <c r="H43" i="20"/>
  <c r="H43" i="16"/>
  <c r="H43" i="22"/>
  <c r="H43" i="18"/>
  <c r="H43" i="13"/>
  <c r="H43" i="11"/>
  <c r="H85" i="20"/>
  <c r="I85" s="1"/>
  <c r="L85" s="1"/>
  <c r="H85" i="21"/>
  <c r="I85" s="1"/>
  <c r="L85" s="1"/>
  <c r="H85" i="17"/>
  <c r="I85" s="1"/>
  <c r="L85" s="1"/>
  <c r="H85" i="18"/>
  <c r="I85" s="1"/>
  <c r="L85" s="1"/>
  <c r="H85" i="12"/>
  <c r="I85" s="1"/>
  <c r="L85" s="1"/>
  <c r="H85" i="11"/>
  <c r="I85" s="1"/>
  <c r="L85" s="1"/>
  <c r="H77" i="20"/>
  <c r="I77" s="1"/>
  <c r="L77" s="1"/>
  <c r="H77" i="21"/>
  <c r="I77" s="1"/>
  <c r="L77" s="1"/>
  <c r="H77" i="17"/>
  <c r="I77" s="1"/>
  <c r="L77" s="1"/>
  <c r="H77" i="12"/>
  <c r="I77" s="1"/>
  <c r="L77" s="1"/>
  <c r="H77" i="19"/>
  <c r="I77" s="1"/>
  <c r="L77" s="1"/>
  <c r="H77" i="11"/>
  <c r="I77" s="1"/>
  <c r="L77" s="1"/>
  <c r="H72" i="15"/>
  <c r="I72" s="1"/>
  <c r="L72" s="1"/>
  <c r="H72" i="18"/>
  <c r="I72" s="1"/>
  <c r="L72" s="1"/>
  <c r="H72" i="21"/>
  <c r="I72" s="1"/>
  <c r="L72" s="1"/>
  <c r="H72" i="17"/>
  <c r="I72" s="1"/>
  <c r="L72" s="1"/>
  <c r="H72" i="20"/>
  <c r="I72" s="1"/>
  <c r="L72" s="1"/>
  <c r="H72" i="16"/>
  <c r="I72" s="1"/>
  <c r="L72" s="1"/>
  <c r="H72" i="11"/>
  <c r="I72" s="1"/>
  <c r="L72" s="1"/>
  <c r="H72" i="19"/>
  <c r="I72" s="1"/>
  <c r="L72" s="1"/>
  <c r="H24" i="15"/>
  <c r="I24" s="1"/>
  <c r="L24" s="1"/>
  <c r="H25"/>
  <c r="I25" s="1"/>
  <c r="L25" s="1"/>
  <c r="H24" i="18"/>
  <c r="I24" s="1"/>
  <c r="L24" s="1"/>
  <c r="H25"/>
  <c r="I25" s="1"/>
  <c r="L25" s="1"/>
  <c r="H24" i="21"/>
  <c r="I24" s="1"/>
  <c r="L24" s="1"/>
  <c r="H24" i="17"/>
  <c r="I24" s="1"/>
  <c r="L24" s="1"/>
  <c r="H25" i="19"/>
  <c r="I25" s="1"/>
  <c r="L25" s="1"/>
  <c r="H25" i="20"/>
  <c r="I25" s="1"/>
  <c r="L25" s="1"/>
  <c r="H25" i="16"/>
  <c r="I25" s="1"/>
  <c r="L25" s="1"/>
  <c r="H25" i="13"/>
  <c r="I25" s="1"/>
  <c r="L25" s="1"/>
  <c r="H24" i="11"/>
  <c r="I24" s="1"/>
  <c r="L24" s="1"/>
  <c r="H25"/>
  <c r="I25" s="1"/>
  <c r="L25" s="1"/>
  <c r="H25" i="21"/>
  <c r="I25" s="1"/>
  <c r="L25" s="1"/>
  <c r="H25" i="17"/>
  <c r="I25" s="1"/>
  <c r="L25" s="1"/>
  <c r="H25" i="14"/>
  <c r="I25" s="1"/>
  <c r="L25" s="1"/>
  <c r="H25" i="12"/>
  <c r="I25" s="1"/>
  <c r="L25" s="1"/>
  <c r="H25" i="10"/>
  <c r="I25" s="1"/>
  <c r="L25" s="1"/>
  <c r="H25" i="8"/>
  <c r="I25" s="1"/>
  <c r="H57" i="15"/>
  <c r="I57" s="1"/>
  <c r="L57" s="1"/>
  <c r="H57" i="18"/>
  <c r="I57" s="1"/>
  <c r="L57" s="1"/>
  <c r="H57" i="19"/>
  <c r="I57" s="1"/>
  <c r="L57" s="1"/>
  <c r="H57" i="13"/>
  <c r="I57" s="1"/>
  <c r="L57" s="1"/>
  <c r="H57" i="22"/>
  <c r="I57" s="1"/>
  <c r="L57" s="1"/>
  <c r="H57" i="20"/>
  <c r="I57" s="1"/>
  <c r="L57" s="1"/>
  <c r="H57" i="16"/>
  <c r="I57" s="1"/>
  <c r="L57" s="1"/>
  <c r="H57" i="10"/>
  <c r="I57" s="1"/>
  <c r="L57" s="1"/>
  <c r="H57" i="8"/>
  <c r="I57" s="1"/>
  <c r="H16" i="15"/>
  <c r="I16" s="1"/>
  <c r="L16" s="1"/>
  <c r="H16" i="18"/>
  <c r="I16" s="1"/>
  <c r="L16" s="1"/>
  <c r="H16" i="21"/>
  <c r="I16" s="1"/>
  <c r="L16" s="1"/>
  <c r="H16" i="17"/>
  <c r="I16" s="1"/>
  <c r="L16" s="1"/>
  <c r="H16" i="11"/>
  <c r="I16" s="1"/>
  <c r="L16" s="1"/>
  <c r="H16" i="22"/>
  <c r="I16" s="1"/>
  <c r="L16" s="1"/>
  <c r="H16" i="20"/>
  <c r="I16" s="1"/>
  <c r="L16" s="1"/>
  <c r="H16" i="16"/>
  <c r="I16" s="1"/>
  <c r="L16" s="1"/>
  <c r="H16" i="14"/>
  <c r="I16" s="1"/>
  <c r="L16" s="1"/>
  <c r="H16" i="12"/>
  <c r="I16" s="1"/>
  <c r="L16" s="1"/>
  <c r="H16" i="19"/>
  <c r="I16" s="1"/>
  <c r="L16" s="1"/>
  <c r="H16" i="13"/>
  <c r="I16" s="1"/>
  <c r="L16" s="1"/>
  <c r="H48" i="15"/>
  <c r="I48" s="1"/>
  <c r="L48" s="1"/>
  <c r="H48" i="18"/>
  <c r="I48" s="1"/>
  <c r="L48" s="1"/>
  <c r="H48" i="21"/>
  <c r="I48" s="1"/>
  <c r="L48" s="1"/>
  <c r="H48" i="17"/>
  <c r="I48" s="1"/>
  <c r="L48" s="1"/>
  <c r="H48" i="11"/>
  <c r="I48" s="1"/>
  <c r="L48" s="1"/>
  <c r="H48" i="19"/>
  <c r="I48" s="1"/>
  <c r="L48" s="1"/>
  <c r="H48" i="20"/>
  <c r="I48" s="1"/>
  <c r="L48" s="1"/>
  <c r="H48" i="16"/>
  <c r="I48" s="1"/>
  <c r="L48" s="1"/>
  <c r="H48" i="14"/>
  <c r="I48" s="1"/>
  <c r="L48" s="1"/>
  <c r="H48" i="12"/>
  <c r="I48" s="1"/>
  <c r="L48" s="1"/>
  <c r="I93" i="3"/>
  <c r="L93" s="1"/>
  <c r="I20"/>
  <c r="L20" s="1"/>
  <c r="H96" i="4"/>
  <c r="I96" s="1"/>
  <c r="L96" s="1"/>
  <c r="H87"/>
  <c r="I87" s="1"/>
  <c r="L87" s="1"/>
  <c r="H28"/>
  <c r="I28" s="1"/>
  <c r="L28" s="1"/>
  <c r="H57"/>
  <c r="I57" s="1"/>
  <c r="L57" s="1"/>
  <c r="H91" i="5"/>
  <c r="I91" s="1"/>
  <c r="L91" s="1"/>
  <c r="H86"/>
  <c r="I86" s="1"/>
  <c r="L86" s="1"/>
  <c r="H27"/>
  <c r="I27" s="1"/>
  <c r="L27" s="1"/>
  <c r="H70"/>
  <c r="I70" s="1"/>
  <c r="L70" s="1"/>
  <c r="H56"/>
  <c r="I56" s="1"/>
  <c r="L56" s="1"/>
  <c r="H15"/>
  <c r="I15" s="1"/>
  <c r="L15" s="1"/>
  <c r="H10"/>
  <c r="I10" s="1"/>
  <c r="L10" s="1"/>
  <c r="H94" i="6"/>
  <c r="I94" s="1"/>
  <c r="L94" s="1"/>
  <c r="H70"/>
  <c r="I70" s="1"/>
  <c r="L70" s="1"/>
  <c r="H62"/>
  <c r="I62" s="1"/>
  <c r="L62" s="1"/>
  <c r="H54"/>
  <c r="I54" s="1"/>
  <c r="L54" s="1"/>
  <c r="H30"/>
  <c r="I30" s="1"/>
  <c r="L30" s="1"/>
  <c r="H22"/>
  <c r="I22" s="1"/>
  <c r="L22" s="1"/>
  <c r="H72" i="7"/>
  <c r="I72" s="1"/>
  <c r="L72" s="1"/>
  <c r="H64"/>
  <c r="I64" s="1"/>
  <c r="L64" s="1"/>
  <c r="H48"/>
  <c r="I48" s="1"/>
  <c r="L48" s="1"/>
  <c r="H32"/>
  <c r="I32" s="1"/>
  <c r="L32" s="1"/>
  <c r="H24"/>
  <c r="I24" s="1"/>
  <c r="L24" s="1"/>
  <c r="H16"/>
  <c r="I16" s="1"/>
  <c r="L16" s="1"/>
  <c r="H74" i="8"/>
  <c r="I74" s="1"/>
  <c r="H64"/>
  <c r="I64" s="1"/>
  <c r="H55"/>
  <c r="I55" s="1"/>
  <c r="H35"/>
  <c r="I35" s="1"/>
  <c r="H16"/>
  <c r="I16" s="1"/>
  <c r="H89" i="9"/>
  <c r="I89" s="1"/>
  <c r="L89" s="1"/>
  <c r="H69"/>
  <c r="I69" s="1"/>
  <c r="L69" s="1"/>
  <c r="H58"/>
  <c r="I58" s="1"/>
  <c r="L58" s="1"/>
  <c r="H48"/>
  <c r="I48" s="1"/>
  <c r="L48" s="1"/>
  <c r="H37"/>
  <c r="I37" s="1"/>
  <c r="L37" s="1"/>
  <c r="H17"/>
  <c r="I17" s="1"/>
  <c r="L17" s="1"/>
  <c r="H69" i="10"/>
  <c r="I69" s="1"/>
  <c r="L69" s="1"/>
  <c r="H55"/>
  <c r="I55" s="1"/>
  <c r="L55" s="1"/>
  <c r="H43"/>
  <c r="H32"/>
  <c r="I32" s="1"/>
  <c r="L32" s="1"/>
  <c r="H21"/>
  <c r="I21" s="1"/>
  <c r="L21" s="1"/>
  <c r="H75" i="11"/>
  <c r="I75" s="1"/>
  <c r="L75" s="1"/>
  <c r="H59"/>
  <c r="I59" s="1"/>
  <c r="L59" s="1"/>
  <c r="H29"/>
  <c r="I29" s="1"/>
  <c r="L29" s="1"/>
  <c r="H91" i="12"/>
  <c r="I91" s="1"/>
  <c r="L91" s="1"/>
  <c r="H71"/>
  <c r="I71" s="1"/>
  <c r="L71" s="1"/>
  <c r="H24"/>
  <c r="I24" s="1"/>
  <c r="L24" s="1"/>
  <c r="H63" i="13"/>
  <c r="I63" s="1"/>
  <c r="L63" s="1"/>
  <c r="H57" i="14"/>
  <c r="I57" s="1"/>
  <c r="L57" s="1"/>
  <c r="H35"/>
  <c r="I35" s="1"/>
  <c r="L35" s="1"/>
  <c r="H64" i="16"/>
  <c r="I64" s="1"/>
  <c r="L64" s="1"/>
  <c r="H24"/>
  <c r="I24" s="1"/>
  <c r="L24" s="1"/>
  <c r="H59" i="17"/>
  <c r="I59" s="1"/>
  <c r="L59" s="1"/>
  <c r="H41"/>
  <c r="I41" s="1"/>
  <c r="L41" s="1"/>
  <c r="H76" i="18"/>
  <c r="I76" s="1"/>
  <c r="L76" s="1"/>
  <c r="H40" i="19"/>
  <c r="I40" s="1"/>
  <c r="L40" s="1"/>
  <c r="H82" i="20"/>
  <c r="I82" s="1"/>
  <c r="L82" s="1"/>
  <c r="H48" i="22"/>
  <c r="I48" s="1"/>
  <c r="L48" s="1"/>
  <c r="I9" i="20"/>
  <c r="L9" s="1"/>
  <c r="I9" i="17"/>
  <c r="L9" s="1"/>
  <c r="M90" i="11"/>
  <c r="M29" i="22"/>
  <c r="M23" i="21"/>
  <c r="M21" i="18"/>
  <c r="M54" i="14"/>
  <c r="M30"/>
  <c r="M22"/>
  <c r="M53" i="13"/>
  <c r="M45"/>
  <c r="M21"/>
  <c r="M41" i="15"/>
  <c r="M8" i="17"/>
  <c r="M15" i="15"/>
  <c r="M65"/>
  <c r="M25"/>
  <c r="M58" i="17"/>
  <c r="M97" i="12"/>
  <c r="M89"/>
  <c r="M81"/>
  <c r="M73"/>
  <c r="M65"/>
  <c r="M57"/>
  <c r="M49"/>
  <c r="M33"/>
  <c r="M25"/>
  <c r="M17"/>
  <c r="M9"/>
  <c r="M91" i="11"/>
  <c r="M75"/>
  <c r="M51"/>
  <c r="M27"/>
  <c r="M19"/>
  <c r="M62" i="22"/>
  <c r="M14"/>
  <c r="M72" i="21"/>
  <c r="M64"/>
  <c r="M24"/>
  <c r="M16"/>
  <c r="M8" i="20"/>
  <c r="M90"/>
  <c r="M82"/>
  <c r="M66"/>
  <c r="M58"/>
  <c r="M50"/>
  <c r="M42"/>
  <c r="M34"/>
  <c r="M26"/>
  <c r="M18"/>
  <c r="M10"/>
  <c r="M92" i="19"/>
  <c r="M84"/>
  <c r="M76"/>
  <c r="M68"/>
  <c r="M60"/>
  <c r="M52"/>
  <c r="M44"/>
  <c r="M36"/>
  <c r="M28"/>
  <c r="M20"/>
  <c r="M12"/>
  <c r="M94" i="18"/>
  <c r="M86"/>
  <c r="M70"/>
  <c r="M46"/>
  <c r="M14"/>
  <c r="M73" i="15"/>
  <c r="M57"/>
  <c r="M49"/>
  <c r="M17"/>
  <c r="M9"/>
  <c r="M90" i="17"/>
  <c r="M38" i="13"/>
  <c r="M33" i="15"/>
  <c r="M18" i="17"/>
  <c r="M10"/>
  <c r="L97" i="11"/>
  <c r="L97" i="17"/>
  <c r="I8" i="10"/>
  <c r="L8" s="1"/>
  <c r="L93" i="11"/>
  <c r="L45"/>
  <c r="L13"/>
  <c r="L42" i="14"/>
  <c r="L42" i="7"/>
  <c r="L22" i="3"/>
  <c r="L97" i="10"/>
  <c r="L65"/>
  <c r="L33"/>
  <c r="I9"/>
  <c r="L9" s="1"/>
  <c r="L46" i="11"/>
  <c r="L14"/>
  <c r="M31" i="15"/>
  <c r="M70" i="13"/>
  <c r="M62"/>
  <c r="M54"/>
  <c r="M46"/>
  <c r="M30"/>
  <c r="M22"/>
  <c r="M14"/>
  <c r="M68" i="16"/>
  <c r="M60"/>
  <c r="M52"/>
  <c r="M44"/>
  <c r="M36"/>
  <c r="M28"/>
  <c r="M20"/>
  <c r="M12"/>
  <c r="M95" i="10"/>
  <c r="M87"/>
  <c r="M79"/>
  <c r="M71"/>
  <c r="M63"/>
  <c r="M55"/>
  <c r="M47"/>
  <c r="M31"/>
  <c r="M23"/>
  <c r="M15"/>
  <c r="L42" i="18"/>
  <c r="L65" i="16"/>
  <c r="L33"/>
  <c r="I9"/>
  <c r="L9" s="1"/>
  <c r="L93" i="10"/>
  <c r="L45"/>
  <c r="L13"/>
  <c r="L93" i="12"/>
  <c r="L45"/>
  <c r="L13"/>
  <c r="M94"/>
  <c r="M86"/>
  <c r="M54"/>
  <c r="M46"/>
  <c r="M38"/>
  <c r="M22"/>
  <c r="M58" i="16"/>
  <c r="M51" i="22"/>
  <c r="M31" i="20"/>
  <c r="M15"/>
  <c r="M73" i="19"/>
  <c r="M65"/>
  <c r="M25"/>
  <c r="M17"/>
  <c r="M91" i="18"/>
  <c r="M75"/>
  <c r="M43"/>
  <c r="M35"/>
  <c r="M85" i="10"/>
  <c r="M53"/>
  <c r="M37"/>
  <c r="M59" i="17"/>
  <c r="M18" i="15"/>
  <c r="L46" i="21"/>
  <c r="L14"/>
  <c r="I8" i="19"/>
  <c r="L42"/>
  <c r="L46" i="17"/>
  <c r="L14"/>
  <c r="L80" i="10"/>
  <c r="I8" i="6"/>
  <c r="L42"/>
  <c r="L97"/>
  <c r="L33"/>
  <c r="I9"/>
  <c r="L9" s="1"/>
  <c r="L20" i="7"/>
  <c r="L93" i="9"/>
  <c r="L20" i="13"/>
  <c r="M67" i="14"/>
  <c r="M19"/>
  <c r="M50" i="13"/>
  <c r="M26"/>
  <c r="M10"/>
  <c r="M85" i="20"/>
  <c r="M78" i="10"/>
  <c r="L80" i="12"/>
  <c r="I8"/>
  <c r="L43" i="22"/>
  <c r="M85" i="11"/>
  <c r="M77"/>
  <c r="M37"/>
  <c r="M8" i="21"/>
  <c r="M90"/>
  <c r="M82"/>
  <c r="M74"/>
  <c r="M58"/>
  <c r="M42"/>
  <c r="M26"/>
  <c r="M18"/>
  <c r="M10"/>
  <c r="M84" i="20"/>
  <c r="M76"/>
  <c r="M68"/>
  <c r="M60"/>
  <c r="M52"/>
  <c r="M44"/>
  <c r="M36"/>
  <c r="M28"/>
  <c r="M20"/>
  <c r="M94" i="19"/>
  <c r="M78"/>
  <c r="M70"/>
  <c r="M62"/>
  <c r="M54"/>
  <c r="M46"/>
  <c r="M38"/>
  <c r="M30"/>
  <c r="M14"/>
  <c r="M96" i="18"/>
  <c r="M48"/>
  <c r="M32"/>
  <c r="M58" i="10"/>
  <c r="I8" i="14"/>
  <c r="L43" i="16"/>
  <c r="L42" i="22"/>
  <c r="L92" i="21"/>
  <c r="L84"/>
  <c r="L20"/>
  <c r="L80" i="19"/>
  <c r="L92" i="17"/>
  <c r="L84"/>
  <c r="L20"/>
  <c r="M73" i="14"/>
  <c r="M65"/>
  <c r="M57"/>
  <c r="M49"/>
  <c r="M33"/>
  <c r="M25"/>
  <c r="M17"/>
  <c r="M9"/>
  <c r="M56" i="13"/>
  <c r="M48"/>
  <c r="M24"/>
  <c r="M16"/>
  <c r="M80" i="12"/>
  <c r="L43" i="11"/>
  <c r="I8" i="16"/>
  <c r="L42"/>
  <c r="L42" i="13"/>
  <c r="M26" i="12"/>
  <c r="M47" i="22"/>
  <c r="M23"/>
  <c r="M45" i="19"/>
  <c r="M95" i="18"/>
  <c r="L76" i="3"/>
  <c r="L39"/>
  <c r="I9"/>
  <c r="L9" s="1"/>
  <c r="L46" i="9"/>
  <c r="L14"/>
  <c r="M8" i="12"/>
  <c r="M82"/>
  <c r="M74"/>
  <c r="M58"/>
  <c r="M50"/>
  <c r="M34"/>
  <c r="M10"/>
  <c r="M8" i="22"/>
  <c r="M31"/>
  <c r="M97" i="21"/>
  <c r="M81"/>
  <c r="M65"/>
  <c r="M57"/>
  <c r="M41"/>
  <c r="M59" i="20"/>
  <c r="M27"/>
  <c r="M93" i="19"/>
  <c r="M53"/>
  <c r="M21"/>
  <c r="M87" i="18"/>
  <c r="M55"/>
  <c r="M39"/>
  <c r="M31"/>
  <c r="M17" i="17"/>
  <c r="L89" i="3"/>
  <c r="L43" i="9"/>
  <c r="L92" i="10"/>
  <c r="L84"/>
  <c r="L20"/>
  <c r="I8" i="13"/>
  <c r="M67" i="16"/>
  <c r="M59"/>
  <c r="M51"/>
  <c r="M43"/>
  <c r="M35"/>
  <c r="M27"/>
  <c r="M19"/>
  <c r="M86" i="10"/>
  <c r="M22"/>
  <c r="L63" i="3"/>
  <c r="L25"/>
  <c r="I9" i="5"/>
  <c r="M14" i="11"/>
  <c r="L65" i="3"/>
  <c r="L80" i="11"/>
  <c r="L93" i="6"/>
  <c r="L45"/>
  <c r="L13"/>
  <c r="L80" i="7"/>
  <c r="L97" i="9"/>
  <c r="L65"/>
  <c r="L33"/>
  <c r="I9"/>
  <c r="L9" s="1"/>
  <c r="L45" i="14"/>
  <c r="L13"/>
  <c r="L45" i="22"/>
  <c r="L13"/>
  <c r="M17" i="16"/>
  <c r="M84" i="10"/>
  <c r="L46" i="12"/>
  <c r="L14"/>
  <c r="L65" i="13"/>
  <c r="L33"/>
  <c r="I9"/>
  <c r="L9" s="1"/>
  <c r="L43" i="14"/>
  <c r="L20" i="16"/>
  <c r="M73"/>
  <c r="M65"/>
  <c r="M57"/>
  <c r="M9"/>
  <c r="M30" i="20"/>
  <c r="M92" i="10"/>
  <c r="M68"/>
  <c r="M60"/>
  <c r="M52"/>
  <c r="M44"/>
  <c r="M36"/>
  <c r="M28"/>
  <c r="M20"/>
  <c r="M12"/>
  <c r="L65" i="22"/>
  <c r="L33"/>
  <c r="I9"/>
  <c r="L9" s="1"/>
  <c r="L43" i="21"/>
  <c r="L43" i="17"/>
  <c r="M72" i="15"/>
  <c r="M64"/>
  <c r="M56"/>
  <c r="M48"/>
  <c r="M40"/>
  <c r="M32"/>
  <c r="M24"/>
  <c r="M16"/>
  <c r="M81" i="17"/>
  <c r="M73"/>
  <c r="M65"/>
  <c r="M49"/>
  <c r="M41"/>
  <c r="M25"/>
  <c r="M9"/>
  <c r="M71" i="15"/>
  <c r="M55"/>
  <c r="M47"/>
  <c r="L42" i="12"/>
  <c r="L45" i="13"/>
  <c r="L13"/>
  <c r="M10" i="3"/>
  <c r="M70" i="15"/>
  <c r="M62"/>
  <c r="M54"/>
  <c r="M46"/>
  <c r="M38"/>
  <c r="M30"/>
  <c r="M22"/>
  <c r="M14"/>
  <c r="M72" i="14"/>
  <c r="M48"/>
  <c r="M24"/>
  <c r="M8" i="13"/>
  <c r="M63"/>
  <c r="M55"/>
  <c r="M47"/>
  <c r="M39"/>
  <c r="M31"/>
  <c r="M23"/>
  <c r="M15"/>
  <c r="M37" i="16"/>
  <c r="M95" i="17"/>
  <c r="M79"/>
  <c r="M71"/>
  <c r="M55"/>
  <c r="M47"/>
  <c r="M31"/>
  <c r="M23"/>
  <c r="M15"/>
  <c r="M96" i="10"/>
  <c r="M88"/>
  <c r="M72"/>
  <c r="M24"/>
  <c r="M52" i="22"/>
  <c r="M48" i="20"/>
  <c r="M66" i="19"/>
  <c r="M50"/>
  <c r="M26"/>
  <c r="M60" i="18"/>
  <c r="M86" i="17"/>
  <c r="M78"/>
  <c r="M70"/>
  <c r="M54"/>
  <c r="M46"/>
  <c r="M38"/>
  <c r="M14"/>
  <c r="M8" i="15"/>
  <c r="M69"/>
  <c r="M61"/>
  <c r="M45"/>
  <c r="M37"/>
  <c r="M29"/>
  <c r="M39" i="12"/>
  <c r="M97" i="11"/>
  <c r="M65"/>
  <c r="L46" i="14"/>
  <c r="L14"/>
  <c r="M96" i="12"/>
  <c r="M88"/>
  <c r="M72"/>
  <c r="M64"/>
  <c r="M56"/>
  <c r="M48"/>
  <c r="M40"/>
  <c r="M32"/>
  <c r="M24"/>
  <c r="M16"/>
  <c r="M74" i="11"/>
  <c r="M66"/>
  <c r="M58"/>
  <c r="M50"/>
  <c r="M42"/>
  <c r="M26"/>
  <c r="M18"/>
  <c r="M10"/>
  <c r="M13" i="22"/>
  <c r="M55" i="21"/>
  <c r="M47"/>
  <c r="M89" i="20"/>
  <c r="M75" i="19"/>
  <c r="M67"/>
  <c r="M19"/>
  <c r="M11"/>
  <c r="M61" i="18"/>
  <c r="M45"/>
  <c r="M13"/>
  <c r="M34" i="10"/>
  <c r="M77" i="17"/>
  <c r="M69"/>
  <c r="M53"/>
  <c r="M45"/>
  <c r="L14" i="20"/>
  <c r="M28" i="6"/>
  <c r="M23" i="8"/>
  <c r="M52" i="6"/>
  <c r="M12"/>
  <c r="M95" i="8"/>
  <c r="M79"/>
  <c r="M41" i="9"/>
  <c r="M25"/>
  <c r="L45" i="7"/>
  <c r="L13"/>
  <c r="L13" i="9"/>
  <c r="M22" i="17"/>
  <c r="M69" i="5"/>
  <c r="M68" i="7"/>
  <c r="M52"/>
  <c r="M12"/>
  <c r="M96" i="9"/>
  <c r="M72"/>
  <c r="M40"/>
  <c r="M16"/>
  <c r="L80" i="6"/>
  <c r="L43" i="7"/>
  <c r="I8" i="9"/>
  <c r="L92"/>
  <c r="L84"/>
  <c r="L20"/>
  <c r="L46" i="10"/>
  <c r="L14"/>
  <c r="M9" i="11"/>
  <c r="L26" i="3"/>
  <c r="M12" i="13"/>
  <c r="M35" i="5"/>
  <c r="M11"/>
  <c r="M64" i="10"/>
  <c r="M56"/>
  <c r="M32"/>
  <c r="M69" i="16"/>
  <c r="M61"/>
  <c r="M21"/>
  <c r="I9" i="4"/>
  <c r="L46" i="6"/>
  <c r="L14"/>
  <c r="I8" i="7"/>
  <c r="L65"/>
  <c r="L33"/>
  <c r="I9"/>
  <c r="L9" s="1"/>
  <c r="L42" i="9"/>
  <c r="I8" i="11"/>
  <c r="L42"/>
  <c r="M58" i="15"/>
  <c r="M34"/>
  <c r="M27" i="13"/>
  <c r="M35" i="17"/>
  <c r="M11"/>
  <c r="L66" i="3"/>
  <c r="L43" i="20"/>
  <c r="L94" i="3"/>
  <c r="L92" i="6"/>
  <c r="L80" i="9"/>
  <c r="L42" i="10"/>
  <c r="L43" i="12"/>
  <c r="L45" i="16"/>
  <c r="L20" i="22"/>
  <c r="M50" i="14"/>
  <c r="M42"/>
  <c r="M82" i="10"/>
  <c r="M74"/>
  <c r="M42"/>
  <c r="M8" i="5"/>
  <c r="L45" i="9"/>
  <c r="I8" i="22"/>
  <c r="L58" i="3"/>
  <c r="I18"/>
  <c r="L18" s="1"/>
  <c r="L43" i="10"/>
  <c r="L84" i="6"/>
  <c r="L20"/>
  <c r="I8" i="8"/>
  <c r="L13" i="16"/>
  <c r="M8" i="14"/>
  <c r="M25" i="13"/>
  <c r="M9"/>
  <c r="I8" i="3"/>
  <c r="L21"/>
  <c r="L43" i="6"/>
  <c r="L46" i="7"/>
  <c r="L14"/>
  <c r="I9" i="8"/>
  <c r="M23" i="15"/>
  <c r="L65" i="11"/>
  <c r="L33"/>
  <c r="I9"/>
  <c r="L9" s="1"/>
  <c r="L92" i="12"/>
  <c r="L84"/>
  <c r="L20"/>
  <c r="L20" i="14"/>
  <c r="I8" i="21"/>
  <c r="L42"/>
  <c r="L46" i="19"/>
  <c r="L14"/>
  <c r="L42" i="17"/>
  <c r="L84" i="20"/>
  <c r="L20"/>
  <c r="M75" i="7"/>
  <c r="M35"/>
  <c r="M77" i="8"/>
  <c r="M79" i="9"/>
  <c r="M23"/>
  <c r="M97" i="10"/>
  <c r="M89"/>
  <c r="M81"/>
  <c r="M73"/>
  <c r="M65"/>
  <c r="M49"/>
  <c r="M41"/>
  <c r="M70" i="20"/>
  <c r="M62"/>
  <c r="M96" i="19"/>
  <c r="M48"/>
  <c r="M85" i="12"/>
  <c r="M61"/>
  <c r="M45"/>
  <c r="M37"/>
  <c r="M13"/>
  <c r="M55" i="11"/>
  <c r="M39"/>
  <c r="M31"/>
  <c r="L46" i="13"/>
  <c r="L14"/>
  <c r="L46" i="22"/>
  <c r="L14"/>
  <c r="L80" i="21"/>
  <c r="L92" i="19"/>
  <c r="L84"/>
  <c r="L20"/>
  <c r="L80" i="17"/>
  <c r="L42" i="20"/>
  <c r="M74" i="15"/>
  <c r="M66"/>
  <c r="M50"/>
  <c r="M42"/>
  <c r="M26"/>
  <c r="M10"/>
  <c r="M68" i="14"/>
  <c r="M60"/>
  <c r="M52"/>
  <c r="M44"/>
  <c r="M36"/>
  <c r="M20"/>
  <c r="M12"/>
  <c r="M67" i="13"/>
  <c r="M51"/>
  <c r="M35"/>
  <c r="M19"/>
  <c r="M11"/>
  <c r="M91" i="17"/>
  <c r="M83"/>
  <c r="M67"/>
  <c r="M51"/>
  <c r="M27"/>
  <c r="M19"/>
  <c r="L97" i="12"/>
  <c r="L65"/>
  <c r="L33"/>
  <c r="I9"/>
  <c r="L9" s="1"/>
  <c r="L65" i="14"/>
  <c r="L33"/>
  <c r="I9"/>
  <c r="L9" s="1"/>
  <c r="L46" i="16"/>
  <c r="L14"/>
  <c r="L43" i="19"/>
  <c r="L97" i="20"/>
  <c r="L33"/>
  <c r="M84" i="12"/>
  <c r="M76"/>
  <c r="M68"/>
  <c r="M44"/>
  <c r="M36"/>
  <c r="M28"/>
  <c r="M12"/>
  <c r="M94" i="11"/>
  <c r="M78"/>
  <c r="M62"/>
  <c r="M54"/>
  <c r="M38"/>
  <c r="M22"/>
  <c r="M65" i="22"/>
  <c r="M41"/>
  <c r="M33"/>
  <c r="M25"/>
  <c r="M9"/>
  <c r="M75" i="21"/>
  <c r="M51"/>
  <c r="M19"/>
  <c r="M77" i="20"/>
  <c r="M61"/>
  <c r="M79" i="19"/>
  <c r="M55"/>
  <c r="M15"/>
  <c r="M73" i="18"/>
  <c r="M17"/>
  <c r="M9"/>
  <c r="M55" i="22"/>
  <c r="M89" i="21"/>
  <c r="M33"/>
  <c r="M9"/>
  <c r="M91" i="20"/>
  <c r="M75"/>
  <c r="M35"/>
  <c r="M85" i="19"/>
  <c r="M69"/>
  <c r="M29"/>
  <c r="M79" i="18"/>
  <c r="M63"/>
  <c r="M23"/>
  <c r="M90" i="12"/>
  <c r="M66"/>
  <c r="M18"/>
  <c r="L92" i="11"/>
  <c r="L84"/>
  <c r="L20"/>
  <c r="L43" i="13"/>
  <c r="L93" i="21"/>
  <c r="L45"/>
  <c r="L13"/>
  <c r="L97" i="19"/>
  <c r="L65"/>
  <c r="L33"/>
  <c r="I9"/>
  <c r="L93" i="17"/>
  <c r="L45"/>
  <c r="L13"/>
  <c r="L93" i="19"/>
  <c r="L45"/>
  <c r="L13"/>
  <c r="L97" i="21"/>
  <c r="L65"/>
  <c r="L33"/>
  <c r="M63" i="15"/>
  <c r="M85" i="6"/>
  <c r="M77"/>
  <c r="M69"/>
  <c r="M29"/>
  <c r="M21"/>
  <c r="M78" i="7"/>
  <c r="M62"/>
  <c r="M46"/>
  <c r="M22"/>
  <c r="M96" i="8"/>
  <c r="M48"/>
  <c r="M32"/>
  <c r="M82" i="9"/>
  <c r="M58"/>
  <c r="M50"/>
  <c r="M18"/>
  <c r="M69" i="22"/>
  <c r="M61"/>
  <c r="M45"/>
  <c r="M37"/>
  <c r="M71" i="21"/>
  <c r="M39"/>
  <c r="M97" i="20"/>
  <c r="M59" i="19"/>
  <c r="M43"/>
  <c r="M35"/>
  <c r="M85" i="18"/>
  <c r="M69"/>
  <c r="M37"/>
  <c r="M87" i="17"/>
  <c r="M63"/>
  <c r="M17" i="4"/>
  <c r="M28"/>
  <c r="M24"/>
  <c r="M40"/>
  <c r="M54"/>
  <c r="M41"/>
  <c r="M90"/>
  <c r="M44"/>
  <c r="M43"/>
  <c r="M63"/>
  <c r="M57"/>
  <c r="M50"/>
  <c r="I8"/>
  <c r="M96"/>
  <c r="M92"/>
  <c r="M85"/>
  <c r="M77"/>
  <c r="M83"/>
  <c r="M31"/>
  <c r="M71"/>
  <c r="M62"/>
  <c r="M61"/>
  <c r="M33"/>
  <c r="M81"/>
  <c r="L65" i="17"/>
  <c r="L33"/>
  <c r="M77" i="3"/>
  <c r="M90"/>
  <c r="M43" i="6"/>
  <c r="M19"/>
  <c r="M86"/>
  <c r="M78"/>
  <c r="M70"/>
  <c r="M62"/>
  <c r="M54"/>
  <c r="M38"/>
  <c r="M30"/>
  <c r="M22"/>
  <c r="M14"/>
  <c r="M75"/>
  <c r="M59"/>
  <c r="M94"/>
  <c r="M46"/>
  <c r="M88" i="5"/>
  <c r="M30"/>
  <c r="M26"/>
  <c r="M72" i="7"/>
  <c r="M56"/>
  <c r="M48"/>
  <c r="M24"/>
  <c r="M8" i="8"/>
  <c r="M66"/>
  <c r="M50"/>
  <c r="M92" i="9"/>
  <c r="M68"/>
  <c r="M44"/>
  <c r="M43" i="14"/>
  <c r="M27"/>
  <c r="M58" i="13"/>
  <c r="M18"/>
  <c r="M81" i="18"/>
  <c r="M57"/>
  <c r="M79" i="7"/>
  <c r="M39"/>
  <c r="M23"/>
  <c r="M15"/>
  <c r="M49" i="8"/>
  <c r="M35" i="9"/>
  <c r="M33" i="13"/>
  <c r="M91" i="12"/>
  <c r="M67"/>
  <c r="M51"/>
  <c r="M35"/>
  <c r="M19"/>
  <c r="M11"/>
  <c r="M97" i="17"/>
  <c r="M91" i="5"/>
  <c r="M19"/>
  <c r="M40" i="7"/>
  <c r="M90" i="8"/>
  <c r="M74"/>
  <c r="M84" i="9"/>
  <c r="M12"/>
  <c r="M51" i="14"/>
  <c r="M42" i="13"/>
  <c r="M92" i="12"/>
  <c r="M60"/>
  <c r="M64" i="16"/>
  <c r="M56"/>
  <c r="M48"/>
  <c r="M32"/>
  <c r="M74" i="17"/>
  <c r="M66"/>
  <c r="M50"/>
  <c r="M34"/>
  <c r="M57" i="22"/>
  <c r="M49"/>
  <c r="M17"/>
  <c r="M83" i="21"/>
  <c r="M67"/>
  <c r="M35"/>
  <c r="M27"/>
  <c r="M11"/>
  <c r="M69" i="20"/>
  <c r="M45"/>
  <c r="L45"/>
  <c r="M29"/>
  <c r="M13"/>
  <c r="L13"/>
  <c r="M63" i="19"/>
  <c r="M39"/>
  <c r="L33" i="18"/>
  <c r="M33"/>
  <c r="M83" i="10"/>
  <c r="M67"/>
  <c r="M59"/>
  <c r="M51"/>
  <c r="M35"/>
  <c r="M19"/>
  <c r="M11"/>
  <c r="M83" i="18"/>
  <c r="M23" i="19"/>
  <c r="M63" i="7"/>
  <c r="M55"/>
  <c r="M47"/>
  <c r="M31"/>
  <c r="M9" i="8"/>
  <c r="M75" i="9"/>
  <c r="M59"/>
  <c r="M51"/>
  <c r="M11"/>
  <c r="M58" i="14"/>
  <c r="M26"/>
  <c r="M57" i="13"/>
  <c r="M49"/>
  <c r="M75" i="12"/>
  <c r="M59"/>
  <c r="M93" i="11"/>
  <c r="M69"/>
  <c r="M61"/>
  <c r="M53"/>
  <c r="M13"/>
  <c r="M63" i="16"/>
  <c r="M55"/>
  <c r="L47"/>
  <c r="M47"/>
  <c r="M31"/>
  <c r="M89" i="17"/>
  <c r="M65" i="13"/>
  <c r="M11" i="14"/>
  <c r="M32" i="5"/>
  <c r="M56"/>
  <c r="M15"/>
  <c r="M80" i="7"/>
  <c r="M64"/>
  <c r="M32"/>
  <c r="M16"/>
  <c r="M18" i="8"/>
  <c r="M76" i="9"/>
  <c r="M59" i="14"/>
  <c r="M35"/>
  <c r="M66" i="13"/>
  <c r="M34"/>
  <c r="M52" i="12"/>
  <c r="M20"/>
  <c r="M86" i="11"/>
  <c r="M70"/>
  <c r="M46"/>
  <c r="M30"/>
  <c r="M72" i="16"/>
  <c r="M40"/>
  <c r="M24"/>
  <c r="M16"/>
  <c r="M82" i="17"/>
  <c r="M42"/>
  <c r="M26"/>
  <c r="M91" i="21"/>
  <c r="M59"/>
  <c r="M43"/>
  <c r="M93" i="20"/>
  <c r="L93"/>
  <c r="M53"/>
  <c r="M37"/>
  <c r="M21"/>
  <c r="M95" i="19"/>
  <c r="M87"/>
  <c r="M71"/>
  <c r="M47"/>
  <c r="M31"/>
  <c r="M97" i="18"/>
  <c r="L97"/>
  <c r="M89"/>
  <c r="M65"/>
  <c r="L65"/>
  <c r="M49"/>
  <c r="M41"/>
  <c r="M25"/>
  <c r="M91" i="10"/>
  <c r="M75"/>
  <c r="M43"/>
  <c r="M27"/>
  <c r="L65" i="6"/>
  <c r="M71" i="7"/>
  <c r="M97" i="8"/>
  <c r="M73"/>
  <c r="M25"/>
  <c r="M43" i="9"/>
  <c r="M19"/>
  <c r="M66" i="14"/>
  <c r="M34"/>
  <c r="M18"/>
  <c r="M41" i="13"/>
  <c r="M17"/>
  <c r="M83" i="12"/>
  <c r="M43"/>
  <c r="M27"/>
  <c r="M45" i="11"/>
  <c r="M29"/>
  <c r="M21"/>
  <c r="M71" i="16"/>
  <c r="M39"/>
  <c r="M23"/>
  <c r="M15"/>
  <c r="M8"/>
  <c r="L43" i="18"/>
  <c r="M10" i="14"/>
  <c r="M92" i="17"/>
  <c r="M42" i="8"/>
  <c r="M95" i="5"/>
  <c r="M34"/>
  <c r="M82"/>
  <c r="M72"/>
  <c r="M97" i="6"/>
  <c r="M89"/>
  <c r="M57"/>
  <c r="M41"/>
  <c r="M33"/>
  <c r="M25"/>
  <c r="M58" i="7"/>
  <c r="M50"/>
  <c r="M42"/>
  <c r="M34"/>
  <c r="M18"/>
  <c r="M76" i="8"/>
  <c r="M68"/>
  <c r="M60"/>
  <c r="M52"/>
  <c r="M44"/>
  <c r="M36"/>
  <c r="M28"/>
  <c r="M20"/>
  <c r="M12"/>
  <c r="M94" i="9"/>
  <c r="M86"/>
  <c r="M54"/>
  <c r="M22"/>
  <c r="M69" i="14"/>
  <c r="M61"/>
  <c r="M53"/>
  <c r="M45"/>
  <c r="M37"/>
  <c r="M29"/>
  <c r="M21"/>
  <c r="M13"/>
  <c r="M68" i="13"/>
  <c r="M60"/>
  <c r="M52"/>
  <c r="M44"/>
  <c r="M36"/>
  <c r="M28"/>
  <c r="M20"/>
  <c r="M78" i="12"/>
  <c r="M70"/>
  <c r="M62"/>
  <c r="M30"/>
  <c r="M14"/>
  <c r="M96" i="11"/>
  <c r="M88"/>
  <c r="M80"/>
  <c r="M72"/>
  <c r="M64"/>
  <c r="M56"/>
  <c r="M48"/>
  <c r="M40"/>
  <c r="M32"/>
  <c r="M24"/>
  <c r="M16"/>
  <c r="M66" i="16"/>
  <c r="M50"/>
  <c r="M42"/>
  <c r="M34"/>
  <c r="M26"/>
  <c r="M18"/>
  <c r="M10"/>
  <c r="M84" i="17"/>
  <c r="M76"/>
  <c r="M68"/>
  <c r="M52"/>
  <c r="M44"/>
  <c r="M36"/>
  <c r="M28"/>
  <c r="M20"/>
  <c r="M12"/>
  <c r="M67" i="22"/>
  <c r="M59"/>
  <c r="M43"/>
  <c r="M35"/>
  <c r="M27"/>
  <c r="M19"/>
  <c r="M11"/>
  <c r="M93" i="21"/>
  <c r="M85"/>
  <c r="M77"/>
  <c r="M69"/>
  <c r="M61"/>
  <c r="M53"/>
  <c r="M45"/>
  <c r="M37"/>
  <c r="M29"/>
  <c r="M21"/>
  <c r="M13"/>
  <c r="M95" i="20"/>
  <c r="M87"/>
  <c r="M79"/>
  <c r="M71"/>
  <c r="M63"/>
  <c r="M55"/>
  <c r="M47"/>
  <c r="M39"/>
  <c r="M23"/>
  <c r="M97" i="19"/>
  <c r="M89"/>
  <c r="M81"/>
  <c r="M57"/>
  <c r="M49"/>
  <c r="M41"/>
  <c r="M33"/>
  <c r="M9"/>
  <c r="M67" i="18"/>
  <c r="M59"/>
  <c r="M51"/>
  <c r="M27"/>
  <c r="M19"/>
  <c r="M11"/>
  <c r="M93" i="10"/>
  <c r="M77"/>
  <c r="M69"/>
  <c r="M61"/>
  <c r="M45"/>
  <c r="M29"/>
  <c r="M21"/>
  <c r="M13"/>
  <c r="M29" i="7"/>
  <c r="M57" i="9"/>
  <c r="M13" i="15"/>
  <c r="M73" i="4"/>
  <c r="M60" i="6"/>
  <c r="M96" i="5"/>
  <c r="M39"/>
  <c r="M83"/>
  <c r="M75"/>
  <c r="M73"/>
  <c r="M68"/>
  <c r="M64"/>
  <c r="M8" i="6"/>
  <c r="M42"/>
  <c r="M67" i="7"/>
  <c r="M19"/>
  <c r="M63" i="12"/>
  <c r="M81" i="11"/>
  <c r="M41"/>
  <c r="M44" i="22"/>
  <c r="M80" i="20"/>
  <c r="M24"/>
  <c r="M76" i="18"/>
  <c r="M43" i="5"/>
  <c r="M92"/>
  <c r="M81"/>
  <c r="M31"/>
  <c r="M57"/>
  <c r="M8" i="7"/>
  <c r="M17"/>
  <c r="M91" i="8"/>
  <c r="M27"/>
  <c r="M77" i="9"/>
  <c r="M28" i="14"/>
  <c r="M59" i="13"/>
  <c r="M43"/>
  <c r="M93" i="12"/>
  <c r="M77"/>
  <c r="M69"/>
  <c r="M53"/>
  <c r="M29"/>
  <c r="M21"/>
  <c r="M95" i="11"/>
  <c r="M87"/>
  <c r="M71"/>
  <c r="M63"/>
  <c r="M47"/>
  <c r="M23"/>
  <c r="M15"/>
  <c r="M49" i="16"/>
  <c r="M41"/>
  <c r="M33"/>
  <c r="M25"/>
  <c r="M75" i="17"/>
  <c r="M43"/>
  <c r="M66" i="22"/>
  <c r="M58"/>
  <c r="M50"/>
  <c r="M42"/>
  <c r="M34"/>
  <c r="M26"/>
  <c r="M18"/>
  <c r="M10"/>
  <c r="M92" i="21"/>
  <c r="M84"/>
  <c r="M76"/>
  <c r="M68"/>
  <c r="M60"/>
  <c r="M52"/>
  <c r="M44"/>
  <c r="M36"/>
  <c r="M28"/>
  <c r="M20"/>
  <c r="M12"/>
  <c r="M94" i="20"/>
  <c r="M86"/>
  <c r="M78"/>
  <c r="M54"/>
  <c r="M46"/>
  <c r="L46"/>
  <c r="M38"/>
  <c r="M22"/>
  <c r="M14"/>
  <c r="M88" i="19"/>
  <c r="M80"/>
  <c r="M72"/>
  <c r="M64"/>
  <c r="M56"/>
  <c r="M40"/>
  <c r="M32"/>
  <c r="M24"/>
  <c r="M16"/>
  <c r="M8" i="18"/>
  <c r="M90"/>
  <c r="M82"/>
  <c r="M74"/>
  <c r="M66"/>
  <c r="M58"/>
  <c r="M50"/>
  <c r="M42"/>
  <c r="M34"/>
  <c r="M26"/>
  <c r="M18"/>
  <c r="M10"/>
  <c r="M76" i="10"/>
  <c r="M79" i="11"/>
  <c r="M64" i="22"/>
  <c r="M56"/>
  <c r="M48"/>
  <c r="M40"/>
  <c r="M32"/>
  <c r="M24"/>
  <c r="M16"/>
  <c r="M66" i="21"/>
  <c r="M50"/>
  <c r="M34"/>
  <c r="L92" i="20"/>
  <c r="M92"/>
  <c r="M86" i="19"/>
  <c r="M22"/>
  <c r="L80" i="18"/>
  <c r="M80"/>
  <c r="M64"/>
  <c r="M56"/>
  <c r="M24"/>
  <c r="M16"/>
  <c r="M8" i="10"/>
  <c r="M90"/>
  <c r="M66"/>
  <c r="M50"/>
  <c r="M26"/>
  <c r="M18"/>
  <c r="M10"/>
  <c r="M91" i="4"/>
  <c r="M88"/>
  <c r="M80"/>
  <c r="M30"/>
  <c r="M26"/>
  <c r="M19"/>
  <c r="M56"/>
  <c r="M15"/>
  <c r="M46" i="10"/>
  <c r="M33" i="17"/>
  <c r="M57" i="10"/>
  <c r="M39" i="4"/>
  <c r="M75"/>
  <c r="M68"/>
  <c r="M64"/>
  <c r="M59"/>
  <c r="M52"/>
  <c r="M49"/>
  <c r="M40" i="5"/>
  <c r="M90"/>
  <c r="M85"/>
  <c r="M77"/>
  <c r="M27"/>
  <c r="M70"/>
  <c r="M61"/>
  <c r="M54"/>
  <c r="M12"/>
  <c r="M10"/>
  <c r="M92" i="6"/>
  <c r="M84"/>
  <c r="M76"/>
  <c r="M68"/>
  <c r="M44"/>
  <c r="M36"/>
  <c r="M20"/>
  <c r="M77" i="7"/>
  <c r="M69"/>
  <c r="M61"/>
  <c r="M45"/>
  <c r="M21"/>
  <c r="M13"/>
  <c r="M87" i="8"/>
  <c r="M71"/>
  <c r="M63"/>
  <c r="M55"/>
  <c r="M47"/>
  <c r="M39"/>
  <c r="M31"/>
  <c r="M15"/>
  <c r="M97" i="9"/>
  <c r="M89"/>
  <c r="M81"/>
  <c r="M73"/>
  <c r="M65"/>
  <c r="M49"/>
  <c r="M33"/>
  <c r="M17"/>
  <c r="M9"/>
  <c r="M64" i="14"/>
  <c r="M56"/>
  <c r="M40"/>
  <c r="M32"/>
  <c r="M16"/>
  <c r="M53" i="16"/>
  <c r="M29"/>
  <c r="M87" i="12"/>
  <c r="M72" i="18"/>
  <c r="M12" i="20"/>
  <c r="M53" i="7"/>
  <c r="M59" i="5"/>
  <c r="M52"/>
  <c r="M49"/>
  <c r="M90" i="6"/>
  <c r="M82"/>
  <c r="M74"/>
  <c r="M66"/>
  <c r="M58"/>
  <c r="M50"/>
  <c r="M34"/>
  <c r="M26"/>
  <c r="M18"/>
  <c r="M10"/>
  <c r="M59" i="7"/>
  <c r="M51"/>
  <c r="M43"/>
  <c r="M27"/>
  <c r="M11"/>
  <c r="M93" i="8"/>
  <c r="M85"/>
  <c r="M69"/>
  <c r="M61"/>
  <c r="M53"/>
  <c r="M45"/>
  <c r="M37"/>
  <c r="M29"/>
  <c r="M21"/>
  <c r="M13"/>
  <c r="M95" i="9"/>
  <c r="M87"/>
  <c r="M71"/>
  <c r="M63"/>
  <c r="M55"/>
  <c r="M47"/>
  <c r="M39"/>
  <c r="M31"/>
  <c r="M15"/>
  <c r="M76" i="15"/>
  <c r="M68"/>
  <c r="M60"/>
  <c r="M52"/>
  <c r="M44"/>
  <c r="M36"/>
  <c r="M28"/>
  <c r="M20"/>
  <c r="M12"/>
  <c r="M70" i="14"/>
  <c r="M62"/>
  <c r="M46"/>
  <c r="M38"/>
  <c r="M14"/>
  <c r="M69" i="13"/>
  <c r="M61"/>
  <c r="M37"/>
  <c r="M29"/>
  <c r="M13"/>
  <c r="M95" i="12"/>
  <c r="M79"/>
  <c r="M71"/>
  <c r="M55"/>
  <c r="M47"/>
  <c r="M31"/>
  <c r="M23"/>
  <c r="M15"/>
  <c r="M89" i="11"/>
  <c r="M73"/>
  <c r="M57"/>
  <c r="M49"/>
  <c r="M33"/>
  <c r="M25"/>
  <c r="M17"/>
  <c r="M11" i="16"/>
  <c r="M93" i="17"/>
  <c r="M85"/>
  <c r="M61"/>
  <c r="M37"/>
  <c r="M29"/>
  <c r="M21"/>
  <c r="M13"/>
  <c r="M68" i="22"/>
  <c r="M60"/>
  <c r="M36"/>
  <c r="M28"/>
  <c r="M20"/>
  <c r="M12"/>
  <c r="M94" i="21"/>
  <c r="M86"/>
  <c r="M78"/>
  <c r="M70"/>
  <c r="M62"/>
  <c r="M54"/>
  <c r="M46"/>
  <c r="M38"/>
  <c r="M30"/>
  <c r="M22"/>
  <c r="M14"/>
  <c r="M96" i="20"/>
  <c r="M88"/>
  <c r="L80"/>
  <c r="M72"/>
  <c r="M64"/>
  <c r="M56"/>
  <c r="M40"/>
  <c r="M32"/>
  <c r="M16"/>
  <c r="M8" i="19"/>
  <c r="M90"/>
  <c r="M82"/>
  <c r="M74"/>
  <c r="M58"/>
  <c r="M42"/>
  <c r="M34"/>
  <c r="M18"/>
  <c r="M10"/>
  <c r="L92" i="18"/>
  <c r="M92"/>
  <c r="L84"/>
  <c r="M84"/>
  <c r="M68"/>
  <c r="M52"/>
  <c r="M44"/>
  <c r="M36"/>
  <c r="M28"/>
  <c r="L20"/>
  <c r="M20"/>
  <c r="M12"/>
  <c r="M94" i="10"/>
  <c r="M70"/>
  <c r="M62"/>
  <c r="M54"/>
  <c r="M38"/>
  <c r="M30"/>
  <c r="M14"/>
  <c r="M88" i="18"/>
  <c r="M40"/>
  <c r="M67" i="11"/>
  <c r="M43"/>
  <c r="M45" i="16"/>
  <c r="M13"/>
  <c r="M39" i="17"/>
  <c r="M70" i="22"/>
  <c r="M46"/>
  <c r="M38"/>
  <c r="M30"/>
  <c r="M22"/>
  <c r="M96" i="21"/>
  <c r="M88"/>
  <c r="M80"/>
  <c r="M56"/>
  <c r="M48"/>
  <c r="M40"/>
  <c r="M32"/>
  <c r="M74" i="20"/>
  <c r="M78" i="18"/>
  <c r="M62"/>
  <c r="M54"/>
  <c r="L46"/>
  <c r="M38"/>
  <c r="M30"/>
  <c r="L14"/>
  <c r="M48" i="10"/>
  <c r="M16"/>
  <c r="M40"/>
  <c r="M83" i="11"/>
  <c r="M59"/>
  <c r="M35"/>
  <c r="M11"/>
  <c r="M41" i="12"/>
  <c r="M95" i="4"/>
  <c r="M38"/>
  <c r="M34"/>
  <c r="M82"/>
  <c r="M32"/>
  <c r="M72"/>
  <c r="M67"/>
  <c r="M58"/>
  <c r="M51"/>
  <c r="M48"/>
  <c r="M93" i="5"/>
  <c r="M84"/>
  <c r="M74"/>
  <c r="M9"/>
  <c r="M83" i="6"/>
  <c r="M67"/>
  <c r="M51"/>
  <c r="M35"/>
  <c r="M27"/>
  <c r="M76" i="7"/>
  <c r="M60"/>
  <c r="M44"/>
  <c r="M36"/>
  <c r="M28"/>
  <c r="M20"/>
  <c r="M94" i="8"/>
  <c r="M86"/>
  <c r="M78"/>
  <c r="M70"/>
  <c r="M62"/>
  <c r="M54"/>
  <c r="M46"/>
  <c r="M38"/>
  <c r="M30"/>
  <c r="M22"/>
  <c r="M14"/>
  <c r="M80" i="9"/>
  <c r="M64"/>
  <c r="M56"/>
  <c r="M48"/>
  <c r="M32"/>
  <c r="M24"/>
  <c r="M53" i="15"/>
  <c r="M21"/>
  <c r="M71" i="14"/>
  <c r="M63"/>
  <c r="M55"/>
  <c r="M47"/>
  <c r="M39"/>
  <c r="M31"/>
  <c r="M23"/>
  <c r="M15"/>
  <c r="M8" i="11"/>
  <c r="M34"/>
  <c r="M94" i="17"/>
  <c r="M62"/>
  <c r="M30"/>
  <c r="M53" i="22"/>
  <c r="M21"/>
  <c r="M95" i="21"/>
  <c r="M79"/>
  <c r="M63"/>
  <c r="M31"/>
  <c r="M15"/>
  <c r="M81" i="20"/>
  <c r="M73"/>
  <c r="M65"/>
  <c r="L65"/>
  <c r="M57"/>
  <c r="M49"/>
  <c r="M41"/>
  <c r="M33"/>
  <c r="M25"/>
  <c r="M17"/>
  <c r="M9"/>
  <c r="M91" i="19"/>
  <c r="M83"/>
  <c r="M51"/>
  <c r="M27"/>
  <c r="L93" i="18"/>
  <c r="M93"/>
  <c r="M53"/>
  <c r="L45"/>
  <c r="M29"/>
  <c r="L13"/>
  <c r="M39" i="10"/>
  <c r="M80"/>
  <c r="M82" i="11"/>
  <c r="M77" i="18"/>
  <c r="M22"/>
  <c r="M87" i="21"/>
  <c r="M54" i="22"/>
  <c r="M88" i="9"/>
  <c r="M8" i="4"/>
  <c r="M93"/>
  <c r="M35"/>
  <c r="M84"/>
  <c r="M74"/>
  <c r="M69"/>
  <c r="M20"/>
  <c r="M53"/>
  <c r="M11"/>
  <c r="M9"/>
  <c r="M41" i="5"/>
  <c r="M36"/>
  <c r="M86"/>
  <c r="M78"/>
  <c r="M28"/>
  <c r="M24"/>
  <c r="M17"/>
  <c r="M16"/>
  <c r="M13"/>
  <c r="M44"/>
  <c r="M93" i="6"/>
  <c r="M61"/>
  <c r="M53"/>
  <c r="M45"/>
  <c r="M37"/>
  <c r="M13"/>
  <c r="M54" i="7"/>
  <c r="M38"/>
  <c r="M30"/>
  <c r="M80" i="8"/>
  <c r="M72"/>
  <c r="M64"/>
  <c r="M56"/>
  <c r="M24"/>
  <c r="M90" i="9"/>
  <c r="M74"/>
  <c r="M66"/>
  <c r="M42"/>
  <c r="M34"/>
  <c r="M10"/>
  <c r="M39" i="15"/>
  <c r="M32" i="13"/>
  <c r="M42" i="12"/>
  <c r="M92" i="11"/>
  <c r="M84"/>
  <c r="M76"/>
  <c r="M68"/>
  <c r="M60"/>
  <c r="M52"/>
  <c r="M44"/>
  <c r="M36"/>
  <c r="M28"/>
  <c r="M20"/>
  <c r="M12"/>
  <c r="M70" i="16"/>
  <c r="M62"/>
  <c r="M54"/>
  <c r="M46"/>
  <c r="M38"/>
  <c r="M30"/>
  <c r="M22"/>
  <c r="M14"/>
  <c r="M96" i="17"/>
  <c r="M88"/>
  <c r="M80"/>
  <c r="M72"/>
  <c r="M64"/>
  <c r="M56"/>
  <c r="M48"/>
  <c r="M40"/>
  <c r="M32"/>
  <c r="M24"/>
  <c r="M16"/>
  <c r="M63" i="22"/>
  <c r="M39"/>
  <c r="M15"/>
  <c r="M73" i="21"/>
  <c r="M49"/>
  <c r="M25"/>
  <c r="M17"/>
  <c r="M83" i="20"/>
  <c r="M67"/>
  <c r="M51"/>
  <c r="M43"/>
  <c r="M19"/>
  <c r="M11"/>
  <c r="M61" i="19"/>
  <c r="M37"/>
  <c r="M71" i="18"/>
  <c r="M47"/>
  <c r="M33" i="10"/>
  <c r="M25"/>
  <c r="M17"/>
  <c r="M9"/>
  <c r="M87" i="4"/>
  <c r="M79"/>
  <c r="M29"/>
  <c r="M25"/>
  <c r="M23"/>
  <c r="M18"/>
  <c r="M55"/>
  <c r="M45"/>
  <c r="M64" i="13"/>
  <c r="M36" i="4"/>
  <c r="M95" i="3"/>
  <c r="M59"/>
  <c r="M55"/>
  <c r="M82"/>
  <c r="M53"/>
  <c r="M72"/>
  <c r="M67"/>
  <c r="M42"/>
  <c r="M92"/>
  <c r="M54"/>
  <c r="M81"/>
  <c r="M71"/>
  <c r="M66"/>
  <c r="M41"/>
  <c r="M36"/>
  <c r="M91"/>
  <c r="M88"/>
  <c r="M80"/>
  <c r="M47"/>
  <c r="M65"/>
  <c r="M19"/>
  <c r="M35"/>
  <c r="M15"/>
  <c r="M62"/>
  <c r="M57"/>
  <c r="M78"/>
  <c r="M45"/>
  <c r="M22"/>
  <c r="M17"/>
  <c r="M16"/>
  <c r="M13"/>
  <c r="M23"/>
  <c r="M84"/>
  <c r="M11"/>
  <c r="M96"/>
  <c r="M60"/>
  <c r="M89"/>
  <c r="M83"/>
  <c r="M75"/>
  <c r="M73"/>
  <c r="M68"/>
  <c r="M43"/>
  <c r="M38"/>
  <c r="M31"/>
  <c r="M28"/>
  <c r="M85"/>
  <c r="M30"/>
  <c r="M56"/>
  <c r="M21"/>
  <c r="M61"/>
  <c r="M33"/>
  <c r="M94"/>
  <c r="M58"/>
  <c r="M87"/>
  <c r="M79"/>
  <c r="M34"/>
  <c r="M14"/>
  <c r="M24"/>
  <c r="M12"/>
  <c r="M48"/>
  <c r="M70"/>
  <c r="M40"/>
  <c r="M64"/>
  <c r="M52"/>
  <c r="M29"/>
  <c r="M26"/>
  <c r="L14"/>
  <c r="M63"/>
  <c r="M51"/>
  <c r="M25"/>
  <c r="M97"/>
  <c r="M93"/>
  <c r="M76"/>
  <c r="M74"/>
  <c r="M69"/>
  <c r="M20"/>
  <c r="M39"/>
  <c r="M32"/>
  <c r="M9"/>
  <c r="M37"/>
  <c r="M27"/>
  <c r="M50"/>
  <c r="M46"/>
  <c r="M44"/>
  <c r="M18"/>
  <c r="M86"/>
  <c r="M49"/>
  <c r="N10" i="4" l="1" a="1"/>
  <c r="N10" s="1"/>
  <c r="N11" a="1"/>
  <c r="N11" s="1"/>
  <c r="N13" a="1"/>
  <c r="N13" s="1"/>
  <c r="N15" a="1"/>
  <c r="N15" s="1"/>
  <c r="N17" a="1"/>
  <c r="N17" s="1"/>
  <c r="N19" a="1"/>
  <c r="N19" s="1"/>
  <c r="N21" a="1"/>
  <c r="N21" s="1"/>
  <c r="N23" a="1"/>
  <c r="N23" s="1"/>
  <c r="N25" a="1"/>
  <c r="N25" s="1"/>
  <c r="N27" a="1"/>
  <c r="N27" s="1"/>
  <c r="N29" a="1"/>
  <c r="N29" s="1"/>
  <c r="N9" a="1"/>
  <c r="N9" s="1"/>
  <c r="N12" a="1"/>
  <c r="N12" s="1"/>
  <c r="N14" a="1"/>
  <c r="N14" s="1"/>
  <c r="N16" a="1"/>
  <c r="N16" s="1"/>
  <c r="N18" a="1"/>
  <c r="N18" s="1"/>
  <c r="N20" a="1"/>
  <c r="N20" s="1"/>
  <c r="N22" a="1"/>
  <c r="N22" s="1"/>
  <c r="N24" a="1"/>
  <c r="N24" s="1"/>
  <c r="N26" a="1"/>
  <c r="N26" s="1"/>
  <c r="N28" a="1"/>
  <c r="N28" s="1"/>
  <c r="N30" a="1"/>
  <c r="N30" s="1"/>
  <c r="N8" a="1"/>
  <c r="N8" s="1"/>
  <c r="O8" s="1"/>
  <c r="O25"/>
  <c r="O27"/>
  <c r="O29"/>
  <c r="O22"/>
  <c r="O23"/>
  <c r="O24"/>
  <c r="O26"/>
  <c r="O28"/>
  <c r="O30"/>
  <c r="O12"/>
  <c r="O15"/>
  <c r="O17"/>
  <c r="O19"/>
  <c r="O21"/>
  <c r="O9"/>
  <c r="O10"/>
  <c r="O11"/>
  <c r="O13"/>
  <c r="O14"/>
  <c r="O16"/>
  <c r="O18"/>
  <c r="O20"/>
  <c r="F120" i="8" a="1"/>
  <c r="F120" s="1"/>
  <c r="F120" i="6" a="1"/>
  <c r="F120" s="1"/>
  <c r="F120" i="5" a="1"/>
  <c r="F120" s="1"/>
  <c r="F120" i="4" a="1"/>
  <c r="F120" s="1"/>
  <c r="F120" i="3" a="1"/>
  <c r="F120" s="1"/>
  <c r="F119" i="20" a="1"/>
  <c r="F119" s="1"/>
  <c r="G119" s="1"/>
  <c r="F109" i="18" a="1"/>
  <c r="F109" s="1"/>
  <c r="A109" s="1"/>
  <c r="F117" a="1"/>
  <c r="F117" s="1"/>
  <c r="E117" s="1"/>
  <c r="F118" i="20" a="1"/>
  <c r="F118" s="1"/>
  <c r="D118" s="1"/>
  <c r="F115" a="1"/>
  <c r="F115" s="1"/>
  <c r="D115" s="1"/>
  <c r="F117" a="1"/>
  <c r="F117" s="1"/>
  <c r="G117" s="1"/>
  <c r="F108" i="18" a="1"/>
  <c r="F108" s="1"/>
  <c r="D108" s="1"/>
  <c r="F113" a="1"/>
  <c r="F113" s="1"/>
  <c r="D113" s="1"/>
  <c r="F108" i="20" a="1"/>
  <c r="F108" s="1"/>
  <c r="A108" s="1"/>
  <c r="F106" i="18" a="1"/>
  <c r="F106" s="1"/>
  <c r="E106" s="1"/>
  <c r="F119" a="1"/>
  <c r="F119" s="1"/>
  <c r="D119" s="1"/>
  <c r="F107" a="1"/>
  <c r="F107" s="1"/>
  <c r="G107" s="1"/>
  <c r="F110" i="20" a="1"/>
  <c r="F110" s="1"/>
  <c r="D110" s="1"/>
  <c r="F114" a="1"/>
  <c r="F114" s="1"/>
  <c r="G114" s="1"/>
  <c r="F111" a="1"/>
  <c r="F111" s="1"/>
  <c r="A111" s="1"/>
  <c r="F116" i="18" a="1"/>
  <c r="F116" s="1"/>
  <c r="D116" s="1"/>
  <c r="F115" a="1"/>
  <c r="F115" s="1"/>
  <c r="E115" s="1"/>
  <c r="F113" i="20" a="1"/>
  <c r="F113" s="1"/>
  <c r="D113" s="1"/>
  <c r="F110" i="18" a="1"/>
  <c r="F110" s="1"/>
  <c r="E110" s="1"/>
  <c r="F118" a="1"/>
  <c r="F118" s="1"/>
  <c r="A118" s="1"/>
  <c r="F116" i="20" a="1"/>
  <c r="F116" s="1"/>
  <c r="D116" s="1"/>
  <c r="F107" a="1"/>
  <c r="F107" s="1"/>
  <c r="E107" s="1"/>
  <c r="F114" i="15" a="1"/>
  <c r="F114" s="1"/>
  <c r="F105" a="1"/>
  <c r="F105" s="1"/>
  <c r="F112" a="1"/>
  <c r="F112" s="1"/>
  <c r="F109" a="1"/>
  <c r="F109" s="1"/>
  <c r="F119" a="1"/>
  <c r="F119" s="1"/>
  <c r="F116" a="1"/>
  <c r="F116" s="1"/>
  <c r="F113" a="1"/>
  <c r="F113" s="1"/>
  <c r="F106" a="1"/>
  <c r="F106" s="1"/>
  <c r="F108" a="1"/>
  <c r="F108" s="1"/>
  <c r="F117" a="1"/>
  <c r="F117" s="1"/>
  <c r="F118" a="1"/>
  <c r="F118" s="1"/>
  <c r="F110" a="1"/>
  <c r="F110" s="1"/>
  <c r="F107" a="1"/>
  <c r="F107" s="1"/>
  <c r="F115" a="1"/>
  <c r="F115" s="1"/>
  <c r="F111" a="1"/>
  <c r="F111" s="1"/>
  <c r="F106" i="20" a="1"/>
  <c r="F106" s="1"/>
  <c r="G106" s="1"/>
  <c r="F112" i="18" a="1"/>
  <c r="F112" s="1"/>
  <c r="D112" s="1"/>
  <c r="F111" a="1"/>
  <c r="F111" s="1"/>
  <c r="G111" s="1"/>
  <c r="F112" i="20" a="1"/>
  <c r="F112" s="1"/>
  <c r="D112" s="1"/>
  <c r="F109" a="1"/>
  <c r="F109" s="1"/>
  <c r="A109" s="1"/>
  <c r="F114" i="18" a="1"/>
  <c r="F114" s="1"/>
  <c r="G114" s="1"/>
  <c r="L12" i="19"/>
  <c r="E109"/>
  <c r="A109"/>
  <c r="G109"/>
  <c r="D109"/>
  <c r="F117" i="17" a="1"/>
  <c r="F117" s="1"/>
  <c r="F106" a="1"/>
  <c r="F106" s="1"/>
  <c r="F108" a="1"/>
  <c r="F108" s="1"/>
  <c r="F118" i="11" a="1"/>
  <c r="F118" s="1"/>
  <c r="F108" a="1"/>
  <c r="F108" s="1"/>
  <c r="F112" a="1"/>
  <c r="F112" s="1"/>
  <c r="F109" a="1"/>
  <c r="F109" s="1"/>
  <c r="F116" a="1"/>
  <c r="F116" s="1"/>
  <c r="F114" a="1"/>
  <c r="F114" s="1"/>
  <c r="F110" a="1"/>
  <c r="F110" s="1"/>
  <c r="F106" a="1"/>
  <c r="F106" s="1"/>
  <c r="F113" a="1"/>
  <c r="F113" s="1"/>
  <c r="F111" a="1"/>
  <c r="F111" s="1"/>
  <c r="F117" a="1"/>
  <c r="F117" s="1"/>
  <c r="F119" a="1"/>
  <c r="F119" s="1"/>
  <c r="F107" a="1"/>
  <c r="F107" s="1"/>
  <c r="F110" i="17" a="1"/>
  <c r="F110" s="1"/>
  <c r="F113" a="1"/>
  <c r="F113" s="1"/>
  <c r="F115" a="1"/>
  <c r="F115" s="1"/>
  <c r="F112" a="1"/>
  <c r="F112" s="1"/>
  <c r="F117" i="7" a="1"/>
  <c r="F117" s="1"/>
  <c r="F114" a="1"/>
  <c r="F114" s="1"/>
  <c r="F112" a="1"/>
  <c r="F112" s="1"/>
  <c r="F107" a="1"/>
  <c r="F107" s="1"/>
  <c r="F110" a="1"/>
  <c r="F110" s="1"/>
  <c r="F105" a="1"/>
  <c r="F105" s="1"/>
  <c r="F111" a="1"/>
  <c r="F111" s="1"/>
  <c r="F119" a="1"/>
  <c r="F119" s="1"/>
  <c r="F118" a="1"/>
  <c r="F118" s="1"/>
  <c r="F113" a="1"/>
  <c r="F113" s="1"/>
  <c r="F108" a="1"/>
  <c r="F108" s="1"/>
  <c r="F116" a="1"/>
  <c r="F116" s="1"/>
  <c r="F109" a="1"/>
  <c r="F109" s="1"/>
  <c r="F106" a="1"/>
  <c r="F106" s="1"/>
  <c r="F116" i="8" a="1"/>
  <c r="F116" s="1"/>
  <c r="F107" a="1"/>
  <c r="F107" s="1"/>
  <c r="F114" a="1"/>
  <c r="F114" s="1"/>
  <c r="F106" a="1"/>
  <c r="F106" s="1"/>
  <c r="F119" a="1"/>
  <c r="F119" s="1"/>
  <c r="F112" a="1"/>
  <c r="F112" s="1"/>
  <c r="F117" a="1"/>
  <c r="F117" s="1"/>
  <c r="F110" a="1"/>
  <c r="F110" s="1"/>
  <c r="F111" a="1"/>
  <c r="F111" s="1"/>
  <c r="F109" a="1"/>
  <c r="F109" s="1"/>
  <c r="F108" a="1"/>
  <c r="F108" s="1"/>
  <c r="F118" a="1"/>
  <c r="F118" s="1"/>
  <c r="F113" a="1"/>
  <c r="F113" s="1"/>
  <c r="L8" i="9"/>
  <c r="F117" a="1"/>
  <c r="F117" s="1"/>
  <c r="F113" a="1"/>
  <c r="F113" s="1"/>
  <c r="F111" a="1"/>
  <c r="F111" s="1"/>
  <c r="F107" a="1"/>
  <c r="F107" s="1"/>
  <c r="F105" a="1"/>
  <c r="F105" s="1"/>
  <c r="F108" a="1"/>
  <c r="F108" s="1"/>
  <c r="F112" a="1"/>
  <c r="F112" s="1"/>
  <c r="F109" a="1"/>
  <c r="F109" s="1"/>
  <c r="F118" a="1"/>
  <c r="F118" s="1"/>
  <c r="F114" a="1"/>
  <c r="F114" s="1"/>
  <c r="F106" a="1"/>
  <c r="F106" s="1"/>
  <c r="F116" a="1"/>
  <c r="F116" s="1"/>
  <c r="F110" a="1"/>
  <c r="F110" s="1"/>
  <c r="F119" a="1"/>
  <c r="F119" s="1"/>
  <c r="F115" i="13" a="1"/>
  <c r="F115" s="1"/>
  <c r="F119" a="1"/>
  <c r="F119" s="1"/>
  <c r="F111" a="1"/>
  <c r="F111" s="1"/>
  <c r="F112" a="1"/>
  <c r="F112" s="1"/>
  <c r="F109" a="1"/>
  <c r="F109" s="1"/>
  <c r="F116" a="1"/>
  <c r="F116" s="1"/>
  <c r="F114" a="1"/>
  <c r="F114" s="1"/>
  <c r="F110" a="1"/>
  <c r="F110" s="1"/>
  <c r="F106" a="1"/>
  <c r="F106" s="1"/>
  <c r="F107" a="1"/>
  <c r="F107" s="1"/>
  <c r="F108" a="1"/>
  <c r="F108" s="1"/>
  <c r="F117" a="1"/>
  <c r="F117" s="1"/>
  <c r="F113" a="1"/>
  <c r="F113" s="1"/>
  <c r="F118" a="1"/>
  <c r="F118" s="1"/>
  <c r="F105" a="1"/>
  <c r="F105" s="1"/>
  <c r="F105" i="4" a="1"/>
  <c r="F105" s="1"/>
  <c r="G106"/>
  <c r="F111" i="14" a="1"/>
  <c r="F111" s="1"/>
  <c r="F109" a="1"/>
  <c r="F109" s="1"/>
  <c r="F115" a="1"/>
  <c r="F115" s="1"/>
  <c r="F116" a="1"/>
  <c r="F116" s="1"/>
  <c r="F117" a="1"/>
  <c r="F117" s="1"/>
  <c r="F113" a="1"/>
  <c r="F113" s="1"/>
  <c r="F118" a="1"/>
  <c r="F118" s="1"/>
  <c r="F108" a="1"/>
  <c r="F108" s="1"/>
  <c r="F112" a="1"/>
  <c r="F112" s="1"/>
  <c r="F110" a="1"/>
  <c r="F110" s="1"/>
  <c r="F119" a="1"/>
  <c r="F119" s="1"/>
  <c r="F107" a="1"/>
  <c r="F107" s="1"/>
  <c r="F106" a="1"/>
  <c r="F106" s="1"/>
  <c r="F114" a="1"/>
  <c r="F114" s="1"/>
  <c r="L8" i="12"/>
  <c r="F108" a="1"/>
  <c r="F108" s="1"/>
  <c r="F119" a="1"/>
  <c r="F119" s="1"/>
  <c r="F117" a="1"/>
  <c r="F117" s="1"/>
  <c r="F113" a="1"/>
  <c r="F113" s="1"/>
  <c r="F118" a="1"/>
  <c r="F118" s="1"/>
  <c r="F111" a="1"/>
  <c r="F111" s="1"/>
  <c r="F115" a="1"/>
  <c r="F115" s="1"/>
  <c r="F110" a="1"/>
  <c r="F110" s="1"/>
  <c r="F116" a="1"/>
  <c r="F116" s="1"/>
  <c r="F107" a="1"/>
  <c r="F107" s="1"/>
  <c r="F109" a="1"/>
  <c r="F109" s="1"/>
  <c r="F114" a="1"/>
  <c r="F114" s="1"/>
  <c r="F106" a="1"/>
  <c r="F106" s="1"/>
  <c r="F112" a="1"/>
  <c r="F112" s="1"/>
  <c r="F112" i="6" a="1"/>
  <c r="F112" s="1"/>
  <c r="F111" a="1"/>
  <c r="F111" s="1"/>
  <c r="F119" a="1"/>
  <c r="F119" s="1"/>
  <c r="F117" a="1"/>
  <c r="F117" s="1"/>
  <c r="F116" a="1"/>
  <c r="F116" s="1"/>
  <c r="F118" a="1"/>
  <c r="F118" s="1"/>
  <c r="F115" a="1"/>
  <c r="F115" s="1"/>
  <c r="F110" a="1"/>
  <c r="F110" s="1"/>
  <c r="F114" a="1"/>
  <c r="F114" s="1"/>
  <c r="F113" a="1"/>
  <c r="F113" s="1"/>
  <c r="F118" i="17" a="1"/>
  <c r="F118" s="1"/>
  <c r="F114" a="1"/>
  <c r="F114" s="1"/>
  <c r="F111" i="10" a="1"/>
  <c r="F111" s="1"/>
  <c r="F107" a="1"/>
  <c r="F107" s="1"/>
  <c r="F118" a="1"/>
  <c r="F118" s="1"/>
  <c r="F119" a="1"/>
  <c r="F119" s="1"/>
  <c r="F116" a="1"/>
  <c r="F116" s="1"/>
  <c r="F114" a="1"/>
  <c r="F114" s="1"/>
  <c r="F106" a="1"/>
  <c r="F106" s="1"/>
  <c r="F108" a="1"/>
  <c r="F108" s="1"/>
  <c r="F110" a="1"/>
  <c r="F110" s="1"/>
  <c r="F117" a="1"/>
  <c r="F117" s="1"/>
  <c r="F112" a="1"/>
  <c r="F112" s="1"/>
  <c r="F109" a="1"/>
  <c r="F109" s="1"/>
  <c r="F113" a="1"/>
  <c r="F113" s="1"/>
  <c r="F116" i="17" a="1"/>
  <c r="F116" s="1"/>
  <c r="F119" a="1"/>
  <c r="F119" s="1"/>
  <c r="L8" i="19"/>
  <c r="F113" a="1"/>
  <c r="F113" s="1"/>
  <c r="F117" a="1"/>
  <c r="F117" s="1"/>
  <c r="F114" a="1"/>
  <c r="F114" s="1"/>
  <c r="F115" a="1"/>
  <c r="F115" s="1"/>
  <c r="F108" a="1"/>
  <c r="F108" s="1"/>
  <c r="F118" a="1"/>
  <c r="F118" s="1"/>
  <c r="F106" a="1"/>
  <c r="F106" s="1"/>
  <c r="F116" a="1"/>
  <c r="F116" s="1"/>
  <c r="F111" a="1"/>
  <c r="F111" s="1"/>
  <c r="F107" a="1"/>
  <c r="F107" s="1"/>
  <c r="F110" a="1"/>
  <c r="F110" s="1"/>
  <c r="F112" a="1"/>
  <c r="F112" s="1"/>
  <c r="F119" a="1"/>
  <c r="F119" s="1"/>
  <c r="L8" i="16"/>
  <c r="F117" a="1"/>
  <c r="F117" s="1"/>
  <c r="F109" a="1"/>
  <c r="F109" s="1"/>
  <c r="F119" a="1"/>
  <c r="F119" s="1"/>
  <c r="F116" a="1"/>
  <c r="F116" s="1"/>
  <c r="F108" a="1"/>
  <c r="F108" s="1"/>
  <c r="F114" a="1"/>
  <c r="F114" s="1"/>
  <c r="F115" a="1"/>
  <c r="F115" s="1"/>
  <c r="F107" a="1"/>
  <c r="F107" s="1"/>
  <c r="F113" a="1"/>
  <c r="F113" s="1"/>
  <c r="F112" a="1"/>
  <c r="F112" s="1"/>
  <c r="F118" a="1"/>
  <c r="F118" s="1"/>
  <c r="F110" a="1"/>
  <c r="F110" s="1"/>
  <c r="F111" a="1"/>
  <c r="F111" s="1"/>
  <c r="F106" a="1"/>
  <c r="F106" s="1"/>
  <c r="F111" i="17" a="1"/>
  <c r="F111" s="1"/>
  <c r="L8" i="22"/>
  <c r="F113" a="1"/>
  <c r="F113" s="1"/>
  <c r="F110" a="1"/>
  <c r="F110" s="1"/>
  <c r="F118" a="1"/>
  <c r="F118" s="1"/>
  <c r="F112" a="1"/>
  <c r="F112" s="1"/>
  <c r="F117" a="1"/>
  <c r="F117" s="1"/>
  <c r="F116" a="1"/>
  <c r="F116" s="1"/>
  <c r="F111" a="1"/>
  <c r="F111" s="1"/>
  <c r="F115" a="1"/>
  <c r="F115" s="1"/>
  <c r="F109" a="1"/>
  <c r="F109" s="1"/>
  <c r="F114" a="1"/>
  <c r="F114" s="1"/>
  <c r="F119" a="1"/>
  <c r="F119" s="1"/>
  <c r="F106" a="1"/>
  <c r="F106" s="1"/>
  <c r="L8" i="21"/>
  <c r="F109" a="1"/>
  <c r="F109" s="1"/>
  <c r="F107" a="1"/>
  <c r="F107" s="1"/>
  <c r="F117" a="1"/>
  <c r="F117" s="1"/>
  <c r="F116" a="1"/>
  <c r="F116" s="1"/>
  <c r="F111" a="1"/>
  <c r="F111" s="1"/>
  <c r="F119" a="1"/>
  <c r="F119" s="1"/>
  <c r="F112" a="1"/>
  <c r="F112" s="1"/>
  <c r="F115" a="1"/>
  <c r="F115" s="1"/>
  <c r="F110" a="1"/>
  <c r="F110" s="1"/>
  <c r="F118" a="1"/>
  <c r="F118" s="1"/>
  <c r="F113" a="1"/>
  <c r="F113" s="1"/>
  <c r="F106" a="1"/>
  <c r="F106" s="1"/>
  <c r="F114" a="1"/>
  <c r="F114" s="1"/>
  <c r="F108" a="1"/>
  <c r="F108" s="1"/>
  <c r="F109" i="17" a="1"/>
  <c r="F109" s="1"/>
  <c r="F107" a="1"/>
  <c r="F107" s="1"/>
  <c r="L9" i="4"/>
  <c r="L8" i="6"/>
  <c r="F109" a="1"/>
  <c r="F109" s="1"/>
  <c r="F108" a="1"/>
  <c r="F108" s="1"/>
  <c r="F107" a="1"/>
  <c r="F107" s="1"/>
  <c r="F106" a="1"/>
  <c r="F106" s="1"/>
  <c r="F109" i="5" a="1"/>
  <c r="F109" s="1"/>
  <c r="F107" i="4" a="1"/>
  <c r="F107" s="1"/>
  <c r="G107" s="1"/>
  <c r="E106"/>
  <c r="L9" i="5"/>
  <c r="F118" a="1"/>
  <c r="F118" s="1"/>
  <c r="G118" s="1"/>
  <c r="F108" a="1"/>
  <c r="F108" s="1"/>
  <c r="G108" s="1"/>
  <c r="F107" a="1"/>
  <c r="F107" s="1"/>
  <c r="G107" s="1"/>
  <c r="F110" a="1"/>
  <c r="F110" s="1"/>
  <c r="G110" s="1"/>
  <c r="F111" a="1"/>
  <c r="F111" s="1"/>
  <c r="G111" s="1"/>
  <c r="F116" a="1"/>
  <c r="F116" s="1"/>
  <c r="G116" s="1"/>
  <c r="F106" a="1"/>
  <c r="F106" s="1"/>
  <c r="F117" a="1"/>
  <c r="F117" s="1"/>
  <c r="G117" s="1"/>
  <c r="F112" a="1"/>
  <c r="F112" s="1"/>
  <c r="G112" s="1"/>
  <c r="F119" a="1"/>
  <c r="F119" s="1"/>
  <c r="G119" s="1"/>
  <c r="F113" a="1"/>
  <c r="F113" s="1"/>
  <c r="G113" s="1"/>
  <c r="F114" a="1"/>
  <c r="F114" s="1"/>
  <c r="G114" s="1"/>
  <c r="F109" i="3" a="1"/>
  <c r="F109" s="1"/>
  <c r="F115" i="9" a="1"/>
  <c r="F115" s="1"/>
  <c r="F115" i="5" a="1"/>
  <c r="F115" s="1"/>
  <c r="G115" s="1"/>
  <c r="F107" i="22" a="1"/>
  <c r="F107" s="1"/>
  <c r="F115" i="7" a="1"/>
  <c r="F115" s="1"/>
  <c r="F115" i="8" a="1"/>
  <c r="F115" s="1"/>
  <c r="F115" i="11" a="1"/>
  <c r="F115" s="1"/>
  <c r="F110" i="3" a="1"/>
  <c r="F110" s="1"/>
  <c r="G110" s="1"/>
  <c r="F105" a="1"/>
  <c r="F105" s="1"/>
  <c r="F107" a="1"/>
  <c r="F107" s="1"/>
  <c r="F108" a="1"/>
  <c r="F108" s="1"/>
  <c r="G105" i="10" a="1"/>
  <c r="G105" s="1"/>
  <c r="F112" i="3" a="1"/>
  <c r="F112" s="1"/>
  <c r="F108" i="22" a="1"/>
  <c r="F108" s="1"/>
  <c r="F106" i="3" a="1"/>
  <c r="F106" s="1"/>
  <c r="F115" i="10" a="1"/>
  <c r="F115" s="1"/>
  <c r="F112" i="4" a="1"/>
  <c r="F112" s="1"/>
  <c r="G112" s="1"/>
  <c r="F118" a="1"/>
  <c r="F118" s="1"/>
  <c r="G118" s="1"/>
  <c r="F119" a="1"/>
  <c r="F119" s="1"/>
  <c r="G119" s="1"/>
  <c r="F116" a="1"/>
  <c r="F116" s="1"/>
  <c r="G116" s="1"/>
  <c r="F110" a="1"/>
  <c r="F110" s="1"/>
  <c r="G110" s="1"/>
  <c r="F111" a="1"/>
  <c r="F111" s="1"/>
  <c r="G111" s="1"/>
  <c r="F108" a="1"/>
  <c r="F108" s="1"/>
  <c r="G108" s="1"/>
  <c r="F113" a="1"/>
  <c r="F113" s="1"/>
  <c r="G113" s="1"/>
  <c r="F114" a="1"/>
  <c r="F114" s="1"/>
  <c r="G114" s="1"/>
  <c r="F115" a="1"/>
  <c r="F115" s="1"/>
  <c r="G115" s="1"/>
  <c r="F117" a="1"/>
  <c r="F117" s="1"/>
  <c r="G117" s="1"/>
  <c r="F109" a="1"/>
  <c r="F109" s="1"/>
  <c r="G109" s="1"/>
  <c r="F105" i="8" a="1"/>
  <c r="F105" s="1"/>
  <c r="L13" i="3"/>
  <c r="L8" i="13"/>
  <c r="L8" i="11"/>
  <c r="F105" a="1"/>
  <c r="F105" s="1"/>
  <c r="F105" i="10" a="1"/>
  <c r="F105" s="1"/>
  <c r="L8" i="17"/>
  <c r="F105" a="1"/>
  <c r="F105" s="1"/>
  <c r="F105" i="21" a="1"/>
  <c r="F105" s="1"/>
  <c r="L9" i="19"/>
  <c r="F105" a="1"/>
  <c r="F105" s="1"/>
  <c r="L8" i="3"/>
  <c r="F115" a="1"/>
  <c r="F115" s="1"/>
  <c r="G115" s="1"/>
  <c r="F119" a="1"/>
  <c r="F119" s="1"/>
  <c r="G119" s="1"/>
  <c r="F114" a="1"/>
  <c r="F114" s="1"/>
  <c r="G114" s="1"/>
  <c r="F118" a="1"/>
  <c r="F118" s="1"/>
  <c r="G118" s="1"/>
  <c r="F113" a="1"/>
  <c r="F113" s="1"/>
  <c r="G113" s="1"/>
  <c r="F117" a="1"/>
  <c r="F117" s="1"/>
  <c r="G117" s="1"/>
  <c r="F116" a="1"/>
  <c r="F116" s="1"/>
  <c r="G116" s="1"/>
  <c r="F111" a="1"/>
  <c r="F111" s="1"/>
  <c r="G111" s="1"/>
  <c r="L8" i="4"/>
  <c r="L8" i="14"/>
  <c r="F105" a="1"/>
  <c r="F105" s="1"/>
  <c r="F105" i="22" a="1"/>
  <c r="F105" s="1"/>
  <c r="F105" i="16" a="1"/>
  <c r="F105" s="1"/>
  <c r="L8" i="7"/>
  <c r="F105" i="6" a="1"/>
  <c r="F105" s="1"/>
  <c r="F105" i="12" a="1"/>
  <c r="F105" s="1"/>
  <c r="L8" i="20"/>
  <c r="F105" a="1"/>
  <c r="F105" s="1"/>
  <c r="L8" i="18"/>
  <c r="F105" a="1"/>
  <c r="F105" s="1"/>
  <c r="F105" i="5" a="1"/>
  <c r="F105" s="1"/>
  <c r="G105" i="4" l="1"/>
  <c r="A105"/>
  <c r="D120" i="8"/>
  <c r="E120"/>
  <c r="G120"/>
  <c r="A120"/>
  <c r="D120" i="6"/>
  <c r="A120"/>
  <c r="G120"/>
  <c r="E120"/>
  <c r="D120" i="5"/>
  <c r="A120"/>
  <c r="G108" i="20"/>
  <c r="G120" i="5"/>
  <c r="E120"/>
  <c r="A119" i="20"/>
  <c r="G112"/>
  <c r="D108"/>
  <c r="G115" i="18"/>
  <c r="E119" i="20"/>
  <c r="A115" i="18"/>
  <c r="D115"/>
  <c r="D119" i="20"/>
  <c r="E108"/>
  <c r="E112"/>
  <c r="E109" i="18"/>
  <c r="D120" i="4"/>
  <c r="A120"/>
  <c r="A112" i="20"/>
  <c r="D106" i="18"/>
  <c r="G120" i="4"/>
  <c r="E120"/>
  <c r="E113" i="20"/>
  <c r="A120" i="3"/>
  <c r="D120"/>
  <c r="G120"/>
  <c r="E120"/>
  <c r="G109" i="18"/>
  <c r="D109"/>
  <c r="D109" i="20"/>
  <c r="A106" i="18"/>
  <c r="G113" i="20"/>
  <c r="G106" i="18"/>
  <c r="A113" i="20"/>
  <c r="G115"/>
  <c r="E113" i="18"/>
  <c r="E117" i="20"/>
  <c r="A116" i="18"/>
  <c r="A111"/>
  <c r="A108"/>
  <c r="D111"/>
  <c r="E116"/>
  <c r="D117" i="20"/>
  <c r="G113" i="18"/>
  <c r="G119"/>
  <c r="E118" i="20"/>
  <c r="G117" i="18"/>
  <c r="A107"/>
  <c r="A119"/>
  <c r="G118" i="20"/>
  <c r="A113" i="18"/>
  <c r="D114"/>
  <c r="G118"/>
  <c r="E111"/>
  <c r="A118" i="20"/>
  <c r="G116" i="18"/>
  <c r="D110"/>
  <c r="G112"/>
  <c r="G108"/>
  <c r="A117" i="20"/>
  <c r="G107"/>
  <c r="E114" i="18"/>
  <c r="A112"/>
  <c r="E108"/>
  <c r="E112"/>
  <c r="E119"/>
  <c r="E115" i="20"/>
  <c r="A117" i="18"/>
  <c r="D111" i="20"/>
  <c r="G110" i="18"/>
  <c r="E111" i="20"/>
  <c r="A115"/>
  <c r="A114" i="18"/>
  <c r="A114" i="20"/>
  <c r="D117" i="18"/>
  <c r="G111" i="20"/>
  <c r="A110" i="18"/>
  <c r="D107" i="20"/>
  <c r="A110" i="15"/>
  <c r="D110"/>
  <c r="E110"/>
  <c r="G110"/>
  <c r="D107" i="18"/>
  <c r="A107" i="20"/>
  <c r="E118" i="18"/>
  <c r="A110" i="20"/>
  <c r="D108" i="15"/>
  <c r="E108"/>
  <c r="A108"/>
  <c r="G108"/>
  <c r="A114"/>
  <c r="E114"/>
  <c r="D114"/>
  <c r="G114"/>
  <c r="D114" i="20"/>
  <c r="E106"/>
  <c r="D111" i="15"/>
  <c r="E111"/>
  <c r="G111"/>
  <c r="A111"/>
  <c r="E114" i="20"/>
  <c r="D106"/>
  <c r="A115" i="15"/>
  <c r="E115"/>
  <c r="G115"/>
  <c r="D115"/>
  <c r="D116"/>
  <c r="E116"/>
  <c r="G116"/>
  <c r="A116"/>
  <c r="G109" i="20"/>
  <c r="A116"/>
  <c r="A106"/>
  <c r="E107" i="15"/>
  <c r="A107"/>
  <c r="G107"/>
  <c r="D107"/>
  <c r="G119"/>
  <c r="D119"/>
  <c r="A119"/>
  <c r="E119"/>
  <c r="A113"/>
  <c r="G113"/>
  <c r="E113"/>
  <c r="D113"/>
  <c r="G116" i="20"/>
  <c r="E110"/>
  <c r="E109"/>
  <c r="E107" i="18"/>
  <c r="E116" i="20"/>
  <c r="D118" i="18"/>
  <c r="G110" i="20"/>
  <c r="A118" i="15"/>
  <c r="D118"/>
  <c r="G118"/>
  <c r="E118"/>
  <c r="E112"/>
  <c r="A112"/>
  <c r="D112"/>
  <c r="G112"/>
  <c r="A106"/>
  <c r="D106"/>
  <c r="E106"/>
  <c r="G106"/>
  <c r="D109"/>
  <c r="A109"/>
  <c r="E109"/>
  <c r="G109"/>
  <c r="A117"/>
  <c r="G117"/>
  <c r="D117"/>
  <c r="E117"/>
  <c r="E105"/>
  <c r="G105"/>
  <c r="A105"/>
  <c r="D105"/>
  <c r="A105" i="11"/>
  <c r="G105"/>
  <c r="E105"/>
  <c r="D105"/>
  <c r="E115" i="21"/>
  <c r="G115"/>
  <c r="D115"/>
  <c r="A115"/>
  <c r="E113" i="22"/>
  <c r="D113"/>
  <c r="G113"/>
  <c r="A113"/>
  <c r="E108" i="16"/>
  <c r="G108"/>
  <c r="A108"/>
  <c r="D108"/>
  <c r="E119" i="17"/>
  <c r="G119"/>
  <c r="A119"/>
  <c r="D119"/>
  <c r="A115" i="6"/>
  <c r="G115"/>
  <c r="D115"/>
  <c r="E115"/>
  <c r="A118" i="12"/>
  <c r="G118"/>
  <c r="E118"/>
  <c r="D118"/>
  <c r="D116" i="14"/>
  <c r="A116"/>
  <c r="G116"/>
  <c r="E116"/>
  <c r="E109" i="13"/>
  <c r="D109"/>
  <c r="A109"/>
  <c r="G109"/>
  <c r="D113" i="8"/>
  <c r="A113"/>
  <c r="G113"/>
  <c r="E113"/>
  <c r="A108" i="7"/>
  <c r="G108"/>
  <c r="E108"/>
  <c r="D108"/>
  <c r="A115" i="17"/>
  <c r="E115"/>
  <c r="G115"/>
  <c r="D115"/>
  <c r="G109" i="11"/>
  <c r="A109"/>
  <c r="E109"/>
  <c r="D109"/>
  <c r="D115" i="10"/>
  <c r="A115"/>
  <c r="G115"/>
  <c r="E115"/>
  <c r="A109" i="17"/>
  <c r="D109"/>
  <c r="E109"/>
  <c r="G109"/>
  <c r="A115" i="22"/>
  <c r="G115"/>
  <c r="D115"/>
  <c r="E115"/>
  <c r="E116" i="16"/>
  <c r="G116"/>
  <c r="A116"/>
  <c r="D116"/>
  <c r="G114" i="10"/>
  <c r="E114"/>
  <c r="D114"/>
  <c r="A114"/>
  <c r="G114" i="12"/>
  <c r="E114"/>
  <c r="D114"/>
  <c r="A114"/>
  <c r="G119" i="14"/>
  <c r="E119"/>
  <c r="D119"/>
  <c r="A119"/>
  <c r="G115"/>
  <c r="D115"/>
  <c r="A115"/>
  <c r="E115"/>
  <c r="G112" i="13"/>
  <c r="E112"/>
  <c r="D112"/>
  <c r="A112"/>
  <c r="E119" i="9"/>
  <c r="A119"/>
  <c r="D119"/>
  <c r="G119"/>
  <c r="D118" i="8"/>
  <c r="A118"/>
  <c r="G118"/>
  <c r="E118"/>
  <c r="G113" i="7"/>
  <c r="E113"/>
  <c r="A113"/>
  <c r="D113"/>
  <c r="D114"/>
  <c r="G114"/>
  <c r="E114"/>
  <c r="A114"/>
  <c r="E112" i="11"/>
  <c r="D112"/>
  <c r="A112"/>
  <c r="G112"/>
  <c r="G105" i="6"/>
  <c r="D105"/>
  <c r="A105"/>
  <c r="E105"/>
  <c r="A117" i="12"/>
  <c r="G117"/>
  <c r="E117"/>
  <c r="D117"/>
  <c r="G109" i="14"/>
  <c r="E109"/>
  <c r="D109"/>
  <c r="A109"/>
  <c r="G111" i="13"/>
  <c r="A111"/>
  <c r="E111"/>
  <c r="D111"/>
  <c r="G108" i="8"/>
  <c r="E108"/>
  <c r="D108"/>
  <c r="A108"/>
  <c r="D117" i="7"/>
  <c r="E117"/>
  <c r="G117"/>
  <c r="A117"/>
  <c r="G115" i="8"/>
  <c r="E115"/>
  <c r="D115"/>
  <c r="A115"/>
  <c r="A107" i="6"/>
  <c r="G107"/>
  <c r="D107"/>
  <c r="E107"/>
  <c r="A116" i="22"/>
  <c r="E116"/>
  <c r="D116"/>
  <c r="G116"/>
  <c r="E112" i="19"/>
  <c r="A112"/>
  <c r="D112"/>
  <c r="G112"/>
  <c r="E119" i="10"/>
  <c r="D119"/>
  <c r="G119"/>
  <c r="A119"/>
  <c r="A107" i="12"/>
  <c r="G107"/>
  <c r="E107"/>
  <c r="D107"/>
  <c r="E119"/>
  <c r="G119"/>
  <c r="D119"/>
  <c r="A119"/>
  <c r="D112" i="14"/>
  <c r="G112"/>
  <c r="A112"/>
  <c r="E112"/>
  <c r="E111"/>
  <c r="D111"/>
  <c r="A111"/>
  <c r="G111"/>
  <c r="D107" i="13"/>
  <c r="G107"/>
  <c r="A107"/>
  <c r="E107"/>
  <c r="E119"/>
  <c r="A119"/>
  <c r="G119"/>
  <c r="D119"/>
  <c r="G116" i="9"/>
  <c r="E116"/>
  <c r="D116"/>
  <c r="A116"/>
  <c r="A107"/>
  <c r="G107"/>
  <c r="E107"/>
  <c r="D107"/>
  <c r="D109" i="8"/>
  <c r="A109"/>
  <c r="E109"/>
  <c r="G109"/>
  <c r="G107"/>
  <c r="E107"/>
  <c r="D107"/>
  <c r="A107"/>
  <c r="D119" i="7"/>
  <c r="A119"/>
  <c r="G119"/>
  <c r="E119"/>
  <c r="E112" i="17"/>
  <c r="G112"/>
  <c r="A112"/>
  <c r="D112"/>
  <c r="D113" i="11"/>
  <c r="A113"/>
  <c r="G113"/>
  <c r="E113"/>
  <c r="G118"/>
  <c r="E118"/>
  <c r="D118"/>
  <c r="A118"/>
  <c r="G105" i="16"/>
  <c r="D105"/>
  <c r="E105"/>
  <c r="A105"/>
  <c r="A105" i="21"/>
  <c r="E105"/>
  <c r="G105"/>
  <c r="D105"/>
  <c r="D105" i="8"/>
  <c r="G105"/>
  <c r="E105"/>
  <c r="A105"/>
  <c r="A115" i="7"/>
  <c r="D115"/>
  <c r="E115"/>
  <c r="G115"/>
  <c r="E108" i="6"/>
  <c r="G108"/>
  <c r="D108"/>
  <c r="A108"/>
  <c r="G106" i="21"/>
  <c r="D106"/>
  <c r="A106"/>
  <c r="E106"/>
  <c r="E116"/>
  <c r="D116"/>
  <c r="A116"/>
  <c r="G116"/>
  <c r="E117" i="22"/>
  <c r="D117"/>
  <c r="G117"/>
  <c r="A117"/>
  <c r="D113" i="16"/>
  <c r="E113"/>
  <c r="G113"/>
  <c r="A113"/>
  <c r="E117"/>
  <c r="G117"/>
  <c r="A117"/>
  <c r="D117"/>
  <c r="G110" i="19"/>
  <c r="E110"/>
  <c r="D110"/>
  <c r="A110"/>
  <c r="G114"/>
  <c r="E114"/>
  <c r="D114"/>
  <c r="A114"/>
  <c r="A112" i="10"/>
  <c r="G112"/>
  <c r="E112"/>
  <c r="D112"/>
  <c r="E118"/>
  <c r="A118"/>
  <c r="D118"/>
  <c r="G118"/>
  <c r="A118" i="17"/>
  <c r="D118"/>
  <c r="E118"/>
  <c r="G118"/>
  <c r="G119" i="6"/>
  <c r="A119"/>
  <c r="E119"/>
  <c r="D119"/>
  <c r="D116" i="12"/>
  <c r="E116"/>
  <c r="G116"/>
  <c r="A116"/>
  <c r="A108"/>
  <c r="G108"/>
  <c r="E108"/>
  <c r="D108"/>
  <c r="G108" i="14"/>
  <c r="A108"/>
  <c r="E108"/>
  <c r="D108"/>
  <c r="E106" i="13"/>
  <c r="D106"/>
  <c r="G106"/>
  <c r="A106"/>
  <c r="D115"/>
  <c r="A115"/>
  <c r="G115"/>
  <c r="E115"/>
  <c r="A106" i="9"/>
  <c r="G106"/>
  <c r="E106"/>
  <c r="D106"/>
  <c r="E111"/>
  <c r="A111"/>
  <c r="G111"/>
  <c r="D111"/>
  <c r="G111" i="8"/>
  <c r="E111"/>
  <c r="A111"/>
  <c r="D111"/>
  <c r="G116"/>
  <c r="E116"/>
  <c r="D116"/>
  <c r="A116"/>
  <c r="D111" i="7"/>
  <c r="A111"/>
  <c r="E111"/>
  <c r="G111"/>
  <c r="D106" i="11"/>
  <c r="E106"/>
  <c r="G106"/>
  <c r="A106"/>
  <c r="D108" i="17"/>
  <c r="G108"/>
  <c r="E108"/>
  <c r="A108"/>
  <c r="A107"/>
  <c r="E107"/>
  <c r="G107"/>
  <c r="D107"/>
  <c r="E109" i="22"/>
  <c r="D109"/>
  <c r="G109"/>
  <c r="A109"/>
  <c r="D111" i="16"/>
  <c r="E111"/>
  <c r="A111"/>
  <c r="G111"/>
  <c r="G106" i="19"/>
  <c r="A106"/>
  <c r="E106"/>
  <c r="D106"/>
  <c r="G106" i="10"/>
  <c r="E106"/>
  <c r="D106"/>
  <c r="A106"/>
  <c r="G106" i="12"/>
  <c r="A106"/>
  <c r="E106"/>
  <c r="D106"/>
  <c r="G107" i="14"/>
  <c r="E107"/>
  <c r="D107"/>
  <c r="A107"/>
  <c r="G113" i="13"/>
  <c r="A113"/>
  <c r="E113"/>
  <c r="D113"/>
  <c r="E112" i="9"/>
  <c r="D112"/>
  <c r="G112"/>
  <c r="A112"/>
  <c r="G119" i="8"/>
  <c r="D119"/>
  <c r="A119"/>
  <c r="E119"/>
  <c r="E112" i="7"/>
  <c r="A112"/>
  <c r="G112"/>
  <c r="D112"/>
  <c r="A119" i="11"/>
  <c r="E119"/>
  <c r="D119"/>
  <c r="G119"/>
  <c r="D105" i="12"/>
  <c r="A105"/>
  <c r="G105"/>
  <c r="E105"/>
  <c r="E112" i="21"/>
  <c r="G112"/>
  <c r="D112"/>
  <c r="A112"/>
  <c r="E110" i="16"/>
  <c r="A110"/>
  <c r="G110"/>
  <c r="D110"/>
  <c r="G118" i="19"/>
  <c r="E118"/>
  <c r="D118"/>
  <c r="A118"/>
  <c r="D116" i="17"/>
  <c r="E116"/>
  <c r="G116"/>
  <c r="A116"/>
  <c r="A118" i="6"/>
  <c r="D118"/>
  <c r="G118"/>
  <c r="E118"/>
  <c r="G113" i="12"/>
  <c r="E113"/>
  <c r="D113"/>
  <c r="A113"/>
  <c r="D117" i="13"/>
  <c r="G117"/>
  <c r="A117"/>
  <c r="E117"/>
  <c r="G108" i="9"/>
  <c r="E108"/>
  <c r="D108"/>
  <c r="A108"/>
  <c r="D106" i="8"/>
  <c r="A106"/>
  <c r="G106"/>
  <c r="E106"/>
  <c r="G117" i="11"/>
  <c r="E117"/>
  <c r="D117"/>
  <c r="A117"/>
  <c r="A106" i="17"/>
  <c r="D106"/>
  <c r="E106"/>
  <c r="G106"/>
  <c r="E115" i="11"/>
  <c r="A115"/>
  <c r="G115"/>
  <c r="D115"/>
  <c r="G106" i="6"/>
  <c r="D106"/>
  <c r="E106"/>
  <c r="A106"/>
  <c r="E108" i="21"/>
  <c r="D108"/>
  <c r="A108"/>
  <c r="G108"/>
  <c r="E119"/>
  <c r="G119"/>
  <c r="A119"/>
  <c r="D119"/>
  <c r="A111" i="22"/>
  <c r="D111"/>
  <c r="G111"/>
  <c r="E111"/>
  <c r="E119" i="16"/>
  <c r="G119"/>
  <c r="A119"/>
  <c r="D119"/>
  <c r="A108" i="19"/>
  <c r="D108"/>
  <c r="G108"/>
  <c r="E108"/>
  <c r="A116" i="10"/>
  <c r="D116"/>
  <c r="E116"/>
  <c r="G116"/>
  <c r="E116" i="6"/>
  <c r="G116"/>
  <c r="A116"/>
  <c r="D116"/>
  <c r="E105" i="9"/>
  <c r="D105"/>
  <c r="G105"/>
  <c r="A105"/>
  <c r="A118" i="7"/>
  <c r="G118"/>
  <c r="D118"/>
  <c r="E118"/>
  <c r="G108" i="11"/>
  <c r="E108"/>
  <c r="D108"/>
  <c r="A108"/>
  <c r="A108" i="22"/>
  <c r="E108"/>
  <c r="D108"/>
  <c r="G108"/>
  <c r="E111" i="21"/>
  <c r="G111"/>
  <c r="D111"/>
  <c r="A111"/>
  <c r="A109" i="16"/>
  <c r="E109"/>
  <c r="G109"/>
  <c r="D109"/>
  <c r="E109" i="10"/>
  <c r="A109"/>
  <c r="G109"/>
  <c r="D109"/>
  <c r="D117" i="6"/>
  <c r="E117"/>
  <c r="G117"/>
  <c r="A117"/>
  <c r="G105" i="22"/>
  <c r="D105"/>
  <c r="A105"/>
  <c r="E105"/>
  <c r="E105" i="17"/>
  <c r="A105"/>
  <c r="D105"/>
  <c r="G105"/>
  <c r="A107" i="22"/>
  <c r="G107"/>
  <c r="E107"/>
  <c r="D107"/>
  <c r="D109" i="6"/>
  <c r="E109"/>
  <c r="G109"/>
  <c r="A109"/>
  <c r="G117" i="21"/>
  <c r="D117"/>
  <c r="A117"/>
  <c r="E117"/>
  <c r="G112" i="22"/>
  <c r="A112"/>
  <c r="D112"/>
  <c r="E112"/>
  <c r="A107" i="16"/>
  <c r="E107"/>
  <c r="G107"/>
  <c r="D107"/>
  <c r="E117" i="19"/>
  <c r="A117"/>
  <c r="D117"/>
  <c r="G117"/>
  <c r="D107" i="10"/>
  <c r="A107"/>
  <c r="G107"/>
  <c r="E107"/>
  <c r="D110" i="12"/>
  <c r="A110"/>
  <c r="G110"/>
  <c r="E110"/>
  <c r="A114" i="9"/>
  <c r="G114"/>
  <c r="E114"/>
  <c r="D114"/>
  <c r="D110" i="8"/>
  <c r="A110"/>
  <c r="G110"/>
  <c r="E110"/>
  <c r="E105" i="7"/>
  <c r="A105"/>
  <c r="D105"/>
  <c r="G105"/>
  <c r="A110" i="11"/>
  <c r="E110"/>
  <c r="D110"/>
  <c r="G110"/>
  <c r="E118" i="21"/>
  <c r="G118"/>
  <c r="A118"/>
  <c r="D118"/>
  <c r="E107"/>
  <c r="G107"/>
  <c r="A107"/>
  <c r="D107"/>
  <c r="A119" i="22"/>
  <c r="E119"/>
  <c r="D119"/>
  <c r="G119"/>
  <c r="A118"/>
  <c r="E118"/>
  <c r="D118"/>
  <c r="G118"/>
  <c r="E111" i="17"/>
  <c r="G111"/>
  <c r="A111"/>
  <c r="D111"/>
  <c r="G115" i="16"/>
  <c r="A115"/>
  <c r="D115"/>
  <c r="E115"/>
  <c r="G111" i="19"/>
  <c r="A111"/>
  <c r="D111"/>
  <c r="E111"/>
  <c r="G113"/>
  <c r="E113"/>
  <c r="A113"/>
  <c r="D113"/>
  <c r="E110" i="10"/>
  <c r="D110"/>
  <c r="G110"/>
  <c r="A110"/>
  <c r="G111"/>
  <c r="A111"/>
  <c r="E111"/>
  <c r="D111"/>
  <c r="G114" i="6"/>
  <c r="D114"/>
  <c r="A114"/>
  <c r="E114"/>
  <c r="G112"/>
  <c r="D112"/>
  <c r="E112"/>
  <c r="A112"/>
  <c r="D115" i="12"/>
  <c r="G115"/>
  <c r="E115"/>
  <c r="A115"/>
  <c r="E114" i="14"/>
  <c r="A114"/>
  <c r="G114"/>
  <c r="D114"/>
  <c r="A113"/>
  <c r="D113"/>
  <c r="E113"/>
  <c r="G113"/>
  <c r="G105" i="13"/>
  <c r="A105"/>
  <c r="E105"/>
  <c r="D105"/>
  <c r="E114"/>
  <c r="G114"/>
  <c r="D114"/>
  <c r="A114"/>
  <c r="D118" i="9"/>
  <c r="G118"/>
  <c r="E118"/>
  <c r="A118"/>
  <c r="D117"/>
  <c r="A117"/>
  <c r="G117"/>
  <c r="E117"/>
  <c r="D117" i="8"/>
  <c r="A117"/>
  <c r="G117"/>
  <c r="E117"/>
  <c r="D109" i="7"/>
  <c r="E109"/>
  <c r="G109"/>
  <c r="A109"/>
  <c r="A110"/>
  <c r="G110"/>
  <c r="D110"/>
  <c r="E110"/>
  <c r="A110" i="17"/>
  <c r="D110"/>
  <c r="G110"/>
  <c r="E110"/>
  <c r="D114" i="11"/>
  <c r="E114"/>
  <c r="A114"/>
  <c r="G114"/>
  <c r="A117" i="17"/>
  <c r="D117"/>
  <c r="E117"/>
  <c r="G117"/>
  <c r="E105" i="19"/>
  <c r="A105"/>
  <c r="D105"/>
  <c r="G105"/>
  <c r="E118" i="16"/>
  <c r="G118"/>
  <c r="A118"/>
  <c r="D118"/>
  <c r="G119" i="19"/>
  <c r="A119"/>
  <c r="D119"/>
  <c r="E119"/>
  <c r="A113" i="10"/>
  <c r="G113"/>
  <c r="E113"/>
  <c r="D113"/>
  <c r="E109" i="12"/>
  <c r="D109"/>
  <c r="A109"/>
  <c r="G109"/>
  <c r="G110" i="14"/>
  <c r="A110"/>
  <c r="E110"/>
  <c r="D110"/>
  <c r="D108" i="13"/>
  <c r="E108"/>
  <c r="G108"/>
  <c r="A108"/>
  <c r="D110" i="9"/>
  <c r="G110"/>
  <c r="E110"/>
  <c r="A110"/>
  <c r="D114" i="8"/>
  <c r="A114"/>
  <c r="G114"/>
  <c r="E114"/>
  <c r="A111" i="11"/>
  <c r="G111"/>
  <c r="E111"/>
  <c r="D111"/>
  <c r="G114" i="21"/>
  <c r="D114"/>
  <c r="A114"/>
  <c r="E114"/>
  <c r="G112" i="16"/>
  <c r="E112"/>
  <c r="D112"/>
  <c r="A112"/>
  <c r="D115" i="19"/>
  <c r="E115"/>
  <c r="G115"/>
  <c r="A115"/>
  <c r="A114" i="17"/>
  <c r="D114"/>
  <c r="E114"/>
  <c r="G114"/>
  <c r="D105" i="18"/>
  <c r="G105"/>
  <c r="A105"/>
  <c r="E105"/>
  <c r="D113" i="21"/>
  <c r="A113"/>
  <c r="E113"/>
  <c r="G113"/>
  <c r="E106" i="22"/>
  <c r="D106"/>
  <c r="G106"/>
  <c r="A106"/>
  <c r="D107" i="19"/>
  <c r="G107"/>
  <c r="A107"/>
  <c r="E107"/>
  <c r="D117" i="10"/>
  <c r="G117"/>
  <c r="E117"/>
  <c r="A117"/>
  <c r="A113" i="6"/>
  <c r="E113"/>
  <c r="D113"/>
  <c r="G113"/>
  <c r="G111"/>
  <c r="A111"/>
  <c r="E111"/>
  <c r="D111"/>
  <c r="G118" i="14"/>
  <c r="A118"/>
  <c r="E118"/>
  <c r="D118"/>
  <c r="G110" i="13"/>
  <c r="A110"/>
  <c r="E110"/>
  <c r="D110"/>
  <c r="G113" i="9"/>
  <c r="A113"/>
  <c r="E113"/>
  <c r="D113"/>
  <c r="D106" i="7"/>
  <c r="G106"/>
  <c r="A106"/>
  <c r="E106"/>
  <c r="D113" i="17"/>
  <c r="G113"/>
  <c r="E113"/>
  <c r="A113"/>
  <c r="G105" i="14"/>
  <c r="A105"/>
  <c r="E105"/>
  <c r="D105"/>
  <c r="D105" i="20"/>
  <c r="A105"/>
  <c r="G105"/>
  <c r="E105"/>
  <c r="E105" i="10"/>
  <c r="D105"/>
  <c r="A105"/>
  <c r="A115" i="9"/>
  <c r="G115"/>
  <c r="E115"/>
  <c r="D115"/>
  <c r="E110" i="21"/>
  <c r="G110"/>
  <c r="D110"/>
  <c r="A110"/>
  <c r="G109"/>
  <c r="D109"/>
  <c r="A109"/>
  <c r="E109"/>
  <c r="E114" i="22"/>
  <c r="D114"/>
  <c r="A114"/>
  <c r="G114"/>
  <c r="A110"/>
  <c r="E110"/>
  <c r="D110"/>
  <c r="G110"/>
  <c r="D106" i="16"/>
  <c r="G106"/>
  <c r="A106"/>
  <c r="E106"/>
  <c r="D114"/>
  <c r="G114"/>
  <c r="A114"/>
  <c r="E114"/>
  <c r="A116" i="19"/>
  <c r="D116"/>
  <c r="E116"/>
  <c r="G116"/>
  <c r="D108" i="10"/>
  <c r="G108"/>
  <c r="E108"/>
  <c r="A108"/>
  <c r="A110" i="6"/>
  <c r="D110"/>
  <c r="E110"/>
  <c r="G110"/>
  <c r="E112" i="12"/>
  <c r="A112"/>
  <c r="G112"/>
  <c r="D112"/>
  <c r="D111"/>
  <c r="G111"/>
  <c r="E111"/>
  <c r="A111"/>
  <c r="E106" i="14"/>
  <c r="A106"/>
  <c r="D106"/>
  <c r="G106"/>
  <c r="G117"/>
  <c r="E117"/>
  <c r="D117"/>
  <c r="A117"/>
  <c r="D118" i="13"/>
  <c r="E118"/>
  <c r="A118"/>
  <c r="G118"/>
  <c r="D116"/>
  <c r="G116"/>
  <c r="A116"/>
  <c r="E116"/>
  <c r="D109" i="9"/>
  <c r="A109"/>
  <c r="G109"/>
  <c r="E109"/>
  <c r="D112" i="8"/>
  <c r="A112"/>
  <c r="G112"/>
  <c r="E112"/>
  <c r="A116" i="7"/>
  <c r="G116"/>
  <c r="E116"/>
  <c r="D116"/>
  <c r="A107"/>
  <c r="D107"/>
  <c r="E107"/>
  <c r="G107"/>
  <c r="E107" i="11"/>
  <c r="A107"/>
  <c r="G107"/>
  <c r="D107"/>
  <c r="G116"/>
  <c r="A116"/>
  <c r="D116"/>
  <c r="E116"/>
  <c r="A112" i="4"/>
  <c r="A106" i="3"/>
  <c r="G106"/>
  <c r="A108"/>
  <c r="G108"/>
  <c r="A107"/>
  <c r="G107"/>
  <c r="A105" i="5"/>
  <c r="G105"/>
  <c r="A112" i="3"/>
  <c r="G112"/>
  <c r="E105"/>
  <c r="G105"/>
  <c r="A106" i="5"/>
  <c r="G106"/>
  <c r="A109" i="3"/>
  <c r="G109"/>
  <c r="E109" i="5"/>
  <c r="G109"/>
  <c r="D109"/>
  <c r="D106" i="4"/>
  <c r="A109" i="5"/>
  <c r="A106" i="4"/>
  <c r="A119" i="5"/>
  <c r="D119"/>
  <c r="E119"/>
  <c r="E117"/>
  <c r="A117"/>
  <c r="D117"/>
  <c r="E109" i="3"/>
  <c r="D106" i="5"/>
  <c r="E106"/>
  <c r="E105"/>
  <c r="D105"/>
  <c r="D118"/>
  <c r="A118"/>
  <c r="E118"/>
  <c r="A116"/>
  <c r="D116"/>
  <c r="E116"/>
  <c r="A108"/>
  <c r="D108"/>
  <c r="E108"/>
  <c r="A115"/>
  <c r="D115"/>
  <c r="E115"/>
  <c r="A114"/>
  <c r="D114"/>
  <c r="E114"/>
  <c r="D110"/>
  <c r="A110"/>
  <c r="E110"/>
  <c r="E112"/>
  <c r="A112"/>
  <c r="D112"/>
  <c r="A111"/>
  <c r="D111"/>
  <c r="E111"/>
  <c r="D113"/>
  <c r="E113"/>
  <c r="A113"/>
  <c r="A107"/>
  <c r="D107"/>
  <c r="E107"/>
  <c r="E108" i="3"/>
  <c r="E112"/>
  <c r="E107"/>
  <c r="E106"/>
  <c r="E111"/>
  <c r="A111"/>
  <c r="E116"/>
  <c r="A116"/>
  <c r="E115"/>
  <c r="A115"/>
  <c r="E119"/>
  <c r="A119"/>
  <c r="E113"/>
  <c r="A113"/>
  <c r="E114"/>
  <c r="A114"/>
  <c r="E117"/>
  <c r="A117"/>
  <c r="A110"/>
  <c r="E110"/>
  <c r="E118"/>
  <c r="A118"/>
  <c r="D110"/>
  <c r="D112" i="4"/>
  <c r="E112"/>
  <c r="A116"/>
  <c r="D116"/>
  <c r="E116"/>
  <c r="D117"/>
  <c r="A117"/>
  <c r="E117"/>
  <c r="A119"/>
  <c r="D119"/>
  <c r="E119"/>
  <c r="A110"/>
  <c r="E110"/>
  <c r="D110"/>
  <c r="E115"/>
  <c r="A115"/>
  <c r="D115"/>
  <c r="D114"/>
  <c r="E114"/>
  <c r="A114"/>
  <c r="E113"/>
  <c r="D113"/>
  <c r="A113"/>
  <c r="A108"/>
  <c r="E108"/>
  <c r="D108"/>
  <c r="A109"/>
  <c r="E109"/>
  <c r="D109"/>
  <c r="D107"/>
  <c r="E107"/>
  <c r="A107"/>
  <c r="A118"/>
  <c r="E118"/>
  <c r="D118"/>
  <c r="D111"/>
  <c r="E111"/>
  <c r="A111"/>
  <c r="D105"/>
  <c r="E105"/>
  <c r="D117" i="3"/>
  <c r="D112"/>
  <c r="D109"/>
  <c r="D111"/>
  <c r="D114"/>
  <c r="D113"/>
  <c r="D106"/>
  <c r="D118"/>
  <c r="D107"/>
  <c r="D119"/>
  <c r="A105"/>
  <c r="D105"/>
  <c r="D108"/>
  <c r="D116"/>
  <c r="D115"/>
</calcChain>
</file>

<file path=xl/sharedStrings.xml><?xml version="1.0" encoding="utf-8"?>
<sst xmlns="http://schemas.openxmlformats.org/spreadsheetml/2006/main" count="3541" uniqueCount="389">
  <si>
    <t>CAESAR II 2016  Ver.8.00.00.5600,  (Build 150930)   Date: JUN 28, 2018   Time: 11:46</t>
  </si>
  <si>
    <t>Job Name: PRJ238_INE_NDC12_REV03_SORTIE 2 COUDES_TORCHE</t>
  </si>
  <si>
    <t>Licensed To: SPLM: Edit company name in &lt;system&gt;\company.txt</t>
  </si>
  <si>
    <t>Input Echo</t>
  </si>
  <si>
    <t xml:space="preserve"> </t>
  </si>
  <si>
    <t xml:space="preserve"> FLANGES</t>
  </si>
  <si>
    <t>FLANGE PEQ REPORT: Flange (Equiv Pressure Method)</t>
  </si>
  <si>
    <t>CASE 1 (HYD) WW+HP</t>
  </si>
  <si>
    <t>Node</t>
  </si>
  <si>
    <t xml:space="preserve">Axial Force N  </t>
  </si>
  <si>
    <t xml:space="preserve">Bending Moment N.m   </t>
  </si>
  <si>
    <t xml:space="preserve">G/C mm </t>
  </si>
  <si>
    <t xml:space="preserve">P Equivalent bar       </t>
  </si>
  <si>
    <t>Rating Temperature C</t>
  </si>
  <si>
    <t>Allowable Pressure /Stress</t>
  </si>
  <si>
    <t>Ratio %</t>
  </si>
  <si>
    <t xml:space="preserve">  196.09</t>
  </si>
  <si>
    <t xml:space="preserve">  138.18</t>
  </si>
  <si>
    <t xml:space="preserve">   77.85</t>
  </si>
  <si>
    <t xml:space="preserve">  111.13</t>
  </si>
  <si>
    <t xml:space="preserve">   61.98</t>
  </si>
  <si>
    <t xml:space="preserve">   39.75</t>
  </si>
  <si>
    <t xml:space="preserve">  442.98</t>
  </si>
  <si>
    <t xml:space="preserve">  357.25</t>
  </si>
  <si>
    <t xml:space="preserve">  302.39</t>
  </si>
  <si>
    <t xml:space="preserve">  248.54</t>
  </si>
  <si>
    <t>CASE 2 (OPE) W+T1+P1+F1</t>
  </si>
  <si>
    <t xml:space="preserve">   32.62</t>
  </si>
  <si>
    <t xml:space="preserve">   13.86</t>
  </si>
  <si>
    <t>CASE 3 (OPE) W+T1+P1+F2</t>
  </si>
  <si>
    <t xml:space="preserve">   21.73</t>
  </si>
  <si>
    <t>CASE 4 (OPE) W+T1+P1+F3</t>
  </si>
  <si>
    <t>CASE 5 (OPE) WNC+T2+P2</t>
  </si>
  <si>
    <t xml:space="preserve">    0.00</t>
  </si>
  <si>
    <t xml:space="preserve">  0.00</t>
  </si>
  <si>
    <t xml:space="preserve">    9.72</t>
  </si>
  <si>
    <t xml:space="preserve">    2.55</t>
  </si>
  <si>
    <t xml:space="preserve">    3.10</t>
  </si>
  <si>
    <t xml:space="preserve">    8.62</t>
  </si>
  <si>
    <t xml:space="preserve">    0.98</t>
  </si>
  <si>
    <t>CASE 6 (OPE) W+T1+P1</t>
  </si>
  <si>
    <t>CASE 7 (OPE) W+T1+P1+WIN1</t>
  </si>
  <si>
    <t xml:space="preserve">   23.84</t>
  </si>
  <si>
    <t>CASE 8 (OPE) W+T1+P1+WIN2</t>
  </si>
  <si>
    <t>CASE 9 (OPE) W+T1+P1+WIN3</t>
  </si>
  <si>
    <t xml:space="preserve">   11.72</t>
  </si>
  <si>
    <t>CASE 10 (OPE) W+T1+P1+WIN4</t>
  </si>
  <si>
    <t xml:space="preserve">   37.15</t>
  </si>
  <si>
    <t xml:space="preserve">   16.60</t>
  </si>
  <si>
    <t>CASE 11 (OPE) WNC+P2+WIN1</t>
  </si>
  <si>
    <t xml:space="preserve">    2.80</t>
  </si>
  <si>
    <t xml:space="preserve">    0.61</t>
  </si>
  <si>
    <t xml:space="preserve">    1.23</t>
  </si>
  <si>
    <t xml:space="preserve">    1.29</t>
  </si>
  <si>
    <t xml:space="preserve">    2.58</t>
  </si>
  <si>
    <t xml:space="preserve">    7.67</t>
  </si>
  <si>
    <t xml:space="preserve">    1.74</t>
  </si>
  <si>
    <t xml:space="preserve">    6.36</t>
  </si>
  <si>
    <t xml:space="preserve">    4.26</t>
  </si>
  <si>
    <t xml:space="preserve">    2.46</t>
  </si>
  <si>
    <t xml:space="preserve">    1.47</t>
  </si>
  <si>
    <t>CASE 12 (OPE) WNC+P2+WIN2</t>
  </si>
  <si>
    <t xml:space="preserve">    0.97</t>
  </si>
  <si>
    <t xml:space="preserve">    7.29</t>
  </si>
  <si>
    <t xml:space="preserve">    3.70</t>
  </si>
  <si>
    <t xml:space="preserve">    1.30</t>
  </si>
  <si>
    <t>CASE 13 (OPE) WNC+P2+WIN3</t>
  </si>
  <si>
    <t xml:space="preserve">    3.31</t>
  </si>
  <si>
    <t xml:space="preserve">    4.79</t>
  </si>
  <si>
    <t>CASE 14 (OPE) WNC+P2+WIN4</t>
  </si>
  <si>
    <t xml:space="preserve">    3.21</t>
  </si>
  <si>
    <t xml:space="preserve">    2.01</t>
  </si>
  <si>
    <t xml:space="preserve">    1.36</t>
  </si>
  <si>
    <t>CASE 15 (OPE) W+T1+P1+U1</t>
  </si>
  <si>
    <t xml:space="preserve">   10.59</t>
  </si>
  <si>
    <t xml:space="preserve">   14.48</t>
  </si>
  <si>
    <t xml:space="preserve">   13.87</t>
  </si>
  <si>
    <t>CASE 16 (SUS) W+P1</t>
  </si>
  <si>
    <t>CASE 17 (OCC) W+P1+F1</t>
  </si>
  <si>
    <t>CASE 18 (OCC) W+P1+F2</t>
  </si>
  <si>
    <t xml:space="preserve">   23.08</t>
  </si>
  <si>
    <t>CASE 19 (OCC) W+P1+F3</t>
  </si>
  <si>
    <t xml:space="preserve">   23.24</t>
  </si>
  <si>
    <t>CASE 20 (SUS) WNC+P2</t>
  </si>
  <si>
    <t xml:space="preserve">    4.28</t>
  </si>
  <si>
    <t xml:space="preserve">    2.43</t>
  </si>
  <si>
    <t xml:space="preserve">    0.27</t>
  </si>
  <si>
    <t xml:space="preserve">    3.03</t>
  </si>
  <si>
    <t xml:space="preserve">    0.75</t>
  </si>
  <si>
    <t xml:space="preserve">    2.42</t>
  </si>
  <si>
    <t xml:space="preserve">   16.56</t>
  </si>
  <si>
    <t>CASE 31 (EXP) L31=L6-L16</t>
  </si>
  <si>
    <t xml:space="preserve">    8.57</t>
  </si>
  <si>
    <t xml:space="preserve">  -17.78</t>
  </si>
  <si>
    <t xml:space="preserve">    6.03</t>
  </si>
  <si>
    <t xml:space="preserve">    6.91</t>
  </si>
  <si>
    <t xml:space="preserve">   54.31</t>
  </si>
  <si>
    <t xml:space="preserve">   27.30</t>
  </si>
  <si>
    <t xml:space="preserve">   27.90</t>
  </si>
  <si>
    <t xml:space="preserve">    3.51</t>
  </si>
  <si>
    <t xml:space="preserve">    4.23</t>
  </si>
  <si>
    <t xml:space="preserve">    2.15</t>
  </si>
  <si>
    <t xml:space="preserve">    3.67</t>
  </si>
  <si>
    <t xml:space="preserve">   20.41</t>
  </si>
  <si>
    <t xml:space="preserve">   14.10</t>
  </si>
  <si>
    <t xml:space="preserve">   29.84</t>
  </si>
  <si>
    <t xml:space="preserve">    1.83</t>
  </si>
  <si>
    <t xml:space="preserve">    1.84</t>
  </si>
  <si>
    <t xml:space="preserve">    6.14</t>
  </si>
  <si>
    <t xml:space="preserve">    5.09</t>
  </si>
  <si>
    <t xml:space="preserve">    0.94</t>
  </si>
  <si>
    <t xml:space="preserve">    0.52</t>
  </si>
  <si>
    <t xml:space="preserve">    0.69</t>
  </si>
  <si>
    <t xml:space="preserve">    1.49</t>
  </si>
  <si>
    <t xml:space="preserve">    2.92</t>
  </si>
  <si>
    <t xml:space="preserve">    3.54</t>
  </si>
  <si>
    <t xml:space="preserve">    1.40</t>
  </si>
  <si>
    <t xml:space="preserve">    4.78</t>
  </si>
  <si>
    <t xml:space="preserve">   20.29</t>
  </si>
  <si>
    <t xml:space="preserve">   26.66</t>
  </si>
  <si>
    <t xml:space="preserve">    5.86</t>
  </si>
  <si>
    <t xml:space="preserve">    6.01</t>
  </si>
  <si>
    <t xml:space="preserve">    2.20</t>
  </si>
  <si>
    <t xml:space="preserve">    1.00</t>
  </si>
  <si>
    <t xml:space="preserve">    1.37</t>
  </si>
  <si>
    <t xml:space="preserve">    2.33</t>
  </si>
  <si>
    <t xml:space="preserve">    3.07</t>
  </si>
  <si>
    <t xml:space="preserve">    3.86</t>
  </si>
  <si>
    <t xml:space="preserve">    1.50</t>
  </si>
  <si>
    <t xml:space="preserve">    3.61</t>
  </si>
  <si>
    <t xml:space="preserve">   16.34</t>
  </si>
  <si>
    <t xml:space="preserve">   13.52</t>
  </si>
  <si>
    <t xml:space="preserve">    3.11</t>
  </si>
  <si>
    <t xml:space="preserve">    6.29</t>
  </si>
  <si>
    <t xml:space="preserve">   10.80</t>
  </si>
  <si>
    <t xml:space="preserve">    5.89</t>
  </si>
  <si>
    <t xml:space="preserve">   12.50</t>
  </si>
  <si>
    <t xml:space="preserve">   13.42</t>
  </si>
  <si>
    <t xml:space="preserve">   13.66</t>
  </si>
  <si>
    <t xml:space="preserve">    2.54</t>
  </si>
  <si>
    <t xml:space="preserve">    0.89</t>
  </si>
  <si>
    <t>CASE 32 (EXP) L32=L5-L20</t>
  </si>
  <si>
    <t xml:space="preserve">    2.84</t>
  </si>
  <si>
    <t xml:space="preserve">    4.72</t>
  </si>
  <si>
    <t xml:space="preserve">   15.28</t>
  </si>
  <si>
    <t xml:space="preserve">   23.63</t>
  </si>
  <si>
    <t xml:space="preserve">   42.03</t>
  </si>
  <si>
    <t xml:space="preserve">   20.84</t>
  </si>
  <si>
    <t xml:space="preserve">   25.04</t>
  </si>
  <si>
    <t xml:space="preserve">    7.23</t>
  </si>
  <si>
    <t xml:space="preserve">    8.00</t>
  </si>
  <si>
    <t xml:space="preserve">    9.41</t>
  </si>
  <si>
    <t xml:space="preserve">   13.24</t>
  </si>
  <si>
    <t xml:space="preserve">   11.56</t>
  </si>
  <si>
    <t xml:space="preserve">   22.35</t>
  </si>
  <si>
    <t xml:space="preserve">   29.70</t>
  </si>
  <si>
    <t xml:space="preserve">   11.34</t>
  </si>
  <si>
    <t xml:space="preserve">   41.98</t>
  </si>
  <si>
    <t xml:space="preserve">    2.22</t>
  </si>
  <si>
    <t xml:space="preserve">    2.16</t>
  </si>
  <si>
    <t xml:space="preserve">    9.61</t>
  </si>
  <si>
    <t xml:space="preserve">    3.83</t>
  </si>
  <si>
    <t xml:space="preserve">    1.85</t>
  </si>
  <si>
    <t xml:space="preserve">    0.31</t>
  </si>
  <si>
    <t xml:space="preserve">    8.53</t>
  </si>
  <si>
    <t xml:space="preserve">    8.69</t>
  </si>
  <si>
    <t xml:space="preserve">    2.38</t>
  </si>
  <si>
    <t xml:space="preserve">    3.44</t>
  </si>
  <si>
    <t xml:space="preserve">    8.87</t>
  </si>
  <si>
    <t xml:space="preserve">   18.48</t>
  </si>
  <si>
    <t xml:space="preserve">    8.13</t>
  </si>
  <si>
    <t xml:space="preserve">   41.66</t>
  </si>
  <si>
    <t xml:space="preserve">   57.37</t>
  </si>
  <si>
    <t xml:space="preserve">   69.89</t>
  </si>
  <si>
    <t xml:space="preserve">   11.37</t>
  </si>
  <si>
    <t xml:space="preserve">    5.05</t>
  </si>
  <si>
    <t xml:space="preserve">    2.86</t>
  </si>
  <si>
    <t xml:space="preserve">    4.27</t>
  </si>
  <si>
    <t xml:space="preserve">    3.91</t>
  </si>
  <si>
    <t xml:space="preserve">    1.48</t>
  </si>
  <si>
    <t xml:space="preserve">    9.24</t>
  </si>
  <si>
    <t xml:space="preserve">    2.63</t>
  </si>
  <si>
    <t xml:space="preserve">    0.63</t>
  </si>
  <si>
    <t xml:space="preserve">    2.51</t>
  </si>
  <si>
    <t xml:space="preserve">    4.48</t>
  </si>
  <si>
    <t xml:space="preserve">    5.93</t>
  </si>
  <si>
    <t xml:space="preserve">    4.75</t>
  </si>
  <si>
    <t xml:space="preserve">    2.67</t>
  </si>
  <si>
    <t xml:space="preserve">    9.14</t>
  </si>
  <si>
    <t xml:space="preserve">   12.46</t>
  </si>
  <si>
    <t xml:space="preserve">   13.54</t>
  </si>
  <si>
    <t xml:space="preserve">    7.65</t>
  </si>
  <si>
    <t xml:space="preserve">    0.68</t>
  </si>
  <si>
    <t xml:space="preserve">    9.55</t>
  </si>
  <si>
    <t xml:space="preserve">   11.61</t>
  </si>
  <si>
    <t xml:space="preserve">    8.24</t>
  </si>
  <si>
    <t xml:space="preserve">    1.21</t>
  </si>
  <si>
    <t xml:space="preserve">    4.82</t>
  </si>
  <si>
    <t xml:space="preserve">    5.22</t>
  </si>
  <si>
    <t xml:space="preserve">    6.56</t>
  </si>
  <si>
    <t xml:space="preserve">   12.84</t>
  </si>
  <si>
    <t xml:space="preserve">    4.92</t>
  </si>
  <si>
    <t>From node</t>
  </si>
  <si>
    <t>to node</t>
  </si>
  <si>
    <t>Dia</t>
  </si>
  <si>
    <t>Ep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</si>
  <si>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</si>
  <si>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</si>
  <si>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</si>
  <si>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</si>
  <si>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</si>
  <si>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</si>
  <si>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</si>
  <si>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</si>
  <si>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</si>
  <si>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</si>
  <si>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</si>
  <si>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</si>
  <si>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</si>
  <si>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</si>
  <si>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</si>
  <si>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</si>
  <si>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</si>
  <si>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</si>
  <si>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PHY</t>
  </si>
  <si>
    <t>Classe</t>
  </si>
  <si>
    <t>G(mm)</t>
  </si>
  <si>
    <t>C(mm)</t>
  </si>
  <si>
    <t>Diamètre</t>
  </si>
  <si>
    <t>C (mm)</t>
  </si>
  <si>
    <t>Ref (détect.)</t>
  </si>
  <si>
    <t>21,3 150</t>
  </si>
  <si>
    <t>26,7 150</t>
  </si>
  <si>
    <t>33,4 150</t>
  </si>
  <si>
    <t>42,2 150</t>
  </si>
  <si>
    <t>48,3 150</t>
  </si>
  <si>
    <t>60,3 150</t>
  </si>
  <si>
    <t>73,0 150</t>
  </si>
  <si>
    <t>88,9 150</t>
  </si>
  <si>
    <t>114,3 150</t>
  </si>
  <si>
    <t>141,3 150</t>
  </si>
  <si>
    <t>168,3 150</t>
  </si>
  <si>
    <t>219,1 150</t>
  </si>
  <si>
    <t>273,0 150</t>
  </si>
  <si>
    <t>323,9 150</t>
  </si>
  <si>
    <t>355,6 150</t>
  </si>
  <si>
    <t>406,4 150</t>
  </si>
  <si>
    <t>457,2 150</t>
  </si>
  <si>
    <t>508,0 150</t>
  </si>
  <si>
    <t>609,6 150</t>
  </si>
  <si>
    <t>21,3 300</t>
  </si>
  <si>
    <t>26,7 300</t>
  </si>
  <si>
    <t>33,4 300</t>
  </si>
  <si>
    <t>64,0 300</t>
  </si>
  <si>
    <t>48,3 300</t>
  </si>
  <si>
    <t>60,3 300</t>
  </si>
  <si>
    <t>73,0 300</t>
  </si>
  <si>
    <t>88,9 300</t>
  </si>
  <si>
    <t>114,3 300</t>
  </si>
  <si>
    <t>141,3 300</t>
  </si>
  <si>
    <t>168,3 300</t>
  </si>
  <si>
    <t>219,1 300</t>
  </si>
  <si>
    <t>273,0 300</t>
  </si>
  <si>
    <t>323,9 300</t>
  </si>
  <si>
    <t>355,6 300</t>
  </si>
  <si>
    <t>406,4 300</t>
  </si>
  <si>
    <t>457,2 300</t>
  </si>
  <si>
    <t>508,0 300</t>
  </si>
  <si>
    <t>609,6 300</t>
  </si>
  <si>
    <t>DN</t>
  </si>
  <si>
    <t>Pression</t>
  </si>
  <si>
    <t>G (mm )</t>
  </si>
  <si>
    <t>Index</t>
  </si>
  <si>
    <t>C lasse</t>
  </si>
  <si>
    <t>C ('mm)</t>
  </si>
  <si>
    <t>index</t>
  </si>
  <si>
    <t>Synthèse</t>
  </si>
  <si>
    <t>Nœud</t>
  </si>
  <si>
    <t>F (N)</t>
  </si>
  <si>
    <t>Mf (N.m)</t>
  </si>
  <si>
    <t>Peq(bar)</t>
  </si>
  <si>
    <t>ratio</t>
  </si>
  <si>
    <t>Location= Fr</t>
  </si>
  <si>
    <t>om   Method= Peq</t>
  </si>
  <si>
    <t>Class/Grade=</t>
  </si>
  <si>
    <t>ASME-2009-150-1.1</t>
  </si>
  <si>
    <t>G/C= 196.088</t>
  </si>
  <si>
    <t>mm   T/P table (</t>
  </si>
  <si>
    <t>1)=  37.8 C</t>
  </si>
  <si>
    <t>-&gt; 19.6 bar</t>
  </si>
  <si>
    <t>( 2)=  93.3 C</t>
  </si>
  <si>
    <t>-&gt; 17.9 bar</t>
  </si>
  <si>
    <t>( 3)=  148.9</t>
  </si>
  <si>
    <t>C   -&gt; 15.9 bar</t>
  </si>
  <si>
    <t>( 4)=  204.5</t>
  </si>
  <si>
    <t>C   -&gt; 13.8 bar</t>
  </si>
  <si>
    <t>( 5)=  260.0</t>
  </si>
  <si>
    <t>C   -&gt; 11.7 bar</t>
  </si>
  <si>
    <t>( 6)=  315.6</t>
  </si>
  <si>
    <t>C   -&gt; 9.7 bar</t>
  </si>
  <si>
    <t>( 7)=  343.4 C</t>
  </si>
  <si>
    <t>-&gt; 8.6 bar</t>
  </si>
  <si>
    <t>( 8)=  371.1 C</t>
  </si>
  <si>
    <t>-&gt; 7.6 bar</t>
  </si>
  <si>
    <t>( 9)=  398.9</t>
  </si>
  <si>
    <t>C   -&gt; 6.5 bar</t>
  </si>
  <si>
    <t>(10)=  426.7 C</t>
  </si>
  <si>
    <t>-&gt; 5.5 bar</t>
  </si>
  <si>
    <t>(11)=  454.5 C</t>
  </si>
  <si>
    <t>-&gt; 4.5 bar</t>
  </si>
  <si>
    <t>(12)=  482.3</t>
  </si>
  <si>
    <t>C   -&gt; 3.4 bar</t>
  </si>
  <si>
    <t>(13)=  510.0 C</t>
  </si>
  <si>
    <t>-&gt; 2.4 bar</t>
  </si>
  <si>
    <t>(14)=  537.8 C</t>
  </si>
  <si>
    <t>-&gt; 1.4 bar</t>
  </si>
  <si>
    <t>Location= To</t>
  </si>
  <si>
    <t>Method= Peq</t>
  </si>
  <si>
    <t>ASME-2009-300-1.1</t>
  </si>
  <si>
    <t>G/C= 138.176</t>
  </si>
  <si>
    <t>-&gt; 51.0 bar</t>
  </si>
  <si>
    <t>-&gt; 46.9 bar</t>
  </si>
  <si>
    <t>C   -&gt; 45.2 bar</t>
  </si>
  <si>
    <t>C   -&gt; 43.8 bar</t>
  </si>
  <si>
    <t>C   -&gt; 41.7 bar</t>
  </si>
  <si>
    <t>C   -&gt; 39.3 bar</t>
  </si>
  <si>
    <t>( 7)=  343.4</t>
  </si>
  <si>
    <t>C   -&gt; 37.9 bar</t>
  </si>
  <si>
    <t>( 8)=  371.1</t>
  </si>
  <si>
    <t>C   -&gt; 36.5 bar</t>
  </si>
  <si>
    <t>C   -&gt; 34.8 bar</t>
  </si>
  <si>
    <t>(10)=  426.7</t>
  </si>
  <si>
    <t>C   -&gt; 28.3 bar</t>
  </si>
  <si>
    <t>(11)=  454.5</t>
  </si>
  <si>
    <t>C   -&gt; 22.1 bar</t>
  </si>
  <si>
    <t>(13)=  510.0</t>
  </si>
  <si>
    <t>C   -&gt; 9.3 bar</t>
  </si>
  <si>
    <t>-&gt; 5.9 bar</t>
  </si>
  <si>
    <t>G/C= 77.851</t>
  </si>
  <si>
    <t>mm   T/P table ( 1</t>
  </si>
  <si>
    <t>)=  37.8 C</t>
  </si>
  <si>
    <t>G/C= 111.125</t>
  </si>
  <si>
    <t>G/C= 61.976</t>
  </si>
  <si>
    <t>G/C= 39.751</t>
  </si>
  <si>
    <t>G/C= 442.976</t>
  </si>
  <si>
    <t>ASME-2009-300-2.3</t>
  </si>
  <si>
    <t>-&gt; 41.4 bar</t>
  </si>
  <si>
    <t>-&gt; 35.2 bar</t>
  </si>
  <si>
    <t>C   -&gt; 31.4 bar</t>
  </si>
  <si>
    <t>C   -&gt; 29.0 bar</t>
  </si>
  <si>
    <t>C   -&gt; 27.2 bar</t>
  </si>
  <si>
    <t>C   -&gt; 25.5 bar</t>
  </si>
  <si>
    <t>C   -&gt; 25.2 bar</t>
  </si>
  <si>
    <t>C   -&gt; 24.8 bar</t>
  </si>
  <si>
    <t>C   -&gt; 24.5 bar</t>
  </si>
  <si>
    <t>C   -&gt; 23.8 bar</t>
  </si>
  <si>
    <t>C   -&gt; 23.4 bar</t>
  </si>
  <si>
    <t>ASME-2009M-150-1.</t>
  </si>
  <si>
    <t>)=  38.0 C</t>
  </si>
  <si>
    <t>( 2)=  50.0 C</t>
  </si>
  <si>
    <t>-&gt; 19.2 bar</t>
  </si>
  <si>
    <t>( 3)=  100.0</t>
  </si>
  <si>
    <t>C   -&gt; 17.7 bar</t>
  </si>
  <si>
    <t>( 4)=  150.0</t>
  </si>
  <si>
    <t>C   -&gt; 15.8 bar</t>
  </si>
  <si>
    <t>( 5)=  200.0</t>
  </si>
  <si>
    <t>( 6)=  250.0</t>
  </si>
  <si>
    <t>C   -&gt; 12.1 bar</t>
  </si>
  <si>
    <t>( 7)=  300.0</t>
  </si>
  <si>
    <t>C   -&gt; 10.2 bar</t>
  </si>
  <si>
    <t>( 8)=  325.0</t>
  </si>
  <si>
    <t>( 9)=  350.0 C</t>
  </si>
  <si>
    <t>-&gt; 8.4 bar</t>
  </si>
  <si>
    <t>(10)=  375.0 C</t>
  </si>
  <si>
    <t>-&gt; 7.4 bar</t>
  </si>
  <si>
    <t>(11)=  400.0</t>
  </si>
  <si>
    <t>(12)=  425.0 C</t>
  </si>
  <si>
    <t>(13)=  450.0 C</t>
  </si>
  <si>
    <t>-&gt; 4.6 bar</t>
  </si>
  <si>
    <t>(14)=  475.0</t>
  </si>
  <si>
    <t>C   -&gt; 3.7 bar</t>
  </si>
  <si>
    <t>(15)=  500.0 C</t>
  </si>
  <si>
    <t>-&gt; 2.8 bar</t>
  </si>
  <si>
    <t>(16)=  538.0 C</t>
  </si>
  <si>
    <t>G/C= 357.251</t>
  </si>
  <si>
    <t>G/C= 302.387</t>
  </si>
  <si>
    <t>G/C= 248.539</t>
  </si>
  <si>
    <t>extract</t>
  </si>
  <si>
    <t>controle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</si>
</sst>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3" fillId="0" borderId="1" xfId="0" applyFont="1" applyBorder="1"/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3" xfId="0" applyFill="1" applyBorder="1"/>
    <xf numFmtId="2" fontId="4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4" fillId="0" borderId="0" xfId="0" applyNumberFormat="1" applyFont="1"/>
    <xf numFmtId="2" fontId="0" fillId="0" borderId="1" xfId="0" applyNumberFormat="1" applyBorder="1"/>
    <xf numFmtId="2" fontId="0" fillId="0" borderId="0" xfId="0" applyNumberForma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2" fontId="4" fillId="2" borderId="4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412750</xdr:colOff>
      <xdr:row>2</xdr:row>
      <xdr:rowOff>127000</xdr:rowOff>
    </xdr:from>
    <xdr:to>
      <xdr:col>11</xdr:col>
      <xdr:colOff>19050</xdr:colOff>
      <xdr:row>11</xdr:row>
      <xdr:rowOff>82550</xdr:rowOff>
    </xdr:to>
    <xdr:sp macro="" textlink="">
      <xdr:nvSpPr>
        <xdr:cNvPr id="2" name="ZoneTexte 1"/>
        <xdr:cNvSpPr txBox="1"/>
      </xdr:nvSpPr>
      <xdr:spPr>
        <a:xfrm>
          <a:off x="4337050" y="495300"/>
          <a:ext cx="4216400" cy="161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Avant d'aller plus avant </a:t>
          </a:r>
        </a:p>
        <a:p>
          <a:r>
            <a:rPr lang="fr-FR" sz="1100"/>
            <a:t>j'ai</a:t>
          </a:r>
          <a:r>
            <a:rPr lang="fr-FR" sz="1100" baseline="0"/>
            <a:t> exploité ta colonne index(conca)</a:t>
          </a:r>
        </a:p>
        <a:p>
          <a:r>
            <a:rPr lang="fr-FR" sz="1100" baseline="0"/>
            <a:t>extract fait ressortir les doublons ou plus  ,la colonne controle n'est là que pour vérifier la justesse de mon calcul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put%20%20Echo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  Ech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6"/>
  <sheetViews>
    <sheetView workbookViewId="0">
      <selection activeCell="L33" sqref="L33"/>
    </sheetView>
  </sheetViews>
  <sheetFormatPr baseColWidth="10" defaultRowHeight="14.5"/>
  <sheetData>
    <row r="1" spans="1:8">
      <c r="A1" t="s">
        <v>0</v>
      </c>
    </row>
    <row r="2" spans="1:8">
      <c r="A2" t="s">
        <v>1</v>
      </c>
    </row>
    <row r="3" spans="1:8">
      <c r="A3" t="s">
        <v>2</v>
      </c>
    </row>
    <row r="4" spans="1:8">
      <c r="A4" t="s">
        <v>6</v>
      </c>
    </row>
    <row r="5" spans="1:8">
      <c r="A5" t="s">
        <v>141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</row>
    <row r="8" spans="1:8">
      <c r="A8">
        <v>10</v>
      </c>
      <c r="B8">
        <v>1067</v>
      </c>
      <c r="C8">
        <v>369</v>
      </c>
      <c r="D8" t="s">
        <v>16</v>
      </c>
      <c r="E8" t="s">
        <v>142</v>
      </c>
      <c r="F8" t="s">
        <v>93</v>
      </c>
      <c r="G8" t="s">
        <v>33</v>
      </c>
      <c r="H8" t="s">
        <v>34</v>
      </c>
    </row>
    <row r="9" spans="1:8">
      <c r="A9">
        <v>10</v>
      </c>
      <c r="B9">
        <v>1067</v>
      </c>
      <c r="C9">
        <v>369</v>
      </c>
      <c r="D9" t="s">
        <v>16</v>
      </c>
      <c r="E9" t="s">
        <v>142</v>
      </c>
      <c r="F9" t="s">
        <v>93</v>
      </c>
      <c r="G9" t="s">
        <v>33</v>
      </c>
      <c r="H9" t="s">
        <v>34</v>
      </c>
    </row>
    <row r="10" spans="1:8">
      <c r="A10">
        <v>20070</v>
      </c>
      <c r="B10">
        <v>595</v>
      </c>
      <c r="C10">
        <v>670</v>
      </c>
      <c r="D10" t="s">
        <v>16</v>
      </c>
      <c r="E10" t="s">
        <v>143</v>
      </c>
      <c r="F10" t="s">
        <v>93</v>
      </c>
      <c r="G10" t="s">
        <v>33</v>
      </c>
      <c r="H10" t="s">
        <v>34</v>
      </c>
    </row>
    <row r="11" spans="1:8">
      <c r="A11">
        <v>20090</v>
      </c>
      <c r="B11">
        <v>1256</v>
      </c>
      <c r="C11">
        <v>748</v>
      </c>
      <c r="D11" t="s">
        <v>17</v>
      </c>
      <c r="E11" t="s">
        <v>144</v>
      </c>
      <c r="F11" t="s">
        <v>93</v>
      </c>
      <c r="G11" t="s">
        <v>33</v>
      </c>
      <c r="H11" t="s">
        <v>34</v>
      </c>
    </row>
    <row r="12" spans="1:8">
      <c r="A12">
        <v>20210</v>
      </c>
      <c r="B12">
        <v>307</v>
      </c>
      <c r="C12">
        <v>533</v>
      </c>
      <c r="D12" t="s">
        <v>16</v>
      </c>
      <c r="E12" t="s">
        <v>64</v>
      </c>
      <c r="F12" t="s">
        <v>93</v>
      </c>
      <c r="G12" t="s">
        <v>33</v>
      </c>
      <c r="H12" t="s">
        <v>34</v>
      </c>
    </row>
    <row r="13" spans="1:8">
      <c r="A13">
        <v>2015</v>
      </c>
      <c r="B13">
        <v>1651</v>
      </c>
      <c r="C13">
        <v>187</v>
      </c>
      <c r="D13" t="s">
        <v>18</v>
      </c>
      <c r="E13" t="s">
        <v>145</v>
      </c>
      <c r="F13" t="s">
        <v>93</v>
      </c>
      <c r="G13" t="s">
        <v>33</v>
      </c>
      <c r="H13" t="s">
        <v>34</v>
      </c>
    </row>
    <row r="14" spans="1:8">
      <c r="A14">
        <v>20040</v>
      </c>
      <c r="B14">
        <v>1651</v>
      </c>
      <c r="C14">
        <v>357</v>
      </c>
      <c r="D14" t="s">
        <v>18</v>
      </c>
      <c r="E14" t="s">
        <v>146</v>
      </c>
      <c r="F14" t="s">
        <v>93</v>
      </c>
      <c r="G14" t="s">
        <v>33</v>
      </c>
      <c r="H14" t="s">
        <v>34</v>
      </c>
    </row>
    <row r="15" spans="1:8">
      <c r="A15">
        <v>6210</v>
      </c>
      <c r="B15">
        <v>3802</v>
      </c>
      <c r="C15">
        <v>456</v>
      </c>
      <c r="D15" t="s">
        <v>19</v>
      </c>
      <c r="E15" t="s">
        <v>147</v>
      </c>
      <c r="F15" t="s">
        <v>93</v>
      </c>
      <c r="G15" t="s">
        <v>33</v>
      </c>
      <c r="H15" t="s">
        <v>34</v>
      </c>
    </row>
    <row r="16" spans="1:8">
      <c r="A16">
        <v>6220</v>
      </c>
      <c r="B16">
        <v>3802</v>
      </c>
      <c r="C16">
        <v>569</v>
      </c>
      <c r="D16" t="s">
        <v>19</v>
      </c>
      <c r="E16" t="s">
        <v>148</v>
      </c>
      <c r="F16" t="s">
        <v>93</v>
      </c>
      <c r="G16" t="s">
        <v>33</v>
      </c>
      <c r="H16" t="s">
        <v>34</v>
      </c>
    </row>
    <row r="17" spans="1:8">
      <c r="A17">
        <v>6380</v>
      </c>
      <c r="B17">
        <v>1473</v>
      </c>
      <c r="C17">
        <v>296</v>
      </c>
      <c r="D17" t="s">
        <v>19</v>
      </c>
      <c r="E17" t="s">
        <v>136</v>
      </c>
      <c r="F17" t="s">
        <v>93</v>
      </c>
      <c r="G17" t="s">
        <v>33</v>
      </c>
      <c r="H17" t="s">
        <v>34</v>
      </c>
    </row>
    <row r="18" spans="1:8">
      <c r="A18">
        <v>6490</v>
      </c>
      <c r="B18">
        <v>705</v>
      </c>
      <c r="C18">
        <v>175</v>
      </c>
      <c r="D18" t="s">
        <v>19</v>
      </c>
      <c r="E18" t="s">
        <v>149</v>
      </c>
      <c r="F18" t="s">
        <v>93</v>
      </c>
      <c r="G18" t="s">
        <v>33</v>
      </c>
      <c r="H18" t="s">
        <v>34</v>
      </c>
    </row>
    <row r="19" spans="1:8">
      <c r="A19">
        <v>6410</v>
      </c>
      <c r="B19">
        <v>632</v>
      </c>
      <c r="C19">
        <v>198</v>
      </c>
      <c r="D19" t="s">
        <v>19</v>
      </c>
      <c r="E19" t="s">
        <v>150</v>
      </c>
      <c r="F19" t="s">
        <v>93</v>
      </c>
      <c r="G19" t="s">
        <v>33</v>
      </c>
      <c r="H19" t="s">
        <v>34</v>
      </c>
    </row>
    <row r="20" spans="1:8">
      <c r="A20">
        <v>6330</v>
      </c>
      <c r="B20">
        <v>125</v>
      </c>
      <c r="C20">
        <v>83</v>
      </c>
      <c r="D20" t="s">
        <v>19</v>
      </c>
      <c r="E20" t="s">
        <v>70</v>
      </c>
      <c r="F20" t="s">
        <v>93</v>
      </c>
      <c r="G20" t="s">
        <v>33</v>
      </c>
      <c r="H20" t="s">
        <v>34</v>
      </c>
    </row>
    <row r="21" spans="1:8">
      <c r="A21">
        <v>6250</v>
      </c>
      <c r="B21">
        <v>632</v>
      </c>
      <c r="C21">
        <v>236</v>
      </c>
      <c r="D21" t="s">
        <v>19</v>
      </c>
      <c r="E21" t="s">
        <v>151</v>
      </c>
      <c r="F21" t="s">
        <v>93</v>
      </c>
      <c r="G21" t="s">
        <v>33</v>
      </c>
      <c r="H21" t="s">
        <v>34</v>
      </c>
    </row>
    <row r="22" spans="1:8">
      <c r="A22">
        <v>74</v>
      </c>
      <c r="B22">
        <v>6070</v>
      </c>
      <c r="C22">
        <v>188</v>
      </c>
      <c r="D22" t="s">
        <v>19</v>
      </c>
      <c r="E22" t="s">
        <v>152</v>
      </c>
      <c r="F22" t="s">
        <v>93</v>
      </c>
      <c r="G22" t="s">
        <v>33</v>
      </c>
      <c r="H22" t="s">
        <v>34</v>
      </c>
    </row>
    <row r="23" spans="1:8">
      <c r="A23">
        <v>7400</v>
      </c>
      <c r="B23">
        <v>6070</v>
      </c>
      <c r="C23">
        <v>143</v>
      </c>
      <c r="D23" t="s">
        <v>19</v>
      </c>
      <c r="E23" t="s">
        <v>153</v>
      </c>
      <c r="F23" t="s">
        <v>93</v>
      </c>
      <c r="G23" t="s">
        <v>33</v>
      </c>
      <c r="H23" t="s">
        <v>34</v>
      </c>
    </row>
    <row r="24" spans="1:8">
      <c r="A24">
        <v>7412</v>
      </c>
      <c r="B24">
        <v>877</v>
      </c>
      <c r="C24">
        <v>190</v>
      </c>
      <c r="D24" t="s">
        <v>18</v>
      </c>
      <c r="E24" t="s">
        <v>154</v>
      </c>
      <c r="F24" t="s">
        <v>93</v>
      </c>
      <c r="G24" t="s">
        <v>33</v>
      </c>
      <c r="H24" t="s">
        <v>34</v>
      </c>
    </row>
    <row r="25" spans="1:8">
      <c r="A25">
        <v>7414</v>
      </c>
      <c r="B25">
        <v>1003</v>
      </c>
      <c r="C25">
        <v>256</v>
      </c>
      <c r="D25" t="s">
        <v>18</v>
      </c>
      <c r="E25" t="s">
        <v>155</v>
      </c>
      <c r="F25" t="s">
        <v>93</v>
      </c>
      <c r="G25" t="s">
        <v>33</v>
      </c>
      <c r="H25" t="s">
        <v>34</v>
      </c>
    </row>
    <row r="26" spans="1:8">
      <c r="A26">
        <v>7470</v>
      </c>
      <c r="B26">
        <v>507</v>
      </c>
      <c r="C26">
        <v>292</v>
      </c>
      <c r="D26" t="s">
        <v>19</v>
      </c>
      <c r="E26" t="s">
        <v>156</v>
      </c>
      <c r="F26" t="s">
        <v>93</v>
      </c>
      <c r="G26" t="s">
        <v>33</v>
      </c>
      <c r="H26" t="s">
        <v>34</v>
      </c>
    </row>
    <row r="27" spans="1:8">
      <c r="A27">
        <v>7560</v>
      </c>
      <c r="B27">
        <v>1850</v>
      </c>
      <c r="C27">
        <v>353</v>
      </c>
      <c r="D27" t="s">
        <v>18</v>
      </c>
      <c r="E27" t="s">
        <v>157</v>
      </c>
      <c r="F27" t="s">
        <v>93</v>
      </c>
      <c r="G27" t="s">
        <v>33</v>
      </c>
      <c r="H27" t="s">
        <v>34</v>
      </c>
    </row>
    <row r="28" spans="1:8">
      <c r="A28">
        <v>7640</v>
      </c>
      <c r="B28">
        <v>162</v>
      </c>
      <c r="C28">
        <v>55</v>
      </c>
      <c r="D28" t="s">
        <v>19</v>
      </c>
      <c r="E28" t="s">
        <v>158</v>
      </c>
      <c r="F28" t="s">
        <v>93</v>
      </c>
      <c r="G28" t="s">
        <v>33</v>
      </c>
      <c r="H28" t="s">
        <v>34</v>
      </c>
    </row>
    <row r="29" spans="1:8">
      <c r="A29">
        <v>7650</v>
      </c>
      <c r="B29">
        <v>162</v>
      </c>
      <c r="C29">
        <v>61</v>
      </c>
      <c r="D29" t="s">
        <v>19</v>
      </c>
      <c r="E29" t="s">
        <v>89</v>
      </c>
      <c r="F29" t="s">
        <v>93</v>
      </c>
      <c r="G29" t="s">
        <v>33</v>
      </c>
      <c r="H29" t="s">
        <v>34</v>
      </c>
    </row>
    <row r="30" spans="1:8">
      <c r="A30">
        <v>7760</v>
      </c>
      <c r="B30">
        <v>0</v>
      </c>
      <c r="C30">
        <v>0</v>
      </c>
      <c r="D30" t="s">
        <v>17</v>
      </c>
      <c r="E30" t="s">
        <v>33</v>
      </c>
      <c r="F30" t="s">
        <v>93</v>
      </c>
      <c r="G30" t="s">
        <v>33</v>
      </c>
      <c r="H30" t="s">
        <v>34</v>
      </c>
    </row>
    <row r="31" spans="1:8">
      <c r="A31">
        <v>7760</v>
      </c>
      <c r="B31">
        <v>0</v>
      </c>
      <c r="C31">
        <v>0</v>
      </c>
      <c r="D31" t="s">
        <v>17</v>
      </c>
      <c r="E31" t="s">
        <v>33</v>
      </c>
      <c r="F31" t="s">
        <v>93</v>
      </c>
      <c r="G31" t="s">
        <v>33</v>
      </c>
      <c r="H31" t="s">
        <v>34</v>
      </c>
    </row>
    <row r="32" spans="1:8">
      <c r="A32">
        <v>7710</v>
      </c>
      <c r="B32">
        <v>151</v>
      </c>
      <c r="C32">
        <v>62</v>
      </c>
      <c r="D32" t="s">
        <v>17</v>
      </c>
      <c r="E32" t="s">
        <v>53</v>
      </c>
      <c r="F32" t="s">
        <v>93</v>
      </c>
      <c r="G32" t="s">
        <v>33</v>
      </c>
      <c r="H32" t="s">
        <v>34</v>
      </c>
    </row>
    <row r="33" spans="1:8">
      <c r="A33">
        <v>7490</v>
      </c>
      <c r="B33">
        <v>199</v>
      </c>
      <c r="C33">
        <v>105</v>
      </c>
      <c r="D33" t="s">
        <v>17</v>
      </c>
      <c r="E33" t="s">
        <v>159</v>
      </c>
      <c r="F33" t="s">
        <v>93</v>
      </c>
      <c r="G33" t="s">
        <v>33</v>
      </c>
      <c r="H33" t="s">
        <v>34</v>
      </c>
    </row>
    <row r="34" spans="1:8">
      <c r="A34">
        <v>88</v>
      </c>
      <c r="B34">
        <v>59</v>
      </c>
      <c r="C34">
        <v>88</v>
      </c>
      <c r="D34" t="s">
        <v>18</v>
      </c>
      <c r="E34" t="s">
        <v>160</v>
      </c>
      <c r="F34" t="s">
        <v>93</v>
      </c>
      <c r="G34" t="s">
        <v>33</v>
      </c>
      <c r="H34" t="s">
        <v>34</v>
      </c>
    </row>
    <row r="35" spans="1:8">
      <c r="A35">
        <v>89</v>
      </c>
      <c r="B35">
        <v>59</v>
      </c>
      <c r="C35">
        <v>70</v>
      </c>
      <c r="D35" t="s">
        <v>18</v>
      </c>
      <c r="E35" t="s">
        <v>55</v>
      </c>
      <c r="F35" t="s">
        <v>93</v>
      </c>
      <c r="G35" t="s">
        <v>33</v>
      </c>
      <c r="H35" t="s">
        <v>34</v>
      </c>
    </row>
    <row r="36" spans="1:8">
      <c r="A36">
        <v>8930</v>
      </c>
      <c r="B36">
        <v>25</v>
      </c>
      <c r="C36">
        <v>13</v>
      </c>
      <c r="D36" t="s">
        <v>18</v>
      </c>
      <c r="E36" t="s">
        <v>60</v>
      </c>
      <c r="F36" t="s">
        <v>93</v>
      </c>
      <c r="G36" t="s">
        <v>33</v>
      </c>
      <c r="H36" t="s">
        <v>34</v>
      </c>
    </row>
    <row r="37" spans="1:8">
      <c r="A37">
        <v>9030</v>
      </c>
      <c r="B37">
        <v>26</v>
      </c>
      <c r="C37">
        <v>14</v>
      </c>
      <c r="D37" t="s">
        <v>20</v>
      </c>
      <c r="E37" t="s">
        <v>37</v>
      </c>
      <c r="F37" t="s">
        <v>93</v>
      </c>
      <c r="G37" t="s">
        <v>33</v>
      </c>
      <c r="H37" t="s">
        <v>34</v>
      </c>
    </row>
    <row r="38" spans="1:8">
      <c r="A38">
        <v>9040</v>
      </c>
      <c r="B38">
        <v>26</v>
      </c>
      <c r="C38">
        <v>18</v>
      </c>
      <c r="D38" t="s">
        <v>20</v>
      </c>
      <c r="E38" t="s">
        <v>161</v>
      </c>
      <c r="F38" t="s">
        <v>93</v>
      </c>
      <c r="G38" t="s">
        <v>33</v>
      </c>
      <c r="H38" t="s">
        <v>34</v>
      </c>
    </row>
    <row r="39" spans="1:8">
      <c r="A39">
        <v>9160</v>
      </c>
      <c r="B39">
        <v>57</v>
      </c>
      <c r="C39">
        <v>8</v>
      </c>
      <c r="D39" t="s">
        <v>20</v>
      </c>
      <c r="E39" t="s">
        <v>162</v>
      </c>
      <c r="F39" t="s">
        <v>93</v>
      </c>
      <c r="G39" t="s">
        <v>33</v>
      </c>
      <c r="H39" t="s">
        <v>34</v>
      </c>
    </row>
    <row r="40" spans="1:8">
      <c r="A40">
        <v>92</v>
      </c>
      <c r="B40">
        <v>0</v>
      </c>
      <c r="C40">
        <v>0</v>
      </c>
      <c r="D40" t="s">
        <v>21</v>
      </c>
      <c r="E40" t="s">
        <v>33</v>
      </c>
      <c r="F40" t="s">
        <v>93</v>
      </c>
      <c r="G40" t="s">
        <v>33</v>
      </c>
      <c r="H40" t="s">
        <v>34</v>
      </c>
    </row>
    <row r="41" spans="1:8">
      <c r="A41">
        <v>102</v>
      </c>
      <c r="B41">
        <v>67</v>
      </c>
      <c r="C41">
        <v>15</v>
      </c>
      <c r="D41" t="s">
        <v>18</v>
      </c>
      <c r="E41" t="s">
        <v>56</v>
      </c>
      <c r="F41" t="s">
        <v>93</v>
      </c>
      <c r="G41" t="s">
        <v>33</v>
      </c>
      <c r="H41" t="s">
        <v>34</v>
      </c>
    </row>
    <row r="42" spans="1:8">
      <c r="A42">
        <v>102</v>
      </c>
      <c r="B42">
        <v>67</v>
      </c>
      <c r="C42">
        <v>15</v>
      </c>
      <c r="D42" t="s">
        <v>18</v>
      </c>
      <c r="E42" t="s">
        <v>56</v>
      </c>
      <c r="F42" t="s">
        <v>93</v>
      </c>
      <c r="G42" t="s">
        <v>33</v>
      </c>
      <c r="H42" t="s">
        <v>34</v>
      </c>
    </row>
    <row r="43" spans="1:8">
      <c r="A43">
        <v>30030</v>
      </c>
      <c r="B43">
        <v>29</v>
      </c>
      <c r="C43">
        <v>2</v>
      </c>
      <c r="D43" t="s">
        <v>18</v>
      </c>
      <c r="E43" t="s">
        <v>163</v>
      </c>
      <c r="F43" t="s">
        <v>93</v>
      </c>
      <c r="G43" t="s">
        <v>33</v>
      </c>
      <c r="H43" t="s">
        <v>34</v>
      </c>
    </row>
    <row r="44" spans="1:8">
      <c r="A44">
        <v>30060</v>
      </c>
      <c r="B44">
        <v>53</v>
      </c>
      <c r="C44">
        <v>10</v>
      </c>
      <c r="D44" t="s">
        <v>21</v>
      </c>
      <c r="E44" t="s">
        <v>164</v>
      </c>
      <c r="F44" t="s">
        <v>93</v>
      </c>
      <c r="G44" t="s">
        <v>33</v>
      </c>
      <c r="H44" t="s">
        <v>34</v>
      </c>
    </row>
    <row r="45" spans="1:8">
      <c r="A45">
        <v>30140</v>
      </c>
      <c r="B45">
        <v>67</v>
      </c>
      <c r="C45">
        <v>40</v>
      </c>
      <c r="D45" t="s">
        <v>20</v>
      </c>
      <c r="E45" t="s">
        <v>165</v>
      </c>
      <c r="F45" t="s">
        <v>93</v>
      </c>
      <c r="G45" t="s">
        <v>33</v>
      </c>
      <c r="H45" t="s">
        <v>34</v>
      </c>
    </row>
    <row r="46" spans="1:8">
      <c r="A46">
        <v>30140</v>
      </c>
      <c r="B46">
        <v>67</v>
      </c>
      <c r="C46">
        <v>40</v>
      </c>
      <c r="D46" t="s">
        <v>20</v>
      </c>
      <c r="E46" t="s">
        <v>165</v>
      </c>
      <c r="F46" t="s">
        <v>93</v>
      </c>
      <c r="G46" t="s">
        <v>33</v>
      </c>
      <c r="H46" t="s">
        <v>34</v>
      </c>
    </row>
    <row r="47" spans="1:8">
      <c r="A47">
        <v>30180</v>
      </c>
      <c r="B47">
        <v>12</v>
      </c>
      <c r="C47">
        <v>11</v>
      </c>
      <c r="D47" t="s">
        <v>20</v>
      </c>
      <c r="E47" t="s">
        <v>166</v>
      </c>
      <c r="F47" t="s">
        <v>93</v>
      </c>
      <c r="G47" t="s">
        <v>33</v>
      </c>
      <c r="H47" t="s">
        <v>34</v>
      </c>
    </row>
    <row r="48" spans="1:8">
      <c r="A48">
        <v>30190</v>
      </c>
      <c r="B48">
        <v>12</v>
      </c>
      <c r="C48">
        <v>16</v>
      </c>
      <c r="D48" t="s">
        <v>20</v>
      </c>
      <c r="E48" t="s">
        <v>167</v>
      </c>
      <c r="F48" t="s">
        <v>93</v>
      </c>
      <c r="G48" t="s">
        <v>33</v>
      </c>
      <c r="H48" t="s">
        <v>34</v>
      </c>
    </row>
    <row r="49" spans="1:8">
      <c r="A49">
        <v>30275</v>
      </c>
      <c r="B49">
        <v>58</v>
      </c>
      <c r="C49">
        <v>41</v>
      </c>
      <c r="D49" t="s">
        <v>20</v>
      </c>
      <c r="E49" t="s">
        <v>168</v>
      </c>
      <c r="F49" t="s">
        <v>93</v>
      </c>
      <c r="G49" t="s">
        <v>33</v>
      </c>
      <c r="H49" t="s">
        <v>34</v>
      </c>
    </row>
    <row r="50" spans="1:8">
      <c r="A50">
        <v>112</v>
      </c>
      <c r="B50">
        <v>5272</v>
      </c>
      <c r="C50">
        <v>2477</v>
      </c>
      <c r="D50" t="s">
        <v>16</v>
      </c>
      <c r="E50" t="s">
        <v>169</v>
      </c>
      <c r="F50" t="s">
        <v>93</v>
      </c>
      <c r="G50" t="s">
        <v>33</v>
      </c>
      <c r="H50" t="s">
        <v>34</v>
      </c>
    </row>
    <row r="51" spans="1:8">
      <c r="A51">
        <v>112</v>
      </c>
      <c r="B51">
        <v>5272</v>
      </c>
      <c r="C51">
        <v>2477</v>
      </c>
      <c r="D51" t="s">
        <v>16</v>
      </c>
      <c r="E51" t="s">
        <v>169</v>
      </c>
      <c r="F51" t="s">
        <v>93</v>
      </c>
      <c r="G51" t="s">
        <v>33</v>
      </c>
      <c r="H51" t="s">
        <v>34</v>
      </c>
    </row>
    <row r="52" spans="1:8">
      <c r="A52">
        <v>11230</v>
      </c>
      <c r="B52">
        <v>3017</v>
      </c>
      <c r="C52">
        <v>1056</v>
      </c>
      <c r="D52" t="s">
        <v>16</v>
      </c>
      <c r="E52" t="s">
        <v>170</v>
      </c>
      <c r="F52" t="s">
        <v>93</v>
      </c>
      <c r="G52" t="s">
        <v>33</v>
      </c>
      <c r="H52" t="s">
        <v>34</v>
      </c>
    </row>
    <row r="53" spans="1:8">
      <c r="A53">
        <v>11260</v>
      </c>
      <c r="B53">
        <v>3651</v>
      </c>
      <c r="C53">
        <v>2032</v>
      </c>
      <c r="D53" t="s">
        <v>17</v>
      </c>
      <c r="E53" t="s">
        <v>171</v>
      </c>
      <c r="F53" t="s">
        <v>93</v>
      </c>
      <c r="G53" t="s">
        <v>33</v>
      </c>
      <c r="H53" t="s">
        <v>34</v>
      </c>
    </row>
    <row r="54" spans="1:8">
      <c r="A54">
        <v>11292</v>
      </c>
      <c r="B54">
        <v>4885</v>
      </c>
      <c r="C54">
        <v>436</v>
      </c>
      <c r="D54" t="s">
        <v>18</v>
      </c>
      <c r="E54" t="s">
        <v>172</v>
      </c>
      <c r="F54" t="s">
        <v>93</v>
      </c>
      <c r="G54" t="s">
        <v>33</v>
      </c>
      <c r="H54" t="s">
        <v>34</v>
      </c>
    </row>
    <row r="55" spans="1:8">
      <c r="A55">
        <v>11294</v>
      </c>
      <c r="B55">
        <v>4885</v>
      </c>
      <c r="C55">
        <v>552</v>
      </c>
      <c r="D55" t="s">
        <v>18</v>
      </c>
      <c r="E55" t="s">
        <v>173</v>
      </c>
      <c r="F55" t="s">
        <v>93</v>
      </c>
      <c r="G55" t="s">
        <v>33</v>
      </c>
      <c r="H55" t="s">
        <v>34</v>
      </c>
    </row>
    <row r="56" spans="1:8">
      <c r="A56">
        <v>11355</v>
      </c>
      <c r="B56">
        <v>414</v>
      </c>
      <c r="C56">
        <v>1662</v>
      </c>
      <c r="D56" t="s">
        <v>16</v>
      </c>
      <c r="E56" t="s">
        <v>174</v>
      </c>
      <c r="F56" t="s">
        <v>93</v>
      </c>
      <c r="G56" t="s">
        <v>33</v>
      </c>
      <c r="H56" t="s">
        <v>34</v>
      </c>
    </row>
    <row r="57" spans="1:8">
      <c r="A57">
        <v>1140</v>
      </c>
      <c r="B57">
        <v>161</v>
      </c>
      <c r="C57">
        <v>44</v>
      </c>
      <c r="D57" t="s">
        <v>18</v>
      </c>
      <c r="E57" t="s">
        <v>175</v>
      </c>
      <c r="F57" t="s">
        <v>93</v>
      </c>
      <c r="G57" t="s">
        <v>33</v>
      </c>
      <c r="H57" t="s">
        <v>34</v>
      </c>
    </row>
    <row r="58" spans="1:8">
      <c r="A58">
        <v>1140</v>
      </c>
      <c r="B58">
        <v>161</v>
      </c>
      <c r="C58">
        <v>44</v>
      </c>
      <c r="D58" t="s">
        <v>18</v>
      </c>
      <c r="E58" t="s">
        <v>175</v>
      </c>
      <c r="F58" t="s">
        <v>93</v>
      </c>
      <c r="G58" t="s">
        <v>33</v>
      </c>
      <c r="H58" t="s">
        <v>34</v>
      </c>
    </row>
    <row r="59" spans="1:8">
      <c r="A59">
        <v>11460</v>
      </c>
      <c r="B59">
        <v>161</v>
      </c>
      <c r="C59">
        <v>23</v>
      </c>
      <c r="D59" t="s">
        <v>18</v>
      </c>
      <c r="E59" t="s">
        <v>176</v>
      </c>
      <c r="F59" t="s">
        <v>93</v>
      </c>
      <c r="G59" t="s">
        <v>33</v>
      </c>
      <c r="H59" t="s">
        <v>34</v>
      </c>
    </row>
    <row r="60" spans="1:8">
      <c r="A60">
        <v>11470</v>
      </c>
      <c r="B60">
        <v>161</v>
      </c>
      <c r="C60">
        <v>36</v>
      </c>
      <c r="D60" t="s">
        <v>18</v>
      </c>
      <c r="E60" t="s">
        <v>177</v>
      </c>
      <c r="F60" t="s">
        <v>93</v>
      </c>
      <c r="G60" t="s">
        <v>33</v>
      </c>
      <c r="H60" t="s">
        <v>34</v>
      </c>
    </row>
    <row r="61" spans="1:8">
      <c r="A61">
        <v>11500</v>
      </c>
      <c r="B61">
        <v>70</v>
      </c>
      <c r="C61">
        <v>89</v>
      </c>
      <c r="D61" t="s">
        <v>18</v>
      </c>
      <c r="E61" t="s">
        <v>35</v>
      </c>
      <c r="F61" t="s">
        <v>93</v>
      </c>
      <c r="G61" t="s">
        <v>33</v>
      </c>
      <c r="H61" t="s">
        <v>34</v>
      </c>
    </row>
    <row r="62" spans="1:8">
      <c r="A62">
        <v>11500</v>
      </c>
      <c r="B62">
        <v>70</v>
      </c>
      <c r="C62">
        <v>89</v>
      </c>
      <c r="D62" t="s">
        <v>18</v>
      </c>
      <c r="E62" t="s">
        <v>35</v>
      </c>
      <c r="F62" t="s">
        <v>93</v>
      </c>
      <c r="G62" t="s">
        <v>33</v>
      </c>
      <c r="H62" t="s">
        <v>34</v>
      </c>
    </row>
    <row r="63" spans="1:8">
      <c r="A63">
        <v>11565</v>
      </c>
      <c r="B63">
        <v>30</v>
      </c>
      <c r="C63">
        <v>8</v>
      </c>
      <c r="D63" t="s">
        <v>18</v>
      </c>
      <c r="E63" t="s">
        <v>62</v>
      </c>
      <c r="F63" t="s">
        <v>93</v>
      </c>
      <c r="G63" t="s">
        <v>33</v>
      </c>
      <c r="H63" t="s">
        <v>34</v>
      </c>
    </row>
    <row r="64" spans="1:8">
      <c r="A64">
        <v>11565</v>
      </c>
      <c r="B64">
        <v>30</v>
      </c>
      <c r="C64">
        <v>8</v>
      </c>
      <c r="D64" t="s">
        <v>18</v>
      </c>
      <c r="E64" t="s">
        <v>62</v>
      </c>
      <c r="F64" t="s">
        <v>93</v>
      </c>
      <c r="G64" t="s">
        <v>33</v>
      </c>
      <c r="H64" t="s">
        <v>34</v>
      </c>
    </row>
    <row r="65" spans="1:8">
      <c r="A65">
        <v>11900</v>
      </c>
      <c r="B65">
        <v>212</v>
      </c>
      <c r="C65">
        <v>32</v>
      </c>
      <c r="D65" t="s">
        <v>18</v>
      </c>
      <c r="E65" t="s">
        <v>178</v>
      </c>
      <c r="F65" t="s">
        <v>93</v>
      </c>
      <c r="G65" t="s">
        <v>33</v>
      </c>
      <c r="H65" t="s">
        <v>34</v>
      </c>
    </row>
    <row r="66" spans="1:8">
      <c r="A66">
        <v>11920</v>
      </c>
      <c r="B66">
        <v>212</v>
      </c>
      <c r="C66">
        <v>10</v>
      </c>
      <c r="D66" t="s">
        <v>18</v>
      </c>
      <c r="E66" t="s">
        <v>179</v>
      </c>
      <c r="F66" t="s">
        <v>93</v>
      </c>
      <c r="G66" t="s">
        <v>33</v>
      </c>
      <c r="H66" t="s">
        <v>34</v>
      </c>
    </row>
    <row r="67" spans="1:8">
      <c r="A67">
        <v>11950</v>
      </c>
      <c r="B67">
        <v>212</v>
      </c>
      <c r="C67">
        <v>35</v>
      </c>
      <c r="D67" t="s">
        <v>18</v>
      </c>
      <c r="E67" t="s">
        <v>84</v>
      </c>
      <c r="F67" t="s">
        <v>93</v>
      </c>
      <c r="G67" t="s">
        <v>33</v>
      </c>
      <c r="H67" t="s">
        <v>34</v>
      </c>
    </row>
    <row r="68" spans="1:8">
      <c r="A68">
        <v>11970</v>
      </c>
      <c r="B68">
        <v>212</v>
      </c>
      <c r="C68">
        <v>81</v>
      </c>
      <c r="D68" t="s">
        <v>18</v>
      </c>
      <c r="E68" t="s">
        <v>180</v>
      </c>
      <c r="F68" t="s">
        <v>93</v>
      </c>
      <c r="G68" t="s">
        <v>33</v>
      </c>
      <c r="H68" t="s">
        <v>34</v>
      </c>
    </row>
    <row r="69" spans="1:8">
      <c r="A69">
        <v>11780</v>
      </c>
      <c r="B69">
        <v>280</v>
      </c>
      <c r="C69">
        <v>19</v>
      </c>
      <c r="D69" t="s">
        <v>18</v>
      </c>
      <c r="E69" t="s">
        <v>181</v>
      </c>
      <c r="F69" t="s">
        <v>93</v>
      </c>
      <c r="G69" t="s">
        <v>33</v>
      </c>
      <c r="H69" t="s">
        <v>34</v>
      </c>
    </row>
    <row r="70" spans="1:8">
      <c r="A70">
        <v>11800</v>
      </c>
      <c r="B70">
        <v>280</v>
      </c>
      <c r="C70">
        <v>0</v>
      </c>
      <c r="D70" t="s">
        <v>18</v>
      </c>
      <c r="E70" t="s">
        <v>182</v>
      </c>
      <c r="F70" t="s">
        <v>93</v>
      </c>
      <c r="G70" t="s">
        <v>33</v>
      </c>
      <c r="H70" t="s">
        <v>34</v>
      </c>
    </row>
    <row r="71" spans="1:8">
      <c r="A71">
        <v>11820</v>
      </c>
      <c r="B71">
        <v>280</v>
      </c>
      <c r="C71">
        <v>18</v>
      </c>
      <c r="D71" t="s">
        <v>18</v>
      </c>
      <c r="E71" t="s">
        <v>183</v>
      </c>
      <c r="F71" t="s">
        <v>93</v>
      </c>
      <c r="G71" t="s">
        <v>33</v>
      </c>
      <c r="H71" t="s">
        <v>34</v>
      </c>
    </row>
    <row r="72" spans="1:8">
      <c r="A72">
        <v>11850</v>
      </c>
      <c r="B72">
        <v>276</v>
      </c>
      <c r="C72">
        <v>17</v>
      </c>
      <c r="D72" t="s">
        <v>18</v>
      </c>
      <c r="E72" t="s">
        <v>85</v>
      </c>
      <c r="F72" t="s">
        <v>93</v>
      </c>
      <c r="G72" t="s">
        <v>33</v>
      </c>
      <c r="H72" t="s">
        <v>34</v>
      </c>
    </row>
    <row r="73" spans="1:8">
      <c r="A73">
        <v>11670</v>
      </c>
      <c r="B73">
        <v>31</v>
      </c>
      <c r="C73">
        <v>23</v>
      </c>
      <c r="D73" t="s">
        <v>18</v>
      </c>
      <c r="E73" t="s">
        <v>36</v>
      </c>
      <c r="F73" t="s">
        <v>93</v>
      </c>
      <c r="G73" t="s">
        <v>33</v>
      </c>
      <c r="H73" t="s">
        <v>34</v>
      </c>
    </row>
    <row r="74" spans="1:8">
      <c r="A74">
        <v>11690</v>
      </c>
      <c r="B74">
        <v>31</v>
      </c>
      <c r="C74">
        <v>41</v>
      </c>
      <c r="D74" t="s">
        <v>18</v>
      </c>
      <c r="E74" t="s">
        <v>184</v>
      </c>
      <c r="F74" t="s">
        <v>93</v>
      </c>
      <c r="G74" t="s">
        <v>33</v>
      </c>
      <c r="H74" t="s">
        <v>34</v>
      </c>
    </row>
    <row r="75" spans="1:8">
      <c r="A75">
        <v>11700</v>
      </c>
      <c r="B75">
        <v>31</v>
      </c>
      <c r="C75">
        <v>54</v>
      </c>
      <c r="D75" t="s">
        <v>18</v>
      </c>
      <c r="E75" t="s">
        <v>185</v>
      </c>
      <c r="F75" t="s">
        <v>93</v>
      </c>
      <c r="G75" t="s">
        <v>33</v>
      </c>
      <c r="H75" t="s">
        <v>34</v>
      </c>
    </row>
    <row r="76" spans="1:8">
      <c r="A76">
        <v>11725</v>
      </c>
      <c r="B76">
        <v>28</v>
      </c>
      <c r="C76">
        <v>79</v>
      </c>
      <c r="D76" t="s">
        <v>18</v>
      </c>
      <c r="E76" t="s">
        <v>38</v>
      </c>
      <c r="F76" t="s">
        <v>93</v>
      </c>
      <c r="G76" t="s">
        <v>33</v>
      </c>
      <c r="H76" t="s">
        <v>34</v>
      </c>
    </row>
    <row r="77" spans="1:8">
      <c r="A77">
        <v>178</v>
      </c>
      <c r="B77">
        <v>6810</v>
      </c>
      <c r="C77">
        <v>7355</v>
      </c>
      <c r="D77" t="s">
        <v>22</v>
      </c>
      <c r="E77" t="s">
        <v>186</v>
      </c>
      <c r="F77" t="s">
        <v>93</v>
      </c>
      <c r="G77" t="s">
        <v>33</v>
      </c>
      <c r="H77" t="s">
        <v>34</v>
      </c>
    </row>
    <row r="78" spans="1:8">
      <c r="A78">
        <v>19450</v>
      </c>
      <c r="B78">
        <v>102</v>
      </c>
      <c r="C78">
        <v>69</v>
      </c>
      <c r="D78" t="s">
        <v>19</v>
      </c>
      <c r="E78" t="s">
        <v>187</v>
      </c>
      <c r="F78" t="s">
        <v>93</v>
      </c>
      <c r="G78" t="s">
        <v>33</v>
      </c>
      <c r="H78" t="s">
        <v>34</v>
      </c>
    </row>
    <row r="79" spans="1:8">
      <c r="A79">
        <v>19480</v>
      </c>
      <c r="B79">
        <v>271</v>
      </c>
      <c r="C79">
        <v>79</v>
      </c>
      <c r="D79" t="s">
        <v>18</v>
      </c>
      <c r="E79" t="s">
        <v>188</v>
      </c>
      <c r="F79" t="s">
        <v>93</v>
      </c>
      <c r="G79" t="s">
        <v>33</v>
      </c>
      <c r="H79" t="s">
        <v>34</v>
      </c>
    </row>
    <row r="80" spans="1:8">
      <c r="A80">
        <v>19630</v>
      </c>
      <c r="B80">
        <v>622</v>
      </c>
      <c r="C80">
        <v>624</v>
      </c>
      <c r="D80" t="s">
        <v>17</v>
      </c>
      <c r="E80" t="s">
        <v>189</v>
      </c>
      <c r="F80" t="s">
        <v>93</v>
      </c>
      <c r="G80" t="s">
        <v>33</v>
      </c>
      <c r="H80" t="s">
        <v>34</v>
      </c>
    </row>
    <row r="81" spans="1:8">
      <c r="A81">
        <v>19660</v>
      </c>
      <c r="B81">
        <v>874</v>
      </c>
      <c r="C81">
        <v>618</v>
      </c>
      <c r="D81" t="s">
        <v>19</v>
      </c>
      <c r="E81" t="s">
        <v>42</v>
      </c>
      <c r="F81" t="s">
        <v>93</v>
      </c>
      <c r="G81" t="s">
        <v>33</v>
      </c>
      <c r="H81" t="s">
        <v>34</v>
      </c>
    </row>
    <row r="82" spans="1:8">
      <c r="A82">
        <v>2030</v>
      </c>
      <c r="B82">
        <v>154</v>
      </c>
      <c r="C82">
        <v>122</v>
      </c>
      <c r="D82" t="s">
        <v>18</v>
      </c>
      <c r="E82" t="s">
        <v>190</v>
      </c>
      <c r="F82" t="s">
        <v>93</v>
      </c>
      <c r="G82" t="s">
        <v>33</v>
      </c>
      <c r="H82" t="s">
        <v>34</v>
      </c>
    </row>
    <row r="83" spans="1:8">
      <c r="A83">
        <v>3080</v>
      </c>
      <c r="B83">
        <v>273</v>
      </c>
      <c r="C83">
        <v>387</v>
      </c>
      <c r="D83" t="s">
        <v>17</v>
      </c>
      <c r="E83" t="s">
        <v>191</v>
      </c>
      <c r="F83" t="s">
        <v>93</v>
      </c>
      <c r="G83" t="s">
        <v>33</v>
      </c>
      <c r="H83" t="s">
        <v>34</v>
      </c>
    </row>
    <row r="84" spans="1:8">
      <c r="A84">
        <v>3110</v>
      </c>
      <c r="B84">
        <v>124</v>
      </c>
      <c r="C84">
        <v>387</v>
      </c>
      <c r="D84" t="s">
        <v>19</v>
      </c>
      <c r="E84" t="s">
        <v>75</v>
      </c>
      <c r="F84" t="s">
        <v>93</v>
      </c>
      <c r="G84" t="s">
        <v>33</v>
      </c>
      <c r="H84" t="s">
        <v>34</v>
      </c>
    </row>
    <row r="85" spans="1:8">
      <c r="A85">
        <v>3180</v>
      </c>
      <c r="B85">
        <v>1080</v>
      </c>
      <c r="C85">
        <v>516</v>
      </c>
      <c r="D85" t="s">
        <v>23</v>
      </c>
      <c r="E85" t="s">
        <v>192</v>
      </c>
      <c r="F85" t="s">
        <v>93</v>
      </c>
      <c r="G85" t="s">
        <v>33</v>
      </c>
      <c r="H85" t="s">
        <v>34</v>
      </c>
    </row>
    <row r="86" spans="1:8">
      <c r="A86">
        <v>10130</v>
      </c>
      <c r="B86">
        <v>109</v>
      </c>
      <c r="C86">
        <v>491</v>
      </c>
      <c r="D86" t="s">
        <v>17</v>
      </c>
      <c r="E86" t="s">
        <v>193</v>
      </c>
      <c r="F86" t="s">
        <v>93</v>
      </c>
      <c r="G86" t="s">
        <v>33</v>
      </c>
      <c r="H86" t="s">
        <v>34</v>
      </c>
    </row>
    <row r="87" spans="1:8">
      <c r="A87">
        <v>10160</v>
      </c>
      <c r="B87">
        <v>57</v>
      </c>
      <c r="C87">
        <v>311</v>
      </c>
      <c r="D87" t="s">
        <v>19</v>
      </c>
      <c r="E87" t="s">
        <v>194</v>
      </c>
      <c r="F87" t="s">
        <v>93</v>
      </c>
      <c r="G87" t="s">
        <v>33</v>
      </c>
      <c r="H87" t="s">
        <v>34</v>
      </c>
    </row>
    <row r="88" spans="1:8">
      <c r="A88">
        <v>10220</v>
      </c>
      <c r="B88">
        <v>86</v>
      </c>
      <c r="C88">
        <v>424</v>
      </c>
      <c r="D88" t="s">
        <v>17</v>
      </c>
      <c r="E88" t="s">
        <v>195</v>
      </c>
      <c r="F88" t="s">
        <v>93</v>
      </c>
      <c r="G88" t="s">
        <v>33</v>
      </c>
      <c r="H88" t="s">
        <v>34</v>
      </c>
    </row>
    <row r="89" spans="1:8">
      <c r="A89">
        <v>10200</v>
      </c>
      <c r="B89">
        <v>162</v>
      </c>
      <c r="C89">
        <v>57</v>
      </c>
      <c r="D89" t="s">
        <v>17</v>
      </c>
      <c r="E89" t="s">
        <v>196</v>
      </c>
      <c r="F89" t="s">
        <v>93</v>
      </c>
      <c r="G89" t="s">
        <v>33</v>
      </c>
      <c r="H89" t="s">
        <v>34</v>
      </c>
    </row>
    <row r="90" spans="1:8">
      <c r="A90">
        <v>10070</v>
      </c>
      <c r="B90">
        <v>162</v>
      </c>
      <c r="C90">
        <v>27</v>
      </c>
      <c r="D90" t="s">
        <v>18</v>
      </c>
      <c r="E90" t="s">
        <v>67</v>
      </c>
      <c r="F90" t="s">
        <v>93</v>
      </c>
      <c r="G90" t="s">
        <v>33</v>
      </c>
      <c r="H90" t="s">
        <v>34</v>
      </c>
    </row>
    <row r="91" spans="1:8">
      <c r="A91">
        <v>10090</v>
      </c>
      <c r="B91">
        <v>162</v>
      </c>
      <c r="C91">
        <v>41</v>
      </c>
      <c r="D91" t="s">
        <v>18</v>
      </c>
      <c r="E91" t="s">
        <v>197</v>
      </c>
      <c r="F91" t="s">
        <v>93</v>
      </c>
      <c r="G91" t="s">
        <v>33</v>
      </c>
      <c r="H91" t="s">
        <v>34</v>
      </c>
    </row>
    <row r="92" spans="1:8">
      <c r="A92">
        <v>10100</v>
      </c>
      <c r="B92">
        <v>162</v>
      </c>
      <c r="C92">
        <v>45</v>
      </c>
      <c r="D92" t="s">
        <v>18</v>
      </c>
      <c r="E92" t="s">
        <v>198</v>
      </c>
      <c r="F92" t="s">
        <v>93</v>
      </c>
      <c r="G92" t="s">
        <v>33</v>
      </c>
      <c r="H92" t="s">
        <v>34</v>
      </c>
    </row>
    <row r="93" spans="1:8">
      <c r="A93">
        <v>240</v>
      </c>
      <c r="B93">
        <v>1143</v>
      </c>
      <c r="C93">
        <v>3474</v>
      </c>
      <c r="D93" t="s">
        <v>24</v>
      </c>
      <c r="E93" t="s">
        <v>199</v>
      </c>
      <c r="F93" t="s">
        <v>93</v>
      </c>
      <c r="G93" t="s">
        <v>33</v>
      </c>
      <c r="H93" t="s">
        <v>34</v>
      </c>
    </row>
    <row r="94" spans="1:8">
      <c r="A94">
        <v>270</v>
      </c>
      <c r="B94">
        <v>1380</v>
      </c>
      <c r="C94">
        <v>3784</v>
      </c>
      <c r="D94" t="s">
        <v>25</v>
      </c>
      <c r="E94" t="s">
        <v>200</v>
      </c>
      <c r="F94" t="s">
        <v>93</v>
      </c>
      <c r="G94" t="s">
        <v>33</v>
      </c>
      <c r="H94" t="s">
        <v>34</v>
      </c>
    </row>
    <row r="95" spans="1:8">
      <c r="A95">
        <v>285</v>
      </c>
      <c r="B95">
        <v>1380</v>
      </c>
      <c r="C95">
        <v>4091</v>
      </c>
      <c r="D95" t="s">
        <v>25</v>
      </c>
      <c r="E95" t="s">
        <v>28</v>
      </c>
      <c r="F95" t="s">
        <v>93</v>
      </c>
      <c r="G95" t="s">
        <v>33</v>
      </c>
      <c r="H95" t="s">
        <v>34</v>
      </c>
    </row>
    <row r="96" spans="1:8">
      <c r="A96">
        <v>290</v>
      </c>
      <c r="B96">
        <v>1380</v>
      </c>
      <c r="C96">
        <v>4279</v>
      </c>
      <c r="D96" t="s">
        <v>23</v>
      </c>
      <c r="E96" t="s">
        <v>201</v>
      </c>
      <c r="F96" t="s">
        <v>93</v>
      </c>
      <c r="G96" t="s">
        <v>33</v>
      </c>
      <c r="H96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97"/>
  <sheetViews>
    <sheetView zoomScale="115" zoomScaleNormal="115" workbookViewId="0">
      <selection activeCell="I22" sqref="I22"/>
    </sheetView>
  </sheetViews>
  <sheetFormatPr baseColWidth="10" defaultRowHeight="14.5"/>
  <sheetData>
    <row r="1" spans="1:8">
      <c r="A1" t="s">
        <v>0</v>
      </c>
    </row>
    <row r="2" spans="1:8">
      <c r="A2" t="s">
        <v>1</v>
      </c>
    </row>
    <row r="3" spans="1:8">
      <c r="A3" t="s">
        <v>2</v>
      </c>
    </row>
    <row r="4" spans="1:8">
      <c r="A4" t="s">
        <v>6</v>
      </c>
    </row>
    <row r="5" spans="1:8">
      <c r="A5" t="s">
        <v>91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</row>
    <row r="8" spans="1:8">
      <c r="A8">
        <v>10</v>
      </c>
      <c r="B8">
        <v>1581</v>
      </c>
      <c r="C8">
        <v>1192</v>
      </c>
      <c r="D8" t="s">
        <v>16</v>
      </c>
      <c r="E8" t="s">
        <v>92</v>
      </c>
      <c r="F8" t="s">
        <v>93</v>
      </c>
      <c r="G8" t="s">
        <v>33</v>
      </c>
      <c r="H8" t="s">
        <v>34</v>
      </c>
    </row>
    <row r="9" spans="1:8">
      <c r="A9">
        <v>10</v>
      </c>
      <c r="B9">
        <v>1581</v>
      </c>
      <c r="C9">
        <v>1192</v>
      </c>
      <c r="D9" t="s">
        <v>16</v>
      </c>
      <c r="E9" t="s">
        <v>92</v>
      </c>
      <c r="F9" t="s">
        <v>93</v>
      </c>
      <c r="G9" t="s">
        <v>33</v>
      </c>
      <c r="H9" t="s">
        <v>34</v>
      </c>
    </row>
    <row r="10" spans="1:8">
      <c r="A10">
        <v>20070</v>
      </c>
      <c r="B10">
        <v>153</v>
      </c>
      <c r="C10">
        <v>886</v>
      </c>
      <c r="D10" t="s">
        <v>16</v>
      </c>
      <c r="E10" t="s">
        <v>94</v>
      </c>
      <c r="F10" t="s">
        <v>93</v>
      </c>
      <c r="G10" t="s">
        <v>33</v>
      </c>
      <c r="H10" t="s">
        <v>34</v>
      </c>
    </row>
    <row r="11" spans="1:8">
      <c r="A11">
        <v>20090</v>
      </c>
      <c r="B11">
        <v>1194</v>
      </c>
      <c r="C11">
        <v>677</v>
      </c>
      <c r="D11" t="s">
        <v>17</v>
      </c>
      <c r="E11" t="s">
        <v>76</v>
      </c>
      <c r="F11" t="s">
        <v>93</v>
      </c>
      <c r="G11" t="s">
        <v>33</v>
      </c>
      <c r="H11" t="s">
        <v>34</v>
      </c>
    </row>
    <row r="12" spans="1:8">
      <c r="A12">
        <v>20210</v>
      </c>
      <c r="B12">
        <v>1345</v>
      </c>
      <c r="C12">
        <v>956</v>
      </c>
      <c r="D12" t="s">
        <v>16</v>
      </c>
      <c r="E12" t="s">
        <v>95</v>
      </c>
      <c r="F12" t="s">
        <v>93</v>
      </c>
      <c r="G12" t="s">
        <v>33</v>
      </c>
      <c r="H12" t="s">
        <v>34</v>
      </c>
    </row>
    <row r="13" spans="1:8">
      <c r="A13">
        <v>2015</v>
      </c>
      <c r="B13">
        <v>1704</v>
      </c>
      <c r="C13">
        <v>311</v>
      </c>
      <c r="D13" t="s">
        <v>18</v>
      </c>
      <c r="E13" t="s">
        <v>47</v>
      </c>
      <c r="F13" t="s">
        <v>93</v>
      </c>
      <c r="G13" t="s">
        <v>33</v>
      </c>
      <c r="H13" t="s">
        <v>34</v>
      </c>
    </row>
    <row r="14" spans="1:8">
      <c r="A14">
        <v>20040</v>
      </c>
      <c r="B14">
        <v>1704</v>
      </c>
      <c r="C14">
        <v>470</v>
      </c>
      <c r="D14" t="s">
        <v>18</v>
      </c>
      <c r="E14" t="s">
        <v>96</v>
      </c>
      <c r="F14" t="s">
        <v>93</v>
      </c>
      <c r="G14" t="s">
        <v>33</v>
      </c>
      <c r="H14" t="s">
        <v>34</v>
      </c>
    </row>
    <row r="15" spans="1:8">
      <c r="A15">
        <v>6210</v>
      </c>
      <c r="B15">
        <v>1736</v>
      </c>
      <c r="C15">
        <v>687</v>
      </c>
      <c r="D15" t="s">
        <v>19</v>
      </c>
      <c r="E15" t="s">
        <v>97</v>
      </c>
      <c r="F15" t="s">
        <v>93</v>
      </c>
      <c r="G15" t="s">
        <v>33</v>
      </c>
      <c r="H15" t="s">
        <v>34</v>
      </c>
    </row>
    <row r="16" spans="1:8">
      <c r="A16">
        <v>6220</v>
      </c>
      <c r="B16">
        <v>1736</v>
      </c>
      <c r="C16">
        <v>704</v>
      </c>
      <c r="D16" t="s">
        <v>19</v>
      </c>
      <c r="E16" t="s">
        <v>98</v>
      </c>
      <c r="F16" t="s">
        <v>93</v>
      </c>
      <c r="G16" t="s">
        <v>33</v>
      </c>
      <c r="H16" t="s">
        <v>34</v>
      </c>
    </row>
    <row r="17" spans="1:8">
      <c r="A17">
        <v>6310</v>
      </c>
      <c r="B17">
        <v>361</v>
      </c>
      <c r="C17">
        <v>161</v>
      </c>
      <c r="D17" t="s">
        <v>19</v>
      </c>
      <c r="E17" t="s">
        <v>57</v>
      </c>
      <c r="F17" t="s">
        <v>93</v>
      </c>
      <c r="G17" t="s">
        <v>33</v>
      </c>
      <c r="H17" t="s">
        <v>34</v>
      </c>
    </row>
    <row r="18" spans="1:8">
      <c r="A18">
        <v>6380</v>
      </c>
      <c r="B18">
        <v>450</v>
      </c>
      <c r="C18">
        <v>82</v>
      </c>
      <c r="D18" t="s">
        <v>19</v>
      </c>
      <c r="E18" t="s">
        <v>99</v>
      </c>
      <c r="F18" t="s">
        <v>93</v>
      </c>
      <c r="G18" t="s">
        <v>33</v>
      </c>
      <c r="H18" t="s">
        <v>34</v>
      </c>
    </row>
    <row r="19" spans="1:8">
      <c r="A19">
        <v>6490</v>
      </c>
      <c r="B19">
        <v>109</v>
      </c>
      <c r="C19">
        <v>111</v>
      </c>
      <c r="D19" t="s">
        <v>19</v>
      </c>
      <c r="E19" t="s">
        <v>100</v>
      </c>
      <c r="F19" t="s">
        <v>93</v>
      </c>
      <c r="G19" t="s">
        <v>33</v>
      </c>
      <c r="H19" t="s">
        <v>34</v>
      </c>
    </row>
    <row r="20" spans="1:8">
      <c r="A20">
        <v>6410</v>
      </c>
      <c r="B20">
        <v>486</v>
      </c>
      <c r="C20">
        <v>53</v>
      </c>
      <c r="D20" t="s">
        <v>19</v>
      </c>
      <c r="E20" t="s">
        <v>59</v>
      </c>
      <c r="F20" t="s">
        <v>93</v>
      </c>
      <c r="G20" t="s">
        <v>33</v>
      </c>
      <c r="H20" t="s">
        <v>34</v>
      </c>
    </row>
    <row r="21" spans="1:8">
      <c r="A21">
        <v>6330</v>
      </c>
      <c r="B21">
        <v>274</v>
      </c>
      <c r="C21">
        <v>50</v>
      </c>
      <c r="D21" t="s">
        <v>19</v>
      </c>
      <c r="E21" t="s">
        <v>101</v>
      </c>
      <c r="F21" t="s">
        <v>93</v>
      </c>
      <c r="G21" t="s">
        <v>33</v>
      </c>
      <c r="H21" t="s">
        <v>34</v>
      </c>
    </row>
    <row r="22" spans="1:8">
      <c r="A22">
        <v>6250</v>
      </c>
      <c r="B22">
        <v>486</v>
      </c>
      <c r="C22">
        <v>85</v>
      </c>
      <c r="D22" t="s">
        <v>19</v>
      </c>
      <c r="E22" t="s">
        <v>102</v>
      </c>
      <c r="F22" t="s">
        <v>93</v>
      </c>
      <c r="G22" t="s">
        <v>33</v>
      </c>
      <c r="H22" t="s">
        <v>34</v>
      </c>
    </row>
    <row r="23" spans="1:8">
      <c r="A23">
        <v>74</v>
      </c>
      <c r="B23">
        <v>5587</v>
      </c>
      <c r="C23">
        <v>291</v>
      </c>
      <c r="D23" t="s">
        <v>19</v>
      </c>
      <c r="E23" t="s">
        <v>90</v>
      </c>
      <c r="F23" t="s">
        <v>93</v>
      </c>
      <c r="G23" t="s">
        <v>33</v>
      </c>
      <c r="H23" t="s">
        <v>34</v>
      </c>
    </row>
    <row r="24" spans="1:8">
      <c r="A24">
        <v>7400</v>
      </c>
      <c r="B24">
        <v>5587</v>
      </c>
      <c r="C24">
        <v>395</v>
      </c>
      <c r="D24" t="s">
        <v>19</v>
      </c>
      <c r="E24" t="s">
        <v>103</v>
      </c>
      <c r="F24" t="s">
        <v>93</v>
      </c>
      <c r="G24" t="s">
        <v>33</v>
      </c>
      <c r="H24" t="s">
        <v>34</v>
      </c>
    </row>
    <row r="25" spans="1:8">
      <c r="A25">
        <v>7412</v>
      </c>
      <c r="B25">
        <v>895</v>
      </c>
      <c r="C25">
        <v>113</v>
      </c>
      <c r="D25" t="s">
        <v>18</v>
      </c>
      <c r="E25" t="s">
        <v>104</v>
      </c>
      <c r="F25" t="s">
        <v>93</v>
      </c>
      <c r="G25" t="s">
        <v>33</v>
      </c>
      <c r="H25" t="s">
        <v>34</v>
      </c>
    </row>
    <row r="26" spans="1:8">
      <c r="A26">
        <v>7414</v>
      </c>
      <c r="B26">
        <v>1002</v>
      </c>
      <c r="C26">
        <v>194</v>
      </c>
      <c r="D26" t="s">
        <v>18</v>
      </c>
      <c r="E26" t="s">
        <v>80</v>
      </c>
      <c r="F26" t="s">
        <v>93</v>
      </c>
      <c r="G26" t="s">
        <v>33</v>
      </c>
      <c r="H26" t="s">
        <v>34</v>
      </c>
    </row>
    <row r="27" spans="1:8">
      <c r="A27">
        <v>7470</v>
      </c>
      <c r="B27">
        <v>542</v>
      </c>
      <c r="C27">
        <v>611</v>
      </c>
      <c r="D27" t="s">
        <v>19</v>
      </c>
      <c r="E27" t="s">
        <v>82</v>
      </c>
      <c r="F27" t="s">
        <v>93</v>
      </c>
      <c r="G27" t="s">
        <v>33</v>
      </c>
      <c r="H27" t="s">
        <v>34</v>
      </c>
    </row>
    <row r="28" spans="1:8">
      <c r="A28">
        <v>7560</v>
      </c>
      <c r="B28">
        <v>1200</v>
      </c>
      <c r="C28">
        <v>253</v>
      </c>
      <c r="D28" t="s">
        <v>18</v>
      </c>
      <c r="E28" t="s">
        <v>105</v>
      </c>
      <c r="F28" t="s">
        <v>93</v>
      </c>
      <c r="G28" t="s">
        <v>33</v>
      </c>
      <c r="H28" t="s">
        <v>34</v>
      </c>
    </row>
    <row r="29" spans="1:8">
      <c r="A29">
        <v>7640</v>
      </c>
      <c r="B29">
        <v>39</v>
      </c>
      <c r="C29">
        <v>48</v>
      </c>
      <c r="D29" t="s">
        <v>19</v>
      </c>
      <c r="E29" t="s">
        <v>106</v>
      </c>
      <c r="F29" t="s">
        <v>93</v>
      </c>
      <c r="G29" t="s">
        <v>33</v>
      </c>
      <c r="H29" t="s">
        <v>34</v>
      </c>
    </row>
    <row r="30" spans="1:8">
      <c r="A30">
        <v>7650</v>
      </c>
      <c r="B30">
        <v>39</v>
      </c>
      <c r="C30">
        <v>49</v>
      </c>
      <c r="D30" t="s">
        <v>19</v>
      </c>
      <c r="E30" t="s">
        <v>107</v>
      </c>
      <c r="F30" t="s">
        <v>93</v>
      </c>
      <c r="G30" t="s">
        <v>33</v>
      </c>
      <c r="H30" t="s">
        <v>34</v>
      </c>
    </row>
    <row r="31" spans="1:8">
      <c r="A31">
        <v>7760</v>
      </c>
      <c r="B31">
        <v>0</v>
      </c>
      <c r="C31">
        <v>0</v>
      </c>
      <c r="D31" t="s">
        <v>17</v>
      </c>
      <c r="E31" t="s">
        <v>33</v>
      </c>
      <c r="F31" t="s">
        <v>93</v>
      </c>
      <c r="G31" t="s">
        <v>33</v>
      </c>
      <c r="H31" t="s">
        <v>34</v>
      </c>
    </row>
    <row r="32" spans="1:8">
      <c r="A32">
        <v>7760</v>
      </c>
      <c r="B32">
        <v>0</v>
      </c>
      <c r="C32">
        <v>0</v>
      </c>
      <c r="D32" t="s">
        <v>17</v>
      </c>
      <c r="E32" t="s">
        <v>33</v>
      </c>
      <c r="F32" t="s">
        <v>93</v>
      </c>
      <c r="G32" t="s">
        <v>33</v>
      </c>
      <c r="H32" t="s">
        <v>34</v>
      </c>
    </row>
    <row r="33" spans="1:8">
      <c r="A33">
        <v>7710</v>
      </c>
      <c r="B33">
        <v>246</v>
      </c>
      <c r="C33">
        <v>96</v>
      </c>
      <c r="D33" t="s">
        <v>17</v>
      </c>
      <c r="E33" t="s">
        <v>71</v>
      </c>
      <c r="F33" t="s">
        <v>93</v>
      </c>
      <c r="G33" t="s">
        <v>33</v>
      </c>
      <c r="H33" t="s">
        <v>34</v>
      </c>
    </row>
    <row r="34" spans="1:8">
      <c r="A34">
        <v>7490</v>
      </c>
      <c r="B34">
        <v>287</v>
      </c>
      <c r="C34">
        <v>147</v>
      </c>
      <c r="D34" t="s">
        <v>17</v>
      </c>
      <c r="E34" t="s">
        <v>87</v>
      </c>
      <c r="F34" t="s">
        <v>93</v>
      </c>
      <c r="G34" t="s">
        <v>33</v>
      </c>
      <c r="H34" t="s">
        <v>34</v>
      </c>
    </row>
    <row r="35" spans="1:8">
      <c r="A35">
        <v>88</v>
      </c>
      <c r="B35">
        <v>13</v>
      </c>
      <c r="C35">
        <v>57</v>
      </c>
      <c r="D35" t="s">
        <v>18</v>
      </c>
      <c r="E35" t="s">
        <v>108</v>
      </c>
      <c r="F35" t="s">
        <v>93</v>
      </c>
      <c r="G35" t="s">
        <v>33</v>
      </c>
      <c r="H35" t="s">
        <v>34</v>
      </c>
    </row>
    <row r="36" spans="1:8">
      <c r="A36">
        <v>89</v>
      </c>
      <c r="B36">
        <v>13</v>
      </c>
      <c r="C36">
        <v>47</v>
      </c>
      <c r="D36" t="s">
        <v>18</v>
      </c>
      <c r="E36" t="s">
        <v>109</v>
      </c>
      <c r="F36" t="s">
        <v>93</v>
      </c>
      <c r="G36" t="s">
        <v>33</v>
      </c>
      <c r="H36" t="s">
        <v>34</v>
      </c>
    </row>
    <row r="37" spans="1:8">
      <c r="A37">
        <v>8930</v>
      </c>
      <c r="B37">
        <v>7</v>
      </c>
      <c r="C37">
        <v>9</v>
      </c>
      <c r="D37" t="s">
        <v>18</v>
      </c>
      <c r="E37" t="s">
        <v>110</v>
      </c>
      <c r="F37" t="s">
        <v>93</v>
      </c>
      <c r="G37" t="s">
        <v>33</v>
      </c>
      <c r="H37" t="s">
        <v>34</v>
      </c>
    </row>
    <row r="38" spans="1:8">
      <c r="A38">
        <v>9030</v>
      </c>
      <c r="B38">
        <v>7</v>
      </c>
      <c r="C38">
        <v>2</v>
      </c>
      <c r="D38" t="s">
        <v>20</v>
      </c>
      <c r="E38" t="s">
        <v>111</v>
      </c>
      <c r="F38" t="s">
        <v>93</v>
      </c>
      <c r="G38" t="s">
        <v>33</v>
      </c>
      <c r="H38" t="s">
        <v>34</v>
      </c>
    </row>
    <row r="39" spans="1:8">
      <c r="A39">
        <v>9040</v>
      </c>
      <c r="B39">
        <v>7</v>
      </c>
      <c r="C39">
        <v>3</v>
      </c>
      <c r="D39" t="s">
        <v>20</v>
      </c>
      <c r="E39" t="s">
        <v>112</v>
      </c>
      <c r="F39" t="s">
        <v>93</v>
      </c>
      <c r="G39" t="s">
        <v>33</v>
      </c>
      <c r="H39" t="s">
        <v>34</v>
      </c>
    </row>
    <row r="40" spans="1:8">
      <c r="A40">
        <v>9160</v>
      </c>
      <c r="B40">
        <v>76</v>
      </c>
      <c r="C40">
        <v>5</v>
      </c>
      <c r="D40" t="s">
        <v>20</v>
      </c>
      <c r="E40" t="s">
        <v>65</v>
      </c>
      <c r="F40" t="s">
        <v>93</v>
      </c>
      <c r="G40" t="s">
        <v>33</v>
      </c>
      <c r="H40" t="s">
        <v>34</v>
      </c>
    </row>
    <row r="41" spans="1:8">
      <c r="A41">
        <v>92</v>
      </c>
      <c r="B41">
        <v>0</v>
      </c>
      <c r="C41">
        <v>0</v>
      </c>
      <c r="D41" t="s">
        <v>21</v>
      </c>
      <c r="E41" t="s">
        <v>33</v>
      </c>
      <c r="F41" t="s">
        <v>93</v>
      </c>
      <c r="G41" t="s">
        <v>33</v>
      </c>
      <c r="H41" t="s">
        <v>34</v>
      </c>
    </row>
    <row r="42" spans="1:8">
      <c r="A42">
        <v>102</v>
      </c>
      <c r="B42">
        <v>23</v>
      </c>
      <c r="C42">
        <v>13</v>
      </c>
      <c r="D42" t="s">
        <v>18</v>
      </c>
      <c r="E42" t="s">
        <v>113</v>
      </c>
      <c r="F42" t="s">
        <v>93</v>
      </c>
      <c r="G42" t="s">
        <v>33</v>
      </c>
      <c r="H42" t="s">
        <v>34</v>
      </c>
    </row>
    <row r="43" spans="1:8">
      <c r="A43">
        <v>102</v>
      </c>
      <c r="B43">
        <v>23</v>
      </c>
      <c r="C43">
        <v>13</v>
      </c>
      <c r="D43" t="s">
        <v>18</v>
      </c>
      <c r="E43" t="s">
        <v>113</v>
      </c>
      <c r="F43" t="s">
        <v>93</v>
      </c>
      <c r="G43" t="s">
        <v>33</v>
      </c>
      <c r="H43" t="s">
        <v>34</v>
      </c>
    </row>
    <row r="44" spans="1:8">
      <c r="A44">
        <v>30030</v>
      </c>
      <c r="B44">
        <v>63</v>
      </c>
      <c r="C44">
        <v>26</v>
      </c>
      <c r="D44" t="s">
        <v>18</v>
      </c>
      <c r="E44" t="s">
        <v>114</v>
      </c>
      <c r="F44" t="s">
        <v>93</v>
      </c>
      <c r="G44" t="s">
        <v>33</v>
      </c>
      <c r="H44" t="s">
        <v>34</v>
      </c>
    </row>
    <row r="45" spans="1:8">
      <c r="A45">
        <v>30060</v>
      </c>
      <c r="B45">
        <v>29</v>
      </c>
      <c r="C45">
        <v>4</v>
      </c>
      <c r="D45" t="s">
        <v>21</v>
      </c>
      <c r="E45" t="s">
        <v>102</v>
      </c>
      <c r="F45" t="s">
        <v>93</v>
      </c>
      <c r="G45" t="s">
        <v>33</v>
      </c>
      <c r="H45" t="s">
        <v>34</v>
      </c>
    </row>
    <row r="46" spans="1:8">
      <c r="A46">
        <v>30140</v>
      </c>
      <c r="B46">
        <v>29</v>
      </c>
      <c r="C46">
        <v>16</v>
      </c>
      <c r="D46" t="s">
        <v>20</v>
      </c>
      <c r="E46" t="s">
        <v>115</v>
      </c>
      <c r="F46" t="s">
        <v>93</v>
      </c>
      <c r="G46" t="s">
        <v>33</v>
      </c>
      <c r="H46" t="s">
        <v>34</v>
      </c>
    </row>
    <row r="47" spans="1:8">
      <c r="A47">
        <v>30140</v>
      </c>
      <c r="B47">
        <v>29</v>
      </c>
      <c r="C47">
        <v>16</v>
      </c>
      <c r="D47" t="s">
        <v>20</v>
      </c>
      <c r="E47" t="s">
        <v>115</v>
      </c>
      <c r="F47" t="s">
        <v>93</v>
      </c>
      <c r="G47" t="s">
        <v>33</v>
      </c>
      <c r="H47" t="s">
        <v>34</v>
      </c>
    </row>
    <row r="48" spans="1:8">
      <c r="A48">
        <v>30180</v>
      </c>
      <c r="B48">
        <v>5</v>
      </c>
      <c r="C48">
        <v>5</v>
      </c>
      <c r="D48" t="s">
        <v>20</v>
      </c>
      <c r="E48" t="s">
        <v>39</v>
      </c>
      <c r="F48" t="s">
        <v>93</v>
      </c>
      <c r="G48" t="s">
        <v>33</v>
      </c>
      <c r="H48" t="s">
        <v>34</v>
      </c>
    </row>
    <row r="49" spans="1:8">
      <c r="A49">
        <v>30190</v>
      </c>
      <c r="B49">
        <v>5</v>
      </c>
      <c r="C49">
        <v>6</v>
      </c>
      <c r="D49" t="s">
        <v>20</v>
      </c>
      <c r="E49" t="s">
        <v>116</v>
      </c>
      <c r="F49" t="s">
        <v>93</v>
      </c>
      <c r="G49" t="s">
        <v>33</v>
      </c>
      <c r="H49" t="s">
        <v>34</v>
      </c>
    </row>
    <row r="50" spans="1:8">
      <c r="A50">
        <v>30275</v>
      </c>
      <c r="B50">
        <v>121</v>
      </c>
      <c r="C50">
        <v>20</v>
      </c>
      <c r="D50" t="s">
        <v>20</v>
      </c>
      <c r="E50" t="s">
        <v>117</v>
      </c>
      <c r="F50" t="s">
        <v>93</v>
      </c>
      <c r="G50" t="s">
        <v>33</v>
      </c>
      <c r="H50" t="s">
        <v>34</v>
      </c>
    </row>
    <row r="51" spans="1:8">
      <c r="A51">
        <v>112</v>
      </c>
      <c r="B51">
        <v>1124</v>
      </c>
      <c r="C51">
        <v>3161</v>
      </c>
      <c r="D51" t="s">
        <v>16</v>
      </c>
      <c r="E51" t="s">
        <v>30</v>
      </c>
      <c r="F51" t="s">
        <v>93</v>
      </c>
      <c r="G51" t="s">
        <v>33</v>
      </c>
      <c r="H51" t="s">
        <v>34</v>
      </c>
    </row>
    <row r="52" spans="1:8">
      <c r="A52">
        <v>112</v>
      </c>
      <c r="B52">
        <v>1124</v>
      </c>
      <c r="C52">
        <v>3161</v>
      </c>
      <c r="D52" t="s">
        <v>16</v>
      </c>
      <c r="E52" t="s">
        <v>30</v>
      </c>
      <c r="F52" t="s">
        <v>93</v>
      </c>
      <c r="G52" t="s">
        <v>33</v>
      </c>
      <c r="H52" t="s">
        <v>34</v>
      </c>
    </row>
    <row r="53" spans="1:8">
      <c r="A53">
        <v>11230</v>
      </c>
      <c r="B53">
        <v>1507</v>
      </c>
      <c r="C53">
        <v>553</v>
      </c>
      <c r="D53" t="s">
        <v>16</v>
      </c>
      <c r="E53" t="s">
        <v>100</v>
      </c>
      <c r="F53" t="s">
        <v>93</v>
      </c>
      <c r="G53" t="s">
        <v>33</v>
      </c>
      <c r="H53" t="s">
        <v>34</v>
      </c>
    </row>
    <row r="54" spans="1:8">
      <c r="A54">
        <v>11260</v>
      </c>
      <c r="B54">
        <v>595</v>
      </c>
      <c r="C54">
        <v>357</v>
      </c>
      <c r="D54" t="s">
        <v>17</v>
      </c>
      <c r="E54" t="s">
        <v>63</v>
      </c>
      <c r="F54" t="s">
        <v>93</v>
      </c>
      <c r="G54" t="s">
        <v>33</v>
      </c>
      <c r="H54" t="s">
        <v>34</v>
      </c>
    </row>
    <row r="55" spans="1:8">
      <c r="A55">
        <v>11292</v>
      </c>
      <c r="B55">
        <v>1057</v>
      </c>
      <c r="C55">
        <v>167</v>
      </c>
      <c r="D55" t="s">
        <v>18</v>
      </c>
      <c r="E55" t="s">
        <v>118</v>
      </c>
      <c r="F55" t="s">
        <v>93</v>
      </c>
      <c r="G55" t="s">
        <v>33</v>
      </c>
      <c r="H55" t="s">
        <v>34</v>
      </c>
    </row>
    <row r="56" spans="1:8">
      <c r="A56">
        <v>11294</v>
      </c>
      <c r="B56">
        <v>1057</v>
      </c>
      <c r="C56">
        <v>226</v>
      </c>
      <c r="D56" t="s">
        <v>18</v>
      </c>
      <c r="E56" t="s">
        <v>119</v>
      </c>
      <c r="F56" t="s">
        <v>93</v>
      </c>
      <c r="G56" t="s">
        <v>33</v>
      </c>
      <c r="H56" t="s">
        <v>34</v>
      </c>
    </row>
    <row r="57" spans="1:8">
      <c r="A57">
        <v>11355</v>
      </c>
      <c r="B57">
        <v>579</v>
      </c>
      <c r="C57">
        <v>1539</v>
      </c>
      <c r="D57" t="s">
        <v>16</v>
      </c>
      <c r="E57" t="s">
        <v>74</v>
      </c>
      <c r="F57" t="s">
        <v>93</v>
      </c>
      <c r="G57" t="s">
        <v>33</v>
      </c>
      <c r="H57" t="s">
        <v>34</v>
      </c>
    </row>
    <row r="58" spans="1:8">
      <c r="A58">
        <v>1140</v>
      </c>
      <c r="B58">
        <v>114</v>
      </c>
      <c r="C58">
        <v>52</v>
      </c>
      <c r="D58" t="s">
        <v>18</v>
      </c>
      <c r="E58" t="s">
        <v>120</v>
      </c>
      <c r="F58" t="s">
        <v>93</v>
      </c>
      <c r="G58" t="s">
        <v>33</v>
      </c>
      <c r="H58" t="s">
        <v>34</v>
      </c>
    </row>
    <row r="59" spans="1:8">
      <c r="A59">
        <v>1140</v>
      </c>
      <c r="B59">
        <v>114</v>
      </c>
      <c r="C59">
        <v>52</v>
      </c>
      <c r="D59" t="s">
        <v>18</v>
      </c>
      <c r="E59" t="s">
        <v>120</v>
      </c>
      <c r="F59" t="s">
        <v>93</v>
      </c>
      <c r="G59" t="s">
        <v>33</v>
      </c>
      <c r="H59" t="s">
        <v>34</v>
      </c>
    </row>
    <row r="60" spans="1:8">
      <c r="A60">
        <v>11460</v>
      </c>
      <c r="B60">
        <v>114</v>
      </c>
      <c r="C60">
        <v>14</v>
      </c>
      <c r="D60" t="s">
        <v>18</v>
      </c>
      <c r="E60" t="s">
        <v>56</v>
      </c>
      <c r="F60" t="s">
        <v>93</v>
      </c>
      <c r="G60" t="s">
        <v>33</v>
      </c>
      <c r="H60" t="s">
        <v>34</v>
      </c>
    </row>
    <row r="61" spans="1:8">
      <c r="A61">
        <v>11470</v>
      </c>
      <c r="B61">
        <v>114</v>
      </c>
      <c r="C61">
        <v>21</v>
      </c>
      <c r="D61" t="s">
        <v>18</v>
      </c>
      <c r="E61" t="s">
        <v>36</v>
      </c>
      <c r="F61" t="s">
        <v>93</v>
      </c>
      <c r="G61" t="s">
        <v>33</v>
      </c>
      <c r="H61" t="s">
        <v>34</v>
      </c>
    </row>
    <row r="62" spans="1:8">
      <c r="A62">
        <v>11500</v>
      </c>
      <c r="B62">
        <v>46</v>
      </c>
      <c r="C62">
        <v>55</v>
      </c>
      <c r="D62" t="s">
        <v>18</v>
      </c>
      <c r="E62" t="s">
        <v>121</v>
      </c>
      <c r="F62" t="s">
        <v>93</v>
      </c>
      <c r="G62" t="s">
        <v>33</v>
      </c>
      <c r="H62" t="s">
        <v>34</v>
      </c>
    </row>
    <row r="63" spans="1:8">
      <c r="A63">
        <v>11500</v>
      </c>
      <c r="B63">
        <v>46</v>
      </c>
      <c r="C63">
        <v>55</v>
      </c>
      <c r="D63" t="s">
        <v>18</v>
      </c>
      <c r="E63" t="s">
        <v>121</v>
      </c>
      <c r="F63" t="s">
        <v>93</v>
      </c>
      <c r="G63" t="s">
        <v>33</v>
      </c>
      <c r="H63" t="s">
        <v>34</v>
      </c>
    </row>
    <row r="64" spans="1:8">
      <c r="A64">
        <v>11565</v>
      </c>
      <c r="B64">
        <v>27</v>
      </c>
      <c r="C64">
        <v>11</v>
      </c>
      <c r="D64" t="s">
        <v>18</v>
      </c>
      <c r="E64" t="s">
        <v>52</v>
      </c>
      <c r="F64" t="s">
        <v>93</v>
      </c>
      <c r="G64" t="s">
        <v>33</v>
      </c>
      <c r="H64" t="s">
        <v>34</v>
      </c>
    </row>
    <row r="65" spans="1:8">
      <c r="A65">
        <v>11565</v>
      </c>
      <c r="B65">
        <v>27</v>
      </c>
      <c r="C65">
        <v>11</v>
      </c>
      <c r="D65" t="s">
        <v>18</v>
      </c>
      <c r="E65" t="s">
        <v>52</v>
      </c>
      <c r="F65" t="s">
        <v>93</v>
      </c>
      <c r="G65" t="s">
        <v>33</v>
      </c>
      <c r="H65" t="s">
        <v>34</v>
      </c>
    </row>
    <row r="66" spans="1:8">
      <c r="A66">
        <v>11900</v>
      </c>
      <c r="B66">
        <v>99</v>
      </c>
      <c r="C66">
        <v>17</v>
      </c>
      <c r="D66" t="s">
        <v>18</v>
      </c>
      <c r="E66" t="s">
        <v>71</v>
      </c>
      <c r="F66" t="s">
        <v>93</v>
      </c>
      <c r="G66" t="s">
        <v>33</v>
      </c>
      <c r="H66" t="s">
        <v>34</v>
      </c>
    </row>
    <row r="67" spans="1:8">
      <c r="A67">
        <v>11920</v>
      </c>
      <c r="B67">
        <v>99</v>
      </c>
      <c r="C67">
        <v>5</v>
      </c>
      <c r="D67" t="s">
        <v>18</v>
      </c>
      <c r="E67" t="s">
        <v>88</v>
      </c>
      <c r="F67" t="s">
        <v>93</v>
      </c>
      <c r="G67" t="s">
        <v>33</v>
      </c>
      <c r="H67" t="s">
        <v>34</v>
      </c>
    </row>
    <row r="68" spans="1:8">
      <c r="A68">
        <v>11950</v>
      </c>
      <c r="B68">
        <v>99</v>
      </c>
      <c r="C68">
        <v>18</v>
      </c>
      <c r="D68" t="s">
        <v>18</v>
      </c>
      <c r="E68" t="s">
        <v>122</v>
      </c>
      <c r="F68" t="s">
        <v>93</v>
      </c>
      <c r="G68" t="s">
        <v>33</v>
      </c>
      <c r="H68" t="s">
        <v>34</v>
      </c>
    </row>
    <row r="69" spans="1:8">
      <c r="A69">
        <v>11970</v>
      </c>
      <c r="B69">
        <v>99</v>
      </c>
      <c r="C69">
        <v>42</v>
      </c>
      <c r="D69" t="s">
        <v>18</v>
      </c>
      <c r="E69" t="s">
        <v>68</v>
      </c>
      <c r="F69" t="s">
        <v>93</v>
      </c>
      <c r="G69" t="s">
        <v>33</v>
      </c>
      <c r="H69" t="s">
        <v>34</v>
      </c>
    </row>
    <row r="70" spans="1:8">
      <c r="A70">
        <v>11780</v>
      </c>
      <c r="B70">
        <v>184</v>
      </c>
      <c r="C70">
        <v>6</v>
      </c>
      <c r="D70" t="s">
        <v>18</v>
      </c>
      <c r="E70" t="s">
        <v>123</v>
      </c>
      <c r="F70" t="s">
        <v>93</v>
      </c>
      <c r="G70" t="s">
        <v>33</v>
      </c>
      <c r="H70" t="s">
        <v>34</v>
      </c>
    </row>
    <row r="71" spans="1:8">
      <c r="A71">
        <v>11800</v>
      </c>
      <c r="B71">
        <v>184</v>
      </c>
      <c r="C71">
        <v>2</v>
      </c>
      <c r="D71" t="s">
        <v>18</v>
      </c>
      <c r="E71" t="s">
        <v>51</v>
      </c>
      <c r="F71" t="s">
        <v>93</v>
      </c>
      <c r="G71" t="s">
        <v>33</v>
      </c>
      <c r="H71" t="s">
        <v>34</v>
      </c>
    </row>
    <row r="72" spans="1:8">
      <c r="A72">
        <v>11820</v>
      </c>
      <c r="B72">
        <v>184</v>
      </c>
      <c r="C72">
        <v>9</v>
      </c>
      <c r="D72" t="s">
        <v>18</v>
      </c>
      <c r="E72" t="s">
        <v>124</v>
      </c>
      <c r="F72" t="s">
        <v>93</v>
      </c>
      <c r="G72" t="s">
        <v>33</v>
      </c>
      <c r="H72" t="s">
        <v>34</v>
      </c>
    </row>
    <row r="73" spans="1:8">
      <c r="A73">
        <v>11850</v>
      </c>
      <c r="B73">
        <v>184</v>
      </c>
      <c r="C73">
        <v>1</v>
      </c>
      <c r="D73" t="s">
        <v>18</v>
      </c>
      <c r="E73" t="s">
        <v>111</v>
      </c>
      <c r="F73" t="s">
        <v>93</v>
      </c>
      <c r="G73" t="s">
        <v>33</v>
      </c>
      <c r="H73" t="s">
        <v>34</v>
      </c>
    </row>
    <row r="74" spans="1:8">
      <c r="A74">
        <v>11670</v>
      </c>
      <c r="B74">
        <v>17</v>
      </c>
      <c r="C74">
        <v>12</v>
      </c>
      <c r="D74" t="s">
        <v>18</v>
      </c>
      <c r="E74" t="s">
        <v>72</v>
      </c>
      <c r="F74" t="s">
        <v>93</v>
      </c>
      <c r="G74" t="s">
        <v>33</v>
      </c>
      <c r="H74" t="s">
        <v>34</v>
      </c>
    </row>
    <row r="75" spans="1:8">
      <c r="A75">
        <v>11690</v>
      </c>
      <c r="B75">
        <v>17</v>
      </c>
      <c r="C75">
        <v>21</v>
      </c>
      <c r="D75" t="s">
        <v>18</v>
      </c>
      <c r="E75" t="s">
        <v>125</v>
      </c>
      <c r="F75" t="s">
        <v>93</v>
      </c>
      <c r="G75" t="s">
        <v>33</v>
      </c>
      <c r="H75" t="s">
        <v>34</v>
      </c>
    </row>
    <row r="76" spans="1:8">
      <c r="A76">
        <v>11700</v>
      </c>
      <c r="B76">
        <v>17</v>
      </c>
      <c r="C76">
        <v>28</v>
      </c>
      <c r="D76" t="s">
        <v>18</v>
      </c>
      <c r="E76" t="s">
        <v>126</v>
      </c>
      <c r="F76" t="s">
        <v>93</v>
      </c>
      <c r="G76" t="s">
        <v>33</v>
      </c>
      <c r="H76" t="s">
        <v>34</v>
      </c>
    </row>
    <row r="77" spans="1:8">
      <c r="A77">
        <v>11725</v>
      </c>
      <c r="B77">
        <v>13</v>
      </c>
      <c r="C77">
        <v>35</v>
      </c>
      <c r="D77" t="s">
        <v>18</v>
      </c>
      <c r="E77" t="s">
        <v>127</v>
      </c>
      <c r="F77" t="s">
        <v>93</v>
      </c>
      <c r="G77" t="s">
        <v>33</v>
      </c>
      <c r="H77" t="s">
        <v>34</v>
      </c>
    </row>
    <row r="78" spans="1:8">
      <c r="A78">
        <v>178</v>
      </c>
      <c r="B78">
        <v>2391</v>
      </c>
      <c r="C78">
        <v>2291</v>
      </c>
      <c r="D78" t="s">
        <v>22</v>
      </c>
      <c r="E78" t="s">
        <v>128</v>
      </c>
      <c r="F78" t="s">
        <v>93</v>
      </c>
      <c r="G78" t="s">
        <v>33</v>
      </c>
      <c r="H78" t="s">
        <v>34</v>
      </c>
    </row>
    <row r="79" spans="1:8">
      <c r="A79">
        <v>19450</v>
      </c>
      <c r="B79">
        <v>63</v>
      </c>
      <c r="C79">
        <v>96</v>
      </c>
      <c r="D79" t="s">
        <v>19</v>
      </c>
      <c r="E79" t="s">
        <v>129</v>
      </c>
      <c r="F79" t="s">
        <v>93</v>
      </c>
      <c r="G79" t="s">
        <v>33</v>
      </c>
      <c r="H79" t="s">
        <v>34</v>
      </c>
    </row>
    <row r="80" spans="1:8">
      <c r="A80">
        <v>19480</v>
      </c>
      <c r="B80">
        <v>2</v>
      </c>
      <c r="C80">
        <v>154</v>
      </c>
      <c r="D80" t="s">
        <v>18</v>
      </c>
      <c r="E80" t="s">
        <v>48</v>
      </c>
      <c r="F80" t="s">
        <v>93</v>
      </c>
      <c r="G80" t="s">
        <v>33</v>
      </c>
      <c r="H80" t="s">
        <v>34</v>
      </c>
    </row>
    <row r="81" spans="1:8">
      <c r="A81">
        <v>19630</v>
      </c>
      <c r="B81">
        <v>815</v>
      </c>
      <c r="C81">
        <v>818</v>
      </c>
      <c r="D81" t="s">
        <v>17</v>
      </c>
      <c r="E81" t="s">
        <v>130</v>
      </c>
      <c r="F81" t="s">
        <v>93</v>
      </c>
      <c r="G81" t="s">
        <v>33</v>
      </c>
      <c r="H81" t="s">
        <v>34</v>
      </c>
    </row>
    <row r="82" spans="1:8">
      <c r="A82">
        <v>19660</v>
      </c>
      <c r="B82">
        <v>1099</v>
      </c>
      <c r="C82">
        <v>848</v>
      </c>
      <c r="D82" t="s">
        <v>19</v>
      </c>
      <c r="E82" t="s">
        <v>27</v>
      </c>
      <c r="F82" t="s">
        <v>93</v>
      </c>
      <c r="G82" t="s">
        <v>33</v>
      </c>
      <c r="H82" t="s">
        <v>34</v>
      </c>
    </row>
    <row r="83" spans="1:8">
      <c r="A83">
        <v>2030</v>
      </c>
      <c r="B83">
        <v>151</v>
      </c>
      <c r="C83">
        <v>122</v>
      </c>
      <c r="D83" t="s">
        <v>18</v>
      </c>
      <c r="E83" t="s">
        <v>131</v>
      </c>
      <c r="F83" t="s">
        <v>93</v>
      </c>
      <c r="G83" t="s">
        <v>33</v>
      </c>
      <c r="H83" t="s">
        <v>34</v>
      </c>
    </row>
    <row r="84" spans="1:8">
      <c r="A84">
        <v>3080</v>
      </c>
      <c r="B84">
        <v>112</v>
      </c>
      <c r="C84">
        <v>157</v>
      </c>
      <c r="D84" t="s">
        <v>17</v>
      </c>
      <c r="E84" t="s">
        <v>132</v>
      </c>
      <c r="F84" t="s">
        <v>93</v>
      </c>
      <c r="G84" t="s">
        <v>33</v>
      </c>
      <c r="H84" t="s">
        <v>34</v>
      </c>
    </row>
    <row r="85" spans="1:8">
      <c r="A85">
        <v>3110</v>
      </c>
      <c r="B85">
        <v>166</v>
      </c>
      <c r="C85">
        <v>165</v>
      </c>
      <c r="D85" t="s">
        <v>19</v>
      </c>
      <c r="E85" t="s">
        <v>133</v>
      </c>
      <c r="F85" t="s">
        <v>93</v>
      </c>
      <c r="G85" t="s">
        <v>33</v>
      </c>
      <c r="H85" t="s">
        <v>34</v>
      </c>
    </row>
    <row r="86" spans="1:8">
      <c r="A86">
        <v>3180</v>
      </c>
      <c r="B86">
        <v>343</v>
      </c>
      <c r="C86">
        <v>208</v>
      </c>
      <c r="D86" t="s">
        <v>23</v>
      </c>
      <c r="E86" t="s">
        <v>86</v>
      </c>
      <c r="F86" t="s">
        <v>93</v>
      </c>
      <c r="G86" t="s">
        <v>33</v>
      </c>
      <c r="H86" t="s">
        <v>34</v>
      </c>
    </row>
    <row r="87" spans="1:8">
      <c r="A87">
        <v>10130</v>
      </c>
      <c r="B87">
        <v>509</v>
      </c>
      <c r="C87">
        <v>542</v>
      </c>
      <c r="D87" t="s">
        <v>17</v>
      </c>
      <c r="E87" t="s">
        <v>134</v>
      </c>
      <c r="F87" t="s">
        <v>93</v>
      </c>
      <c r="G87" t="s">
        <v>33</v>
      </c>
      <c r="H87" t="s">
        <v>34</v>
      </c>
    </row>
    <row r="88" spans="1:8">
      <c r="A88">
        <v>10160</v>
      </c>
      <c r="B88">
        <v>105</v>
      </c>
      <c r="C88">
        <v>313</v>
      </c>
      <c r="D88" t="s">
        <v>19</v>
      </c>
      <c r="E88" t="s">
        <v>45</v>
      </c>
      <c r="F88" t="s">
        <v>93</v>
      </c>
      <c r="G88" t="s">
        <v>33</v>
      </c>
      <c r="H88" t="s">
        <v>34</v>
      </c>
    </row>
    <row r="89" spans="1:8">
      <c r="A89">
        <v>10220</v>
      </c>
      <c r="B89">
        <v>97</v>
      </c>
      <c r="C89">
        <v>302</v>
      </c>
      <c r="D89" t="s">
        <v>17</v>
      </c>
      <c r="E89" t="s">
        <v>135</v>
      </c>
      <c r="F89" t="s">
        <v>93</v>
      </c>
      <c r="G89" t="s">
        <v>33</v>
      </c>
      <c r="H89" t="s">
        <v>34</v>
      </c>
    </row>
    <row r="90" spans="1:8">
      <c r="A90">
        <v>10200</v>
      </c>
      <c r="B90">
        <v>732</v>
      </c>
      <c r="C90">
        <v>120</v>
      </c>
      <c r="D90" t="s">
        <v>17</v>
      </c>
      <c r="E90" t="s">
        <v>50</v>
      </c>
      <c r="F90" t="s">
        <v>93</v>
      </c>
      <c r="G90" t="s">
        <v>33</v>
      </c>
      <c r="H90" t="s">
        <v>34</v>
      </c>
    </row>
    <row r="91" spans="1:8">
      <c r="A91">
        <v>10070</v>
      </c>
      <c r="B91">
        <v>732</v>
      </c>
      <c r="C91">
        <v>102</v>
      </c>
      <c r="D91" t="s">
        <v>18</v>
      </c>
      <c r="E91" t="s">
        <v>136</v>
      </c>
      <c r="F91" t="s">
        <v>93</v>
      </c>
      <c r="G91" t="s">
        <v>33</v>
      </c>
      <c r="H91" t="s">
        <v>34</v>
      </c>
    </row>
    <row r="92" spans="1:8">
      <c r="A92">
        <v>10090</v>
      </c>
      <c r="B92">
        <v>732</v>
      </c>
      <c r="C92">
        <v>110</v>
      </c>
      <c r="D92" t="s">
        <v>18</v>
      </c>
      <c r="E92" t="s">
        <v>137</v>
      </c>
      <c r="F92" t="s">
        <v>93</v>
      </c>
      <c r="G92" t="s">
        <v>33</v>
      </c>
      <c r="H92" t="s">
        <v>34</v>
      </c>
    </row>
    <row r="93" spans="1:8">
      <c r="A93">
        <v>10100</v>
      </c>
      <c r="B93">
        <v>732</v>
      </c>
      <c r="C93">
        <v>112</v>
      </c>
      <c r="D93" t="s">
        <v>18</v>
      </c>
      <c r="E93" t="s">
        <v>138</v>
      </c>
      <c r="F93" t="s">
        <v>93</v>
      </c>
      <c r="G93" t="s">
        <v>33</v>
      </c>
      <c r="H93" t="s">
        <v>34</v>
      </c>
    </row>
    <row r="94" spans="1:8">
      <c r="A94">
        <v>240</v>
      </c>
      <c r="B94">
        <v>565</v>
      </c>
      <c r="C94">
        <v>2267</v>
      </c>
      <c r="D94" t="s">
        <v>24</v>
      </c>
      <c r="E94" t="s">
        <v>58</v>
      </c>
      <c r="F94" t="s">
        <v>93</v>
      </c>
      <c r="G94" t="s">
        <v>33</v>
      </c>
      <c r="H94" t="s">
        <v>34</v>
      </c>
    </row>
    <row r="95" spans="1:8">
      <c r="A95">
        <v>270</v>
      </c>
      <c r="B95">
        <v>232</v>
      </c>
      <c r="C95">
        <v>750</v>
      </c>
      <c r="D95" t="s">
        <v>25</v>
      </c>
      <c r="E95" t="s">
        <v>139</v>
      </c>
      <c r="F95" t="s">
        <v>93</v>
      </c>
      <c r="G95" t="s">
        <v>33</v>
      </c>
      <c r="H95" t="s">
        <v>34</v>
      </c>
    </row>
    <row r="96" spans="1:8">
      <c r="A96">
        <v>285</v>
      </c>
      <c r="B96">
        <v>232</v>
      </c>
      <c r="C96">
        <v>763</v>
      </c>
      <c r="D96" t="s">
        <v>25</v>
      </c>
      <c r="E96" t="s">
        <v>54</v>
      </c>
      <c r="F96" t="s">
        <v>93</v>
      </c>
      <c r="G96" t="s">
        <v>33</v>
      </c>
      <c r="H96" t="s">
        <v>34</v>
      </c>
    </row>
    <row r="97" spans="1:8">
      <c r="A97">
        <v>290</v>
      </c>
      <c r="B97">
        <v>232</v>
      </c>
      <c r="C97">
        <v>777</v>
      </c>
      <c r="D97" t="s">
        <v>23</v>
      </c>
      <c r="E97" t="s">
        <v>140</v>
      </c>
      <c r="F97" t="s">
        <v>93</v>
      </c>
      <c r="G97" t="s">
        <v>33</v>
      </c>
      <c r="H9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A1:M119"/>
  <sheetViews>
    <sheetView topLeftCell="A91" workbookViewId="0">
      <selection activeCell="I105" sqref="I105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83</v>
      </c>
    </row>
    <row r="7" spans="1:13">
      <c r="A7" s="9" t="s">
        <v>8</v>
      </c>
      <c r="B7" s="9" t="s">
        <v>273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9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1058</v>
      </c>
      <c r="F8" s="9">
        <v>182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1.3493540321659359</v>
      </c>
      <c r="J8" s="9">
        <v>-48</v>
      </c>
      <c r="K8" s="9">
        <v>19.649999999999999</v>
      </c>
      <c r="L8" s="9">
        <f ca="1">(I8/K8)*100</f>
        <v>6.8669416395213023</v>
      </c>
      <c r="M8" s="9" t="str">
        <f ca="1">B8&amp;C8</f>
        <v>150150</v>
      </c>
    </row>
    <row r="9" spans="1:13">
      <c r="A9" s="9">
        <v>10</v>
      </c>
      <c r="B9" s="9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1058</v>
      </c>
      <c r="F9" s="9">
        <v>182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0" ca="1" si="0">D9+4*E9*10/(PI()*G9^2)+16*F9*10^4/(PI()*G9^2*H9)</f>
        <v>1.3493540321659359</v>
      </c>
      <c r="J9" s="9">
        <v>-48</v>
      </c>
      <c r="K9" s="9">
        <v>19.649999999999999</v>
      </c>
      <c r="L9" s="9">
        <f t="shared" ref="L9:L70" ca="1" si="1">(I9/K9)*100</f>
        <v>6.8669416395213023</v>
      </c>
      <c r="M9" s="9" t="str">
        <f t="shared" ref="M9:M70" ca="1" si="2">B9&amp;C9</f>
        <v>150150</v>
      </c>
    </row>
    <row r="10" spans="1:13">
      <c r="A10" s="9">
        <v>20070</v>
      </c>
      <c r="B10" s="9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221</v>
      </c>
      <c r="F10" s="9">
        <v>148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9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912</v>
      </c>
      <c r="F11" s="9">
        <v>190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9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747</v>
      </c>
      <c r="F12" s="9">
        <v>607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9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717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9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717</v>
      </c>
      <c r="F14" s="9">
        <v>23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9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666</v>
      </c>
      <c r="F15" s="9">
        <v>97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9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602</v>
      </c>
      <c r="F16" s="9">
        <v>109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9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89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0.46789953024955905</v>
      </c>
      <c r="J17" s="9">
        <v>-48</v>
      </c>
      <c r="K17" s="9">
        <v>19.649999999999999</v>
      </c>
      <c r="L17" s="9">
        <f t="shared" ca="1" si="1"/>
        <v>2.3811680928730743</v>
      </c>
      <c r="M17" s="9" t="str">
        <f t="shared" ca="1" si="2"/>
        <v>15050</v>
      </c>
    </row>
    <row r="18" spans="1:13">
      <c r="A18" s="9">
        <v>6380</v>
      </c>
      <c r="B18" s="9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1.7980587662528922</v>
      </c>
      <c r="J18" s="9">
        <v>-48</v>
      </c>
      <c r="K18" s="9">
        <v>51.02</v>
      </c>
      <c r="L18" s="9">
        <f t="shared" ca="1" si="1"/>
        <v>3.524223375642674</v>
      </c>
      <c r="M18" s="9" t="str">
        <f t="shared" ca="1" si="2"/>
        <v>15050</v>
      </c>
    </row>
    <row r="19" spans="1:13">
      <c r="A19" s="9">
        <v>6410</v>
      </c>
      <c r="B19" s="9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104</v>
      </c>
      <c r="F19" s="9">
        <v>55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9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135</v>
      </c>
      <c r="F20" s="9">
        <v>50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>
      <c r="A21" s="9">
        <v>74</v>
      </c>
      <c r="B21" s="9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701</v>
      </c>
      <c r="F21" s="9">
        <v>77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3.3557126424428239</v>
      </c>
      <c r="J21" s="9">
        <v>-48</v>
      </c>
      <c r="K21" s="9">
        <v>51.02</v>
      </c>
      <c r="L21" s="9">
        <f t="shared" ca="1" si="1"/>
        <v>6.5772493971831114</v>
      </c>
      <c r="M21" s="9" t="str">
        <f t="shared" ca="1" si="2"/>
        <v>15050</v>
      </c>
    </row>
    <row r="22" spans="1:13">
      <c r="A22" s="9">
        <v>7400</v>
      </c>
      <c r="B22" s="9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637</v>
      </c>
      <c r="F22" s="9">
        <v>88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3.6658732317119429</v>
      </c>
      <c r="J22" s="9">
        <v>-48</v>
      </c>
      <c r="K22" s="9">
        <v>51.02</v>
      </c>
      <c r="L22" s="9">
        <f t="shared" ca="1" si="1"/>
        <v>7.1851690155075323</v>
      </c>
      <c r="M22" s="9" t="str">
        <f t="shared" ca="1" si="2"/>
        <v>15050</v>
      </c>
    </row>
    <row r="23" spans="1:13">
      <c r="A23" s="9">
        <v>7412</v>
      </c>
      <c r="B23" s="9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96</v>
      </c>
      <c r="F23" s="9">
        <v>12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1.0378356417172772</v>
      </c>
      <c r="J23" s="9">
        <v>-48</v>
      </c>
      <c r="K23" s="9">
        <v>51.02</v>
      </c>
      <c r="L23" s="9">
        <f t="shared" ca="1" si="1"/>
        <v>2.0341741311589123</v>
      </c>
      <c r="M23" s="9" t="str">
        <f t="shared" ca="1" si="2"/>
        <v>15050</v>
      </c>
    </row>
    <row r="24" spans="1:13">
      <c r="A24" s="9">
        <v>7414</v>
      </c>
      <c r="B24" s="9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83</v>
      </c>
      <c r="F24" s="9">
        <v>70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2.6121445441739515</v>
      </c>
      <c r="J24" s="9">
        <v>-48</v>
      </c>
      <c r="K24" s="9">
        <v>51.02</v>
      </c>
      <c r="L24" s="9">
        <f t="shared" ca="1" si="1"/>
        <v>5.1198442653350673</v>
      </c>
      <c r="M24" s="9" t="str">
        <f t="shared" ca="1" si="2"/>
        <v>150150</v>
      </c>
    </row>
    <row r="25" spans="1:13">
      <c r="A25" s="9">
        <v>7470</v>
      </c>
      <c r="B25" s="9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0.18930219591487471</v>
      </c>
      <c r="J25" s="9">
        <v>-48</v>
      </c>
      <c r="K25" s="9">
        <v>19.649999999999999</v>
      </c>
      <c r="L25" s="9">
        <f t="shared" ca="1" si="1"/>
        <v>0.9633699537652658</v>
      </c>
      <c r="M25" s="9" t="str">
        <f t="shared" ca="1" si="2"/>
        <v>150150</v>
      </c>
    </row>
    <row r="26" spans="1:13">
      <c r="A26" s="9">
        <v>7560</v>
      </c>
      <c r="B26" s="9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45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1.1741237898558194</v>
      </c>
      <c r="J26" s="9">
        <v>-48</v>
      </c>
      <c r="K26" s="9">
        <v>51.02</v>
      </c>
      <c r="L26" s="9">
        <f t="shared" ca="1" si="1"/>
        <v>2.3013010385257142</v>
      </c>
      <c r="M26" s="9" t="str">
        <f t="shared" ca="1" si="2"/>
        <v>150150</v>
      </c>
    </row>
    <row r="27" spans="1:13">
      <c r="A27" s="9">
        <v>7640</v>
      </c>
      <c r="B27" s="9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22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9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25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9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656</v>
      </c>
      <c r="F29" s="9">
        <v>109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9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40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9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19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9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18</v>
      </c>
      <c r="F32" s="9">
        <v>17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9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13</v>
      </c>
      <c r="F33" s="9">
        <v>16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9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731</v>
      </c>
      <c r="F34" s="9">
        <v>142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9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151</v>
      </c>
      <c r="F35" s="9">
        <v>41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9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35</v>
      </c>
      <c r="F36" s="9">
        <v>40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9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35</v>
      </c>
      <c r="F37" s="9">
        <v>40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9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50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9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56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9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1857</v>
      </c>
      <c r="F40" s="9">
        <v>195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9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1206</v>
      </c>
      <c r="F41" s="9">
        <v>415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9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371</v>
      </c>
      <c r="F42" s="9">
        <v>359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>
      <c r="A43" s="9">
        <v>11294</v>
      </c>
      <c r="B43" s="9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1278</v>
      </c>
      <c r="F43" s="9">
        <v>48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0250</v>
      </c>
    </row>
    <row r="44" spans="1:13">
      <c r="A44" s="9">
        <v>1140</v>
      </c>
      <c r="B44" s="9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109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4.4264685583880627</v>
      </c>
      <c r="J44" s="9">
        <v>-48</v>
      </c>
      <c r="K44" s="9">
        <v>19.649999999999999</v>
      </c>
      <c r="L44" s="9">
        <f t="shared" ca="1" si="1"/>
        <v>22.526557549048668</v>
      </c>
      <c r="M44" s="9" t="str">
        <f t="shared" ca="1" si="2"/>
        <v>300100</v>
      </c>
    </row>
    <row r="45" spans="1:13">
      <c r="A45" s="9">
        <v>11470</v>
      </c>
      <c r="B45" s="9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>
      <c r="A46" s="9">
        <v>11920</v>
      </c>
      <c r="B46" s="9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0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51.02</v>
      </c>
      <c r="L46" s="9">
        <f t="shared" si="1"/>
        <v>0</v>
      </c>
      <c r="M46" s="9" t="str">
        <f t="shared" ca="1" si="2"/>
        <v>30080</v>
      </c>
    </row>
    <row r="47" spans="1:13">
      <c r="A47" s="9">
        <v>11970</v>
      </c>
      <c r="B47" s="9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0</v>
      </c>
      <c r="F47" s="9">
        <v>123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11800</v>
      </c>
      <c r="B48" s="9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0</v>
      </c>
      <c r="F48" s="9">
        <v>33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11820</v>
      </c>
      <c r="B49" s="9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0</v>
      </c>
      <c r="F49" s="9">
        <v>15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11850</v>
      </c>
      <c r="B50" s="9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0</v>
      </c>
      <c r="F50" s="9">
        <v>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11670</v>
      </c>
      <c r="B51" s="9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0</v>
      </c>
      <c r="F51" s="9">
        <v>22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1.0984781962278372</v>
      </c>
      <c r="J51" s="9">
        <v>-48</v>
      </c>
      <c r="K51" s="9">
        <v>51.02</v>
      </c>
      <c r="L51" s="9">
        <f t="shared" ca="1" si="1"/>
        <v>2.1530344888824717</v>
      </c>
      <c r="M51" s="9" t="str">
        <f t="shared" ca="1" si="2"/>
        <v>30080</v>
      </c>
    </row>
    <row r="52" spans="1:13">
      <c r="A52" s="9">
        <v>11690</v>
      </c>
      <c r="B52" s="9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0</v>
      </c>
      <c r="F52" s="9">
        <v>34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178</v>
      </c>
      <c r="B53" s="9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8336</v>
      </c>
      <c r="F53" s="9">
        <v>349</v>
      </c>
      <c r="G53" s="9">
        <v>442.98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19.649999999999999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19450</v>
      </c>
      <c r="B54" s="9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128</v>
      </c>
      <c r="F54" s="9">
        <v>304</v>
      </c>
      <c r="G54" s="9">
        <v>111.13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19.649999999999999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19480</v>
      </c>
      <c r="B55" s="9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133</v>
      </c>
      <c r="F55" s="9">
        <v>344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2030</v>
      </c>
      <c r="B56" s="9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</v>
      </c>
      <c r="F56" s="9">
        <v>46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19.600000000000001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3080</v>
      </c>
      <c r="B57" s="9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114</v>
      </c>
      <c r="F57" s="9">
        <v>88</v>
      </c>
      <c r="G57" s="9">
        <v>138.18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3110</v>
      </c>
      <c r="B58" s="9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1333</v>
      </c>
      <c r="F58" s="9">
        <v>183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4.1476505380087367</v>
      </c>
      <c r="J58" s="9">
        <v>-48</v>
      </c>
      <c r="K58" s="9">
        <v>51.02</v>
      </c>
      <c r="L58" s="9">
        <f t="shared" ca="1" si="1"/>
        <v>8.1294600901778455</v>
      </c>
      <c r="M58" s="9" t="str">
        <f t="shared" ca="1" si="2"/>
        <v>300100</v>
      </c>
    </row>
    <row r="59" spans="1:13">
      <c r="A59" s="9">
        <v>3180</v>
      </c>
      <c r="B59" s="9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30</v>
      </c>
      <c r="F59" s="9">
        <v>1127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1.2516309143389481</v>
      </c>
      <c r="J59" s="9">
        <v>-48</v>
      </c>
      <c r="K59" s="9">
        <v>51.02</v>
      </c>
      <c r="L59" s="9">
        <f t="shared" ca="1" si="1"/>
        <v>2.4532162178340808</v>
      </c>
      <c r="M59" s="9" t="str">
        <f t="shared" ca="1" si="2"/>
        <v>300100</v>
      </c>
    </row>
    <row r="60" spans="1:13">
      <c r="A60" s="9">
        <v>10130</v>
      </c>
      <c r="B60" s="9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454</v>
      </c>
      <c r="F60" s="9">
        <v>1040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10160</v>
      </c>
      <c r="B61" s="9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1979</v>
      </c>
      <c r="F61" s="9">
        <v>1365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10220</v>
      </c>
      <c r="B62" s="9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2557</v>
      </c>
      <c r="F62" s="9">
        <v>1619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38.486702926681225</v>
      </c>
      <c r="J62" s="9">
        <v>-48</v>
      </c>
      <c r="K62" s="9">
        <v>41.37</v>
      </c>
      <c r="L62" s="9">
        <f t="shared" ca="1" si="1"/>
        <v>93.030463927196578</v>
      </c>
      <c r="M62" s="9" t="str">
        <f t="shared" ca="1" si="2"/>
        <v>30040</v>
      </c>
    </row>
    <row r="63" spans="1:13">
      <c r="A63" s="9">
        <v>10200</v>
      </c>
      <c r="B63" s="9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420</v>
      </c>
      <c r="F63" s="9">
        <v>42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41.37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10070</v>
      </c>
      <c r="B64" s="9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420</v>
      </c>
      <c r="F64" s="9">
        <v>69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4.9552460133847864</v>
      </c>
      <c r="J64" s="9">
        <v>-48</v>
      </c>
      <c r="K64" s="9">
        <v>19.649999999999999</v>
      </c>
      <c r="L64" s="9">
        <f t="shared" ca="1" si="1"/>
        <v>25.217536963790266</v>
      </c>
      <c r="M64" s="9" t="str">
        <f t="shared" ca="1" si="2"/>
        <v>30040</v>
      </c>
    </row>
    <row r="65" spans="1:13">
      <c r="A65" s="9">
        <v>10090</v>
      </c>
      <c r="B65" s="9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420</v>
      </c>
      <c r="F65" s="9">
        <v>64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19.649999999999999</v>
      </c>
      <c r="L65" s="9">
        <f t="shared" si="1"/>
        <v>0</v>
      </c>
      <c r="M65" s="9" t="str">
        <f t="shared" ca="1" si="2"/>
        <v>30025</v>
      </c>
    </row>
    <row r="66" spans="1:13">
      <c r="A66" s="9">
        <v>10100</v>
      </c>
      <c r="B66" s="9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420</v>
      </c>
      <c r="F66" s="9">
        <v>59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51.02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240</v>
      </c>
      <c r="B67" s="9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34</v>
      </c>
      <c r="F67" s="9">
        <v>3674</v>
      </c>
      <c r="G67" s="9">
        <v>302.39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270</v>
      </c>
      <c r="B68" s="9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5990</v>
      </c>
      <c r="F68" s="9">
        <v>4583</v>
      </c>
      <c r="G68" s="9">
        <v>248.54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285</v>
      </c>
      <c r="B69" s="9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6640</v>
      </c>
      <c r="F69" s="9">
        <v>4580</v>
      </c>
      <c r="G69" s="9">
        <v>248.54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290</v>
      </c>
      <c r="B70" s="9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7260</v>
      </c>
      <c r="F70" s="9">
        <v>4578</v>
      </c>
      <c r="G70" s="9">
        <v>357.25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41.37</v>
      </c>
      <c r="L70" s="9" t="e">
        <f t="shared" ca="1" si="1"/>
        <v>#DIV/0!</v>
      </c>
      <c r="M70" s="9" t="str">
        <f t="shared" ca="1" si="2"/>
        <v>040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83</v>
      </c>
      <c r="E105" s="14">
        <f ca="1">IFERROR(INDEX(F8:F100,MATCH(F105:F600,I8:I300,0)),INDEX(E8:F100,MATCH(F105:F600,M8:M300,0)))</f>
        <v>70</v>
      </c>
      <c r="F105" s="19">
        <f t="array" aca="1" ref="F105" ca="1">MAX(IF(M8:M300=150&amp;150,I8:I300))</f>
        <v>2.6121445441739515</v>
      </c>
      <c r="G105" s="19">
        <f ca="1">IFERROR(INDEX(L8:L100,MATCH(F105:F600,I8:I300,0)),INDEX(L8:L100,MATCH(F105:F600,M8:M300,0)))</f>
        <v>5.1198442653350673</v>
      </c>
    </row>
    <row r="106" spans="1:7">
      <c r="A106" s="14">
        <f t="shared" ref="A106:A119" ca="1" si="3">IFERROR(INDEX(A9:A101,MATCH(F106:F301,I9:I301,0)),INDEX(A9:A101,MATCH(F106:F601,M9:M301,0)))</f>
        <v>7400</v>
      </c>
      <c r="B106" s="14">
        <v>150</v>
      </c>
      <c r="C106" s="14">
        <v>50</v>
      </c>
      <c r="D106" s="14">
        <f t="shared" ref="D106:D119" ca="1" si="4">IFERROR(INDEX(E9:E101,MATCH(F106:F601,I9:I301,0)),INDEX(E9:E101,MATCH(F106:F601,M9:M301,0)))</f>
        <v>637</v>
      </c>
      <c r="E106" s="14">
        <f t="shared" ref="E106:E119" ca="1" si="5">IFERROR(INDEX(F9:F101,MATCH(F106:F601,I9:I301,0)),INDEX(E9:F101,MATCH(F106:F601,M9:M301,0)))</f>
        <v>88</v>
      </c>
      <c r="F106" s="19">
        <f t="array" aca="1" ref="F106" ca="1">MAX(IF(M8:M300=150&amp;50,I8:I300))</f>
        <v>3.6658732317119429</v>
      </c>
      <c r="G106" s="19">
        <f t="shared" ref="G106:G119" ca="1" si="6">IFERROR(INDEX(L9:L101,MATCH(F106:F601,I9:I301,0)),INDEX(L9:L101,MATCH(F106:F601,M9:M301,0)))</f>
        <v>7.1851690155075323</v>
      </c>
    </row>
    <row r="107" spans="1:7">
      <c r="A107" s="14">
        <f t="shared" ca="1" si="3"/>
        <v>2015</v>
      </c>
      <c r="B107" s="14">
        <v>150</v>
      </c>
      <c r="C107" s="14">
        <v>25</v>
      </c>
      <c r="D107" s="14">
        <f t="shared" ca="1" si="4"/>
        <v>717</v>
      </c>
      <c r="E107" s="14">
        <f t="shared" ca="1" si="5"/>
        <v>60</v>
      </c>
      <c r="F107" s="19">
        <f t="array" aca="1" ref="F107" ca="1">MAX(IF(M8:M300=150&amp;25,I8:I300))</f>
        <v>0</v>
      </c>
      <c r="G107" s="19">
        <f t="shared" ca="1" si="6"/>
        <v>0</v>
      </c>
    </row>
    <row r="108" spans="1:7">
      <c r="A108" s="14">
        <f t="shared" ca="1" si="3"/>
        <v>2015</v>
      </c>
      <c r="B108" s="14">
        <v>150</v>
      </c>
      <c r="C108" s="10">
        <v>100</v>
      </c>
      <c r="D108" s="14">
        <f t="shared" ca="1" si="4"/>
        <v>717</v>
      </c>
      <c r="E108" s="14">
        <f t="shared" ca="1" si="5"/>
        <v>60</v>
      </c>
      <c r="F108" s="19">
        <f t="array" aca="1" ref="F108" ca="1">MAX(IF(M8:M300=150&amp;100,I8:I300))</f>
        <v>0</v>
      </c>
      <c r="G108" s="19">
        <f t="shared" ca="1" si="6"/>
        <v>0</v>
      </c>
    </row>
    <row r="109" spans="1:7">
      <c r="A109" s="14">
        <f t="shared" ca="1" si="3"/>
        <v>2015</v>
      </c>
      <c r="B109" s="14">
        <v>150</v>
      </c>
      <c r="C109" s="10">
        <v>250</v>
      </c>
      <c r="D109" s="14">
        <f t="shared" ca="1" si="4"/>
        <v>717</v>
      </c>
      <c r="E109" s="14">
        <f t="shared" ca="1" si="5"/>
        <v>60</v>
      </c>
      <c r="F109" s="19">
        <f t="array" aca="1" ref="F109" ca="1">MAX(IF(M8:M300=150&amp;250,I8:I300))</f>
        <v>0</v>
      </c>
      <c r="G109" s="19">
        <f t="shared" ca="1" si="6"/>
        <v>0</v>
      </c>
    </row>
    <row r="110" spans="1:7">
      <c r="A110" s="14">
        <f t="shared" ca="1" si="3"/>
        <v>2015</v>
      </c>
      <c r="B110" s="14">
        <v>150</v>
      </c>
      <c r="C110" s="10">
        <v>400</v>
      </c>
      <c r="D110" s="14">
        <f t="shared" ca="1" si="4"/>
        <v>717</v>
      </c>
      <c r="E110" s="14">
        <f t="shared" ca="1" si="5"/>
        <v>60</v>
      </c>
      <c r="F110" s="19">
        <f t="array" aca="1" ref="F110" ca="1">MAX(IF(M8:M300=150&amp;400,I8:I300))</f>
        <v>0</v>
      </c>
      <c r="G110" s="19">
        <f t="shared" ca="1" si="6"/>
        <v>0</v>
      </c>
    </row>
    <row r="111" spans="1:7">
      <c r="A111" s="14">
        <f t="shared" ca="1" si="3"/>
        <v>20040</v>
      </c>
      <c r="B111" s="14">
        <v>150</v>
      </c>
      <c r="C111" s="10">
        <v>80</v>
      </c>
      <c r="D111" s="14">
        <f t="shared" ca="1" si="4"/>
        <v>717</v>
      </c>
      <c r="E111" s="14">
        <f t="shared" ca="1" si="5"/>
        <v>23</v>
      </c>
      <c r="F111" s="19">
        <f t="array" aca="1" ref="F111" ca="1">MAX(IF(M8:M300=150&amp;80,I8:I300))</f>
        <v>0</v>
      </c>
      <c r="G111" s="19">
        <f t="shared" ca="1" si="6"/>
        <v>0</v>
      </c>
    </row>
    <row r="112" spans="1:7">
      <c r="A112" s="14">
        <f t="shared" ca="1" si="3"/>
        <v>6330</v>
      </c>
      <c r="B112" s="14">
        <v>300</v>
      </c>
      <c r="C112" s="10">
        <v>150</v>
      </c>
      <c r="D112" s="14">
        <f t="shared" ca="1" si="4"/>
        <v>135</v>
      </c>
      <c r="E112" s="14">
        <f t="shared" ca="1" si="5"/>
        <v>50</v>
      </c>
      <c r="F112" s="19">
        <f t="array" aca="1" ref="F112" ca="1">MAX(IF(M8:M300=300&amp;150,I8:I300))</f>
        <v>0</v>
      </c>
      <c r="G112" s="19">
        <f t="shared" ca="1" si="6"/>
        <v>0</v>
      </c>
    </row>
    <row r="113" spans="1:7">
      <c r="A113" s="14">
        <f t="shared" ca="1" si="3"/>
        <v>6330</v>
      </c>
      <c r="B113" s="14">
        <v>300</v>
      </c>
      <c r="C113" s="10">
        <v>50</v>
      </c>
      <c r="D113" s="14">
        <f t="shared" ca="1" si="4"/>
        <v>135</v>
      </c>
      <c r="E113" s="14">
        <f t="shared" ca="1" si="5"/>
        <v>50</v>
      </c>
      <c r="F113" s="19">
        <f t="array" aca="1" ref="F113" ca="1">MAX(IF(M8:M300=300&amp;50,I8:I300))</f>
        <v>0</v>
      </c>
      <c r="G113" s="19">
        <f t="shared" ca="1" si="6"/>
        <v>0</v>
      </c>
    </row>
    <row r="114" spans="1:7">
      <c r="A114" s="14">
        <f t="shared" ca="1" si="3"/>
        <v>6330</v>
      </c>
      <c r="B114" s="14">
        <v>300</v>
      </c>
      <c r="C114" s="10">
        <v>25</v>
      </c>
      <c r="D114" s="14">
        <f t="shared" ca="1" si="4"/>
        <v>135</v>
      </c>
      <c r="E114" s="14">
        <f t="shared" ca="1" si="5"/>
        <v>50</v>
      </c>
      <c r="F114" s="19">
        <f t="array" aca="1" ref="F114" ca="1">MAX(IF(M8:M300=300&amp;25,I8:I300))</f>
        <v>0</v>
      </c>
      <c r="G114" s="19">
        <f t="shared" ca="1" si="6"/>
        <v>0</v>
      </c>
    </row>
    <row r="115" spans="1:7">
      <c r="A115" s="14">
        <f t="shared" ca="1" si="3"/>
        <v>1140</v>
      </c>
      <c r="B115" s="14">
        <v>300</v>
      </c>
      <c r="C115" s="10">
        <v>100</v>
      </c>
      <c r="D115" s="14">
        <f t="shared" ca="1" si="4"/>
        <v>403</v>
      </c>
      <c r="E115" s="14">
        <f t="shared" ca="1" si="5"/>
        <v>109</v>
      </c>
      <c r="F115" s="19">
        <f t="array" aca="1" ref="F115" ca="1">MAX(IF(M8:M300=300&amp;100,I8:I300))</f>
        <v>4.4264685583880627</v>
      </c>
      <c r="G115" s="19">
        <f t="shared" ca="1" si="6"/>
        <v>22.526557549048668</v>
      </c>
    </row>
    <row r="116" spans="1:7">
      <c r="A116" s="14">
        <f t="shared" ca="1" si="3"/>
        <v>6330</v>
      </c>
      <c r="B116" s="14">
        <v>300</v>
      </c>
      <c r="C116" s="10">
        <v>250</v>
      </c>
      <c r="D116" s="14">
        <f t="shared" ca="1" si="4"/>
        <v>135</v>
      </c>
      <c r="E116" s="14">
        <f t="shared" ca="1" si="5"/>
        <v>50</v>
      </c>
      <c r="F116" s="19">
        <f t="array" aca="1" ref="F116" ca="1">MAX(IF(M8:M300=300&amp;250,I8:I300))</f>
        <v>0</v>
      </c>
      <c r="G116" s="19">
        <f t="shared" ca="1" si="6"/>
        <v>0</v>
      </c>
    </row>
    <row r="117" spans="1:7">
      <c r="A117" s="14">
        <f t="shared" ca="1" si="3"/>
        <v>6330</v>
      </c>
      <c r="B117" s="14">
        <v>300</v>
      </c>
      <c r="C117" s="10">
        <v>400</v>
      </c>
      <c r="D117" s="14">
        <f t="shared" ca="1" si="4"/>
        <v>135</v>
      </c>
      <c r="E117" s="14">
        <f t="shared" ca="1" si="5"/>
        <v>50</v>
      </c>
      <c r="F117" s="19">
        <f t="array" aca="1" ref="F117" ca="1">MAX(IF(M8:M300=300&amp;400,I8:I300))</f>
        <v>0</v>
      </c>
      <c r="G117" s="19">
        <f t="shared" ca="1" si="6"/>
        <v>0</v>
      </c>
    </row>
    <row r="118" spans="1:7">
      <c r="A118" s="14">
        <f t="shared" ca="1" si="3"/>
        <v>11670</v>
      </c>
      <c r="B118" s="14">
        <v>300</v>
      </c>
      <c r="C118" s="10">
        <v>80</v>
      </c>
      <c r="D118" s="14">
        <f t="shared" ca="1" si="4"/>
        <v>0</v>
      </c>
      <c r="E118" s="14">
        <f t="shared" ca="1" si="5"/>
        <v>22</v>
      </c>
      <c r="F118" s="19">
        <f t="array" aca="1" ref="F118" ca="1">MAX(IF(M8:M300=300&amp;80,I8:I300))</f>
        <v>1.0984781962278372</v>
      </c>
      <c r="G118" s="19">
        <f t="shared" ca="1" si="6"/>
        <v>2.1530344888824717</v>
      </c>
    </row>
    <row r="119" spans="1:7">
      <c r="A119" s="14">
        <f t="shared" ca="1" si="3"/>
        <v>10220</v>
      </c>
      <c r="B119" s="10">
        <v>300</v>
      </c>
      <c r="C119" s="10">
        <v>40</v>
      </c>
      <c r="D119" s="14">
        <f t="shared" ca="1" si="4"/>
        <v>2557</v>
      </c>
      <c r="E119" s="14">
        <f t="shared" ca="1" si="5"/>
        <v>1619</v>
      </c>
      <c r="F119" s="19">
        <f t="array" aca="1" ref="F119" ca="1">MAX(IF(M8:M300=300&amp;40,I8:I300))</f>
        <v>38.486702926681225</v>
      </c>
      <c r="G119" s="19">
        <f t="shared" ca="1" si="6"/>
        <v>93.030463927196578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M119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81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1077</v>
      </c>
      <c r="F8" s="9">
        <v>274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11.860643586930797</v>
      </c>
      <c r="J8" s="9">
        <v>110</v>
      </c>
      <c r="K8" s="9">
        <v>17.309999999999999</v>
      </c>
      <c r="L8" s="9">
        <f ca="1">(I8/K8)*100</f>
        <v>68.519027076434412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1077</v>
      </c>
      <c r="F9" s="9">
        <v>274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11.860643586930797</v>
      </c>
      <c r="J9" s="9">
        <v>110</v>
      </c>
      <c r="K9" s="9">
        <v>17.309999999999999</v>
      </c>
      <c r="L9" s="9">
        <f t="shared" ref="L9:L72" ca="1" si="1">(I9/K9)*100</f>
        <v>68.519027076434412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32</v>
      </c>
      <c r="F10" s="9">
        <v>212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903</v>
      </c>
      <c r="F11" s="9">
        <v>237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740</v>
      </c>
      <c r="F12" s="9">
        <v>616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413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413</v>
      </c>
      <c r="F14" s="9">
        <v>70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880</v>
      </c>
      <c r="F15" s="9">
        <v>177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816</v>
      </c>
      <c r="F16" s="9">
        <v>187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120</v>
      </c>
      <c r="F17" s="9">
        <v>17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10.705028557676695</v>
      </c>
      <c r="J17" s="9">
        <v>110</v>
      </c>
      <c r="K17" s="9">
        <v>17.309999999999999</v>
      </c>
      <c r="L17" s="9">
        <f t="shared" ca="1" si="1"/>
        <v>61.843030373637752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244</v>
      </c>
      <c r="F18" s="9">
        <v>66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12.50841487506384</v>
      </c>
      <c r="J18" s="9">
        <v>52</v>
      </c>
      <c r="K18" s="9">
        <v>49.96</v>
      </c>
      <c r="L18" s="9">
        <f t="shared" ca="1" si="1"/>
        <v>25.036859237517696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109</v>
      </c>
      <c r="F19" s="9">
        <v>31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195</v>
      </c>
      <c r="F20" s="9">
        <v>63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77</v>
      </c>
      <c r="F21" s="9">
        <v>41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11.481372097818355</v>
      </c>
      <c r="J21" s="9">
        <v>110</v>
      </c>
      <c r="K21" s="9">
        <v>17.309999999999999</v>
      </c>
      <c r="L21" s="9">
        <f t="shared" ca="1" si="1"/>
        <v>66.327972835461324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195</v>
      </c>
      <c r="F22" s="9">
        <v>37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11.466247734104105</v>
      </c>
      <c r="J22" s="9">
        <v>110</v>
      </c>
      <c r="K22" s="9">
        <v>46.37</v>
      </c>
      <c r="L22" s="9">
        <f t="shared" ca="1" si="1"/>
        <v>24.727728561794489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836</v>
      </c>
      <c r="F23" s="9">
        <v>136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15.512387751076474</v>
      </c>
      <c r="J23" s="9">
        <v>110</v>
      </c>
      <c r="K23" s="9">
        <v>46.37</v>
      </c>
      <c r="L23" s="9">
        <f t="shared" ca="1" si="1"/>
        <v>33.453499571008145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772</v>
      </c>
      <c r="F24" s="9">
        <v>143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13.239827081165354</v>
      </c>
      <c r="J24" s="9">
        <v>110</v>
      </c>
      <c r="K24" s="9">
        <v>46.37</v>
      </c>
      <c r="L24" s="9">
        <f t="shared" ca="1" si="1"/>
        <v>28.552570802599426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110</v>
      </c>
      <c r="F25" s="9">
        <v>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11.03207551931008</v>
      </c>
      <c r="J25" s="9">
        <v>110</v>
      </c>
      <c r="K25" s="9">
        <v>46.37</v>
      </c>
      <c r="L25" s="9">
        <f t="shared" ca="1" si="1"/>
        <v>23.791407201445075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112</v>
      </c>
      <c r="F26" s="9">
        <v>75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12.847195666953684</v>
      </c>
      <c r="J26" s="9">
        <v>110</v>
      </c>
      <c r="K26" s="9">
        <v>46.37</v>
      </c>
      <c r="L26" s="9">
        <f t="shared" ca="1" si="1"/>
        <v>27.705834951377366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</v>
      </c>
      <c r="F27" s="9">
        <v>12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101</v>
      </c>
      <c r="F28" s="9">
        <v>44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422</v>
      </c>
      <c r="F29" s="9">
        <v>22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492</v>
      </c>
      <c r="F30" s="9">
        <v>25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53</v>
      </c>
      <c r="F33" s="9">
        <v>68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38</v>
      </c>
      <c r="F34" s="9">
        <v>19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680</v>
      </c>
      <c r="F35" s="9">
        <v>94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653</v>
      </c>
      <c r="F36" s="9">
        <v>96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44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14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14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15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733</v>
      </c>
      <c r="F42" s="9">
        <v>137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733</v>
      </c>
      <c r="F43" s="9">
        <v>137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159</v>
      </c>
      <c r="F44" s="9">
        <v>33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21.720587591684019</v>
      </c>
      <c r="J44" s="9">
        <v>110</v>
      </c>
      <c r="K44" s="9">
        <v>17.309999999999999</v>
      </c>
      <c r="L44" s="9">
        <f t="shared" ca="1" si="1"/>
        <v>125.47999764115552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70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36</v>
      </c>
      <c r="F46" s="9">
        <v>39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36</v>
      </c>
      <c r="F47" s="9">
        <v>39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36</v>
      </c>
      <c r="F48" s="9">
        <v>49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36</v>
      </c>
      <c r="F49" s="9">
        <v>55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2152</v>
      </c>
      <c r="F51" s="9">
        <v>3689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39.745047542604532</v>
      </c>
      <c r="J51" s="9">
        <v>110</v>
      </c>
      <c r="K51" s="9">
        <v>17.309999999999999</v>
      </c>
      <c r="L51" s="9">
        <f t="shared" ca="1" si="1"/>
        <v>229.60743814329598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2152</v>
      </c>
      <c r="F52" s="9">
        <v>3689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27831</v>
      </c>
      <c r="F53" s="9">
        <v>153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5938</v>
      </c>
      <c r="F54" s="9">
        <v>1042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3292</v>
      </c>
      <c r="F55" s="9">
        <v>346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3292</v>
      </c>
      <c r="F56" s="9">
        <v>490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308</v>
      </c>
      <c r="F57" s="9">
        <v>465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402</v>
      </c>
      <c r="F58" s="9">
        <v>111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25.508401300849208</v>
      </c>
      <c r="J58" s="9">
        <v>110</v>
      </c>
      <c r="K58" s="9">
        <v>17.309999999999999</v>
      </c>
      <c r="L58" s="9">
        <f t="shared" ca="1" si="1"/>
        <v>147.36222588589953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402</v>
      </c>
      <c r="F59" s="9">
        <v>111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25.508401300849208</v>
      </c>
      <c r="J59" s="9">
        <v>110</v>
      </c>
      <c r="K59" s="9">
        <v>17.309999999999999</v>
      </c>
      <c r="L59" s="9">
        <f t="shared" ca="1" si="1"/>
        <v>147.36222588589953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249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166</v>
      </c>
      <c r="F61" s="9">
        <v>26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3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22.505989122665387</v>
      </c>
      <c r="J62" s="9">
        <v>110</v>
      </c>
      <c r="K62" s="9">
        <v>17.309999999999999</v>
      </c>
      <c r="L62" s="9">
        <f t="shared" ca="1" si="1"/>
        <v>130.01726818408659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3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20.302484135144027</v>
      </c>
      <c r="J64" s="9">
        <v>52</v>
      </c>
      <c r="K64" s="9">
        <v>49.96</v>
      </c>
      <c r="L64" s="9">
        <f t="shared" ca="1" si="1"/>
        <v>40.637478252890368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2182</v>
      </c>
      <c r="F78" s="9">
        <v>14484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1058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1703</v>
      </c>
      <c r="F94" s="9">
        <v>8957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49.519179071777458</v>
      </c>
      <c r="J94" s="9">
        <v>70</v>
      </c>
      <c r="K94" s="9">
        <v>18.649999999999999</v>
      </c>
      <c r="L94" s="9">
        <f t="shared" ca="1" si="4"/>
        <v>265.51838644384696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8107</v>
      </c>
      <c r="F95" s="9">
        <v>14931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8758</v>
      </c>
      <c r="F96" s="9">
        <v>23674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66.904307226143573</v>
      </c>
      <c r="J96" s="9">
        <v>110</v>
      </c>
      <c r="K96" s="9">
        <v>34.03</v>
      </c>
      <c r="L96" s="9">
        <f t="shared" ca="1" si="4"/>
        <v>196.60390016498258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9378</v>
      </c>
      <c r="F97" s="9">
        <v>29011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772</v>
      </c>
      <c r="E105" s="14">
        <f ca="1">IFERROR(INDEX(F8:F100,MATCH(F105:F600,I8:I300,0)),INDEX(E8:F100,MATCH(F105:F600,M8:M300,0)))</f>
        <v>143</v>
      </c>
      <c r="F105" s="19">
        <f t="array" aca="1" ref="F105" ca="1">MAX(IF(M8:M300=150&amp;150,I8:I300))</f>
        <v>13.239827081165354</v>
      </c>
      <c r="G105" s="19">
        <f ca="1">IFERROR(INDEX(L8:L100,MATCH(F105:F600,I8:I300,0)),INDEX(L8:L100,MATCH(F105:F600,M8:M300,0)))</f>
        <v>28.552570802599426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836</v>
      </c>
      <c r="E106" s="14">
        <f t="shared" ref="E106:E119" ca="1" si="8">IFERROR(INDEX(F9:F101,MATCH(F106:F601,I9:I301,0)),INDEX(E9:F101,MATCH(F106:F601,M9:M301,0)))</f>
        <v>136</v>
      </c>
      <c r="F106" s="19">
        <f t="array" aca="1" ref="F106" ca="1">MAX(IF(M8:M300=150&amp;50,I8:I300))</f>
        <v>15.512387751076474</v>
      </c>
      <c r="G106" s="19">
        <f t="shared" ref="G106:G119" ca="1" si="9">IFERROR(INDEX(L9:L101,MATCH(F106:F601,I9:I301,0)),INDEX(L9:L101,MATCH(F106:F601,M9:M301,0)))</f>
        <v>33.453499571008145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413</v>
      </c>
      <c r="E107" s="14">
        <f t="shared" ca="1" si="8"/>
        <v>43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413</v>
      </c>
      <c r="E108" s="14">
        <f t="shared" ca="1" si="8"/>
        <v>43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413</v>
      </c>
      <c r="E109" s="14">
        <f t="shared" ca="1" si="8"/>
        <v>43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413</v>
      </c>
      <c r="E110" s="14">
        <f t="shared" ca="1" si="8"/>
        <v>43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413</v>
      </c>
      <c r="E111" s="14">
        <f t="shared" ca="1" si="8"/>
        <v>70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1703</v>
      </c>
      <c r="E113" s="14">
        <f t="shared" ca="1" si="8"/>
        <v>8957</v>
      </c>
      <c r="F113" s="19">
        <f t="array" aca="1" ref="F113" ca="1">MAX(IF(M8:M300=300&amp;50,I8:I300))</f>
        <v>49.519179071777458</v>
      </c>
      <c r="G113" s="19">
        <f t="shared" ca="1" si="9"/>
        <v>265.51838644384696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195</v>
      </c>
      <c r="E114" s="14">
        <f t="shared" ca="1" si="8"/>
        <v>63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402</v>
      </c>
      <c r="E115" s="14">
        <f t="shared" ca="1" si="8"/>
        <v>111</v>
      </c>
      <c r="F115" s="19">
        <f t="array" aca="1" ref="F115" ca="1">MAX(IF(M8:M300=300&amp;100,I8:I300))</f>
        <v>25.508401300849208</v>
      </c>
      <c r="G115" s="19">
        <f t="shared" ca="1" si="9"/>
        <v>147.36222588589953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195</v>
      </c>
      <c r="E116" s="14">
        <f t="shared" ca="1" si="8"/>
        <v>63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195</v>
      </c>
      <c r="E117" s="14">
        <f t="shared" ca="1" si="8"/>
        <v>63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2152</v>
      </c>
      <c r="E118" s="14">
        <f t="shared" ca="1" si="8"/>
        <v>3689</v>
      </c>
      <c r="F118" s="19">
        <f t="array" aca="1" ref="F118" ca="1">MAX(IF(M8:M300=300&amp;80,I8:I300))</f>
        <v>39.745047542604532</v>
      </c>
      <c r="G118" s="19">
        <f t="shared" ca="1" si="9"/>
        <v>229.60743814329598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3</v>
      </c>
      <c r="E119" s="14">
        <f t="shared" ca="1" si="8"/>
        <v>34</v>
      </c>
      <c r="F119" s="21">
        <f t="array" aca="1" ref="F119" ca="1">MAX(IF(M8:M300=300&amp;40,I8:I300))</f>
        <v>22.505989122665387</v>
      </c>
      <c r="G119" s="19">
        <f t="shared" ca="1" si="9"/>
        <v>130.01726818408659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5"/>
  <dimension ref="A1:M119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2983</v>
      </c>
      <c r="F8" s="9">
        <v>485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13.649980485123278</v>
      </c>
      <c r="J8" s="9">
        <v>110</v>
      </c>
      <c r="K8" s="9">
        <v>17.309999999999999</v>
      </c>
      <c r="L8" s="9">
        <f ca="1">(I8/K8)*100</f>
        <v>78.856039775408888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2983</v>
      </c>
      <c r="F9" s="9">
        <v>485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13.649980485123278</v>
      </c>
      <c r="J9" s="9">
        <v>110</v>
      </c>
      <c r="K9" s="9">
        <v>17.309999999999999</v>
      </c>
      <c r="L9" s="9">
        <f t="shared" ref="L9:L72" ca="1" si="1">(I9/K9)*100</f>
        <v>78.856039775408888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15850</v>
      </c>
      <c r="F10" s="9">
        <v>337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4692</v>
      </c>
      <c r="F11" s="9">
        <v>3935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784</v>
      </c>
      <c r="F12" s="9">
        <v>597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13068</v>
      </c>
      <c r="F13" s="9">
        <v>70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13068</v>
      </c>
      <c r="F14" s="9">
        <v>45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757</v>
      </c>
      <c r="F15" s="9">
        <v>142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693</v>
      </c>
      <c r="F16" s="9">
        <v>151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102</v>
      </c>
      <c r="F17" s="9">
        <v>15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10.618081418594119</v>
      </c>
      <c r="J17" s="9">
        <v>110</v>
      </c>
      <c r="K17" s="9">
        <v>17.309999999999999</v>
      </c>
      <c r="L17" s="9">
        <f t="shared" ca="1" si="1"/>
        <v>61.340736098175164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204</v>
      </c>
      <c r="F18" s="9">
        <v>53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12.022643428252552</v>
      </c>
      <c r="J18" s="9">
        <v>52</v>
      </c>
      <c r="K18" s="9">
        <v>49.96</v>
      </c>
      <c r="L18" s="9">
        <f t="shared" ca="1" si="1"/>
        <v>24.064538487294939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107</v>
      </c>
      <c r="F19" s="9">
        <v>11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111</v>
      </c>
      <c r="F20" s="9">
        <v>58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117</v>
      </c>
      <c r="F21" s="9">
        <v>47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11.727779886479635</v>
      </c>
      <c r="J21" s="9">
        <v>110</v>
      </c>
      <c r="K21" s="9">
        <v>17.309999999999999</v>
      </c>
      <c r="L21" s="9">
        <f t="shared" ca="1" si="1"/>
        <v>67.751472481107072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111</v>
      </c>
      <c r="F22" s="9">
        <v>27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11.037697879513992</v>
      </c>
      <c r="J22" s="9">
        <v>110</v>
      </c>
      <c r="K22" s="9">
        <v>46.37</v>
      </c>
      <c r="L22" s="9">
        <f t="shared" ca="1" si="1"/>
        <v>23.803532196493407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711</v>
      </c>
      <c r="F23" s="9">
        <v>88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13.742165268526012</v>
      </c>
      <c r="J23" s="9">
        <v>110</v>
      </c>
      <c r="K23" s="9">
        <v>46.37</v>
      </c>
      <c r="L23" s="9">
        <f t="shared" ca="1" si="1"/>
        <v>29.635896632577126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647</v>
      </c>
      <c r="F24" s="9">
        <v>99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12.358981378290133</v>
      </c>
      <c r="J24" s="9">
        <v>110</v>
      </c>
      <c r="K24" s="9">
        <v>46.37</v>
      </c>
      <c r="L24" s="9">
        <f t="shared" ca="1" si="1"/>
        <v>26.652968251650062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</v>
      </c>
      <c r="F25" s="9">
        <v>14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10.695538087778337</v>
      </c>
      <c r="J25" s="9">
        <v>110</v>
      </c>
      <c r="K25" s="9">
        <v>46.37</v>
      </c>
      <c r="L25" s="9">
        <f t="shared" ca="1" si="1"/>
        <v>23.065641767906701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88</v>
      </c>
      <c r="F26" s="9">
        <v>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12.622648741925381</v>
      </c>
      <c r="J26" s="9">
        <v>110</v>
      </c>
      <c r="K26" s="9">
        <v>46.37</v>
      </c>
      <c r="L26" s="9">
        <f t="shared" ca="1" si="1"/>
        <v>27.221584520002978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57</v>
      </c>
      <c r="F27" s="9">
        <v>9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51</v>
      </c>
      <c r="F28" s="9">
        <v>32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435</v>
      </c>
      <c r="F29" s="9">
        <v>24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505</v>
      </c>
      <c r="F30" s="9">
        <v>27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70</v>
      </c>
      <c r="F34" s="9">
        <v>23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683</v>
      </c>
      <c r="F35" s="9">
        <v>110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656</v>
      </c>
      <c r="F36" s="9">
        <v>108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39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150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21.995797572771455</v>
      </c>
      <c r="J44" s="9">
        <v>110</v>
      </c>
      <c r="K44" s="9">
        <v>17.309999999999999</v>
      </c>
      <c r="L44" s="9">
        <f t="shared" ca="1" si="1"/>
        <v>127.06988776875481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399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26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1858</v>
      </c>
      <c r="F51" s="9">
        <v>222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12.362382009452237</v>
      </c>
      <c r="J51" s="9">
        <v>110</v>
      </c>
      <c r="K51" s="9">
        <v>17.309999999999999</v>
      </c>
      <c r="L51" s="9">
        <f t="shared" ca="1" si="1"/>
        <v>71.417573711451396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1858</v>
      </c>
      <c r="F52" s="9">
        <v>222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1209</v>
      </c>
      <c r="F53" s="9">
        <v>414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357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1289</v>
      </c>
      <c r="F55" s="9">
        <v>56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1289</v>
      </c>
      <c r="F56" s="9">
        <v>49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95</v>
      </c>
      <c r="F57" s="9">
        <v>105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25.386552606932632</v>
      </c>
      <c r="J58" s="9">
        <v>110</v>
      </c>
      <c r="K58" s="9">
        <v>17.309999999999999</v>
      </c>
      <c r="L58" s="9">
        <f t="shared" ca="1" si="1"/>
        <v>146.65830506604641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25.386552606932632</v>
      </c>
      <c r="J59" s="9">
        <v>110</v>
      </c>
      <c r="K59" s="9">
        <v>17.309999999999999</v>
      </c>
      <c r="L59" s="9">
        <f t="shared" ca="1" si="1"/>
        <v>146.65830506604641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2212</v>
      </c>
      <c r="F78" s="9">
        <v>14330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899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1708</v>
      </c>
      <c r="F94" s="9">
        <v>8956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49.515489664362825</v>
      </c>
      <c r="J94" s="9">
        <v>70</v>
      </c>
      <c r="K94" s="9">
        <v>18.649999999999999</v>
      </c>
      <c r="L94" s="9">
        <f t="shared" ca="1" si="4"/>
        <v>265.49860409846019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8108</v>
      </c>
      <c r="F95" s="9">
        <v>14931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8759</v>
      </c>
      <c r="F96" s="9">
        <v>23673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66.902481617313001</v>
      </c>
      <c r="J96" s="9">
        <v>110</v>
      </c>
      <c r="K96" s="9">
        <v>34.03</v>
      </c>
      <c r="L96" s="9">
        <f t="shared" ca="1" si="4"/>
        <v>196.59853546080811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9379</v>
      </c>
      <c r="F97" s="9">
        <v>29010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10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2983</v>
      </c>
      <c r="E105" s="14">
        <f ca="1">IFERROR(INDEX(F8:F100,MATCH(F105:F600,I8:I300,0)),INDEX(E8:F100,MATCH(F105:F600,M8:M300,0)))</f>
        <v>485</v>
      </c>
      <c r="F105" s="19">
        <f t="array" aca="1" ref="F105" ca="1">MAX(IF(M8:M300=150&amp;150,I8:I300))</f>
        <v>13.649980485123278</v>
      </c>
      <c r="G105" s="19">
        <f ca="1">IFERROR(INDEX(L8:L100,MATCH(F105:F600,I8:I300,0)),INDEX(L8:L100,MATCH(F105:F600,M8:M300,0)))</f>
        <v>78.856039775408888</v>
      </c>
    </row>
    <row r="106" spans="1:13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711</v>
      </c>
      <c r="E106" s="14">
        <f t="shared" ref="E106:E119" ca="1" si="8">IFERROR(INDEX(F9:F101,MATCH(F106:F601,I9:I301,0)),INDEX(E9:F101,MATCH(F106:F601,M9:M301,0)))</f>
        <v>88</v>
      </c>
      <c r="F106" s="19">
        <f t="array" aca="1" ref="F106" ca="1">MAX(IF(M8:M300=150&amp;50,I8:I300))</f>
        <v>13.742165268526012</v>
      </c>
      <c r="G106" s="19">
        <f t="shared" ref="G106:G119" ca="1" si="9">IFERROR(INDEX(L9:L101,MATCH(F106:F601,I9:I301,0)),INDEX(L9:L101,MATCH(F106:F601,M9:M301,0)))</f>
        <v>29.635896632577126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13068</v>
      </c>
      <c r="E107" s="14">
        <f t="shared" ca="1" si="8"/>
        <v>70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13068</v>
      </c>
      <c r="E108" s="14">
        <f t="shared" ca="1" si="8"/>
        <v>70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13068</v>
      </c>
      <c r="E109" s="14">
        <f t="shared" ca="1" si="8"/>
        <v>70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13068</v>
      </c>
      <c r="E110" s="14">
        <f t="shared" ca="1" si="8"/>
        <v>70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13068</v>
      </c>
      <c r="E111" s="14">
        <f t="shared" ca="1" si="8"/>
        <v>45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1708</v>
      </c>
      <c r="E113" s="14">
        <f t="shared" ca="1" si="8"/>
        <v>8956</v>
      </c>
      <c r="F113" s="19">
        <f t="array" aca="1" ref="F113" ca="1">MAX(IF(M8:M300=300&amp;50,I8:I300))</f>
        <v>49.515489664362825</v>
      </c>
      <c r="G113" s="19">
        <f t="shared" ca="1" si="9"/>
        <v>265.49860409846019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111</v>
      </c>
      <c r="E114" s="14">
        <f t="shared" ca="1" si="8"/>
        <v>58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404</v>
      </c>
      <c r="E115" s="14">
        <f t="shared" ca="1" si="8"/>
        <v>108</v>
      </c>
      <c r="F115" s="19">
        <f t="array" aca="1" ref="F115" ca="1">MAX(IF(M8:M300=300&amp;100,I8:I300))</f>
        <v>25.386552606932632</v>
      </c>
      <c r="G115" s="19">
        <f t="shared" ca="1" si="9"/>
        <v>146.65830506604641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111</v>
      </c>
      <c r="E116" s="14">
        <f t="shared" ca="1" si="8"/>
        <v>58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111</v>
      </c>
      <c r="E117" s="14">
        <f t="shared" ca="1" si="8"/>
        <v>58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1858</v>
      </c>
      <c r="E118" s="14">
        <f t="shared" ca="1" si="8"/>
        <v>222</v>
      </c>
      <c r="F118" s="19">
        <f t="array" aca="1" ref="F118" ca="1">MAX(IF(M8:M300=300&amp;80,I8:I300))</f>
        <v>12.362382009452237</v>
      </c>
      <c r="G118" s="19">
        <f t="shared" ca="1" si="9"/>
        <v>71.417573711451396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t="shared" ca="1" si="8"/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6"/>
  <dimension ref="A1:M119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78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274</v>
      </c>
      <c r="I7" s="9" t="s">
        <v>12</v>
      </c>
      <c r="J7" s="9" t="s">
        <v>13</v>
      </c>
      <c r="K7" s="9" t="s">
        <v>14</v>
      </c>
      <c r="L7" s="9" t="s">
        <v>15</v>
      </c>
      <c r="M7" s="12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1094</v>
      </c>
      <c r="F8" s="9">
        <v>108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10.955080627739862</v>
      </c>
      <c r="J8" s="9">
        <v>110</v>
      </c>
      <c r="K8" s="9">
        <v>17.309999999999999</v>
      </c>
      <c r="L8" s="9">
        <f ca="1">(I8/K8)*100</f>
        <v>63.287583060311171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1094</v>
      </c>
      <c r="F9" s="9">
        <v>108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10.955080627739862</v>
      </c>
      <c r="J9" s="9">
        <v>110</v>
      </c>
      <c r="K9" s="9">
        <v>17.309999999999999</v>
      </c>
      <c r="L9" s="9">
        <f t="shared" ref="L9:L72" ca="1" si="1">(I9/K9)*100</f>
        <v>63.287583060311171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291</v>
      </c>
      <c r="F10" s="9">
        <v>151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890</v>
      </c>
      <c r="F11" s="9">
        <v>205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788</v>
      </c>
      <c r="F12" s="9">
        <v>634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700</v>
      </c>
      <c r="F13" s="9">
        <v>56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700</v>
      </c>
      <c r="F14" s="9">
        <v>21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1257</v>
      </c>
      <c r="F15" s="9">
        <v>442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1193</v>
      </c>
      <c r="F16" s="9">
        <v>413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1396</v>
      </c>
      <c r="F17" s="9">
        <v>568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30.861890083220509</v>
      </c>
      <c r="J17" s="9">
        <v>110</v>
      </c>
      <c r="K17" s="9">
        <v>17.309999999999999</v>
      </c>
      <c r="L17" s="9">
        <f t="shared" ca="1" si="1"/>
        <v>178.2893707869469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250</v>
      </c>
      <c r="F18" s="9">
        <v>357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22.46528993326551</v>
      </c>
      <c r="J18" s="9">
        <v>52</v>
      </c>
      <c r="K18" s="9">
        <v>49.96</v>
      </c>
      <c r="L18" s="9">
        <f t="shared" ca="1" si="1"/>
        <v>44.966553109018228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814</v>
      </c>
      <c r="F19" s="9">
        <v>56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1186</v>
      </c>
      <c r="F20" s="9">
        <v>187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6456</v>
      </c>
      <c r="F21" s="9">
        <v>278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26.162121434678326</v>
      </c>
      <c r="J21" s="9">
        <v>110</v>
      </c>
      <c r="K21" s="9">
        <v>17.309999999999999</v>
      </c>
      <c r="L21" s="9">
        <f t="shared" ca="1" si="1"/>
        <v>151.13877200854031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1186</v>
      </c>
      <c r="F22" s="9">
        <v>313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21.925709536102101</v>
      </c>
      <c r="J22" s="9">
        <v>110</v>
      </c>
      <c r="K22" s="9">
        <v>46.37</v>
      </c>
      <c r="L22" s="9">
        <f t="shared" ca="1" si="1"/>
        <v>47.284256062329312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1148</v>
      </c>
      <c r="F23" s="9">
        <v>443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26.331857624153326</v>
      </c>
      <c r="J23" s="9">
        <v>110</v>
      </c>
      <c r="K23" s="9">
        <v>46.37</v>
      </c>
      <c r="L23" s="9">
        <f t="shared" ca="1" si="1"/>
        <v>56.786408505829911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1084</v>
      </c>
      <c r="F24" s="9">
        <v>425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18.380960653428158</v>
      </c>
      <c r="J24" s="9">
        <v>110</v>
      </c>
      <c r="K24" s="9">
        <v>46.37</v>
      </c>
      <c r="L24" s="9">
        <f t="shared" ca="1" si="1"/>
        <v>39.639768499952901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499</v>
      </c>
      <c r="F25" s="9">
        <v>398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24.908810290979638</v>
      </c>
      <c r="J25" s="9">
        <v>110</v>
      </c>
      <c r="K25" s="9">
        <v>46.37</v>
      </c>
      <c r="L25" s="9">
        <f t="shared" ca="1" si="1"/>
        <v>53.717511949492426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793</v>
      </c>
      <c r="F26" s="9">
        <v>196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18.49173537557725</v>
      </c>
      <c r="J26" s="9">
        <v>110</v>
      </c>
      <c r="K26" s="9">
        <v>46.37</v>
      </c>
      <c r="L26" s="9">
        <f t="shared" ca="1" si="1"/>
        <v>39.878661582008306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1670</v>
      </c>
      <c r="F27" s="9">
        <v>447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142</v>
      </c>
      <c r="F28" s="9">
        <v>349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354</v>
      </c>
      <c r="F29" s="9">
        <v>144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424</v>
      </c>
      <c r="F30" s="9">
        <v>155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65</v>
      </c>
      <c r="F33" s="9">
        <v>92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6244</v>
      </c>
      <c r="F34" s="9">
        <v>241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673</v>
      </c>
      <c r="F35" s="9">
        <v>293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646</v>
      </c>
      <c r="F36" s="9">
        <v>310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3009</v>
      </c>
      <c r="F37" s="9">
        <v>26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26</v>
      </c>
      <c r="F38" s="9">
        <v>16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26</v>
      </c>
      <c r="F39" s="9">
        <v>15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353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353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3108</v>
      </c>
      <c r="F44" s="9">
        <v>26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27.62184588843666</v>
      </c>
      <c r="J44" s="9">
        <v>110</v>
      </c>
      <c r="K44" s="9">
        <v>17.309999999999999</v>
      </c>
      <c r="L44" s="9">
        <f t="shared" ca="1" si="1"/>
        <v>159.57161114059309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322</v>
      </c>
      <c r="F45" s="9">
        <v>103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23</v>
      </c>
      <c r="F46" s="9">
        <v>38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23</v>
      </c>
      <c r="F47" s="9">
        <v>38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52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59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24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1883</v>
      </c>
      <c r="F51" s="9">
        <v>588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15.251082717340847</v>
      </c>
      <c r="J51" s="9">
        <v>110</v>
      </c>
      <c r="K51" s="9">
        <v>17.309999999999999</v>
      </c>
      <c r="L51" s="9">
        <f t="shared" ca="1" si="1"/>
        <v>88.1056193953833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1883</v>
      </c>
      <c r="F52" s="9">
        <v>588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1226</v>
      </c>
      <c r="F53" s="9">
        <v>421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359</v>
      </c>
      <c r="F54" s="9">
        <v>366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1298</v>
      </c>
      <c r="F55" s="9">
        <v>56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1298</v>
      </c>
      <c r="F56" s="9">
        <v>48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106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25.344535815926918</v>
      </c>
      <c r="J58" s="9">
        <v>110</v>
      </c>
      <c r="K58" s="9">
        <v>17.309999999999999</v>
      </c>
      <c r="L58" s="9">
        <f t="shared" ca="1" si="1"/>
        <v>146.41557374885568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25.344535815926918</v>
      </c>
      <c r="J59" s="9">
        <v>110</v>
      </c>
      <c r="K59" s="9">
        <v>17.309999999999999</v>
      </c>
      <c r="L59" s="9">
        <f t="shared" ca="1" si="1"/>
        <v>146.41557374885568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28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2200</v>
      </c>
      <c r="F78" s="9">
        <v>14318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1333</v>
      </c>
      <c r="F79" s="9">
        <v>899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1323</v>
      </c>
      <c r="F86" s="9">
        <v>2881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1714</v>
      </c>
      <c r="F94" s="9">
        <v>8969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49.573338256936637</v>
      </c>
      <c r="J94" s="9">
        <v>70</v>
      </c>
      <c r="K94" s="9">
        <v>18.649999999999999</v>
      </c>
      <c r="L94" s="9">
        <f t="shared" ca="1" si="4"/>
        <v>265.80878421949944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8114</v>
      </c>
      <c r="F95" s="9">
        <v>14982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8764</v>
      </c>
      <c r="F96" s="9">
        <v>23747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67.053860053173182</v>
      </c>
      <c r="J96" s="9">
        <v>110</v>
      </c>
      <c r="K96" s="9">
        <v>34.03</v>
      </c>
      <c r="L96" s="9">
        <f t="shared" ca="1" si="4"/>
        <v>197.04337365022974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9385</v>
      </c>
      <c r="F97" s="9">
        <v>29097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7412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499</v>
      </c>
      <c r="E105" s="14">
        <f ca="1">IFERROR(INDEX(F8:F100,MATCH(F105:F600,I8:I300,0)),INDEX(E8:F100,MATCH(F105:F600,M8:M300,0)))</f>
        <v>398</v>
      </c>
      <c r="F105" s="19">
        <f t="array" aca="1" ref="F105" ca="1">MAX(IF(M8:M300=150&amp;150,I8:I300))</f>
        <v>24.908810290979638</v>
      </c>
      <c r="G105" s="19">
        <f ca="1">IFERROR(INDEX(L8:L100,MATCH(F105:F600,I8:I300,0)),INDEX(L8:L100,MATCH(F105:F600,M8:M300,0)))</f>
        <v>53.717511949492426</v>
      </c>
    </row>
    <row r="106" spans="1:13">
      <c r="A106" s="14">
        <f t="shared" ref="A106:A119" ca="1" si="6">IFERROR(INDEX(A9:A101,MATCH(F106:F301,I9:I301,0)),INDEX(A9:A101,MATCH(F106:F601,M9:M301,0)))</f>
        <v>6310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1396</v>
      </c>
      <c r="E106" s="14">
        <f t="shared" ref="E106:E119" ca="1" si="8">IFERROR(INDEX(F9:F101,MATCH(F106:F601,I9:I301,0)),INDEX(E9:F101,MATCH(F106:F601,M9:M301,0)))</f>
        <v>568</v>
      </c>
      <c r="F106" s="19">
        <f t="array" aca="1" ref="F106" ca="1">MAX(IF(M8:M300=150&amp;50,I8:I300))</f>
        <v>30.861890083220509</v>
      </c>
      <c r="G106" s="19">
        <f t="shared" ref="G106:G119" ca="1" si="9">IFERROR(INDEX(L9:L101,MATCH(F106:F601,I9:I301,0)),INDEX(L9:L101,MATCH(F106:F601,M9:M301,0)))</f>
        <v>178.2893707869469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700</v>
      </c>
      <c r="E107" s="14">
        <f t="shared" ca="1" si="8"/>
        <v>56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700</v>
      </c>
      <c r="E108" s="14">
        <f t="shared" ca="1" si="8"/>
        <v>56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ht="15" thickBot="1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700</v>
      </c>
      <c r="E109" s="14">
        <f t="shared" ca="1" si="8"/>
        <v>56</v>
      </c>
      <c r="F109" s="28">
        <f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700</v>
      </c>
      <c r="E110" s="14">
        <f t="shared" ca="1" si="8"/>
        <v>56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700</v>
      </c>
      <c r="E111" s="14">
        <f t="shared" ca="1" si="8"/>
        <v>21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1714</v>
      </c>
      <c r="E113" s="14">
        <f t="shared" ca="1" si="8"/>
        <v>8969</v>
      </c>
      <c r="F113" s="19">
        <f t="array" aca="1" ref="F113" ca="1">MAX(IF(M8:M300=300&amp;50,I8:I300))</f>
        <v>49.573338256936637</v>
      </c>
      <c r="G113" s="19">
        <f t="shared" ca="1" si="9"/>
        <v>265.80878421949944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1186</v>
      </c>
      <c r="E114" s="14">
        <f t="shared" ca="1" si="8"/>
        <v>187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30030</v>
      </c>
      <c r="B115" s="14">
        <v>300</v>
      </c>
      <c r="C115" s="10">
        <v>100</v>
      </c>
      <c r="D115" s="14">
        <f t="shared" ca="1" si="7"/>
        <v>3108</v>
      </c>
      <c r="E115" s="14">
        <f t="shared" ca="1" si="8"/>
        <v>26</v>
      </c>
      <c r="F115" s="19">
        <f t="array" aca="1" ref="F115" ca="1">MAX(IF(M8:M300=300&amp;100,I8:I300))</f>
        <v>27.62184588843666</v>
      </c>
      <c r="G115" s="19">
        <f t="shared" ca="1" si="9"/>
        <v>159.57161114059309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1186</v>
      </c>
      <c r="E116" s="14">
        <f t="shared" ca="1" si="8"/>
        <v>187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1186</v>
      </c>
      <c r="E117" s="14">
        <f t="shared" ca="1" si="8"/>
        <v>187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1883</v>
      </c>
      <c r="E118" s="14">
        <f t="shared" ca="1" si="8"/>
        <v>588</v>
      </c>
      <c r="F118" s="19">
        <f t="array" aca="1" ref="F118" ca="1">MAX(IF(M8:M300=300&amp;80,I8:I300))</f>
        <v>15.251082717340847</v>
      </c>
      <c r="G118" s="19">
        <f t="shared" ca="1" si="9"/>
        <v>88.1056193953833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t="shared" ca="1" si="8"/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7"/>
  <dimension ref="A1:M119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77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1057</v>
      </c>
      <c r="F8" s="9">
        <v>181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11.343533792127564</v>
      </c>
      <c r="J8" s="9">
        <v>110</v>
      </c>
      <c r="K8" s="9">
        <v>17.309999999999999</v>
      </c>
      <c r="L8" s="9">
        <f ca="1">(I8/K8)*100</f>
        <v>65.531679908304824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1057</v>
      </c>
      <c r="F9" s="9">
        <v>181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11.343533792127564</v>
      </c>
      <c r="J9" s="9">
        <v>110</v>
      </c>
      <c r="K9" s="9">
        <v>17.309999999999999</v>
      </c>
      <c r="L9" s="9">
        <f t="shared" ref="L9:L72" ca="1" si="1">(I9/K9)*100</f>
        <v>65.531679908304824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226</v>
      </c>
      <c r="F10" s="9">
        <v>147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914</v>
      </c>
      <c r="F11" s="9">
        <v>190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752</v>
      </c>
      <c r="F12" s="9">
        <v>611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727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662</v>
      </c>
      <c r="F15" s="9">
        <v>100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598</v>
      </c>
      <c r="F16" s="9">
        <v>112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90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10.468930503720021</v>
      </c>
      <c r="J17" s="9">
        <v>110</v>
      </c>
      <c r="K17" s="9">
        <v>17.309999999999999</v>
      </c>
      <c r="L17" s="9">
        <f t="shared" ca="1" si="1"/>
        <v>60.479090142807749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11.798058766252892</v>
      </c>
      <c r="J18" s="9">
        <v>52</v>
      </c>
      <c r="K18" s="9">
        <v>49.96</v>
      </c>
      <c r="L18" s="9">
        <f t="shared" ca="1" si="1"/>
        <v>23.615009540137894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90</v>
      </c>
      <c r="F19" s="9">
        <v>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105</v>
      </c>
      <c r="F20" s="9">
        <v>55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134</v>
      </c>
      <c r="F21" s="9">
        <v>50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11.847890860398893</v>
      </c>
      <c r="J21" s="9">
        <v>110</v>
      </c>
      <c r="K21" s="9">
        <v>17.309999999999999</v>
      </c>
      <c r="L21" s="9">
        <f t="shared" ca="1" si="1"/>
        <v>68.445354479485232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105</v>
      </c>
      <c r="F22" s="9">
        <v>22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10.860537997155509</v>
      </c>
      <c r="J22" s="9">
        <v>110</v>
      </c>
      <c r="K22" s="9">
        <v>46.37</v>
      </c>
      <c r="L22" s="9">
        <f t="shared" ca="1" si="1"/>
        <v>23.421475085519752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701</v>
      </c>
      <c r="F23" s="9">
        <v>76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13.32151783413568</v>
      </c>
      <c r="J23" s="9">
        <v>110</v>
      </c>
      <c r="K23" s="9">
        <v>46.37</v>
      </c>
      <c r="L23" s="9">
        <f t="shared" ca="1" si="1"/>
        <v>28.728742363889758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637</v>
      </c>
      <c r="F24" s="9">
        <v>87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12.143587820203436</v>
      </c>
      <c r="J24" s="9">
        <v>110</v>
      </c>
      <c r="K24" s="9">
        <v>46.37</v>
      </c>
      <c r="L24" s="9">
        <f t="shared" ca="1" si="1"/>
        <v>26.188457667033504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97</v>
      </c>
      <c r="F25" s="9">
        <v>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10.621685698349186</v>
      </c>
      <c r="J25" s="9">
        <v>110</v>
      </c>
      <c r="K25" s="9">
        <v>46.37</v>
      </c>
      <c r="L25" s="9">
        <f t="shared" ca="1" si="1"/>
        <v>22.906374160770294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84</v>
      </c>
      <c r="F26" s="9">
        <v>71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12.649070738888527</v>
      </c>
      <c r="J26" s="9">
        <v>110</v>
      </c>
      <c r="K26" s="9">
        <v>46.37</v>
      </c>
      <c r="L26" s="9">
        <f t="shared" ca="1" si="1"/>
        <v>27.278565320009761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52</v>
      </c>
      <c r="F27" s="9">
        <v>8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44</v>
      </c>
      <c r="F28" s="9">
        <v>31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432</v>
      </c>
      <c r="F29" s="9">
        <v>22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502</v>
      </c>
      <c r="F30" s="9">
        <v>25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75</v>
      </c>
      <c r="F34" s="9">
        <v>23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684</v>
      </c>
      <c r="F35" s="9">
        <v>110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657</v>
      </c>
      <c r="F36" s="9">
        <v>109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78</v>
      </c>
      <c r="F37" s="9">
        <v>39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13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151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21.997898412321739</v>
      </c>
      <c r="J44" s="9">
        <v>110</v>
      </c>
      <c r="K44" s="9">
        <v>17.309999999999999</v>
      </c>
      <c r="L44" s="9">
        <f t="shared" ca="1" si="1"/>
        <v>127.08202433461433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400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1859</v>
      </c>
      <c r="F51" s="9">
        <v>194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12.142352952963703</v>
      </c>
      <c r="J51" s="9">
        <v>110</v>
      </c>
      <c r="K51" s="9">
        <v>17.309999999999999</v>
      </c>
      <c r="L51" s="9">
        <f t="shared" ca="1" si="1"/>
        <v>70.146464199674767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1859</v>
      </c>
      <c r="F52" s="9">
        <v>194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1205</v>
      </c>
      <c r="F53" s="9">
        <v>414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358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1277</v>
      </c>
      <c r="F55" s="9">
        <v>57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1277</v>
      </c>
      <c r="F56" s="9">
        <v>49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25.428569397938347</v>
      </c>
      <c r="J58" s="9">
        <v>110</v>
      </c>
      <c r="K58" s="9">
        <v>17.309999999999999</v>
      </c>
      <c r="L58" s="9">
        <f t="shared" ca="1" si="1"/>
        <v>146.90103638323711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109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25.428569397938347</v>
      </c>
      <c r="J59" s="9">
        <v>110</v>
      </c>
      <c r="K59" s="9">
        <v>17.309999999999999</v>
      </c>
      <c r="L59" s="9">
        <f t="shared" ca="1" si="1"/>
        <v>146.90103638323711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26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8413</v>
      </c>
      <c r="F78" s="9">
        <v>352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129</v>
      </c>
      <c r="F79" s="9">
        <v>305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135</v>
      </c>
      <c r="F80" s="9">
        <v>345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38</v>
      </c>
      <c r="F81" s="9">
        <v>292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237</v>
      </c>
      <c r="F82" s="9">
        <v>357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21</v>
      </c>
      <c r="F83" s="9">
        <v>46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114</v>
      </c>
      <c r="F84" s="9">
        <v>89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1335</v>
      </c>
      <c r="F85" s="9">
        <v>185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30</v>
      </c>
      <c r="F86" s="9">
        <v>1130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456</v>
      </c>
      <c r="F87" s="9">
        <v>1043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1984</v>
      </c>
      <c r="F88" s="9">
        <v>1370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2563</v>
      </c>
      <c r="F89" s="9">
        <v>1624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422</v>
      </c>
      <c r="F90" s="9">
        <v>43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422</v>
      </c>
      <c r="F91" s="9">
        <v>69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422</v>
      </c>
      <c r="F92" s="9">
        <v>65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422</v>
      </c>
      <c r="F93" s="9">
        <v>60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34</v>
      </c>
      <c r="F94" s="9">
        <v>3707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26.262247847073105</v>
      </c>
      <c r="J94" s="9">
        <v>70</v>
      </c>
      <c r="K94" s="9">
        <v>18.649999999999999</v>
      </c>
      <c r="L94" s="9">
        <f t="shared" ca="1" si="4"/>
        <v>140.81634234355553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6017</v>
      </c>
      <c r="F95" s="9">
        <v>4624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6668</v>
      </c>
      <c r="F96" s="9">
        <v>4620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27.760981411212452</v>
      </c>
      <c r="J96" s="9">
        <v>110</v>
      </c>
      <c r="K96" s="9">
        <v>34.03</v>
      </c>
      <c r="L96" s="9">
        <f t="shared" ca="1" si="4"/>
        <v>81.577964769945481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7288</v>
      </c>
      <c r="F97" s="9">
        <v>4618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84</v>
      </c>
      <c r="E105" s="14">
        <f ca="1">IFERROR(INDEX(F8:F100,MATCH(F105:F600,I8:I300,0)),INDEX(E8:F100,MATCH(F105:F600,M8:M300,0)))</f>
        <v>71</v>
      </c>
      <c r="F105" s="20">
        <f t="array" aca="1" ref="F105" ca="1">MAX(IF(M8:M300=150&amp;150,I8:I300))</f>
        <v>12.649070738888527</v>
      </c>
      <c r="G105" s="19">
        <f ca="1">IFERROR(INDEX(L8:L100,MATCH(F105:F600,I8:I300,0)),INDEX(L8:L100,MATCH(F105:F600,M8:M300,0)))</f>
        <v>27.278565320009761</v>
      </c>
    </row>
    <row r="106" spans="1:13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701</v>
      </c>
      <c r="E106" s="14">
        <f t="shared" ref="E106:E118" ca="1" si="8">IFERROR(INDEX(F9:F101,MATCH(F106:F601,I9:I301,0)),INDEX(E9:F101,MATCH(F106:F601,M9:M301,0)))</f>
        <v>76</v>
      </c>
      <c r="F106" s="19">
        <f t="array" aca="1" ref="F106" ca="1">MAX(IF(M8:M300=150&amp;50,I8:I300))</f>
        <v>13.32151783413568</v>
      </c>
      <c r="G106" s="19">
        <f t="shared" ref="G106:G119" ca="1" si="9">IFERROR(INDEX(L9:L101,MATCH(F106:F601,I9:I301,0)),INDEX(L9:L101,MATCH(F106:F601,M9:M301,0)))</f>
        <v>28.728742363889758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727</v>
      </c>
      <c r="E107" s="14">
        <f t="shared" ca="1" si="8"/>
        <v>60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727</v>
      </c>
      <c r="E108" s="14">
        <f t="shared" ca="1" si="8"/>
        <v>60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727</v>
      </c>
      <c r="E109" s="14">
        <f t="shared" ca="1" si="8"/>
        <v>60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727</v>
      </c>
      <c r="E110" s="14">
        <f t="shared" ca="1" si="8"/>
        <v>60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727</v>
      </c>
      <c r="E111" s="14">
        <f t="shared" ca="1" si="8"/>
        <v>24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34</v>
      </c>
      <c r="E113" s="14">
        <f t="shared" ca="1" si="8"/>
        <v>3707</v>
      </c>
      <c r="F113" s="19">
        <f t="array" aca="1" ref="F113" ca="1">MAX(IF(M8:M300=300&amp;50,I8:I300))</f>
        <v>26.262247847073105</v>
      </c>
      <c r="G113" s="19">
        <f t="shared" ca="1" si="9"/>
        <v>140.81634234355553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105</v>
      </c>
      <c r="E114" s="14">
        <f t="shared" ca="1" si="8"/>
        <v>55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404</v>
      </c>
      <c r="E115" s="14">
        <f t="shared" ca="1" si="8"/>
        <v>109</v>
      </c>
      <c r="F115" s="19">
        <f t="array" aca="1" ref="F115" ca="1">MAX(IF(M8:M300=300&amp;100,I8:I300))</f>
        <v>25.428569397938347</v>
      </c>
      <c r="G115" s="19">
        <f t="shared" ca="1" si="9"/>
        <v>146.90103638323711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105</v>
      </c>
      <c r="E116" s="14">
        <f t="shared" ca="1" si="8"/>
        <v>55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105</v>
      </c>
      <c r="E117" s="14">
        <f t="shared" ca="1" si="8"/>
        <v>55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1859</v>
      </c>
      <c r="E118" s="14">
        <f t="shared" ca="1" si="8"/>
        <v>194</v>
      </c>
      <c r="F118" s="19">
        <f t="array" aca="1" ref="F118" ca="1">MAX(IF(M8:M300=300&amp;80,I8:I300))</f>
        <v>12.142352952963703</v>
      </c>
      <c r="G118" s="19">
        <f t="shared" ca="1" si="9"/>
        <v>70.146464199674767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ca="1">IFERROR(INDEX(F22:F114,MATCH(F119:F614,I22:I314,0)),INDEX(E22:F114,MATCH(F119:F614,M22:M314,0)))</f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8"/>
  <dimension ref="A1:M119"/>
  <sheetViews>
    <sheetView topLeftCell="A58" workbookViewId="0">
      <selection activeCell="N13" sqref="N13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73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2673</v>
      </c>
      <c r="F8" s="9">
        <v>1272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17.867259202780513</v>
      </c>
      <c r="J8" s="9">
        <v>110</v>
      </c>
      <c r="K8" s="9">
        <v>17.309999999999999</v>
      </c>
      <c r="L8" s="9">
        <f ca="1">(I8/K8)*100</f>
        <v>103.2192905995408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2673</v>
      </c>
      <c r="F9" s="9">
        <v>1272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17.867259202780513</v>
      </c>
      <c r="J9" s="9">
        <v>110</v>
      </c>
      <c r="K9" s="9">
        <v>17.309999999999999</v>
      </c>
      <c r="L9" s="9">
        <f t="shared" ref="L9:L72" ca="1" si="1">(I9/K9)*100</f>
        <v>103.2192905995408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69</v>
      </c>
      <c r="F10" s="9">
        <v>959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268</v>
      </c>
      <c r="F11" s="9">
        <v>871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2142</v>
      </c>
      <c r="F12" s="9">
        <v>1510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969</v>
      </c>
      <c r="F13" s="9">
        <v>283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969</v>
      </c>
      <c r="F14" s="9">
        <v>452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2305</v>
      </c>
      <c r="F15" s="9">
        <v>763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2241</v>
      </c>
      <c r="F16" s="9">
        <v>781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440</v>
      </c>
      <c r="F17" s="9">
        <v>164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16.061576889374191</v>
      </c>
      <c r="J17" s="9">
        <v>110</v>
      </c>
      <c r="K17" s="9">
        <v>17.309999999999999</v>
      </c>
      <c r="L17" s="9">
        <f t="shared" ca="1" si="1"/>
        <v>92.787850314120107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574</v>
      </c>
      <c r="F18" s="9">
        <v>109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14.319012877522962</v>
      </c>
      <c r="J18" s="9">
        <v>52</v>
      </c>
      <c r="K18" s="9">
        <v>49.96</v>
      </c>
      <c r="L18" s="9">
        <f t="shared" ca="1" si="1"/>
        <v>28.660954518660851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215</v>
      </c>
      <c r="F19" s="9">
        <v>119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562</v>
      </c>
      <c r="F20" s="9">
        <v>92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128</v>
      </c>
      <c r="F21" s="9">
        <v>40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11.499756936504692</v>
      </c>
      <c r="J21" s="9">
        <v>110</v>
      </c>
      <c r="K21" s="9">
        <v>17.309999999999999</v>
      </c>
      <c r="L21" s="9">
        <f t="shared" ca="1" si="1"/>
        <v>66.434182186624454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562</v>
      </c>
      <c r="F22" s="9">
        <v>98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13.930498304498855</v>
      </c>
      <c r="J22" s="9">
        <v>110</v>
      </c>
      <c r="K22" s="9">
        <v>46.37</v>
      </c>
      <c r="L22" s="9">
        <f t="shared" ca="1" si="1"/>
        <v>30.042049395080561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6302</v>
      </c>
      <c r="F23" s="9">
        <v>309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27.063390577748891</v>
      </c>
      <c r="J23" s="9">
        <v>110</v>
      </c>
      <c r="K23" s="9">
        <v>46.37</v>
      </c>
      <c r="L23" s="9">
        <f t="shared" ca="1" si="1"/>
        <v>58.364008146967642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6238</v>
      </c>
      <c r="F24" s="9">
        <v>429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23.762959194641716</v>
      </c>
      <c r="J24" s="9">
        <v>110</v>
      </c>
      <c r="K24" s="9">
        <v>46.37</v>
      </c>
      <c r="L24" s="9">
        <f t="shared" ca="1" si="1"/>
        <v>51.246407579559452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992</v>
      </c>
      <c r="F25" s="9">
        <v>122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16.332726163926718</v>
      </c>
      <c r="J25" s="9">
        <v>110</v>
      </c>
      <c r="K25" s="9">
        <v>46.37</v>
      </c>
      <c r="L25" s="9">
        <f t="shared" ca="1" si="1"/>
        <v>35.222614112414753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1087</v>
      </c>
      <c r="F26" s="9">
        <v>266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21.547157064861494</v>
      </c>
      <c r="J26" s="9">
        <v>110</v>
      </c>
      <c r="K26" s="9">
        <v>46.37</v>
      </c>
      <c r="L26" s="9">
        <f t="shared" ca="1" si="1"/>
        <v>46.467882391333823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1244</v>
      </c>
      <c r="F28" s="9">
        <v>256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508</v>
      </c>
      <c r="F29" s="9">
        <v>32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578</v>
      </c>
      <c r="F30" s="9">
        <v>30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122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210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705</v>
      </c>
      <c r="F35" s="9">
        <v>142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678</v>
      </c>
      <c r="F36" s="9">
        <v>136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90</v>
      </c>
      <c r="F37" s="9">
        <v>51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68</v>
      </c>
      <c r="F40" s="9">
        <v>22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739</v>
      </c>
      <c r="F42" s="9">
        <v>143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739</v>
      </c>
      <c r="F43" s="9">
        <v>143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102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22.735293094472031</v>
      </c>
      <c r="J44" s="9">
        <v>110</v>
      </c>
      <c r="K44" s="9">
        <v>17.309999999999999</v>
      </c>
      <c r="L44" s="9">
        <f t="shared" ca="1" si="1"/>
        <v>131.34195895131157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463</v>
      </c>
      <c r="F45" s="9">
        <v>68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61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70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100</v>
      </c>
      <c r="F50" s="9">
        <v>19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866</v>
      </c>
      <c r="F51" s="9">
        <v>2954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33.534758770436071</v>
      </c>
      <c r="J51" s="9">
        <v>110</v>
      </c>
      <c r="K51" s="9">
        <v>17.309999999999999</v>
      </c>
      <c r="L51" s="9">
        <f t="shared" ca="1" si="1"/>
        <v>193.73055326652843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866</v>
      </c>
      <c r="F52" s="9">
        <v>2954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213</v>
      </c>
      <c r="F53" s="9">
        <v>294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921</v>
      </c>
      <c r="F54" s="9">
        <v>73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311</v>
      </c>
      <c r="F55" s="9">
        <v>151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311</v>
      </c>
      <c r="F56" s="9">
        <v>237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496</v>
      </c>
      <c r="F57" s="9">
        <v>1645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302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25.172266972803488</v>
      </c>
      <c r="J58" s="9">
        <v>110</v>
      </c>
      <c r="K58" s="9">
        <v>17.309999999999999</v>
      </c>
      <c r="L58" s="9">
        <f t="shared" ca="1" si="1"/>
        <v>145.42037534837371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302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25.172266972803488</v>
      </c>
      <c r="J59" s="9">
        <v>110</v>
      </c>
      <c r="K59" s="9">
        <v>17.309999999999999</v>
      </c>
      <c r="L59" s="9">
        <f t="shared" ca="1" si="1"/>
        <v>145.42037534837371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149</v>
      </c>
      <c r="F60" s="9">
        <v>34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66</v>
      </c>
      <c r="F61" s="9">
        <v>43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26.92981500413466</v>
      </c>
      <c r="J62" s="9">
        <v>110</v>
      </c>
      <c r="K62" s="9">
        <v>17.309999999999999</v>
      </c>
      <c r="L62" s="9">
        <f t="shared" ca="1" si="1"/>
        <v>155.57374352475253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93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5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20.430626157687179</v>
      </c>
      <c r="J64" s="9">
        <v>52</v>
      </c>
      <c r="K64" s="9">
        <v>49.96</v>
      </c>
      <c r="L64" s="9">
        <f t="shared" ca="1" si="1"/>
        <v>40.893967489365849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5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97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97</v>
      </c>
      <c r="F67" s="9">
        <v>17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97</v>
      </c>
      <c r="F68" s="9">
        <v>49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97</v>
      </c>
      <c r="F69" s="9">
        <v>141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24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21.888654755706877</v>
      </c>
      <c r="J71" s="9">
        <v>52</v>
      </c>
      <c r="K71" s="9">
        <v>49.96</v>
      </c>
      <c r="L71" s="9">
        <f t="shared" ca="1" si="1"/>
        <v>43.812359398932898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21.609094217125548</v>
      </c>
      <c r="J72" s="9">
        <v>52</v>
      </c>
      <c r="K72" s="9">
        <v>49.96</v>
      </c>
      <c r="L72" s="9">
        <f t="shared" ca="1" si="1"/>
        <v>43.252790666784527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196</v>
      </c>
      <c r="F73" s="9">
        <v>4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20.676437251104602</v>
      </c>
      <c r="J73" s="9">
        <v>52</v>
      </c>
      <c r="K73" s="9">
        <v>49.96</v>
      </c>
      <c r="L73" s="9">
        <f t="shared" ref="L73:L97" ca="1" si="4">(I73/K73)*100</f>
        <v>41.385983288840279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20.830520486016812</v>
      </c>
      <c r="J74" s="9">
        <v>52</v>
      </c>
      <c r="K74" s="9">
        <v>49.96</v>
      </c>
      <c r="L74" s="9">
        <f t="shared" ca="1" si="4"/>
        <v>41.694396489225007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12.733903562800975</v>
      </c>
      <c r="J75" s="9">
        <v>52</v>
      </c>
      <c r="K75" s="9">
        <v>49.96</v>
      </c>
      <c r="L75" s="9">
        <f t="shared" ca="1" si="4"/>
        <v>25.488197683748947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35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12.336894513928081</v>
      </c>
      <c r="J76" s="9">
        <v>52</v>
      </c>
      <c r="K76" s="9">
        <v>49.96</v>
      </c>
      <c r="L76" s="9">
        <f t="shared" ca="1" si="4"/>
        <v>24.69354386294652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21</v>
      </c>
      <c r="F77" s="9">
        <v>35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11517</v>
      </c>
      <c r="F78" s="9">
        <v>2156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74</v>
      </c>
      <c r="F79" s="9">
        <v>228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150</v>
      </c>
      <c r="F80" s="9">
        <v>294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824</v>
      </c>
      <c r="F81" s="9">
        <v>574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1414</v>
      </c>
      <c r="F82" s="9">
        <v>567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178</v>
      </c>
      <c r="F83" s="9">
        <v>79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16</v>
      </c>
      <c r="F84" s="9">
        <v>239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1309</v>
      </c>
      <c r="F85" s="9">
        <v>371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450</v>
      </c>
      <c r="F86" s="9">
        <v>1308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1041</v>
      </c>
      <c r="F87" s="9">
        <v>949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2246</v>
      </c>
      <c r="F88" s="9">
        <v>1418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2835</v>
      </c>
      <c r="F89" s="9">
        <v>1699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1225</v>
      </c>
      <c r="F90" s="9">
        <v>160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1225</v>
      </c>
      <c r="F91" s="9">
        <v>177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1225</v>
      </c>
      <c r="F92" s="9">
        <v>177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1225</v>
      </c>
      <c r="F93" s="9">
        <v>174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605</v>
      </c>
      <c r="F94" s="9">
        <v>5008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32.047454665272028</v>
      </c>
      <c r="J94" s="9">
        <v>70</v>
      </c>
      <c r="K94" s="9">
        <v>18.649999999999999</v>
      </c>
      <c r="L94" s="9">
        <f t="shared" ca="1" si="4"/>
        <v>171.83621804435404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6643</v>
      </c>
      <c r="F95" s="9">
        <v>5785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7293</v>
      </c>
      <c r="F96" s="9">
        <v>5716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30.116579083271439</v>
      </c>
      <c r="J96" s="9">
        <v>110</v>
      </c>
      <c r="K96" s="9">
        <v>34.03</v>
      </c>
      <c r="L96" s="9">
        <f t="shared" ca="1" si="4"/>
        <v>88.500085463624558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7913</v>
      </c>
      <c r="F97" s="9">
        <v>5673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7400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6238</v>
      </c>
      <c r="E105" s="14">
        <f ca="1">IFERROR(INDEX(F8:F100,MATCH(F105:F600,I8:I300,0)),INDEX(E8:F100,MATCH(F105:F600,M8:M300,0)))</f>
        <v>429</v>
      </c>
      <c r="F105" s="19">
        <f t="array" aca="1" ref="F105" ca="1">MAX(IF(M8:M300=150&amp;150,I8:I300))</f>
        <v>23.762959194641716</v>
      </c>
      <c r="G105" s="19">
        <f ca="1">IFERROR(INDEX(L8:L100,MATCH(F105:F600,I8:I300,0)),INDEX(L8:L100,MATCH(F105:F600,M8:M300,0)))</f>
        <v>51.246407579559452</v>
      </c>
    </row>
    <row r="106" spans="1:13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6302</v>
      </c>
      <c r="E106" s="14">
        <f t="shared" ref="E106:E119" ca="1" si="8">IFERROR(INDEX(F9:F101,MATCH(F106:F601,I9:I301,0)),INDEX(E9:F101,MATCH(F106:F601,M9:M301,0)))</f>
        <v>309</v>
      </c>
      <c r="F106" s="19">
        <f t="array" aca="1" ref="F106" ca="1">MAX(IF(M8:M300=150&amp;50,I8:I300))</f>
        <v>27.063390577748891</v>
      </c>
      <c r="G106" s="19">
        <f t="shared" ref="G106:G119" ca="1" si="9">IFERROR(INDEX(L9:L101,MATCH(F106:F601,I9:I301,0)),INDEX(L9:L101,MATCH(F106:F601,M9:M301,0)))</f>
        <v>58.364008146967642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969</v>
      </c>
      <c r="E107" s="14">
        <f t="shared" ca="1" si="8"/>
        <v>283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969</v>
      </c>
      <c r="E108" s="14">
        <f t="shared" ca="1" si="8"/>
        <v>283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969</v>
      </c>
      <c r="E109" s="14">
        <f t="shared" ca="1" si="8"/>
        <v>283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969</v>
      </c>
      <c r="E110" s="14">
        <f t="shared" ca="1" si="8"/>
        <v>283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969</v>
      </c>
      <c r="E111" s="14">
        <f t="shared" ca="1" si="8"/>
        <v>452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199</v>
      </c>
      <c r="E112" s="14">
        <f t="shared" ca="1" si="8"/>
        <v>35</v>
      </c>
      <c r="F112" s="19">
        <f t="array" aca="1" ref="F112" ca="1">MAX(IF(M8:M300=300&amp;150,I8:I300))</f>
        <v>21.888654755706877</v>
      </c>
      <c r="G112" s="19">
        <f t="shared" ca="1" si="9"/>
        <v>43.812359398932898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605</v>
      </c>
      <c r="E113" s="14">
        <f t="shared" ca="1" si="8"/>
        <v>5008</v>
      </c>
      <c r="F113" s="19">
        <f t="array" aca="1" ref="F113" ca="1">MAX(IF(M8:M300=300&amp;50,I8:I300))</f>
        <v>32.047454665272028</v>
      </c>
      <c r="G113" s="19">
        <f t="shared" ca="1" si="9"/>
        <v>171.83621804435404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562</v>
      </c>
      <c r="E114" s="14">
        <f t="shared" ca="1" si="8"/>
        <v>92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302</v>
      </c>
      <c r="E115" s="14">
        <f t="shared" ca="1" si="8"/>
        <v>108</v>
      </c>
      <c r="F115" s="19">
        <f t="array" aca="1" ref="F115" ca="1">MAX(IF(M8:M300=300&amp;100,I8:I300))</f>
        <v>25.172266972803488</v>
      </c>
      <c r="G115" s="19">
        <f t="shared" ca="1" si="9"/>
        <v>145.42037534837371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562</v>
      </c>
      <c r="E116" s="14">
        <f t="shared" ca="1" si="8"/>
        <v>92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562</v>
      </c>
      <c r="E117" s="14">
        <f t="shared" ca="1" si="8"/>
        <v>92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866</v>
      </c>
      <c r="E118" s="14">
        <f t="shared" ca="1" si="8"/>
        <v>2954</v>
      </c>
      <c r="F118" s="19">
        <f t="array" aca="1" ref="F118" ca="1">MAX(IF(M8:M300=300&amp;80,I8:I300))</f>
        <v>33.534758770436071</v>
      </c>
      <c r="G118" s="19">
        <f t="shared" ca="1" si="9"/>
        <v>193.73055326652843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44</v>
      </c>
      <c r="E119" s="14">
        <f t="shared" ca="1" si="8"/>
        <v>93</v>
      </c>
      <c r="F119" s="21">
        <f t="array" aca="1" ref="F119" ca="1">MAX(IF(M8:M300=300&amp;40,I8:I300))</f>
        <v>26.92981500413466</v>
      </c>
      <c r="G119" s="19">
        <f t="shared" ca="1" si="9"/>
        <v>155.57374352475253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9"/>
  <dimension ref="A1:M119"/>
  <sheetViews>
    <sheetView workbookViewId="0">
      <selection activeCell="B8" sqref="B8:B73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69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1016</v>
      </c>
      <c r="F8" s="9">
        <v>167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1.2531099072525629</v>
      </c>
      <c r="J8" s="9">
        <v>-48</v>
      </c>
      <c r="K8" s="9">
        <v>19.649999999999999</v>
      </c>
      <c r="L8" s="9">
        <f ca="1">(I8/K8)*100</f>
        <v>6.3771496552293279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1016</v>
      </c>
      <c r="F9" s="9">
        <v>167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1.2531099072525629</v>
      </c>
      <c r="J9" s="9">
        <v>-48</v>
      </c>
      <c r="K9" s="9">
        <v>19.649999999999999</v>
      </c>
      <c r="L9" s="9">
        <f t="shared" ref="L9:L72" ca="1" si="1">(I9/K9)*100</f>
        <v>6.3771496552293279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162</v>
      </c>
      <c r="F10" s="9">
        <v>137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944</v>
      </c>
      <c r="F11" s="9">
        <v>148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758</v>
      </c>
      <c r="F12" s="9">
        <v>497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482</v>
      </c>
      <c r="F13" s="9">
        <v>44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482</v>
      </c>
      <c r="F14" s="9">
        <v>19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793</v>
      </c>
      <c r="F15" s="9">
        <v>78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729</v>
      </c>
      <c r="F16" s="9">
        <v>94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0.56223616740730797</v>
      </c>
      <c r="J17" s="9">
        <v>-48</v>
      </c>
      <c r="K17" s="9">
        <v>19.649999999999999</v>
      </c>
      <c r="L17" s="9">
        <f t="shared" ca="1" si="1"/>
        <v>2.8612527603425342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206</v>
      </c>
      <c r="F18" s="9">
        <v>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2.1614846084220494</v>
      </c>
      <c r="J18" s="9">
        <v>-48</v>
      </c>
      <c r="K18" s="9">
        <v>51.02</v>
      </c>
      <c r="L18" s="9">
        <f t="shared" ca="1" si="1"/>
        <v>4.2365437248570155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114</v>
      </c>
      <c r="F19" s="9">
        <v>66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98</v>
      </c>
      <c r="F20" s="9">
        <v>45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865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3.4222078666768962</v>
      </c>
      <c r="J21" s="9">
        <v>-48</v>
      </c>
      <c r="K21" s="9">
        <v>51.02</v>
      </c>
      <c r="L21" s="9">
        <f t="shared" ca="1" si="1"/>
        <v>6.707581079335351</v>
      </c>
      <c r="M21" s="9" t="str">
        <f t="shared" ca="1" si="2"/>
        <v>15050</v>
      </c>
    </row>
    <row r="22" spans="1:13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801</v>
      </c>
      <c r="F22" s="9">
        <v>95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4.0743165390174552</v>
      </c>
      <c r="J22" s="9">
        <v>-48</v>
      </c>
      <c r="K22" s="9">
        <v>51.02</v>
      </c>
      <c r="L22" s="9">
        <f t="shared" ca="1" si="1"/>
        <v>7.9857243022686291</v>
      </c>
      <c r="M22" s="9" t="str">
        <f t="shared" ca="1" si="2"/>
        <v>15050</v>
      </c>
    </row>
    <row r="23" spans="1:13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183</v>
      </c>
      <c r="F23" s="9">
        <v>35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2.8232391852976755</v>
      </c>
      <c r="J23" s="9">
        <v>-48</v>
      </c>
      <c r="K23" s="9">
        <v>51.02</v>
      </c>
      <c r="L23" s="9">
        <f t="shared" ca="1" si="1"/>
        <v>5.5335930719280189</v>
      </c>
      <c r="M23" s="9" t="str">
        <f t="shared" ca="1" si="2"/>
        <v>15050</v>
      </c>
    </row>
    <row r="24" spans="1:13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154</v>
      </c>
      <c r="F24" s="9">
        <v>81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3.1443830590514188</v>
      </c>
      <c r="J24" s="9">
        <v>-48</v>
      </c>
      <c r="K24" s="9">
        <v>51.02</v>
      </c>
      <c r="L24" s="9">
        <f t="shared" ca="1" si="1"/>
        <v>6.1630401000615809</v>
      </c>
      <c r="M24" s="9" t="str">
        <f t="shared" ca="1" si="2"/>
        <v>150150</v>
      </c>
    </row>
    <row r="25" spans="1:13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11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0.2405731517603977</v>
      </c>
      <c r="J25" s="9">
        <v>-48</v>
      </c>
      <c r="K25" s="9">
        <v>19.649999999999999</v>
      </c>
      <c r="L25" s="9">
        <f t="shared" ca="1" si="1"/>
        <v>1.2242908486534234</v>
      </c>
      <c r="M25" s="9" t="str">
        <f t="shared" ca="1" si="2"/>
        <v>150150</v>
      </c>
    </row>
    <row r="26" spans="1:13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110</v>
      </c>
      <c r="F26" s="9">
        <v>37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1.5196304916101271</v>
      </c>
      <c r="J26" s="9">
        <v>-48</v>
      </c>
      <c r="K26" s="9">
        <v>51.02</v>
      </c>
      <c r="L26" s="9">
        <f t="shared" ca="1" si="1"/>
        <v>2.9784995915525814</v>
      </c>
      <c r="M26" s="9" t="str">
        <f t="shared" ca="1" si="2"/>
        <v>150150</v>
      </c>
    </row>
    <row r="27" spans="1:13">
      <c r="A27" s="9">
        <v>7640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44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52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644</v>
      </c>
      <c r="F29" s="9">
        <v>107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41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11</v>
      </c>
      <c r="F31" s="9">
        <v>13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11</v>
      </c>
      <c r="F32" s="9">
        <v>12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38</v>
      </c>
      <c r="F33" s="9">
        <v>29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713</v>
      </c>
      <c r="F34" s="9">
        <v>120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115</v>
      </c>
      <c r="F35" s="9">
        <v>37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</v>
      </c>
      <c r="F36" s="9">
        <v>11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</v>
      </c>
      <c r="F37" s="9">
        <v>11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44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48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1962</v>
      </c>
      <c r="F40" s="9">
        <v>225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1218</v>
      </c>
      <c r="F41" s="9">
        <v>443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296</v>
      </c>
      <c r="F42" s="9">
        <v>409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>
      <c r="A43" s="9">
        <v>11293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/>
      <c r="F43" s="9"/>
      <c r="G43" s="9"/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/>
      <c r="K43" s="9"/>
      <c r="L43" s="9" t="e">
        <f t="shared" si="1"/>
        <v>#DIV/0!</v>
      </c>
      <c r="M43" s="9" t="str">
        <f t="shared" ca="1" si="2"/>
        <v>0250</v>
      </c>
    </row>
    <row r="44" spans="1:13">
      <c r="A44" s="9">
        <v>11294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1088</v>
      </c>
      <c r="F44" s="9">
        <v>47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3.2605026079794781</v>
      </c>
      <c r="J44" s="9">
        <v>-13</v>
      </c>
      <c r="K44" s="9">
        <v>51.02</v>
      </c>
      <c r="L44" s="9">
        <f t="shared" ca="1" si="1"/>
        <v>6.3906362367296703</v>
      </c>
      <c r="M44" s="9" t="str">
        <f t="shared" ca="1" si="2"/>
        <v>300100</v>
      </c>
    </row>
    <row r="45" spans="1:13">
      <c r="A45" s="9">
        <v>114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/>
      <c r="F45" s="9"/>
      <c r="G45" s="9"/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/>
      <c r="K45" s="9"/>
      <c r="L45" s="9" t="e">
        <f t="shared" si="1"/>
        <v>#DIV/0!</v>
      </c>
      <c r="M45" s="9" t="str">
        <f t="shared" ca="1" si="2"/>
        <v>300150</v>
      </c>
    </row>
    <row r="46" spans="1:13">
      <c r="A46" s="9">
        <v>1140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393</v>
      </c>
      <c r="F46" s="9">
        <v>81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>
      <c r="A47" s="9">
        <v>11450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/>
      <c r="F47" s="9"/>
      <c r="G47" s="9"/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>
        <v>0</v>
      </c>
      <c r="J47" s="9"/>
      <c r="K47" s="9"/>
      <c r="L47" s="9" t="e">
        <f t="shared" si="1"/>
        <v>#DIV/0!</v>
      </c>
      <c r="M47" s="9" t="str">
        <f t="shared" ca="1" si="2"/>
        <v>050</v>
      </c>
    </row>
    <row r="48" spans="1:13">
      <c r="A48" s="9">
        <v>11470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158</v>
      </c>
      <c r="F48" s="9">
        <v>19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11920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8</v>
      </c>
      <c r="F49" s="9">
        <v>14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11970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8</v>
      </c>
      <c r="F50" s="9">
        <v>123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11800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18</v>
      </c>
      <c r="F51" s="9">
        <v>33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1.685532406246899</v>
      </c>
      <c r="J51" s="9">
        <v>-48</v>
      </c>
      <c r="K51" s="9">
        <v>51.02</v>
      </c>
      <c r="L51" s="9">
        <f t="shared" ca="1" si="1"/>
        <v>3.3036699456034864</v>
      </c>
      <c r="M51" s="9" t="str">
        <f t="shared" ca="1" si="2"/>
        <v>30080</v>
      </c>
    </row>
    <row r="52" spans="1:13">
      <c r="A52" s="9">
        <v>11820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18</v>
      </c>
      <c r="F52" s="9">
        <v>15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11850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</v>
      </c>
      <c r="F53" s="9">
        <v>3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11670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19</v>
      </c>
      <c r="F54" s="9">
        <v>23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11690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19</v>
      </c>
      <c r="F55" s="9">
        <v>34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178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7943</v>
      </c>
      <c r="F56" s="9">
        <v>2538</v>
      </c>
      <c r="G56" s="9">
        <v>442.98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19.649999999999999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19450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113</v>
      </c>
      <c r="F57" s="9">
        <v>292</v>
      </c>
      <c r="G57" s="9">
        <v>111.13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19480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106</v>
      </c>
      <c r="F58" s="9">
        <v>329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13.04621323321045</v>
      </c>
      <c r="J58" s="9">
        <v>-48</v>
      </c>
      <c r="K58" s="9">
        <v>51.02</v>
      </c>
      <c r="L58" s="9">
        <f t="shared" ca="1" si="1"/>
        <v>25.570782503352508</v>
      </c>
      <c r="M58" s="9" t="str">
        <f t="shared" ca="1" si="2"/>
        <v>300100</v>
      </c>
    </row>
    <row r="59" spans="1:13">
      <c r="A59" s="9">
        <v>2030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20</v>
      </c>
      <c r="F59" s="9">
        <v>46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0.97478917726859438</v>
      </c>
      <c r="J59" s="9">
        <v>-48</v>
      </c>
      <c r="K59" s="9">
        <v>19.600000000000001</v>
      </c>
      <c r="L59" s="9">
        <f t="shared" ca="1" si="1"/>
        <v>4.9734141697377261</v>
      </c>
      <c r="M59" s="9" t="str">
        <f t="shared" ca="1" si="2"/>
        <v>300100</v>
      </c>
    </row>
    <row r="60" spans="1:13">
      <c r="A60" s="9">
        <v>3080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72</v>
      </c>
      <c r="F60" s="9">
        <v>73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3110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1324</v>
      </c>
      <c r="F61" s="9">
        <v>175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3180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163</v>
      </c>
      <c r="F62" s="9">
        <v>1253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3.3907819216152122</v>
      </c>
      <c r="J62" s="9">
        <v>-48</v>
      </c>
      <c r="K62" s="9">
        <v>51.02</v>
      </c>
      <c r="L62" s="9">
        <f t="shared" ca="1" si="1"/>
        <v>6.6459857342516901</v>
      </c>
      <c r="M62" s="9" t="str">
        <f t="shared" ca="1" si="2"/>
        <v>30040</v>
      </c>
    </row>
    <row r="63" spans="1:13">
      <c r="A63" s="9">
        <v>10130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273</v>
      </c>
      <c r="F63" s="9">
        <v>1054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10160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1983</v>
      </c>
      <c r="F64" s="9">
        <v>1335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49.210635022355966</v>
      </c>
      <c r="J64" s="9">
        <v>-48</v>
      </c>
      <c r="K64" s="9">
        <v>41.37</v>
      </c>
      <c r="L64" s="9">
        <f t="shared" ca="1" si="1"/>
        <v>118.9524656087889</v>
      </c>
      <c r="M64" s="9" t="str">
        <f t="shared" ca="1" si="2"/>
        <v>30040</v>
      </c>
    </row>
    <row r="65" spans="1:13">
      <c r="A65" s="9">
        <v>10220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2557</v>
      </c>
      <c r="F65" s="9">
        <v>1503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>
      <c r="A66" s="9">
        <v>10200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421</v>
      </c>
      <c r="F66" s="9">
        <v>43</v>
      </c>
      <c r="G66" s="9">
        <v>138.18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41.37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10070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421</v>
      </c>
      <c r="F67" s="9">
        <v>68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10090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421</v>
      </c>
      <c r="F68" s="9">
        <v>65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19.649999999999999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10100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421</v>
      </c>
      <c r="F69" s="9">
        <v>60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240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489</v>
      </c>
      <c r="F70" s="9">
        <v>3630</v>
      </c>
      <c r="G70" s="9">
        <v>302.39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270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6021</v>
      </c>
      <c r="F71" s="9">
        <v>4415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18.441327988585275</v>
      </c>
      <c r="J71" s="9">
        <v>-48</v>
      </c>
      <c r="K71" s="9">
        <v>41.37</v>
      </c>
      <c r="L71" s="9">
        <f t="shared" ca="1" si="1"/>
        <v>44.576572367863854</v>
      </c>
      <c r="M71" s="9" t="str">
        <f t="shared" ca="1" si="2"/>
        <v>300150</v>
      </c>
    </row>
    <row r="72" spans="1:13">
      <c r="A72" s="9">
        <v>285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6671</v>
      </c>
      <c r="F72" s="9">
        <v>4351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28.621403929790382</v>
      </c>
      <c r="J72" s="9">
        <v>-48</v>
      </c>
      <c r="K72" s="9">
        <v>41.37</v>
      </c>
      <c r="L72" s="9">
        <f t="shared" ca="1" si="1"/>
        <v>69.183959221151525</v>
      </c>
      <c r="M72" s="9" t="str">
        <f t="shared" ca="1" si="2"/>
        <v>30050</v>
      </c>
    </row>
    <row r="73" spans="1:13">
      <c r="A73" s="9">
        <v>290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7291</v>
      </c>
      <c r="F73" s="9">
        <v>4312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" ca="1" si="3">D73+4*E73*10/(PI()*G73^2)+16*F73*10^4/(PI()*G73^2*H73)</f>
        <v>13.276160402829595</v>
      </c>
      <c r="J73" s="9">
        <v>-48</v>
      </c>
      <c r="K73" s="9">
        <v>41.37</v>
      </c>
      <c r="L73" s="9">
        <f t="shared" ref="L73" ca="1" si="4">(I73/K73)*100</f>
        <v>32.091274843678015</v>
      </c>
      <c r="M73" s="9" t="str">
        <f t="shared" ref="M73" ca="1" si="5">B73&amp;C73</f>
        <v>30050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154</v>
      </c>
      <c r="E105" s="14">
        <f ca="1">IFERROR(INDEX(F8:F100,MATCH(F105:F600,I8:I300,0)),INDEX(E8:F100,MATCH(F105:F600,M8:M300,0)))</f>
        <v>81</v>
      </c>
      <c r="F105" s="19">
        <f t="array" aca="1" ref="F105" ca="1">MAX(IF(M8:M300=150&amp;150,I8:I300))</f>
        <v>3.1443830590514188</v>
      </c>
      <c r="G105" s="19">
        <f ca="1">IFERROR(INDEX(L8:L100,MATCH(F105:F600,I8:I300,0)),INDEX(L8:L100,MATCH(F105:F600,M8:M300,0)))</f>
        <v>6.1630401000615809</v>
      </c>
    </row>
    <row r="106" spans="1:7">
      <c r="A106" s="14">
        <f t="shared" ref="A106:A119" ca="1" si="6">IFERROR(INDEX(A9:A101,MATCH(F106:F301,I9:I301,0)),INDEX(A9:A101,MATCH(F106:F601,M9:M301,0)))</f>
        <v>7400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801</v>
      </c>
      <c r="E106" s="14">
        <f t="shared" ref="E106:E119" ca="1" si="8">IFERROR(INDEX(F9:F101,MATCH(F106:F601,I9:I301,0)),INDEX(E9:F101,MATCH(F106:F601,M9:M301,0)))</f>
        <v>95</v>
      </c>
      <c r="F106" s="19">
        <f t="array" aca="1" ref="F106" ca="1">MAX(IF(M8:M300=150&amp;50,I8:I300))</f>
        <v>4.0743165390174552</v>
      </c>
      <c r="G106" s="19">
        <f t="shared" ref="G106:G119" ca="1" si="9">IFERROR(INDEX(L9:L101,MATCH(F106:F601,I9:I301,0)),INDEX(L9:L101,MATCH(F106:F601,M9:M301,0)))</f>
        <v>7.9857243022686291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482</v>
      </c>
      <c r="E107" s="14">
        <f t="shared" ca="1" si="8"/>
        <v>44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482</v>
      </c>
      <c r="E108" s="14">
        <f t="shared" ca="1" si="8"/>
        <v>44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482</v>
      </c>
      <c r="E109" s="14">
        <f t="shared" ca="1" si="8"/>
        <v>44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482</v>
      </c>
      <c r="E110" s="14">
        <f t="shared" ca="1" si="8"/>
        <v>44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482</v>
      </c>
      <c r="E111" s="14">
        <f t="shared" ca="1" si="8"/>
        <v>19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6021</v>
      </c>
      <c r="E112" s="14">
        <f t="shared" ca="1" si="8"/>
        <v>4415</v>
      </c>
      <c r="F112" s="19">
        <f t="array" aca="1" ref="F112" ca="1">MAX(IF(M8:M300=300&amp;150,I8:I300))</f>
        <v>18.441327988585275</v>
      </c>
      <c r="G112" s="19">
        <f t="shared" ca="1" si="9"/>
        <v>44.576572367863854</v>
      </c>
    </row>
    <row r="113" spans="1:7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6671</v>
      </c>
      <c r="E113" s="14">
        <f t="shared" ca="1" si="8"/>
        <v>4351</v>
      </c>
      <c r="F113" s="19">
        <f t="array" aca="1" ref="F113" ca="1">MAX(IF(M8:M300=300&amp;50,I8:I300))</f>
        <v>28.621403929790382</v>
      </c>
      <c r="G113" s="19">
        <f t="shared" ca="1" si="9"/>
        <v>69.183959221151525</v>
      </c>
    </row>
    <row r="114" spans="1:7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98</v>
      </c>
      <c r="E114" s="14">
        <f t="shared" ca="1" si="8"/>
        <v>45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19480</v>
      </c>
      <c r="B115" s="14">
        <v>300</v>
      </c>
      <c r="C115" s="10">
        <v>100</v>
      </c>
      <c r="D115" s="14">
        <f t="shared" ca="1" si="7"/>
        <v>106</v>
      </c>
      <c r="E115" s="14">
        <f t="shared" ca="1" si="8"/>
        <v>329</v>
      </c>
      <c r="F115" s="19">
        <f t="array" aca="1" ref="F115" ca="1">MAX(IF(M8:M300=300&amp;100,I8:I300))</f>
        <v>13.04621323321045</v>
      </c>
      <c r="G115" s="19">
        <f t="shared" ca="1" si="9"/>
        <v>25.570782503352508</v>
      </c>
    </row>
    <row r="116" spans="1:7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98</v>
      </c>
      <c r="E116" s="14">
        <f t="shared" ca="1" si="8"/>
        <v>45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98</v>
      </c>
      <c r="E117" s="14">
        <f t="shared" ca="1" si="8"/>
        <v>45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11800</v>
      </c>
      <c r="B118" s="14">
        <v>300</v>
      </c>
      <c r="C118" s="10">
        <v>80</v>
      </c>
      <c r="D118" s="14">
        <f t="shared" ca="1" si="7"/>
        <v>18</v>
      </c>
      <c r="E118" s="14">
        <f t="shared" ca="1" si="8"/>
        <v>33</v>
      </c>
      <c r="F118" s="19">
        <f t="array" aca="1" ref="F118" ca="1">MAX(IF(M8:M300=300&amp;80,I8:I300))</f>
        <v>1.685532406246899</v>
      </c>
      <c r="G118" s="19">
        <f t="shared" ca="1" si="9"/>
        <v>3.3036699456034864</v>
      </c>
    </row>
    <row r="119" spans="1:7">
      <c r="A119" s="14">
        <f t="shared" ca="1" si="6"/>
        <v>10160</v>
      </c>
      <c r="B119" s="17">
        <v>300</v>
      </c>
      <c r="C119" s="17">
        <v>40</v>
      </c>
      <c r="D119" s="14">
        <f t="shared" ca="1" si="7"/>
        <v>1983</v>
      </c>
      <c r="E119" s="14">
        <f t="shared" ca="1" si="8"/>
        <v>1335</v>
      </c>
      <c r="F119" s="21">
        <f t="array" aca="1" ref="F119" ca="1">MAX(IF(M8:M300=300&amp;40,I8:I300))</f>
        <v>49.210635022355966</v>
      </c>
      <c r="G119" s="19">
        <f t="shared" ca="1" si="9"/>
        <v>118.9524656087889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0"/>
  <dimension ref="A1:M119"/>
  <sheetViews>
    <sheetView workbookViewId="0">
      <selection activeCell="B8" sqref="B8:B76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66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Echo'!$Z$11:$Z$596,MATCH('(3)Flange Peq'!$A8,'Input Echo'!$I$11:$I$596,0)),INDEX('Input Echo'!$Z$11:$Z$596,MATCH('(3)Flange Peq'!$A8,'Input Echo'!$J$11:$J$596,0)))</f>
        <v>0</v>
      </c>
      <c r="E8" s="9">
        <v>1201</v>
      </c>
      <c r="F8" s="9">
        <v>431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2.7634939654309414</v>
      </c>
      <c r="J8" s="9">
        <v>-48</v>
      </c>
      <c r="K8" s="9">
        <v>19.649999999999999</v>
      </c>
      <c r="L8" s="9">
        <f ca="1">(I8/K8)*100</f>
        <v>14.063582521277057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Echo'!$Z$11:$Z$596,MATCH('(3)Flange Peq'!$A9,'Input Echo'!$I$11:$I$596,0)),INDEX('Input Echo'!$Z$11:$Z$596,MATCH('(3)Flange Peq'!$A9,'Input Echo'!$J$11:$J$596,0)))</f>
        <v>0</v>
      </c>
      <c r="E9" s="9">
        <v>1201</v>
      </c>
      <c r="F9" s="9">
        <v>431</v>
      </c>
      <c r="G9" s="9">
        <v>196.09</v>
      </c>
      <c r="H9" s="14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2.7634939654309414</v>
      </c>
      <c r="J9" s="9">
        <v>-48</v>
      </c>
      <c r="K9" s="9">
        <v>19.649999999999999</v>
      </c>
      <c r="L9" s="14">
        <f t="shared" ref="L9:L72" ca="1" si="1">(I9/K9)*100</f>
        <v>14.063582521277057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Echo'!$Z$11:$Z$596,MATCH('(3)Flange Peq'!$A10,'Input Echo'!$I$11:$I$596,0)),INDEX('Input Echo'!$Z$11:$Z$596,MATCH('(3)Flange Peq'!$A10,'Input Echo'!$J$11:$J$596,0)))</f>
        <v>0</v>
      </c>
      <c r="E10" s="9">
        <v>436</v>
      </c>
      <c r="F10" s="9">
        <v>248</v>
      </c>
      <c r="G10" s="9">
        <v>196.09</v>
      </c>
      <c r="H10" s="14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14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Echo'!$Z$11:$Z$596,MATCH('(3)Flange Peq'!$A11,'Input Echo'!$I$11:$I$596,0)),INDEX('Input Echo'!$Z$11:$Z$596,MATCH('(3)Flange Peq'!$A11,'Input Echo'!$J$11:$J$596,0)))</f>
        <v>-1</v>
      </c>
      <c r="E11" s="9">
        <v>820</v>
      </c>
      <c r="F11" s="9">
        <v>209</v>
      </c>
      <c r="G11" s="9">
        <v>138.18</v>
      </c>
      <c r="H11" s="14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14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Echo'!$Z$11:$Z$596,MATCH('(3)Flange Peq'!$A12,'Input Echo'!$I$11:$I$596,0)),INDEX('Input Echo'!$Z$11:$Z$596,MATCH('(3)Flange Peq'!$A12,'Input Echo'!$J$11:$J$596,0)))</f>
        <v>-1</v>
      </c>
      <c r="E12" s="9">
        <v>717</v>
      </c>
      <c r="F12" s="9">
        <v>792</v>
      </c>
      <c r="G12" s="9">
        <v>196.09</v>
      </c>
      <c r="H12" s="14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14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Echo'!$Z$11:$Z$596,MATCH('(3)Flange Peq'!$A13,'Input Echo'!$I$11:$I$596,0)),INDEX('Input Echo'!$Z$11:$Z$596,MATCH('(3)Flange Peq'!$A13,'Input Echo'!$J$11:$J$596,0)))</f>
        <v>-1</v>
      </c>
      <c r="E13" s="9">
        <v>355</v>
      </c>
      <c r="F13" s="9">
        <v>85</v>
      </c>
      <c r="G13" s="9">
        <v>77.849999999999994</v>
      </c>
      <c r="H13" s="14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14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Echo'!$Z$11:$Z$596,MATCH('(3)Flange Peq'!$A14,'Input Echo'!$I$11:$I$596,0)),INDEX('Input Echo'!$Z$11:$Z$596,MATCH('(3)Flange Peq'!$A14,'Input Echo'!$J$11:$J$596,0)))</f>
        <v>-1</v>
      </c>
      <c r="E14" s="9">
        <v>355</v>
      </c>
      <c r="F14" s="9">
        <v>38</v>
      </c>
      <c r="G14" s="9">
        <v>77.849999999999994</v>
      </c>
      <c r="H14" s="14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14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Echo'!$Z$11:$Z$596,MATCH('(3)Flange Peq'!$A15,'Input Echo'!$I$11:$I$596,0)),INDEX('Input Echo'!$Z$11:$Z$596,MATCH('(3)Flange Peq'!$A15,'Input Echo'!$J$11:$J$596,0)))</f>
        <v>-1</v>
      </c>
      <c r="E15" s="9">
        <v>738</v>
      </c>
      <c r="F15" s="9">
        <v>171</v>
      </c>
      <c r="G15" s="9">
        <v>111.13</v>
      </c>
      <c r="H15" s="14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14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Echo'!$Z$11:$Z$596,MATCH('(3)Flange Peq'!$A16,'Input Echo'!$I$11:$I$596,0)),INDEX('Input Echo'!$Z$11:$Z$596,MATCH('(3)Flange Peq'!$A16,'Input Echo'!$J$11:$J$596,0)))</f>
        <v>-1</v>
      </c>
      <c r="E16" s="9">
        <v>674</v>
      </c>
      <c r="F16" s="9">
        <v>183</v>
      </c>
      <c r="G16" s="9">
        <v>111.13</v>
      </c>
      <c r="H16" s="14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14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Echo'!$Z$11:$Z$596,MATCH('(3)Flange Peq'!$A17,'Input Echo'!$I$11:$I$596,0)),INDEX('Input Echo'!$Z$11:$Z$596,MATCH('(3)Flange Peq'!$A17,'Input Echo'!$J$11:$J$596,0)))</f>
        <v>0</v>
      </c>
      <c r="E17" s="9">
        <v>126</v>
      </c>
      <c r="F17" s="9">
        <v>12</v>
      </c>
      <c r="G17" s="9">
        <v>111.13</v>
      </c>
      <c r="H17" s="14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0.54024035696373751</v>
      </c>
      <c r="J17" s="9">
        <v>-48</v>
      </c>
      <c r="K17" s="9">
        <v>19.649999999999999</v>
      </c>
      <c r="L17" s="14">
        <f t="shared" ca="1" si="1"/>
        <v>2.7493147937085882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Echo'!$Z$11:$Z$596,MATCH('(3)Flange Peq'!$A18,'Input Echo'!$I$11:$I$596,0)),INDEX('Input Echo'!$Z$11:$Z$596,MATCH('(3)Flange Peq'!$A18,'Input Echo'!$J$11:$J$596,0)))</f>
        <v>0</v>
      </c>
      <c r="E18" s="9">
        <v>174</v>
      </c>
      <c r="F18" s="9">
        <v>53</v>
      </c>
      <c r="G18" s="9">
        <v>111.13</v>
      </c>
      <c r="H18" s="14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1.9917142241387409</v>
      </c>
      <c r="J18" s="9">
        <v>-48</v>
      </c>
      <c r="K18" s="9">
        <v>51.02</v>
      </c>
      <c r="L18" s="14">
        <f t="shared" ca="1" si="1"/>
        <v>3.9037911096408093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Echo'!$Z$11:$Z$596,MATCH('(3)Flange Peq'!$A19,'Input Echo'!$I$11:$I$596,0)),INDEX('Input Echo'!$Z$11:$Z$596,MATCH('(3)Flange Peq'!$A19,'Input Echo'!$J$11:$J$596,0)))</f>
        <v>0</v>
      </c>
      <c r="E19" s="9">
        <v>166</v>
      </c>
      <c r="F19" s="9">
        <v>52</v>
      </c>
      <c r="G19" s="9">
        <v>111.13</v>
      </c>
      <c r="H19" s="14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14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47</v>
      </c>
      <c r="G20" s="9">
        <v>111.13</v>
      </c>
      <c r="H20" s="14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14">
        <f t="shared" si="1"/>
        <v>0</v>
      </c>
      <c r="M20" s="9" t="str">
        <f t="shared" ca="1" si="2"/>
        <v>15025</v>
      </c>
    </row>
    <row r="21" spans="1:13">
      <c r="A21" s="9">
        <v>6250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Echo'!$Z$11:$Z$596,MATCH('(3)Flange Peq'!$A21,'Input Echo'!$I$11:$I$596,0)),INDEX('Input Echo'!$Z$11:$Z$596,MATCH('(3)Flange Peq'!$A21,'Input Echo'!$J$11:$J$596,0)))</f>
        <v>0</v>
      </c>
      <c r="E21" s="9">
        <v>166</v>
      </c>
      <c r="F21" s="9">
        <v>44</v>
      </c>
      <c r="G21" s="9">
        <v>111.13</v>
      </c>
      <c r="H21" s="14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1.6757131616107617</v>
      </c>
      <c r="J21" s="9">
        <v>-48</v>
      </c>
      <c r="K21" s="9">
        <v>51.02</v>
      </c>
      <c r="L21" s="14">
        <f t="shared" ca="1" si="1"/>
        <v>3.2844240721496698</v>
      </c>
      <c r="M21" s="9" t="str">
        <f t="shared" ca="1" si="2"/>
        <v>15050</v>
      </c>
    </row>
    <row r="22" spans="1:13">
      <c r="A22" s="9">
        <v>74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Echo'!$Z$11:$Z$596,MATCH('(3)Flange Peq'!$A22,'Input Echo'!$I$11:$I$596,0)),INDEX('Input Echo'!$Z$11:$Z$596,MATCH('(3)Flange Peq'!$A22,'Input Echo'!$J$11:$J$596,0)))</f>
        <v>0</v>
      </c>
      <c r="E22" s="9">
        <v>674</v>
      </c>
      <c r="F22" s="9">
        <v>162</v>
      </c>
      <c r="G22" s="9">
        <v>111.13</v>
      </c>
      <c r="H22" s="14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6.2344350648476343</v>
      </c>
      <c r="J22" s="9">
        <v>-48</v>
      </c>
      <c r="K22" s="9">
        <v>51.02</v>
      </c>
      <c r="L22" s="14">
        <f t="shared" ca="1" si="1"/>
        <v>12.219590483825234</v>
      </c>
      <c r="M22" s="9" t="str">
        <f t="shared" ca="1" si="2"/>
        <v>15050</v>
      </c>
    </row>
    <row r="23" spans="1:13">
      <c r="A23" s="9">
        <v>7400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Echo'!$Z$11:$Z$596,MATCH('(3)Flange Peq'!$A23,'Input Echo'!$I$11:$I$596,0)),INDEX('Input Echo'!$Z$11:$Z$596,MATCH('(3)Flange Peq'!$A23,'Input Echo'!$J$11:$J$596,0)))</f>
        <v>0</v>
      </c>
      <c r="E23" s="9">
        <v>610</v>
      </c>
      <c r="F23" s="9">
        <v>158</v>
      </c>
      <c r="G23" s="9">
        <v>111.13</v>
      </c>
      <c r="H23" s="14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6.0316735295095931</v>
      </c>
      <c r="J23" s="9">
        <v>-48</v>
      </c>
      <c r="K23" s="9">
        <v>51.02</v>
      </c>
      <c r="L23" s="14">
        <f t="shared" ca="1" si="1"/>
        <v>11.822174695236363</v>
      </c>
      <c r="M23" s="9" t="str">
        <f t="shared" ca="1" si="2"/>
        <v>15050</v>
      </c>
    </row>
    <row r="24" spans="1:13">
      <c r="A24" s="9">
        <v>7412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Echo'!$Z$11:$Z$596,MATCH('(3)Flange Peq'!$A24,'Input Echo'!$I$11:$I$596,0)),INDEX('Input Echo'!$Z$11:$Z$596,MATCH('(3)Flange Peq'!$A24,'Input Echo'!$J$11:$J$596,0)))</f>
        <v>0</v>
      </c>
      <c r="E24" s="9">
        <v>8</v>
      </c>
      <c r="F24" s="9">
        <v>38</v>
      </c>
      <c r="G24" s="9">
        <v>77.849999999999994</v>
      </c>
      <c r="H24" s="14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1.3401702126452708</v>
      </c>
      <c r="J24" s="9">
        <v>-48</v>
      </c>
      <c r="K24" s="9">
        <v>51.02</v>
      </c>
      <c r="L24" s="14">
        <f t="shared" ca="1" si="1"/>
        <v>2.6267546308217775</v>
      </c>
      <c r="M24" s="9" t="str">
        <f t="shared" ca="1" si="2"/>
        <v>150150</v>
      </c>
    </row>
    <row r="25" spans="1:13">
      <c r="A25" s="9">
        <v>7414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Echo'!$Z$11:$Z$596,MATCH('(3)Flange Peq'!$A25,'Input Echo'!$I$11:$I$596,0)),INDEX('Input Echo'!$Z$11:$Z$596,MATCH('(3)Flange Peq'!$A25,'Input Echo'!$J$11:$J$596,0)))</f>
        <v>0</v>
      </c>
      <c r="E25" s="9">
        <v>26</v>
      </c>
      <c r="F25" s="9">
        <v>74</v>
      </c>
      <c r="G25" s="9">
        <v>77.849999999999994</v>
      </c>
      <c r="H25" s="14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2.6316981104648209</v>
      </c>
      <c r="J25" s="9">
        <v>-48</v>
      </c>
      <c r="K25" s="9">
        <v>51.02</v>
      </c>
      <c r="L25" s="14">
        <f t="shared" ca="1" si="1"/>
        <v>5.1581695618675436</v>
      </c>
      <c r="M25" s="9" t="str">
        <f t="shared" ca="1" si="2"/>
        <v>150150</v>
      </c>
    </row>
    <row r="26" spans="1:13">
      <c r="A26" s="9">
        <v>7470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Echo'!$Z$11:$Z$596,MATCH('(3)Flange Peq'!$A26,'Input Echo'!$I$11:$I$596,0)),INDEX('Input Echo'!$Z$11:$Z$596,MATCH('(3)Flange Peq'!$A26,'Input Echo'!$J$11:$J$596,0)))</f>
        <v>0</v>
      </c>
      <c r="E26" s="9">
        <v>53</v>
      </c>
      <c r="F26" s="9">
        <v>6</v>
      </c>
      <c r="G26" s="9">
        <v>111.13</v>
      </c>
      <c r="H26" s="14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0.15718350562544681</v>
      </c>
      <c r="J26" s="9">
        <v>-48</v>
      </c>
      <c r="K26" s="9">
        <v>19.649999999999999</v>
      </c>
      <c r="L26" s="14">
        <f t="shared" ca="1" si="1"/>
        <v>0.79991605916257913</v>
      </c>
      <c r="M26" s="9" t="str">
        <f t="shared" ca="1" si="2"/>
        <v>150150</v>
      </c>
    </row>
    <row r="27" spans="1:13">
      <c r="A27" s="9">
        <v>7560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Echo'!$Z$11:$Z$596,MATCH('(3)Flange Peq'!$A27,'Input Echo'!$I$11:$I$596,0)),INDEX('Input Echo'!$Z$11:$Z$596,MATCH('(3)Flange Peq'!$A27,'Input Echo'!$J$11:$J$596,0)))</f>
        <v>0</v>
      </c>
      <c r="E27" s="9">
        <v>47</v>
      </c>
      <c r="F27" s="9">
        <v>44</v>
      </c>
      <c r="G27" s="9">
        <v>77.849999999999994</v>
      </c>
      <c r="H27" s="14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14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Echo'!$Z$11:$Z$596,MATCH('(3)Flange Peq'!$A28,'Input Echo'!$I$11:$I$596,0)),INDEX('Input Echo'!$Z$11:$Z$596,MATCH('(3)Flange Peq'!$A28,'Input Echo'!$J$11:$J$596,0)))</f>
        <v>0</v>
      </c>
      <c r="E28" s="9">
        <v>470</v>
      </c>
      <c r="F28" s="9">
        <v>14</v>
      </c>
      <c r="G28" s="9">
        <v>111.13</v>
      </c>
      <c r="H28" s="14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14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Echo'!$Z$11:$Z$596,MATCH('(3)Flange Peq'!$A29,'Input Echo'!$I$11:$I$596,0)),INDEX('Input Echo'!$Z$11:$Z$596,MATCH('(3)Flange Peq'!$A29,'Input Echo'!$J$11:$J$596,0)))</f>
        <v>0</v>
      </c>
      <c r="E29" s="9">
        <v>659</v>
      </c>
      <c r="F29" s="9">
        <v>116</v>
      </c>
      <c r="G29" s="9">
        <v>77.849999999999994</v>
      </c>
      <c r="H29" s="14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14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Echo'!$Z$11:$Z$596,MATCH('(3)Flange Peq'!$A30,'Input Echo'!$I$11:$I$596,0)),INDEX('Input Echo'!$Z$11:$Z$596,MATCH('(3)Flange Peq'!$A30,'Input Echo'!$J$11:$J$596,0)))</f>
        <v>0</v>
      </c>
      <c r="E30" s="9">
        <v>67</v>
      </c>
      <c r="F30" s="9">
        <v>44</v>
      </c>
      <c r="G30" s="9">
        <v>77.849999999999994</v>
      </c>
      <c r="H30" s="14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14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Echo'!$Z$11:$Z$596,MATCH('(3)Flange Peq'!$A31,'Input Echo'!$I$11:$I$596,0)),INDEX('Input Echo'!$Z$11:$Z$596,MATCH('(3)Flange Peq'!$A31,'Input Echo'!$J$11:$J$596,0)))</f>
        <v>0</v>
      </c>
      <c r="E31" s="9">
        <v>19</v>
      </c>
      <c r="F31" s="9">
        <v>25</v>
      </c>
      <c r="G31" s="9">
        <v>61.98</v>
      </c>
      <c r="H31" s="14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14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Echo'!$Z$11:$Z$596,MATCH('(3)Flange Peq'!$A32,'Input Echo'!$I$11:$I$596,0)),INDEX('Input Echo'!$Z$11:$Z$596,MATCH('(3)Flange Peq'!$A32,'Input Echo'!$J$11:$J$596,0)))</f>
        <v>0</v>
      </c>
      <c r="E32" s="9">
        <v>19</v>
      </c>
      <c r="F32" s="9">
        <v>26</v>
      </c>
      <c r="G32" s="9">
        <v>61.98</v>
      </c>
      <c r="H32" s="14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14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Echo'!$Z$11:$Z$596,MATCH('(3)Flange Peq'!$A33,'Input Echo'!$I$11:$I$596,0)),INDEX('Input Echo'!$Z$11:$Z$596,MATCH('(3)Flange Peq'!$A33,'Input Echo'!$J$11:$J$596,0)))</f>
        <v>0</v>
      </c>
      <c r="E33" s="9">
        <v>62</v>
      </c>
      <c r="F33" s="9">
        <v>5</v>
      </c>
      <c r="G33" s="9">
        <v>61.98</v>
      </c>
      <c r="H33" s="14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14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147</v>
      </c>
      <c r="G34" s="9">
        <v>77.849999999999994</v>
      </c>
      <c r="H34" s="14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14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Echo'!$Z$11:$Z$596,MATCH('(3)Flange Peq'!$A35,'Input Echo'!$I$11:$I$596,0)),INDEX('Input Echo'!$Z$11:$Z$596,MATCH('(3)Flange Peq'!$A35,'Input Echo'!$J$11:$J$596,0)))</f>
        <v>0</v>
      </c>
      <c r="E35" s="9">
        <v>171</v>
      </c>
      <c r="F35" s="9">
        <v>41</v>
      </c>
      <c r="G35" s="9">
        <v>77.849999999999994</v>
      </c>
      <c r="H35" s="14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14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Echo'!$Z$11:$Z$596,MATCH('(3)Flange Peq'!$A36,'Input Echo'!$I$11:$I$596,0)),INDEX('Input Echo'!$Z$11:$Z$596,MATCH('(3)Flange Peq'!$A36,'Input Echo'!$J$11:$J$596,0)))</f>
        <v>0</v>
      </c>
      <c r="E36" s="9">
        <v>57</v>
      </c>
      <c r="F36" s="9">
        <v>56</v>
      </c>
      <c r="G36" s="9">
        <v>61.98</v>
      </c>
      <c r="H36" s="14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14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Echo'!$Z$11:$Z$596,MATCH('(3)Flange Peq'!$A37,'Input Echo'!$I$11:$I$596,0)),INDEX('Input Echo'!$Z$11:$Z$596,MATCH('(3)Flange Peq'!$A37,'Input Echo'!$J$11:$J$596,0)))</f>
        <v>0</v>
      </c>
      <c r="E37" s="9">
        <v>57</v>
      </c>
      <c r="F37" s="9">
        <v>56</v>
      </c>
      <c r="G37" s="9">
        <v>61.98</v>
      </c>
      <c r="H37" s="14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14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Echo'!$Z$11:$Z$596,MATCH('(3)Flange Peq'!$A38,'Input Echo'!$I$11:$I$596,0)),INDEX('Input Echo'!$Z$11:$Z$596,MATCH('(3)Flange Peq'!$A38,'Input Echo'!$J$11:$J$596,0)))</f>
        <v>0</v>
      </c>
      <c r="E38" s="9">
        <v>35</v>
      </c>
      <c r="F38" s="9">
        <v>57</v>
      </c>
      <c r="G38" s="9">
        <v>61.98</v>
      </c>
      <c r="H38" s="14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14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Echo'!$Z$11:$Z$596,MATCH('(3)Flange Peq'!$A39,'Input Echo'!$I$11:$I$596,0)),INDEX('Input Echo'!$Z$11:$Z$596,MATCH('(3)Flange Peq'!$A39,'Input Echo'!$J$11:$J$596,0)))</f>
        <v>0</v>
      </c>
      <c r="E39" s="9">
        <v>35</v>
      </c>
      <c r="F39" s="9">
        <v>66</v>
      </c>
      <c r="G39" s="9">
        <v>61.98</v>
      </c>
      <c r="H39" s="14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14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Echo'!$Z$11:$Z$596,MATCH('(3)Flange Peq'!$A40,'Input Echo'!$I$11:$I$596,0)),INDEX('Input Echo'!$Z$11:$Z$596,MATCH('(3)Flange Peq'!$A40,'Input Echo'!$J$11:$J$596,0)))</f>
        <v>0</v>
      </c>
      <c r="E40" s="9">
        <v>1807</v>
      </c>
      <c r="F40" s="9">
        <v>226</v>
      </c>
      <c r="G40" s="9">
        <v>196.09</v>
      </c>
      <c r="H40" s="14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14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Echo'!$Z$11:$Z$596,MATCH('(3)Flange Peq'!$A41,'Input Echo'!$I$11:$I$596,0)),INDEX('Input Echo'!$Z$11:$Z$596,MATCH('(3)Flange Peq'!$A41,'Input Echo'!$J$11:$J$596,0)))</f>
        <v>0</v>
      </c>
      <c r="E41" s="9">
        <v>1207</v>
      </c>
      <c r="F41" s="9">
        <v>402</v>
      </c>
      <c r="G41" s="9">
        <v>196.09</v>
      </c>
      <c r="H41" s="14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14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Echo'!$Z$11:$Z$596,MATCH('(3)Flange Peq'!$A42,'Input Echo'!$I$11:$I$596,0)),INDEX('Input Echo'!$Z$11:$Z$596,MATCH('(3)Flange Peq'!$A42,'Input Echo'!$J$11:$J$596,0)))</f>
        <v>0</v>
      </c>
      <c r="E42" s="9">
        <v>408</v>
      </c>
      <c r="F42" s="9">
        <v>339</v>
      </c>
      <c r="G42" s="9">
        <v>138.18</v>
      </c>
      <c r="H42" s="14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14">
        <f t="shared" si="1"/>
        <v>0</v>
      </c>
      <c r="M42" s="9" t="str">
        <f t="shared" ca="1" si="2"/>
        <v>050</v>
      </c>
    </row>
    <row r="43" spans="1:13">
      <c r="A43" s="9">
        <v>11294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Echo'!$Z$11:$Z$596,MATCH('(3)Flange Peq'!$A43,'Input Echo'!$I$11:$I$596,0)),INDEX('Input Echo'!$Z$11:$Z$596,MATCH('(3)Flange Peq'!$A43,'Input Echo'!$J$11:$J$596,0)))</f>
        <v>0</v>
      </c>
      <c r="E43" s="9">
        <v>1411</v>
      </c>
      <c r="F43" s="9">
        <v>48</v>
      </c>
      <c r="G43" s="9">
        <v>77.849999999999994</v>
      </c>
      <c r="H43" s="14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14">
        <f t="shared" si="1"/>
        <v>0</v>
      </c>
      <c r="M43" s="9" t="str">
        <f t="shared" ca="1" si="2"/>
        <v>0250</v>
      </c>
    </row>
    <row r="44" spans="1:13">
      <c r="A44" s="9">
        <v>11355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Echo'!$Z$11:$Z$596,MATCH('(3)Flange Peq'!$A44,'Input Echo'!$I$11:$I$596,0)),INDEX('Input Echo'!$Z$11:$Z$596,MATCH('(3)Flange Peq'!$A44,'Input Echo'!$J$11:$J$596,0)))</f>
        <v>-1</v>
      </c>
      <c r="E44" s="9">
        <v>229</v>
      </c>
      <c r="F44" s="9">
        <v>189</v>
      </c>
      <c r="G44" s="9">
        <v>196.09</v>
      </c>
      <c r="H44" s="14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0.32750229890042837</v>
      </c>
      <c r="J44" s="9">
        <v>-13</v>
      </c>
      <c r="K44" s="9">
        <v>51.02</v>
      </c>
      <c r="L44" s="14">
        <f t="shared" ca="1" si="1"/>
        <v>0.64190964112196847</v>
      </c>
      <c r="M44" s="9" t="str">
        <f t="shared" ca="1" si="2"/>
        <v>300100</v>
      </c>
    </row>
    <row r="45" spans="1:13">
      <c r="A45" s="9">
        <v>1140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Echo'!$Z$11:$Z$596,MATCH('(3)Flange Peq'!$A45,'Input Echo'!$I$11:$I$596,0)),INDEX('Input Echo'!$Z$11:$Z$596,MATCH('(3)Flange Peq'!$A45,'Input Echo'!$J$11:$J$596,0)))</f>
        <v>-1</v>
      </c>
      <c r="E45" s="9">
        <v>411</v>
      </c>
      <c r="F45" s="9">
        <v>111</v>
      </c>
      <c r="G45" s="9">
        <v>77.849999999999994</v>
      </c>
      <c r="H45" s="14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14">
        <f t="shared" si="1"/>
        <v>0</v>
      </c>
      <c r="M45" s="9" t="str">
        <f t="shared" ca="1" si="2"/>
        <v>300150</v>
      </c>
    </row>
    <row r="46" spans="1:13">
      <c r="A46" s="9">
        <v>11470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Echo'!$Z$11:$Z$596,MATCH('(3)Flange Peq'!$A46,'Input Echo'!$I$11:$I$596,0)),INDEX('Input Echo'!$Z$11:$Z$596,MATCH('(3)Flange Peq'!$A46,'Input Echo'!$J$11:$J$596,0)))</f>
        <v>-1</v>
      </c>
      <c r="E46" s="9">
        <v>175</v>
      </c>
      <c r="F46" s="9">
        <v>21</v>
      </c>
      <c r="G46" s="9">
        <v>77.849999999999994</v>
      </c>
      <c r="H46" s="14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14">
        <f t="shared" si="1"/>
        <v>0</v>
      </c>
      <c r="M46" s="9" t="str">
        <f t="shared" ca="1" si="2"/>
        <v>30080</v>
      </c>
    </row>
    <row r="47" spans="1:13">
      <c r="A47" s="9">
        <v>11500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Echo'!$Z$11:$Z$596,MATCH('(3)Flange Peq'!$A47,'Input Echo'!$I$11:$I$596,0)),INDEX('Input Echo'!$Z$11:$Z$596,MATCH('(3)Flange Peq'!$A47,'Input Echo'!$J$11:$J$596,0)))</f>
        <v>0</v>
      </c>
      <c r="E47" s="9">
        <v>20</v>
      </c>
      <c r="F47" s="9">
        <v>40</v>
      </c>
      <c r="G47" s="9">
        <v>77.849999999999994</v>
      </c>
      <c r="H47" s="14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19.649999999999999</v>
      </c>
      <c r="L47" s="14" t="e">
        <f t="shared" ca="1" si="1"/>
        <v>#DIV/0!</v>
      </c>
      <c r="M47" s="9" t="str">
        <f t="shared" ca="1" si="2"/>
        <v>050</v>
      </c>
    </row>
    <row r="48" spans="1:13">
      <c r="A48" s="9">
        <v>11500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Echo'!$Z$11:$Z$596,MATCH('(3)Flange Peq'!$A48,'Input Echo'!$I$11:$I$596,0)),INDEX('Input Echo'!$Z$11:$Z$596,MATCH('(3)Flange Peq'!$A48,'Input Echo'!$J$11:$J$596,0)))</f>
        <v>0</v>
      </c>
      <c r="E48" s="9">
        <v>20</v>
      </c>
      <c r="F48" s="9">
        <v>40</v>
      </c>
      <c r="G48" s="9">
        <v>77.849999999999994</v>
      </c>
      <c r="H48" s="14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14" t="e">
        <f t="shared" ca="1" si="1"/>
        <v>#DIV/0!</v>
      </c>
      <c r="M48" s="9" t="str">
        <f t="shared" ca="1" si="2"/>
        <v>080</v>
      </c>
    </row>
    <row r="49" spans="1:13">
      <c r="A49" s="9">
        <v>11565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Echo'!$Z$11:$Z$596,MATCH('(3)Flange Peq'!$A49,'Input Echo'!$I$11:$I$596,0)),INDEX('Input Echo'!$Z$11:$Z$596,MATCH('(3)Flange Peq'!$A49,'Input Echo'!$J$11:$J$596,0)))</f>
        <v>0</v>
      </c>
      <c r="E49" s="9">
        <v>16</v>
      </c>
      <c r="F49" s="9">
        <v>6</v>
      </c>
      <c r="G49" s="9">
        <v>77.849999999999994</v>
      </c>
      <c r="H49" s="14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14" t="e">
        <f t="shared" ca="1" si="1"/>
        <v>#DIV/0!</v>
      </c>
      <c r="M49" s="9" t="str">
        <f t="shared" ca="1" si="2"/>
        <v>080</v>
      </c>
    </row>
    <row r="50" spans="1:13">
      <c r="A50" s="9">
        <v>11565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Echo'!$Z$11:$Z$596,MATCH('(3)Flange Peq'!$A50,'Input Echo'!$I$11:$I$596,0)),INDEX('Input Echo'!$Z$11:$Z$596,MATCH('(3)Flange Peq'!$A50,'Input Echo'!$J$11:$J$596,0)))</f>
        <v>-1</v>
      </c>
      <c r="E50" s="9">
        <v>16</v>
      </c>
      <c r="F50" s="9">
        <v>6</v>
      </c>
      <c r="G50" s="9">
        <v>77.849999999999994</v>
      </c>
      <c r="H50" s="14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14" t="e">
        <f t="shared" ca="1" si="1"/>
        <v>#DIV/0!</v>
      </c>
      <c r="M50" s="9" t="str">
        <f t="shared" ca="1" si="2"/>
        <v>0200</v>
      </c>
    </row>
    <row r="51" spans="1:13">
      <c r="A51" s="9">
        <v>11900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Echo'!$Z$11:$Z$596,MATCH('(3)Flange Peq'!$A51,'Input Echo'!$I$11:$I$596,0)),INDEX('Input Echo'!$Z$11:$Z$596,MATCH('(3)Flange Peq'!$A51,'Input Echo'!$J$11:$J$596,0)))</f>
        <v>0</v>
      </c>
      <c r="E51" s="9">
        <v>8</v>
      </c>
      <c r="F51" s="9">
        <v>7</v>
      </c>
      <c r="G51" s="9">
        <v>77.849999999999994</v>
      </c>
      <c r="H51" s="14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0.3663225061111432</v>
      </c>
      <c r="J51" s="9">
        <v>-48</v>
      </c>
      <c r="K51" s="9">
        <v>51.02</v>
      </c>
      <c r="L51" s="14">
        <f t="shared" ca="1" si="1"/>
        <v>0.71799785596068832</v>
      </c>
      <c r="M51" s="9" t="str">
        <f t="shared" ca="1" si="2"/>
        <v>30080</v>
      </c>
    </row>
    <row r="52" spans="1:13">
      <c r="A52" s="9">
        <v>11950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Echo'!$Z$11:$Z$596,MATCH('(3)Flange Peq'!$A52,'Input Echo'!$I$11:$I$596,0)),INDEX('Input Echo'!$Z$11:$Z$596,MATCH('(3)Flange Peq'!$A52,'Input Echo'!$J$11:$J$596,0)))</f>
        <v>0</v>
      </c>
      <c r="E52" s="9">
        <v>8</v>
      </c>
      <c r="F52" s="9">
        <v>40</v>
      </c>
      <c r="G52" s="9">
        <v>77.849999999999994</v>
      </c>
      <c r="H52" s="14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14" t="e">
        <f t="shared" ca="1" si="1"/>
        <v>#DIV/0!</v>
      </c>
      <c r="M52" s="9" t="str">
        <f t="shared" ca="1" si="2"/>
        <v>080</v>
      </c>
    </row>
    <row r="53" spans="1:13">
      <c r="A53" s="9">
        <v>11780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Echo'!$Z$11:$Z$596,MATCH('(3)Flange Peq'!$A53,'Input Echo'!$I$11:$I$596,0)),INDEX('Input Echo'!$Z$11:$Z$596,MATCH('(3)Flange Peq'!$A53,'Input Echo'!$J$11:$J$596,0)))</f>
        <v>0</v>
      </c>
      <c r="E53" s="9">
        <v>20</v>
      </c>
      <c r="F53" s="9">
        <v>23</v>
      </c>
      <c r="G53" s="9">
        <v>77.849999999999994</v>
      </c>
      <c r="H53" s="14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14" t="e">
        <f t="shared" ca="1" si="1"/>
        <v>#DIV/0!</v>
      </c>
      <c r="M53" s="9" t="str">
        <f t="shared" ca="1" si="2"/>
        <v>050</v>
      </c>
    </row>
    <row r="54" spans="1:13">
      <c r="A54" s="9">
        <v>11800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33</v>
      </c>
      <c r="G54" s="9">
        <v>77.849999999999994</v>
      </c>
      <c r="H54" s="14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14" t="e">
        <f t="shared" ca="1" si="1"/>
        <v>#DIV/0!</v>
      </c>
      <c r="M54" s="9" t="str">
        <f t="shared" ca="1" si="2"/>
        <v>050</v>
      </c>
    </row>
    <row r="55" spans="1:13">
      <c r="A55" s="9">
        <v>11820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15</v>
      </c>
      <c r="G55" s="9">
        <v>77.849999999999994</v>
      </c>
      <c r="H55" s="14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14" t="e">
        <f t="shared" ca="1" si="1"/>
        <v>#DIV/0!</v>
      </c>
      <c r="M55" s="9" t="str">
        <f t="shared" ca="1" si="2"/>
        <v>060</v>
      </c>
    </row>
    <row r="56" spans="1:13">
      <c r="A56" s="9">
        <v>11850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Echo'!$Z$11:$Z$596,MATCH('(3)Flange Peq'!$A56,'Input Echo'!$I$11:$I$596,0)),INDEX('Input Echo'!$Z$11:$Z$596,MATCH('(3)Flange Peq'!$A56,'Input Echo'!$J$11:$J$596,0)))</f>
        <v>-1</v>
      </c>
      <c r="E56" s="9">
        <v>9</v>
      </c>
      <c r="F56" s="9">
        <v>3</v>
      </c>
      <c r="G56" s="9">
        <v>77.849999999999994</v>
      </c>
      <c r="H56" s="14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51.02</v>
      </c>
      <c r="L56" s="14" t="e">
        <f t="shared" ca="1" si="1"/>
        <v>#DIV/0!</v>
      </c>
      <c r="M56" s="9" t="str">
        <f t="shared" ca="1" si="2"/>
        <v>080</v>
      </c>
    </row>
    <row r="57" spans="1:13">
      <c r="A57" s="9">
        <v>11670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Echo'!$Z$11:$Z$596,MATCH('(3)Flange Peq'!$A57,'Input Echo'!$I$11:$I$596,0)),INDEX('Input Echo'!$Z$11:$Z$596,MATCH('(3)Flange Peq'!$A57,'Input Echo'!$J$11:$J$596,0)))</f>
        <v>-1</v>
      </c>
      <c r="E57" s="9">
        <v>16</v>
      </c>
      <c r="F57" s="9">
        <v>22</v>
      </c>
      <c r="G57" s="9">
        <v>77.849999999999994</v>
      </c>
      <c r="H57" s="14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51.02</v>
      </c>
      <c r="L57" s="14" t="e">
        <f t="shared" ca="1" si="1"/>
        <v>#DIV/0!</v>
      </c>
      <c r="M57" s="9" t="str">
        <f t="shared" ca="1" si="2"/>
        <v>080</v>
      </c>
    </row>
    <row r="58" spans="1:13">
      <c r="A58" s="9">
        <v>11690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Echo'!$Z$11:$Z$596,MATCH('(3)Flange Peq'!$A58,'Input Echo'!$I$11:$I$596,0)),INDEX('Input Echo'!$Z$11:$Z$596,MATCH('(3)Flange Peq'!$A58,'Input Echo'!$J$11:$J$596,0)))</f>
        <v>-1</v>
      </c>
      <c r="E58" s="9">
        <v>16</v>
      </c>
      <c r="F58" s="9">
        <v>34</v>
      </c>
      <c r="G58" s="9">
        <v>77.849999999999994</v>
      </c>
      <c r="H58" s="14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0.46218432699887413</v>
      </c>
      <c r="J58" s="9">
        <v>-48</v>
      </c>
      <c r="K58" s="9">
        <v>51.02</v>
      </c>
      <c r="L58" s="14">
        <f t="shared" ca="1" si="1"/>
        <v>0.90588852802601738</v>
      </c>
      <c r="M58" s="9" t="str">
        <f t="shared" ca="1" si="2"/>
        <v>300100</v>
      </c>
    </row>
    <row r="59" spans="1:13">
      <c r="A59" s="9">
        <v>178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Echo'!$Z$11:$Z$596,MATCH('(3)Flange Peq'!$A59,'Input Echo'!$I$11:$I$596,0)),INDEX('Input Echo'!$Z$11:$Z$596,MATCH('(3)Flange Peq'!$A59,'Input Echo'!$J$11:$J$596,0)))</f>
        <v>-1</v>
      </c>
      <c r="E59" s="9">
        <v>8608</v>
      </c>
      <c r="F59" s="9">
        <v>1197</v>
      </c>
      <c r="G59" s="9">
        <v>442.98</v>
      </c>
      <c r="H59" s="14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1.1118651734609011</v>
      </c>
      <c r="J59" s="9">
        <v>-48</v>
      </c>
      <c r="K59" s="9">
        <v>19.649999999999999</v>
      </c>
      <c r="L59" s="14">
        <f t="shared" ca="1" si="1"/>
        <v>5.6583469387323211</v>
      </c>
      <c r="M59" s="9" t="str">
        <f t="shared" ca="1" si="2"/>
        <v>300100</v>
      </c>
    </row>
    <row r="60" spans="1:13">
      <c r="A60" s="9">
        <v>19450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Echo'!$Z$11:$Z$596,MATCH('(3)Flange Peq'!$A60,'Input Echo'!$I$11:$I$596,0)),INDEX('Input Echo'!$Z$11:$Z$596,MATCH('(3)Flange Peq'!$A60,'Input Echo'!$J$11:$J$596,0)))</f>
        <v>-1</v>
      </c>
      <c r="E60" s="9">
        <v>140</v>
      </c>
      <c r="F60" s="9">
        <v>315</v>
      </c>
      <c r="G60" s="9">
        <v>111.13</v>
      </c>
      <c r="H60" s="14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14" t="e">
        <f t="shared" ca="1" si="1"/>
        <v>#DIV/0!</v>
      </c>
      <c r="M60" s="9" t="str">
        <f t="shared" ca="1" si="2"/>
        <v>0100</v>
      </c>
    </row>
    <row r="61" spans="1:13">
      <c r="A61" s="9">
        <v>19660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Echo'!$Z$11:$Z$596,MATCH('(3)Flange Peq'!$A61,'Input Echo'!$I$11:$I$596,0)),INDEX('Input Echo'!$Z$11:$Z$596,MATCH('(3)Flange Peq'!$A61,'Input Echo'!$J$11:$J$596,0)))</f>
        <v>0</v>
      </c>
      <c r="E61" s="9">
        <v>224</v>
      </c>
      <c r="F61" s="9">
        <v>366</v>
      </c>
      <c r="G61" s="9">
        <v>111.13</v>
      </c>
      <c r="H61" s="14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14" t="e">
        <f t="shared" ca="1" si="1"/>
        <v>#DIV/0!</v>
      </c>
      <c r="M61" s="9" t="str">
        <f t="shared" ca="1" si="2"/>
        <v>080</v>
      </c>
    </row>
    <row r="62" spans="1:13">
      <c r="A62" s="9">
        <v>2030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Echo'!$Z$11:$Z$596,MATCH('(3)Flange Peq'!$A62,'Input Echo'!$I$11:$I$596,0)),INDEX('Input Echo'!$Z$11:$Z$596,MATCH('(3)Flange Peq'!$A62,'Input Echo'!$J$11:$J$596,0)))</f>
        <v>-1</v>
      </c>
      <c r="E62" s="9">
        <v>21</v>
      </c>
      <c r="F62" s="9">
        <v>46</v>
      </c>
      <c r="G62" s="9">
        <v>77.849999999999994</v>
      </c>
      <c r="H62" s="14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2.4260465653991838</v>
      </c>
      <c r="J62" s="9">
        <v>-48</v>
      </c>
      <c r="K62" s="9">
        <v>19.600000000000001</v>
      </c>
      <c r="L62" s="14">
        <f t="shared" ca="1" si="1"/>
        <v>12.377788598975426</v>
      </c>
      <c r="M62" s="9" t="str">
        <f t="shared" ca="1" si="2"/>
        <v>30040</v>
      </c>
    </row>
    <row r="63" spans="1:13">
      <c r="A63" s="9">
        <v>3080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Echo'!$Z$11:$Z$596,MATCH('(3)Flange Peq'!$A63,'Input Echo'!$I$11:$I$596,0)),INDEX('Input Echo'!$Z$11:$Z$596,MATCH('(3)Flange Peq'!$A63,'Input Echo'!$J$11:$J$596,0)))</f>
        <v>-1</v>
      </c>
      <c r="E63" s="9">
        <v>129</v>
      </c>
      <c r="F63" s="9">
        <v>96</v>
      </c>
      <c r="G63" s="9">
        <v>138.18</v>
      </c>
      <c r="H63" s="14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14" t="e">
        <f t="shared" ca="1" si="1"/>
        <v>#DIV/0!</v>
      </c>
      <c r="M63" s="9" t="str">
        <f t="shared" ca="1" si="2"/>
        <v>040</v>
      </c>
    </row>
    <row r="64" spans="1:13">
      <c r="A64" s="9">
        <v>3110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Echo'!$Z$11:$Z$596,MATCH('(3)Flange Peq'!$A64,'Input Echo'!$I$11:$I$596,0)),INDEX('Input Echo'!$Z$11:$Z$596,MATCH('(3)Flange Peq'!$A64,'Input Echo'!$J$11:$J$596,0)))</f>
        <v>-1</v>
      </c>
      <c r="E64" s="9">
        <v>1340</v>
      </c>
      <c r="F64" s="9">
        <v>188</v>
      </c>
      <c r="G64" s="9">
        <v>111.13</v>
      </c>
      <c r="H64" s="14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7.164462016350563</v>
      </c>
      <c r="J64" s="9">
        <v>-48</v>
      </c>
      <c r="K64" s="9">
        <v>51.02</v>
      </c>
      <c r="L64" s="14">
        <f t="shared" ca="1" si="1"/>
        <v>14.042457891710235</v>
      </c>
      <c r="M64" s="9" t="str">
        <f t="shared" ca="1" si="2"/>
        <v>30040</v>
      </c>
    </row>
    <row r="65" spans="1:13">
      <c r="A65" s="9">
        <v>3180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Echo'!$Z$11:$Z$596,MATCH('(3)Flange Peq'!$A65,'Input Echo'!$I$11:$I$596,0)),INDEX('Input Echo'!$Z$11:$Z$596,MATCH('(3)Flange Peq'!$A65,'Input Echo'!$J$11:$J$596,0)))</f>
        <v>-1</v>
      </c>
      <c r="E65" s="9">
        <v>211</v>
      </c>
      <c r="F65" s="9">
        <v>1005</v>
      </c>
      <c r="G65" s="9">
        <v>357.25</v>
      </c>
      <c r="H65" s="14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51.02</v>
      </c>
      <c r="L65" s="14">
        <f t="shared" si="1"/>
        <v>0</v>
      </c>
      <c r="M65" s="9" t="str">
        <f t="shared" ca="1" si="2"/>
        <v>30025</v>
      </c>
    </row>
    <row r="66" spans="1:13">
      <c r="A66" s="9">
        <v>10130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Echo'!$Z$11:$Z$596,MATCH('(3)Flange Peq'!$A66,'Input Echo'!$I$11:$I$596,0)),INDEX('Input Echo'!$Z$11:$Z$596,MATCH('(3)Flange Peq'!$A66,'Input Echo'!$J$11:$J$596,0)))</f>
        <v>-1</v>
      </c>
      <c r="E66" s="9">
        <v>626</v>
      </c>
      <c r="F66" s="9">
        <v>1034</v>
      </c>
      <c r="G66" s="9">
        <v>138.18</v>
      </c>
      <c r="H66" s="14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19.649999999999999</v>
      </c>
      <c r="L66" s="14" t="e">
        <f t="shared" ca="1" si="1"/>
        <v>#DIV/0!</v>
      </c>
      <c r="M66" s="9" t="str">
        <f t="shared" ca="1" si="2"/>
        <v>040</v>
      </c>
    </row>
    <row r="67" spans="1:13">
      <c r="A67" s="9">
        <v>10160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Echo'!$Z$11:$Z$596,MATCH('(3)Flange Peq'!$A67,'Input Echo'!$I$11:$I$596,0)),INDEX('Input Echo'!$Z$11:$Z$596,MATCH('(3)Flange Peq'!$A67,'Input Echo'!$J$11:$J$596,0)))</f>
        <v>-1</v>
      </c>
      <c r="E67" s="9">
        <v>1979</v>
      </c>
      <c r="F67" s="9">
        <v>1402</v>
      </c>
      <c r="G67" s="9">
        <v>111.13</v>
      </c>
      <c r="H67" s="14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41.37</v>
      </c>
      <c r="L67" s="14" t="e">
        <f t="shared" ca="1" si="1"/>
        <v>#DIV/0!</v>
      </c>
      <c r="M67" s="9" t="str">
        <f t="shared" ca="1" si="2"/>
        <v>040</v>
      </c>
    </row>
    <row r="68" spans="1:13">
      <c r="A68" s="9">
        <v>10220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Echo'!$Z$11:$Z$596,MATCH('(3)Flange Peq'!$A68,'Input Echo'!$I$11:$I$596,0)),INDEX('Input Echo'!$Z$11:$Z$596,MATCH('(3)Flange Peq'!$A68,'Input Echo'!$J$11:$J$596,0)))</f>
        <v>-1</v>
      </c>
      <c r="E68" s="9">
        <v>2561</v>
      </c>
      <c r="F68" s="9">
        <v>1739</v>
      </c>
      <c r="G68" s="9">
        <v>138.18</v>
      </c>
      <c r="H68" s="14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14" t="e">
        <f t="shared" ca="1" si="1"/>
        <v>#DIV/0!</v>
      </c>
      <c r="M68" s="9" t="str">
        <f t="shared" ca="1" si="2"/>
        <v>040</v>
      </c>
    </row>
    <row r="69" spans="1:13">
      <c r="A69" s="9">
        <v>10200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Echo'!$Z$11:$Z$596,MATCH('(3)Flange Peq'!$A69,'Input Echo'!$I$11:$I$596,0)),INDEX('Input Echo'!$Z$11:$Z$596,MATCH('(3)Flange Peq'!$A69,'Input Echo'!$J$11:$J$596,0)))</f>
        <v>-1</v>
      </c>
      <c r="E69" s="9">
        <v>418</v>
      </c>
      <c r="F69" s="9">
        <v>42</v>
      </c>
      <c r="G69" s="9">
        <v>138.18</v>
      </c>
      <c r="H69" s="14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14" t="e">
        <f t="shared" ca="1" si="1"/>
        <v>#DIV/0!</v>
      </c>
      <c r="M69" s="9" t="str">
        <f t="shared" ca="1" si="2"/>
        <v>040</v>
      </c>
    </row>
    <row r="70" spans="1:13">
      <c r="A70" s="9">
        <v>10070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Echo'!$Z$11:$Z$596,MATCH('(3)Flange Peq'!$A70,'Input Echo'!$I$11:$I$596,0)),INDEX('Input Echo'!$Z$11:$Z$596,MATCH('(3)Flange Peq'!$A70,'Input Echo'!$J$11:$J$596,0)))</f>
        <v>-1</v>
      </c>
      <c r="E70" s="9">
        <v>418</v>
      </c>
      <c r="F70" s="9">
        <v>69</v>
      </c>
      <c r="G70" s="9">
        <v>77.849999999999994</v>
      </c>
      <c r="H70" s="14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14" t="e">
        <f t="shared" ca="1" si="1"/>
        <v>#DIV/0!</v>
      </c>
      <c r="M70" s="9" t="str">
        <f t="shared" ca="1" si="2"/>
        <v>040</v>
      </c>
    </row>
    <row r="71" spans="1:13">
      <c r="A71" s="9">
        <v>10090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Echo'!$Z$11:$Z$596,MATCH('(3)Flange Peq'!$A71,'Input Echo'!$I$11:$I$596,0)),INDEX('Input Echo'!$Z$11:$Z$596,MATCH('(3)Flange Peq'!$A71,'Input Echo'!$J$11:$J$596,0)))</f>
        <v>-1</v>
      </c>
      <c r="E71" s="9">
        <v>418</v>
      </c>
      <c r="F71" s="9">
        <v>64</v>
      </c>
      <c r="G71" s="9">
        <v>77.849999999999994</v>
      </c>
      <c r="H71" s="14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2.5672255563851842</v>
      </c>
      <c r="J71" s="9">
        <v>-48</v>
      </c>
      <c r="K71" s="9">
        <v>19.649999999999999</v>
      </c>
      <c r="L71" s="14">
        <f t="shared" ca="1" si="1"/>
        <v>13.064761101196867</v>
      </c>
      <c r="M71" s="9" t="str">
        <f t="shared" ca="1" si="2"/>
        <v>300150</v>
      </c>
    </row>
    <row r="72" spans="1:13">
      <c r="A72" s="9">
        <v>10100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Echo'!$Z$11:$Z$596,MATCH('(3)Flange Peq'!$A72,'Input Echo'!$I$11:$I$596,0)),INDEX('Input Echo'!$Z$11:$Z$596,MATCH('(3)Flange Peq'!$A72,'Input Echo'!$J$11:$J$596,0)))</f>
        <v>-1</v>
      </c>
      <c r="E72" s="9">
        <v>418</v>
      </c>
      <c r="F72" s="9">
        <v>58</v>
      </c>
      <c r="G72" s="9">
        <v>77.849999999999994</v>
      </c>
      <c r="H72" s="14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3.7159050711240948</v>
      </c>
      <c r="J72" s="9">
        <v>-48</v>
      </c>
      <c r="K72" s="9">
        <v>51.02</v>
      </c>
      <c r="L72" s="14">
        <f t="shared" ca="1" si="1"/>
        <v>7.2832322052608669</v>
      </c>
      <c r="M72" s="9" t="str">
        <f t="shared" ca="1" si="2"/>
        <v>30050</v>
      </c>
    </row>
    <row r="73" spans="1:13">
      <c r="A73" s="9">
        <v>240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Echo'!$Z$11:$Z$596,MATCH('(3)Flange Peq'!$A73,'Input Echo'!$I$11:$I$596,0)),INDEX('Input Echo'!$Z$11:$Z$596,MATCH('(3)Flange Peq'!$A73,'Input Echo'!$J$11:$J$596,0)))</f>
        <v>-1</v>
      </c>
      <c r="E73" s="9">
        <v>366</v>
      </c>
      <c r="F73" s="9">
        <v>3676</v>
      </c>
      <c r="G73" s="9">
        <v>302.39</v>
      </c>
      <c r="H73" s="14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76" ca="1" si="3">D73+4*E73*10/(PI()*G73^2)+16*F73*10^4/(PI()*G73^2*H73)</f>
        <v>15.172522335874312</v>
      </c>
      <c r="J73" s="9">
        <v>-48</v>
      </c>
      <c r="K73" s="9">
        <v>19.649999999999999</v>
      </c>
      <c r="L73" s="14">
        <f t="shared" ref="L73:L76" ca="1" si="4">(I73/K73)*100</f>
        <v>77.213854126586838</v>
      </c>
      <c r="M73" s="9" t="str">
        <f t="shared" ref="M73:M76" ca="1" si="5">B73&amp;C73</f>
        <v>30050</v>
      </c>
    </row>
    <row r="74" spans="1:13">
      <c r="A74" s="9">
        <v>270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Echo'!$Z$11:$Z$596,MATCH('(3)Flange Peq'!$A74,'Input Echo'!$I$11:$I$596,0)),INDEX('Input Echo'!$Z$11:$Z$596,MATCH('(3)Flange Peq'!$A74,'Input Echo'!$J$11:$J$596,0)))</f>
        <v>-1</v>
      </c>
      <c r="E74" s="9">
        <v>5962</v>
      </c>
      <c r="F74" s="9">
        <v>4702</v>
      </c>
      <c r="G74" s="9">
        <v>248.54</v>
      </c>
      <c r="H74" s="14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14.592280308065565</v>
      </c>
      <c r="J74" s="9">
        <v>-48</v>
      </c>
      <c r="K74" s="9">
        <v>41.37</v>
      </c>
      <c r="L74" s="14">
        <f t="shared" ca="1" si="4"/>
        <v>35.272613749252031</v>
      </c>
      <c r="M74" s="9" t="str">
        <f t="shared" ca="1" si="5"/>
        <v>300150</v>
      </c>
    </row>
    <row r="75" spans="1:13">
      <c r="A75" s="9">
        <v>285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Echo'!$Z$11:$Z$596,MATCH('(3)Flange Peq'!$A75,'Input Echo'!$I$11:$I$596,0)),INDEX('Input Echo'!$Z$11:$Z$596,MATCH('(3)Flange Peq'!$A75,'Input Echo'!$J$11:$J$596,0)))</f>
        <v>0</v>
      </c>
      <c r="E75" s="9">
        <v>6612</v>
      </c>
      <c r="F75" s="9">
        <v>4751</v>
      </c>
      <c r="G75" s="9">
        <v>248.54</v>
      </c>
      <c r="H75" s="14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32.206014759195277</v>
      </c>
      <c r="J75" s="9">
        <v>-48</v>
      </c>
      <c r="K75" s="9">
        <v>41.37</v>
      </c>
      <c r="L75" s="14">
        <f t="shared" ca="1" si="4"/>
        <v>77.848718296338603</v>
      </c>
      <c r="M75" s="9" t="str">
        <f t="shared" ca="1" si="5"/>
        <v>30050</v>
      </c>
    </row>
    <row r="76" spans="1:13">
      <c r="A76" s="9">
        <v>290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Echo'!$Z$11:$Z$596,MATCH('(3)Flange Peq'!$A76,'Input Echo'!$I$11:$I$596,0)),INDEX('Input Echo'!$Z$11:$Z$596,MATCH('(3)Flange Peq'!$A76,'Input Echo'!$J$11:$J$596,0)))</f>
        <v>0</v>
      </c>
      <c r="E76" s="9">
        <v>7232</v>
      </c>
      <c r="F76" s="9">
        <v>4782</v>
      </c>
      <c r="G76" s="9">
        <v>357.25</v>
      </c>
      <c r="H76" s="14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15.747067937574023</v>
      </c>
      <c r="J76" s="9">
        <v>-48</v>
      </c>
      <c r="K76" s="9">
        <v>41.37</v>
      </c>
      <c r="L76" s="14">
        <f t="shared" ca="1" si="4"/>
        <v>38.063978577650531</v>
      </c>
      <c r="M76" s="9" t="str">
        <f t="shared" ca="1" si="5"/>
        <v>30050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IFERROR(INDEX(A8:A100,MATCH(F105:F300,I8:I300,0)),INDEX(A8:A100,MATCH(F105:F600,M8:M300,0)))</f>
        <v>10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1201</v>
      </c>
      <c r="E105" s="14">
        <f ca="1">IFERROR(INDEX(F8:F100,MATCH(F105:F600,I8:I300,0)),INDEX(E8:F100,MATCH(F105:F600,M8:M300,0)))</f>
        <v>431</v>
      </c>
      <c r="F105" s="19">
        <f t="array" aca="1" ref="F105" ca="1">MAX(IF(M8:M100=150&amp;150,I8:I100))</f>
        <v>2.7634939654309414</v>
      </c>
      <c r="G105" s="19">
        <f ca="1">IFERROR(INDEX(L8:L100,MATCH(F105:F600,I8:I300,0)),INDEX(L8:L100,MATCH(F105:F600,M8:M300,0)))</f>
        <v>14.063582521277057</v>
      </c>
    </row>
    <row r="106" spans="1:7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674</v>
      </c>
      <c r="E106" s="14">
        <f t="shared" ref="E106:E119" ca="1" si="8">IFERROR(INDEX(F9:F101,MATCH(F106:F601,I9:I301,0)),INDEX(E9:F101,MATCH(F106:F601,M9:M301,0)))</f>
        <v>162</v>
      </c>
      <c r="F106" s="19">
        <f t="array" aca="1" ref="F106" ca="1">MAX(IF(M8:M300=150&amp;50,I8:I300))</f>
        <v>6.2344350648476343</v>
      </c>
      <c r="G106" s="19">
        <f t="shared" ref="G106:G119" ca="1" si="9">IFERROR(INDEX(L9:L101,MATCH(F106:F601,I9:I301,0)),INDEX(L9:L101,MATCH(F106:F601,M9:M301,0)))</f>
        <v>12.219590483825234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355</v>
      </c>
      <c r="E107" s="14">
        <f t="shared" ca="1" si="8"/>
        <v>85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355</v>
      </c>
      <c r="E108" s="14">
        <f t="shared" ca="1" si="8"/>
        <v>85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355</v>
      </c>
      <c r="E109" s="14">
        <f t="shared" ca="1" si="8"/>
        <v>85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355</v>
      </c>
      <c r="E110" s="14">
        <f t="shared" ca="1" si="8"/>
        <v>85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355</v>
      </c>
      <c r="E111" s="14">
        <f t="shared" ca="1" si="8"/>
        <v>38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5962</v>
      </c>
      <c r="E112" s="14">
        <f t="shared" ca="1" si="8"/>
        <v>4702</v>
      </c>
      <c r="F112" s="19">
        <f t="array" aca="1" ref="F112" ca="1">MAX(IF(M8:M300=300&amp;150,I8:I300))</f>
        <v>14.592280308065565</v>
      </c>
      <c r="G112" s="19">
        <f t="shared" ca="1" si="9"/>
        <v>35.272613749252031</v>
      </c>
    </row>
    <row r="113" spans="1:7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6612</v>
      </c>
      <c r="E113" s="14">
        <f t="shared" ca="1" si="8"/>
        <v>4751</v>
      </c>
      <c r="F113" s="19">
        <f t="array" aca="1" ref="F113" ca="1">MAX(IF(M8:M300=300&amp;50,I8:I300))</f>
        <v>32.206014759195277</v>
      </c>
      <c r="G113" s="19">
        <f t="shared" ca="1" si="9"/>
        <v>77.848718296338603</v>
      </c>
    </row>
    <row r="114" spans="1:7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130</v>
      </c>
      <c r="E114" s="14">
        <f t="shared" ca="1" si="8"/>
        <v>47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178</v>
      </c>
      <c r="B115" s="14">
        <v>300</v>
      </c>
      <c r="C115" s="10">
        <v>100</v>
      </c>
      <c r="D115" s="14">
        <f t="shared" ca="1" si="7"/>
        <v>8608</v>
      </c>
      <c r="E115" s="14">
        <f t="shared" ca="1" si="8"/>
        <v>1197</v>
      </c>
      <c r="F115" s="19">
        <f t="array" aca="1" ref="F115" ca="1">MAX(IF(M8:M300=300&amp;100,I8:I300))</f>
        <v>1.1118651734609011</v>
      </c>
      <c r="G115" s="19">
        <f t="shared" ca="1" si="9"/>
        <v>5.6583469387323211</v>
      </c>
    </row>
    <row r="116" spans="1:7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130</v>
      </c>
      <c r="E116" s="14">
        <f t="shared" ca="1" si="8"/>
        <v>47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130</v>
      </c>
      <c r="E117" s="14">
        <f t="shared" ca="1" si="8"/>
        <v>47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11900</v>
      </c>
      <c r="B118" s="14">
        <v>300</v>
      </c>
      <c r="C118" s="10">
        <v>80</v>
      </c>
      <c r="D118" s="14">
        <f t="shared" ca="1" si="7"/>
        <v>8</v>
      </c>
      <c r="E118" s="14">
        <f t="shared" ca="1" si="8"/>
        <v>7</v>
      </c>
      <c r="F118" s="19">
        <f t="array" aca="1" ref="F118" ca="1">MAX(IF(M8:M300=300&amp;80,I8:I300))</f>
        <v>0.3663225061111432</v>
      </c>
      <c r="G118" s="19">
        <f t="shared" ca="1" si="9"/>
        <v>0.71799785596068832</v>
      </c>
    </row>
    <row r="119" spans="1:7">
      <c r="A119" s="14">
        <f t="shared" ca="1" si="6"/>
        <v>3110</v>
      </c>
      <c r="B119" s="17">
        <v>300</v>
      </c>
      <c r="C119" s="17">
        <v>40</v>
      </c>
      <c r="D119" s="14">
        <f t="shared" ca="1" si="7"/>
        <v>1340</v>
      </c>
      <c r="E119" s="14">
        <f t="shared" ca="1" si="8"/>
        <v>188</v>
      </c>
      <c r="F119" s="21">
        <f t="array" aca="1" ref="F119" ca="1">MAX(IF(M8:M300=300&amp;40,I8:I300))</f>
        <v>7.164462016350563</v>
      </c>
      <c r="G119" s="19">
        <f t="shared" ca="1" si="9"/>
        <v>14.042457891710235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1"/>
  <dimension ref="A1:M119"/>
  <sheetViews>
    <sheetView workbookViewId="0">
      <selection activeCell="B8" sqref="B8:B73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61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1182</v>
      </c>
      <c r="F8" s="9">
        <v>369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2.4168776958862823</v>
      </c>
      <c r="J8" s="9">
        <v>-48</v>
      </c>
      <c r="K8" s="9">
        <v>19.649999999999999</v>
      </c>
      <c r="L8" s="9">
        <f ca="1">(I8/K8)*100</f>
        <v>12.299632040133753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1182</v>
      </c>
      <c r="F9" s="9">
        <v>369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2.4168776958862823</v>
      </c>
      <c r="J9" s="9">
        <v>-48</v>
      </c>
      <c r="K9" s="9">
        <v>19.649999999999999</v>
      </c>
      <c r="L9" s="9">
        <f t="shared" ref="L9:L72" ca="1" si="1">(I9/K9)*100</f>
        <v>12.299632040133753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243</v>
      </c>
      <c r="F10" s="9">
        <v>266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834</v>
      </c>
      <c r="F11" s="9">
        <v>177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468</v>
      </c>
      <c r="F12" s="9">
        <v>952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159</v>
      </c>
      <c r="F13" s="9">
        <v>97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159</v>
      </c>
      <c r="F14" s="9">
        <v>82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644</v>
      </c>
      <c r="F15" s="9">
        <v>116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580</v>
      </c>
      <c r="F16" s="9">
        <v>122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90</v>
      </c>
      <c r="F17" s="9">
        <v>10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0.43473569541287543</v>
      </c>
      <c r="J17" s="9">
        <v>-48</v>
      </c>
      <c r="K17" s="9">
        <v>19.649999999999999</v>
      </c>
      <c r="L17" s="9">
        <f t="shared" ca="1" si="1"/>
        <v>2.2123953965031831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147</v>
      </c>
      <c r="F18" s="9">
        <v>42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1.587735049057726</v>
      </c>
      <c r="J18" s="9">
        <v>-48</v>
      </c>
      <c r="K18" s="9">
        <v>51.02</v>
      </c>
      <c r="L18" s="9">
        <f t="shared" ca="1" si="1"/>
        <v>3.1119855920378794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51</v>
      </c>
      <c r="F19" s="9">
        <v>56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580</v>
      </c>
      <c r="F21" s="9">
        <v>88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3.6071077438957007</v>
      </c>
      <c r="J21" s="9">
        <v>-48</v>
      </c>
      <c r="K21" s="9">
        <v>51.02</v>
      </c>
      <c r="L21" s="9">
        <f t="shared" ca="1" si="1"/>
        <v>7.0699877379374758</v>
      </c>
      <c r="M21" s="9" t="str">
        <f t="shared" ca="1" si="2"/>
        <v>15050</v>
      </c>
    </row>
    <row r="22" spans="1:13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516</v>
      </c>
      <c r="F22" s="9">
        <v>91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3.6437098667076677</v>
      </c>
      <c r="J22" s="9">
        <v>-48</v>
      </c>
      <c r="K22" s="9">
        <v>51.02</v>
      </c>
      <c r="L22" s="9">
        <f t="shared" ca="1" si="1"/>
        <v>7.1417284725748083</v>
      </c>
      <c r="M22" s="9" t="str">
        <f t="shared" ca="1" si="2"/>
        <v>15050</v>
      </c>
    </row>
    <row r="23" spans="1:13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4</v>
      </c>
      <c r="F23" s="9">
        <v>46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3.2136643636122204</v>
      </c>
      <c r="J23" s="9">
        <v>-48</v>
      </c>
      <c r="K23" s="9">
        <v>51.02</v>
      </c>
      <c r="L23" s="9">
        <f t="shared" ca="1" si="1"/>
        <v>6.2988325433402981</v>
      </c>
      <c r="M23" s="9" t="str">
        <f t="shared" ca="1" si="2"/>
        <v>15050</v>
      </c>
    </row>
    <row r="24" spans="1:13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52</v>
      </c>
      <c r="F24" s="9">
        <v>113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4.044508790179524</v>
      </c>
      <c r="J24" s="9">
        <v>-48</v>
      </c>
      <c r="K24" s="9">
        <v>51.02</v>
      </c>
      <c r="L24" s="9">
        <f t="shared" ca="1" si="1"/>
        <v>7.9273006471570442</v>
      </c>
      <c r="M24" s="9" t="str">
        <f t="shared" ca="1" si="2"/>
        <v>150150</v>
      </c>
    </row>
    <row r="25" spans="1:13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47</v>
      </c>
      <c r="F25" s="9">
        <v>7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0.1680879834178588</v>
      </c>
      <c r="J25" s="9">
        <v>-48</v>
      </c>
      <c r="K25" s="9">
        <v>19.649999999999999</v>
      </c>
      <c r="L25" s="9">
        <f t="shared" ca="1" si="1"/>
        <v>0.85540958482370888</v>
      </c>
      <c r="M25" s="9" t="str">
        <f t="shared" ca="1" si="2"/>
        <v>150150</v>
      </c>
    </row>
    <row r="26" spans="1:13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15</v>
      </c>
      <c r="F26" s="9">
        <v>30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1.0762732481829584</v>
      </c>
      <c r="J26" s="9">
        <v>-48</v>
      </c>
      <c r="K26" s="9">
        <v>51.02</v>
      </c>
      <c r="L26" s="9">
        <f t="shared" ca="1" si="1"/>
        <v>2.1095124425381386</v>
      </c>
      <c r="M26" s="9" t="str">
        <f t="shared" ca="1" si="2"/>
        <v>150150</v>
      </c>
    </row>
    <row r="27" spans="1:13">
      <c r="A27" s="9">
        <v>7650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494</v>
      </c>
      <c r="F27" s="9">
        <v>18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8930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148</v>
      </c>
      <c r="F28" s="9">
        <v>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19.649999999999999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9030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18</v>
      </c>
      <c r="F29" s="9">
        <v>12</v>
      </c>
      <c r="G29" s="9">
        <v>61.98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51.02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9040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18</v>
      </c>
      <c r="F30" s="9">
        <v>10</v>
      </c>
      <c r="G30" s="9">
        <v>61.98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51.02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9160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21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102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708</v>
      </c>
      <c r="F32" s="9">
        <v>134</v>
      </c>
      <c r="G32" s="9">
        <v>77.849999999999994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19.649999999999999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30030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166</v>
      </c>
      <c r="F33" s="9">
        <v>36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19.649999999999999</v>
      </c>
      <c r="L33" s="9">
        <f t="shared" si="1"/>
        <v>0</v>
      </c>
      <c r="M33" s="9" t="str">
        <f t="shared" ca="1" si="2"/>
        <v>150400</v>
      </c>
    </row>
    <row r="34" spans="1:13">
      <c r="A34" s="9">
        <v>30060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373</v>
      </c>
      <c r="F34" s="9">
        <v>61</v>
      </c>
      <c r="G34" s="9">
        <v>39.75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51.02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30140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12</v>
      </c>
      <c r="F35" s="9">
        <v>48</v>
      </c>
      <c r="G35" s="9">
        <v>61.98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51.02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30180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61</v>
      </c>
      <c r="F36" s="9">
        <v>66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30190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61</v>
      </c>
      <c r="F37" s="9">
        <v>74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30275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23</v>
      </c>
      <c r="F38" s="9">
        <v>38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112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1858</v>
      </c>
      <c r="F39" s="9">
        <v>258</v>
      </c>
      <c r="G39" s="9">
        <v>196.09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19.649999999999999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1858</v>
      </c>
      <c r="F40" s="9">
        <v>258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411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372</v>
      </c>
      <c r="F42" s="9">
        <v>362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>
      <c r="A43" s="9">
        <v>11292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1261</v>
      </c>
      <c r="F43" s="9">
        <v>58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0250</v>
      </c>
    </row>
    <row r="44" spans="1:13">
      <c r="A44" s="9">
        <v>1140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406</v>
      </c>
      <c r="F44" s="9">
        <v>89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3.5924352569246252</v>
      </c>
      <c r="J44" s="9">
        <v>-48</v>
      </c>
      <c r="K44" s="9">
        <v>19.649999999999999</v>
      </c>
      <c r="L44" s="9">
        <f t="shared" ca="1" si="1"/>
        <v>18.282113266791985</v>
      </c>
      <c r="M44" s="9" t="str">
        <f t="shared" ca="1" si="2"/>
        <v>300100</v>
      </c>
    </row>
    <row r="45" spans="1:13">
      <c r="A45" s="9">
        <v>11470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171</v>
      </c>
      <c r="F45" s="9">
        <v>23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>
      <c r="A46" s="9">
        <v>11500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4</v>
      </c>
      <c r="F46" s="9">
        <v>35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>
      <c r="A47" s="9">
        <v>11565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32</v>
      </c>
      <c r="F47" s="9">
        <v>7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11565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32</v>
      </c>
      <c r="F48" s="9">
        <v>7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11900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2</v>
      </c>
      <c r="F49" s="9">
        <v>7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11950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2</v>
      </c>
      <c r="F50" s="9">
        <v>40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11780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2</v>
      </c>
      <c r="F51" s="9">
        <v>23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1.1526107024296739</v>
      </c>
      <c r="J51" s="9">
        <v>-48</v>
      </c>
      <c r="K51" s="9">
        <v>51.02</v>
      </c>
      <c r="L51" s="9">
        <f t="shared" ca="1" si="1"/>
        <v>2.2591350498425595</v>
      </c>
      <c r="M51" s="9" t="str">
        <f t="shared" ca="1" si="2"/>
        <v>30080</v>
      </c>
    </row>
    <row r="52" spans="1:13">
      <c r="A52" s="9">
        <v>11820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</v>
      </c>
      <c r="F52" s="9">
        <v>15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11850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1</v>
      </c>
      <c r="F53" s="9">
        <v>3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11670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22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11690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34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178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8310</v>
      </c>
      <c r="F56" s="9">
        <v>1998</v>
      </c>
      <c r="G56" s="9">
        <v>442.98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19.649999999999999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19450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212</v>
      </c>
      <c r="F57" s="9">
        <v>344</v>
      </c>
      <c r="G57" s="9">
        <v>111.13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19480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140</v>
      </c>
      <c r="F58" s="9">
        <v>369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14.798313418148755</v>
      </c>
      <c r="J58" s="9">
        <v>-48</v>
      </c>
      <c r="K58" s="9">
        <v>51.02</v>
      </c>
      <c r="L58" s="9">
        <f t="shared" ca="1" si="1"/>
        <v>29.004926338982269</v>
      </c>
      <c r="M58" s="9" t="str">
        <f t="shared" ca="1" si="2"/>
        <v>300100</v>
      </c>
    </row>
    <row r="59" spans="1:13">
      <c r="A59" s="9">
        <v>19630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75</v>
      </c>
      <c r="F59" s="9">
        <v>294</v>
      </c>
      <c r="G59" s="9">
        <v>138.18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2.9710148189400267</v>
      </c>
      <c r="J59" s="9">
        <v>-48</v>
      </c>
      <c r="K59" s="9">
        <v>19.649999999999999</v>
      </c>
      <c r="L59" s="9">
        <f t="shared" ca="1" si="1"/>
        <v>15.119668289771129</v>
      </c>
      <c r="M59" s="9" t="str">
        <f t="shared" ca="1" si="2"/>
        <v>300100</v>
      </c>
    </row>
    <row r="60" spans="1:13">
      <c r="A60" s="9">
        <v>3080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145</v>
      </c>
      <c r="F60" s="9">
        <v>112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3110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1358</v>
      </c>
      <c r="F61" s="9">
        <v>208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3180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34</v>
      </c>
      <c r="F62" s="9">
        <v>1164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3.0671924636220491</v>
      </c>
      <c r="J62" s="9">
        <v>-48</v>
      </c>
      <c r="K62" s="9">
        <v>51.02</v>
      </c>
      <c r="L62" s="9">
        <f t="shared" ca="1" si="1"/>
        <v>6.0117453226617972</v>
      </c>
      <c r="M62" s="9" t="str">
        <f t="shared" ca="1" si="2"/>
        <v>30040</v>
      </c>
    </row>
    <row r="63" spans="1:13">
      <c r="A63" s="9">
        <v>10130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437</v>
      </c>
      <c r="F63" s="9">
        <v>1075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10160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2025</v>
      </c>
      <c r="F64" s="9">
        <v>1400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51.599107406975335</v>
      </c>
      <c r="J64" s="9">
        <v>-48</v>
      </c>
      <c r="K64" s="9">
        <v>41.37</v>
      </c>
      <c r="L64" s="9">
        <f t="shared" ca="1" si="1"/>
        <v>124.72590622909195</v>
      </c>
      <c r="M64" s="9" t="str">
        <f t="shared" ca="1" si="2"/>
        <v>30040</v>
      </c>
    </row>
    <row r="65" spans="1:13">
      <c r="A65" s="9">
        <v>10220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2608</v>
      </c>
      <c r="F65" s="9">
        <v>1641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>
      <c r="A66" s="9">
        <v>10200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458</v>
      </c>
      <c r="F66" s="9">
        <v>41</v>
      </c>
      <c r="G66" s="9">
        <v>138.18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41.37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10070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458</v>
      </c>
      <c r="F67" s="9">
        <v>74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10090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458</v>
      </c>
      <c r="F68" s="9">
        <v>67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19.649999999999999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10100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458</v>
      </c>
      <c r="F69" s="9">
        <v>61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240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77</v>
      </c>
      <c r="F70" s="9">
        <v>3988</v>
      </c>
      <c r="G70" s="9">
        <v>302.39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270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6012</v>
      </c>
      <c r="F71" s="9">
        <v>4627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19.313416481282598</v>
      </c>
      <c r="J71" s="9">
        <v>-48</v>
      </c>
      <c r="K71" s="9">
        <v>41.37</v>
      </c>
      <c r="L71" s="9">
        <f t="shared" ca="1" si="1"/>
        <v>46.684593863385544</v>
      </c>
      <c r="M71" s="9" t="str">
        <f t="shared" ca="1" si="2"/>
        <v>300150</v>
      </c>
    </row>
    <row r="72" spans="1:13">
      <c r="A72" s="9">
        <v>285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6662</v>
      </c>
      <c r="F72" s="9">
        <v>4626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30.404829498511507</v>
      </c>
      <c r="J72" s="9">
        <v>-48</v>
      </c>
      <c r="K72" s="9">
        <v>41.37</v>
      </c>
      <c r="L72" s="9">
        <f t="shared" ca="1" si="1"/>
        <v>73.494874301453976</v>
      </c>
      <c r="M72" s="9" t="str">
        <f t="shared" ca="1" si="2"/>
        <v>30050</v>
      </c>
    </row>
    <row r="73" spans="1:13">
      <c r="A73" s="9">
        <v>290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7282</v>
      </c>
      <c r="F73" s="9">
        <v>4628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" ca="1" si="3">D73+4*E73*10/(PI()*G73^2)+16*F73*10^4/(PI()*G73^2*H73)</f>
        <v>14.268170513662154</v>
      </c>
      <c r="J73" s="9">
        <v>-48</v>
      </c>
      <c r="K73" s="9">
        <v>41.37</v>
      </c>
      <c r="L73" s="9">
        <f t="shared" ref="L73" ca="1" si="4">(I73/K73)*100</f>
        <v>34.489172138414688</v>
      </c>
      <c r="M73" s="9" t="str">
        <f t="shared" ref="M73" ca="1" si="5">B73&amp;C73</f>
        <v>30050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52</v>
      </c>
      <c r="E105" s="14">
        <f ca="1">IFERROR(INDEX(F8:F300,MATCH(F105:F600,I8:I300,0)),INDEX(E8:F300,MATCH(F105:F600,M8:M300,0)))</f>
        <v>113</v>
      </c>
      <c r="F105" s="19">
        <f t="array" aca="1" ref="F105" ca="1">MAX(IF(M8:M100=150&amp;150,I8:I100))</f>
        <v>4.044508790179524</v>
      </c>
      <c r="G105" s="19">
        <f ca="1">IFERROR(INDEX(L8:L300,MATCH(F105:F600,I8:I300,0)),INDEX(L8:L300,MATCH(F105:F600,M8:M300,0)))</f>
        <v>7.9273006471570442</v>
      </c>
    </row>
    <row r="106" spans="1:7">
      <c r="A106" s="14">
        <f t="shared" ref="A106:A119" ca="1" si="6">IFERROR(INDEX(A9:A301,MATCH(F106:F601,I9:I301,0)),INDEX(A9:A301,MATCH(F106:F601,M9:M301,0)))</f>
        <v>7400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516</v>
      </c>
      <c r="E106" s="14">
        <f t="shared" ref="E106:E119" ca="1" si="8">IFERROR(INDEX(F9:F301,MATCH(F106:F601,I9:I301,0)),INDEX(E9:F301,MATCH(F106:F601,M9:M301,0)))</f>
        <v>91</v>
      </c>
      <c r="F106" s="19">
        <f t="array" aca="1" ref="F106" ca="1">MAX(IF(M8:M300=150&amp;50,I8:I300))</f>
        <v>3.6437098667076677</v>
      </c>
      <c r="G106" s="19">
        <f t="shared" ref="G106:G119" ca="1" si="9">IFERROR(INDEX(L9:L301,MATCH(F106:F601,I9:I301,0)),INDEX(L9:L301,MATCH(F106:F601,M9:M301,0)))</f>
        <v>7.1417284725748083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159</v>
      </c>
      <c r="E107" s="14">
        <f t="shared" ca="1" si="8"/>
        <v>97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159</v>
      </c>
      <c r="E108" s="14">
        <f t="shared" ca="1" si="8"/>
        <v>97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159</v>
      </c>
      <c r="E109" s="14">
        <f t="shared" ca="1" si="8"/>
        <v>97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159</v>
      </c>
      <c r="E110" s="14">
        <f t="shared" ca="1" si="8"/>
        <v>97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159</v>
      </c>
      <c r="E111" s="14">
        <f t="shared" ca="1" si="8"/>
        <v>82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6012</v>
      </c>
      <c r="E112" s="14">
        <f t="shared" ca="1" si="8"/>
        <v>4627</v>
      </c>
      <c r="F112" s="19">
        <f t="array" aca="1" ref="F112" ca="1">MAX(IF(M8:M300=300&amp;150,I8:I300))</f>
        <v>19.313416481282598</v>
      </c>
      <c r="G112" s="19">
        <f t="shared" ca="1" si="9"/>
        <v>46.684593863385544</v>
      </c>
    </row>
    <row r="113" spans="1:7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6662</v>
      </c>
      <c r="E113" s="14">
        <f t="shared" ca="1" si="8"/>
        <v>4626</v>
      </c>
      <c r="F113" s="19">
        <f t="array" aca="1" ref="F113" ca="1">MAX(IF(M8:M300=300&amp;50,I8:I300))</f>
        <v>30.404829498511507</v>
      </c>
      <c r="G113" s="19">
        <f t="shared" ca="1" si="9"/>
        <v>73.494874301453976</v>
      </c>
    </row>
    <row r="114" spans="1:7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130</v>
      </c>
      <c r="E114" s="14">
        <f t="shared" ca="1" si="8"/>
        <v>49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19480</v>
      </c>
      <c r="B115" s="14">
        <v>300</v>
      </c>
      <c r="C115" s="10">
        <v>100</v>
      </c>
      <c r="D115" s="14">
        <f t="shared" ca="1" si="7"/>
        <v>140</v>
      </c>
      <c r="E115" s="14">
        <f t="shared" ca="1" si="8"/>
        <v>369</v>
      </c>
      <c r="F115" s="19">
        <f t="array" aca="1" ref="F115" ca="1">MAX(IF(M8:M300=300&amp;100,I8:I300))</f>
        <v>14.798313418148755</v>
      </c>
      <c r="G115" s="19">
        <f t="shared" ca="1" si="9"/>
        <v>29.004926338982269</v>
      </c>
    </row>
    <row r="116" spans="1:7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130</v>
      </c>
      <c r="E116" s="14">
        <f t="shared" ca="1" si="8"/>
        <v>49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130</v>
      </c>
      <c r="E117" s="14">
        <f t="shared" ca="1" si="8"/>
        <v>49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11780</v>
      </c>
      <c r="B118" s="14">
        <v>300</v>
      </c>
      <c r="C118" s="10">
        <v>80</v>
      </c>
      <c r="D118" s="14">
        <f t="shared" ca="1" si="7"/>
        <v>2</v>
      </c>
      <c r="E118" s="14">
        <f t="shared" ca="1" si="8"/>
        <v>23</v>
      </c>
      <c r="F118" s="19">
        <f t="array" aca="1" ref="F118" ca="1">MAX(IF(M8:M300=300&amp;80,I8:I300))</f>
        <v>1.1526107024296739</v>
      </c>
      <c r="G118" s="19">
        <f t="shared" ca="1" si="9"/>
        <v>2.2591350498425595</v>
      </c>
    </row>
    <row r="119" spans="1:7">
      <c r="A119" s="14">
        <f t="shared" ca="1" si="6"/>
        <v>10160</v>
      </c>
      <c r="B119" s="17">
        <v>300</v>
      </c>
      <c r="C119" s="17">
        <v>40</v>
      </c>
      <c r="D119" s="14">
        <f t="shared" ca="1" si="7"/>
        <v>2025</v>
      </c>
      <c r="E119" s="14">
        <f t="shared" ca="1" si="8"/>
        <v>1400</v>
      </c>
      <c r="F119" s="21">
        <f t="array" aca="1" ref="F119" ca="1">MAX(IF(M8:M300=300&amp;40,I8:I300))</f>
        <v>51.599107406975335</v>
      </c>
      <c r="G119" s="19">
        <f t="shared" ca="1" si="9"/>
        <v>124.72590622909195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2"/>
  <dimension ref="A1:M119"/>
  <sheetViews>
    <sheetView topLeftCell="A43" workbookViewId="0">
      <selection activeCell="O58" sqref="O58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275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7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1049</v>
      </c>
      <c r="F8" s="9">
        <v>200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1.4451778285187844</v>
      </c>
      <c r="J8" s="9">
        <v>-48</v>
      </c>
      <c r="K8" s="9">
        <v>19.649999999999999</v>
      </c>
      <c r="L8" s="11">
        <f ca="1">(I8/K8)*100</f>
        <v>7.3545945471693868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7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1049</v>
      </c>
      <c r="F9" s="9">
        <v>200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0" ca="1" si="0">D9+4*E9*10/(PI()*G9^2)+16*F9*10^4/(PI()*G9^2*H9)</f>
        <v>1.4451778285187844</v>
      </c>
      <c r="J9" s="9">
        <v>-48</v>
      </c>
      <c r="K9" s="9">
        <v>19.649999999999999</v>
      </c>
      <c r="L9" s="11">
        <f t="shared" ref="L9:L70" ca="1" si="1">(I9/K9)*100</f>
        <v>7.3545945471693868</v>
      </c>
      <c r="M9" s="9" t="str">
        <f t="shared" ref="M9:M70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7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56</v>
      </c>
      <c r="F10" s="9">
        <v>170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11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7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920</v>
      </c>
      <c r="F11" s="9">
        <v>165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11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7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1008</v>
      </c>
      <c r="F12" s="9">
        <v>334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11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7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419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11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7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419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11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7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712</v>
      </c>
      <c r="F15" s="9">
        <v>74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11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7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648</v>
      </c>
      <c r="F16" s="9">
        <v>92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11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7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0.57254590211191192</v>
      </c>
      <c r="J17" s="9">
        <v>-48</v>
      </c>
      <c r="K17" s="9">
        <v>19.649999999999999</v>
      </c>
      <c r="L17" s="11">
        <f t="shared" ca="1" si="1"/>
        <v>2.9137196036229618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7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165</v>
      </c>
      <c r="F18" s="9">
        <v>55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2.0508250795188854</v>
      </c>
      <c r="J18" s="9">
        <v>-48</v>
      </c>
      <c r="K18" s="9">
        <v>51.02</v>
      </c>
      <c r="L18" s="11">
        <f t="shared" ca="1" si="1"/>
        <v>4.0196493130515192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7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157</v>
      </c>
      <c r="F19" s="9">
        <v>57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11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7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145</v>
      </c>
      <c r="F20" s="9">
        <v>51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11">
        <f t="shared" si="1"/>
        <v>0</v>
      </c>
      <c r="M20" s="9" t="str">
        <f t="shared" ca="1" si="2"/>
        <v>15025</v>
      </c>
    </row>
    <row r="21" spans="1:13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7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787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3.3417919359809858</v>
      </c>
      <c r="J21" s="9">
        <v>-48</v>
      </c>
      <c r="K21" s="9">
        <v>51.02</v>
      </c>
      <c r="L21" s="11">
        <f t="shared" ca="1" si="1"/>
        <v>6.5499645942394853</v>
      </c>
      <c r="M21" s="9" t="str">
        <f t="shared" ca="1" si="2"/>
        <v>15050</v>
      </c>
    </row>
    <row r="22" spans="1:13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7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723</v>
      </c>
      <c r="F22" s="9">
        <v>92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3.8913161834001122</v>
      </c>
      <c r="J22" s="9">
        <v>-48</v>
      </c>
      <c r="K22" s="9">
        <v>51.02</v>
      </c>
      <c r="L22" s="11">
        <f t="shared" ca="1" si="1"/>
        <v>7.6270407357901053</v>
      </c>
      <c r="M22" s="9" t="str">
        <f t="shared" ca="1" si="2"/>
        <v>15050</v>
      </c>
    </row>
    <row r="23" spans="1:13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7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188</v>
      </c>
      <c r="F23" s="9">
        <v>54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4.1576555374580266</v>
      </c>
      <c r="J23" s="9">
        <v>-48</v>
      </c>
      <c r="K23" s="9">
        <v>51.02</v>
      </c>
      <c r="L23" s="11">
        <f t="shared" ca="1" si="1"/>
        <v>8.1490700459780996</v>
      </c>
      <c r="M23" s="9" t="str">
        <f t="shared" ca="1" si="2"/>
        <v>15050</v>
      </c>
    </row>
    <row r="24" spans="1:13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7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211</v>
      </c>
      <c r="F24" s="9">
        <v>110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4.2740662131820892</v>
      </c>
      <c r="J24" s="9">
        <v>-48</v>
      </c>
      <c r="K24" s="9">
        <v>51.02</v>
      </c>
      <c r="L24" s="11">
        <f t="shared" ca="1" si="1"/>
        <v>8.3772367957312603</v>
      </c>
      <c r="M24" s="9" t="str">
        <f t="shared" ca="1" si="2"/>
        <v>150150</v>
      </c>
    </row>
    <row r="25" spans="1:13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7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52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0.19033316938533509</v>
      </c>
      <c r="J25" s="9">
        <v>-48</v>
      </c>
      <c r="K25" s="9">
        <v>19.649999999999999</v>
      </c>
      <c r="L25" s="11">
        <f t="shared" ca="1" si="1"/>
        <v>0.96861663809330845</v>
      </c>
      <c r="M25" s="9" t="str">
        <f t="shared" ca="1" si="2"/>
        <v>150150</v>
      </c>
    </row>
    <row r="26" spans="1:13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7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98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1.2854682860209636</v>
      </c>
      <c r="J26" s="9">
        <v>-48</v>
      </c>
      <c r="K26" s="9">
        <v>51.02</v>
      </c>
      <c r="L26" s="11">
        <f t="shared" ca="1" si="1"/>
        <v>2.519537996905064</v>
      </c>
      <c r="M26" s="9" t="str">
        <f t="shared" ca="1" si="2"/>
        <v>150150</v>
      </c>
    </row>
    <row r="27" spans="1:13">
      <c r="A27" s="9">
        <v>7640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7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434</v>
      </c>
      <c r="F27" s="9">
        <v>50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11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7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504</v>
      </c>
      <c r="F28" s="9">
        <v>56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11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7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641</v>
      </c>
      <c r="F29" s="9">
        <v>108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11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7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54</v>
      </c>
      <c r="F30" s="9">
        <v>53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11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7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17</v>
      </c>
      <c r="F31" s="9">
        <v>23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11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7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17</v>
      </c>
      <c r="F32" s="9">
        <v>20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11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7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25</v>
      </c>
      <c r="F33" s="9">
        <v>26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11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7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131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11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7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176</v>
      </c>
      <c r="F35" s="9">
        <v>14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11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7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27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11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7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44</v>
      </c>
      <c r="F37" s="9">
        <v>27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11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7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11</v>
      </c>
      <c r="F38" s="9">
        <v>40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11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7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11</v>
      </c>
      <c r="F39" s="9">
        <v>47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11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7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1853</v>
      </c>
      <c r="F40" s="9">
        <v>170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11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7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412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11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7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376</v>
      </c>
      <c r="F42" s="9">
        <v>365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11">
        <f t="shared" si="1"/>
        <v>0</v>
      </c>
      <c r="M42" s="9" t="str">
        <f t="shared" ca="1" si="2"/>
        <v>050</v>
      </c>
    </row>
    <row r="43" spans="1:13">
      <c r="A43" s="9">
        <v>11294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7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1118</v>
      </c>
      <c r="F43" s="9">
        <v>46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11">
        <f t="shared" si="1"/>
        <v>0</v>
      </c>
      <c r="M43" s="9" t="str">
        <f t="shared" ca="1" si="2"/>
        <v>0250</v>
      </c>
    </row>
    <row r="44" spans="1:13">
      <c r="A44" s="9">
        <v>1140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7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110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4.4684853493937773</v>
      </c>
      <c r="J44" s="9">
        <v>-48</v>
      </c>
      <c r="K44" s="9">
        <v>19.649999999999999</v>
      </c>
      <c r="L44" s="11">
        <f t="shared" ca="1" si="1"/>
        <v>22.740383457474696</v>
      </c>
      <c r="M44" s="9" t="str">
        <f t="shared" ca="1" si="2"/>
        <v>300100</v>
      </c>
    </row>
    <row r="45" spans="1:13">
      <c r="A45" s="9">
        <v>11470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7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11">
        <f t="shared" si="1"/>
        <v>0</v>
      </c>
      <c r="M45" s="9" t="str">
        <f t="shared" ca="1" si="2"/>
        <v>300150</v>
      </c>
    </row>
    <row r="46" spans="1:13">
      <c r="A46" s="9">
        <v>11920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7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2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51.02</v>
      </c>
      <c r="L46" s="11">
        <f t="shared" si="1"/>
        <v>0</v>
      </c>
      <c r="M46" s="9" t="str">
        <f t="shared" ca="1" si="2"/>
        <v>30080</v>
      </c>
    </row>
    <row r="47" spans="1:13">
      <c r="A47" s="9">
        <v>11970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7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2</v>
      </c>
      <c r="F47" s="9">
        <v>124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11" t="e">
        <f t="shared" ca="1" si="1"/>
        <v>#DIV/0!</v>
      </c>
      <c r="M47" s="9" t="str">
        <f t="shared" ca="1" si="2"/>
        <v>050</v>
      </c>
    </row>
    <row r="48" spans="1:13">
      <c r="A48" s="9">
        <v>11800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7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</v>
      </c>
      <c r="F48" s="9">
        <v>34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11" t="e">
        <f t="shared" ca="1" si="1"/>
        <v>#DIV/0!</v>
      </c>
      <c r="M48" s="9" t="str">
        <f t="shared" ca="1" si="2"/>
        <v>080</v>
      </c>
    </row>
    <row r="49" spans="1:13">
      <c r="A49" s="9">
        <v>11820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7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</v>
      </c>
      <c r="F49" s="9">
        <v>15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11" t="e">
        <f t="shared" ca="1" si="1"/>
        <v>#DIV/0!</v>
      </c>
      <c r="M49" s="9" t="str">
        <f t="shared" ca="1" si="2"/>
        <v>080</v>
      </c>
    </row>
    <row r="50" spans="1:13">
      <c r="A50" s="9">
        <v>11850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7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1</v>
      </c>
      <c r="F50" s="9">
        <v>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11" t="e">
        <f t="shared" ca="1" si="1"/>
        <v>#DIV/0!</v>
      </c>
      <c r="M50" s="9" t="str">
        <f t="shared" ca="1" si="2"/>
        <v>0200</v>
      </c>
    </row>
    <row r="51" spans="1:13">
      <c r="A51" s="9">
        <v>11670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7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9</v>
      </c>
      <c r="F51" s="9">
        <v>20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1.0175240979778781</v>
      </c>
      <c r="J51" s="9">
        <v>-48</v>
      </c>
      <c r="K51" s="9">
        <v>51.02</v>
      </c>
      <c r="L51" s="11">
        <f t="shared" ca="1" si="1"/>
        <v>1.9943631869421365</v>
      </c>
      <c r="M51" s="9" t="str">
        <f t="shared" ca="1" si="2"/>
        <v>30080</v>
      </c>
    </row>
    <row r="52" spans="1:13">
      <c r="A52" s="9">
        <v>11690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7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9</v>
      </c>
      <c r="F52" s="9">
        <v>33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11" t="e">
        <f t="shared" ca="1" si="1"/>
        <v>#DIV/0!</v>
      </c>
      <c r="M52" s="9" t="str">
        <f t="shared" ca="1" si="2"/>
        <v>080</v>
      </c>
    </row>
    <row r="53" spans="1:13">
      <c r="A53" s="9">
        <v>178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7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8325</v>
      </c>
      <c r="F53" s="9">
        <v>1595</v>
      </c>
      <c r="G53" s="9">
        <v>442.98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19.649999999999999</v>
      </c>
      <c r="L53" s="11" t="e">
        <f t="shared" ca="1" si="1"/>
        <v>#DIV/0!</v>
      </c>
      <c r="M53" s="9" t="str">
        <f t="shared" ca="1" si="2"/>
        <v>050</v>
      </c>
    </row>
    <row r="54" spans="1:13">
      <c r="A54" s="9">
        <v>19450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7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44</v>
      </c>
      <c r="F54" s="9">
        <v>265</v>
      </c>
      <c r="G54" s="9">
        <v>111.13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19.649999999999999</v>
      </c>
      <c r="L54" s="11" t="e">
        <f t="shared" ca="1" si="1"/>
        <v>#DIV/0!</v>
      </c>
      <c r="M54" s="9" t="str">
        <f t="shared" ca="1" si="2"/>
        <v>050</v>
      </c>
    </row>
    <row r="55" spans="1:13">
      <c r="A55" s="9">
        <v>19480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7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126</v>
      </c>
      <c r="F55" s="9">
        <v>319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11" t="e">
        <f t="shared" ca="1" si="1"/>
        <v>#DIV/0!</v>
      </c>
      <c r="M55" s="9" t="str">
        <f t="shared" ca="1" si="2"/>
        <v>060</v>
      </c>
    </row>
    <row r="56" spans="1:13">
      <c r="A56" s="9">
        <v>2030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7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101</v>
      </c>
      <c r="F56" s="9">
        <v>5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19.600000000000001</v>
      </c>
      <c r="L56" s="11" t="e">
        <f t="shared" ca="1" si="1"/>
        <v>#DIV/0!</v>
      </c>
      <c r="M56" s="9" t="str">
        <f t="shared" ca="1" si="2"/>
        <v>080</v>
      </c>
    </row>
    <row r="57" spans="1:13">
      <c r="A57" s="9">
        <v>3080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7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34</v>
      </c>
      <c r="F57" s="9">
        <v>23</v>
      </c>
      <c r="G57" s="9">
        <v>138.18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11" t="e">
        <f t="shared" ca="1" si="1"/>
        <v>#DIV/0!</v>
      </c>
      <c r="M57" s="9" t="str">
        <f t="shared" ca="1" si="2"/>
        <v>080</v>
      </c>
    </row>
    <row r="58" spans="1:13">
      <c r="A58" s="9">
        <v>3110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7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1307</v>
      </c>
      <c r="F58" s="9">
        <v>150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3.4404027372729082</v>
      </c>
      <c r="J58" s="9">
        <v>-48</v>
      </c>
      <c r="K58" s="9">
        <v>51.02</v>
      </c>
      <c r="L58" s="11">
        <f t="shared" ca="1" si="1"/>
        <v>6.743243311001387</v>
      </c>
      <c r="M58" s="9" t="str">
        <f t="shared" ca="1" si="2"/>
        <v>300100</v>
      </c>
    </row>
    <row r="59" spans="1:13">
      <c r="A59" s="9">
        <v>3180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7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10</v>
      </c>
      <c r="F59" s="9">
        <v>1122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1.2396594606517226</v>
      </c>
      <c r="J59" s="9">
        <v>-48</v>
      </c>
      <c r="K59" s="9">
        <v>51.02</v>
      </c>
      <c r="L59" s="11">
        <f t="shared" ca="1" si="1"/>
        <v>2.4297519808932235</v>
      </c>
      <c r="M59" s="9" t="str">
        <f t="shared" ca="1" si="2"/>
        <v>300100</v>
      </c>
    </row>
    <row r="60" spans="1:13">
      <c r="A60" s="9">
        <v>10130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7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451</v>
      </c>
      <c r="F60" s="9">
        <v>1023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11" t="e">
        <f t="shared" ca="1" si="1"/>
        <v>#DIV/0!</v>
      </c>
      <c r="M60" s="9" t="str">
        <f t="shared" ca="1" si="2"/>
        <v>0100</v>
      </c>
    </row>
    <row r="61" spans="1:13">
      <c r="A61" s="9">
        <v>10160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7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1940</v>
      </c>
      <c r="F61" s="9">
        <v>1335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11" t="e">
        <f t="shared" ca="1" si="1"/>
        <v>#DIV/0!</v>
      </c>
      <c r="M61" s="9" t="str">
        <f t="shared" ca="1" si="2"/>
        <v>080</v>
      </c>
    </row>
    <row r="62" spans="1:13">
      <c r="A62" s="9">
        <v>10220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7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2513</v>
      </c>
      <c r="F62" s="9">
        <v>1603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38.083980002358054</v>
      </c>
      <c r="J62" s="9">
        <v>-48</v>
      </c>
      <c r="K62" s="9">
        <v>41.37</v>
      </c>
      <c r="L62" s="11">
        <f t="shared" ca="1" si="1"/>
        <v>92.056997830210435</v>
      </c>
      <c r="M62" s="9" t="str">
        <f t="shared" ca="1" si="2"/>
        <v>30040</v>
      </c>
    </row>
    <row r="63" spans="1:13">
      <c r="A63" s="9">
        <v>10200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7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379</v>
      </c>
      <c r="F63" s="9">
        <v>46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41.37</v>
      </c>
      <c r="L63" s="11" t="e">
        <f t="shared" ca="1" si="1"/>
        <v>#DIV/0!</v>
      </c>
      <c r="M63" s="9" t="str">
        <f t="shared" ca="1" si="2"/>
        <v>040</v>
      </c>
    </row>
    <row r="64" spans="1:13">
      <c r="A64" s="9">
        <v>10070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7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379</v>
      </c>
      <c r="F64" s="9">
        <v>63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4.4279904264087424</v>
      </c>
      <c r="J64" s="9">
        <v>-48</v>
      </c>
      <c r="K64" s="9">
        <v>19.649999999999999</v>
      </c>
      <c r="L64" s="11">
        <f t="shared" ca="1" si="1"/>
        <v>22.534302424471971</v>
      </c>
      <c r="M64" s="9" t="str">
        <f t="shared" ca="1" si="2"/>
        <v>30040</v>
      </c>
    </row>
    <row r="65" spans="1:13">
      <c r="A65" s="9">
        <v>10090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7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379</v>
      </c>
      <c r="F65" s="9">
        <v>62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19.649999999999999</v>
      </c>
      <c r="L65" s="11">
        <f t="shared" si="1"/>
        <v>0</v>
      </c>
      <c r="M65" s="9" t="str">
        <f t="shared" ca="1" si="2"/>
        <v>30025</v>
      </c>
    </row>
    <row r="66" spans="1:13">
      <c r="A66" s="9">
        <v>10100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7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379</v>
      </c>
      <c r="F66" s="9">
        <v>58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51.02</v>
      </c>
      <c r="L66" s="11" t="e">
        <f t="shared" ca="1" si="1"/>
        <v>#DIV/0!</v>
      </c>
      <c r="M66" s="9" t="str">
        <f t="shared" ca="1" si="2"/>
        <v>040</v>
      </c>
    </row>
    <row r="67" spans="1:13">
      <c r="A67" s="9">
        <v>240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7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27</v>
      </c>
      <c r="F67" s="9">
        <v>3571</v>
      </c>
      <c r="G67" s="9">
        <v>302.39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11" t="e">
        <f t="shared" ca="1" si="1"/>
        <v>#DIV/0!</v>
      </c>
      <c r="M67" s="9" t="str">
        <f t="shared" ca="1" si="2"/>
        <v>040</v>
      </c>
    </row>
    <row r="68" spans="1:13">
      <c r="A68" s="9">
        <v>270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7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5969</v>
      </c>
      <c r="F68" s="9">
        <v>4530</v>
      </c>
      <c r="G68" s="9">
        <v>248.54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11" t="e">
        <f t="shared" ca="1" si="1"/>
        <v>#DIV/0!</v>
      </c>
      <c r="M68" s="9" t="str">
        <f t="shared" ca="1" si="2"/>
        <v>040</v>
      </c>
    </row>
    <row r="69" spans="1:13">
      <c r="A69" s="9">
        <v>285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7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6619</v>
      </c>
      <c r="F69" s="9">
        <v>4529</v>
      </c>
      <c r="G69" s="9">
        <v>248.54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11" t="e">
        <f t="shared" ca="1" si="1"/>
        <v>#DIV/0!</v>
      </c>
      <c r="M69" s="9" t="str">
        <f t="shared" ca="1" si="2"/>
        <v>040</v>
      </c>
    </row>
    <row r="70" spans="1:13">
      <c r="A70" s="9">
        <v>290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7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7239</v>
      </c>
      <c r="F70" s="9">
        <v>4529</v>
      </c>
      <c r="G70" s="9">
        <v>357.25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41.37</v>
      </c>
      <c r="L70" s="11" t="e">
        <f t="shared" ca="1" si="1"/>
        <v>#DIV/0!</v>
      </c>
      <c r="M70" s="9" t="str">
        <f t="shared" ca="1" si="2"/>
        <v>040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22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211</v>
      </c>
      <c r="E105" s="14">
        <f ca="1">IFERROR(INDEX(F8:F300,MATCH(F105:F600,I8:I300,0)),INDEX(E8:F300,MATCH(F105:F600,M8:M300,0)))</f>
        <v>110</v>
      </c>
      <c r="F105" s="19">
        <f t="array" aca="1" ref="F105" ca="1">MAX(IF(M8:M300=150&amp;150,I8:I300))</f>
        <v>4.2740662131820892</v>
      </c>
      <c r="G105" s="19">
        <f ca="1">IFERROR(INDEX(L8:L300,MATCH(F105:F600,I8:I300,0)),INDEX(L8:L300,MATCH(F105:F600,M8:M300,0)))</f>
        <v>8.3772367957312603</v>
      </c>
    </row>
    <row r="106" spans="1:7">
      <c r="A106" s="22">
        <f t="shared" ref="A106:A119" ca="1" si="3">IFERROR(INDEX(A9:A301,MATCH(F106:F601,I9:I301,0)),INDEX(A9:A301,MATCH(F106:F601,M9:M301,0)))</f>
        <v>7412</v>
      </c>
      <c r="B106" s="14">
        <v>150</v>
      </c>
      <c r="C106" s="14">
        <v>50</v>
      </c>
      <c r="D106" s="14">
        <f t="shared" ref="D106:D119" ca="1" si="4">IFERROR(INDEX(E9:E301,MATCH(F106:F601,I9:I301,0)),INDEX(E9:E301,MATCH(F106:F601,M9:M301,0)))</f>
        <v>188</v>
      </c>
      <c r="E106" s="14">
        <f t="shared" ref="E106:E119" ca="1" si="5">IFERROR(INDEX(F9:F301,MATCH(F106:F601,I9:I301,0)),INDEX(E9:F301,MATCH(F106:F601,M9:M301,0)))</f>
        <v>54</v>
      </c>
      <c r="F106" s="19">
        <f t="array" aca="1" ref="F106" ca="1">MAX(IF(M8:M300=150&amp;50,I8:I300))</f>
        <v>4.1576555374580266</v>
      </c>
      <c r="G106" s="19">
        <f t="shared" ref="G106:G119" ca="1" si="6">IFERROR(INDEX(L9:L301,MATCH(F106:F601,I9:I301,0)),INDEX(L9:L301,MATCH(F106:F601,M9:M301,0)))</f>
        <v>8.1490700459780996</v>
      </c>
    </row>
    <row r="107" spans="1:7">
      <c r="A107" s="22">
        <f t="shared" ca="1" si="3"/>
        <v>2015</v>
      </c>
      <c r="B107" s="14">
        <v>150</v>
      </c>
      <c r="C107" s="14">
        <v>25</v>
      </c>
      <c r="D107" s="14">
        <f t="shared" ca="1" si="4"/>
        <v>419</v>
      </c>
      <c r="E107" s="14">
        <f t="shared" ca="1" si="5"/>
        <v>43</v>
      </c>
      <c r="F107" s="19">
        <f t="array" aca="1" ref="F107" ca="1">MAX(IF(M8:M300=150&amp;25,I8:I300))</f>
        <v>0</v>
      </c>
      <c r="G107" s="19">
        <f t="shared" ca="1" si="6"/>
        <v>0</v>
      </c>
    </row>
    <row r="108" spans="1:7">
      <c r="A108" s="22">
        <f t="shared" ca="1" si="3"/>
        <v>2015</v>
      </c>
      <c r="B108" s="14">
        <v>150</v>
      </c>
      <c r="C108" s="10">
        <v>100</v>
      </c>
      <c r="D108" s="14">
        <f t="shared" ca="1" si="4"/>
        <v>419</v>
      </c>
      <c r="E108" s="14">
        <f t="shared" ca="1" si="5"/>
        <v>43</v>
      </c>
      <c r="F108" s="19">
        <f t="array" aca="1" ref="F108" ca="1">MAX(IF(M8:M300=150&amp;100,I8:I300))</f>
        <v>0</v>
      </c>
      <c r="G108" s="19">
        <f t="shared" ca="1" si="6"/>
        <v>0</v>
      </c>
    </row>
    <row r="109" spans="1:7">
      <c r="A109" s="22">
        <f t="shared" ca="1" si="3"/>
        <v>2015</v>
      </c>
      <c r="B109" s="14">
        <v>150</v>
      </c>
      <c r="C109" s="10">
        <v>250</v>
      </c>
      <c r="D109" s="14">
        <f t="shared" ca="1" si="4"/>
        <v>419</v>
      </c>
      <c r="E109" s="14">
        <f t="shared" ca="1" si="5"/>
        <v>43</v>
      </c>
      <c r="F109" s="19">
        <f t="array" aca="1" ref="F109" ca="1">MAX(IF(M8:M300=150&amp;250,I8:I300))</f>
        <v>0</v>
      </c>
      <c r="G109" s="19">
        <f t="shared" ca="1" si="6"/>
        <v>0</v>
      </c>
    </row>
    <row r="110" spans="1:7">
      <c r="A110" s="22">
        <f t="shared" ca="1" si="3"/>
        <v>2015</v>
      </c>
      <c r="B110" s="14">
        <v>150</v>
      </c>
      <c r="C110" s="10">
        <v>400</v>
      </c>
      <c r="D110" s="14">
        <f t="shared" ca="1" si="4"/>
        <v>419</v>
      </c>
      <c r="E110" s="14">
        <f t="shared" ca="1" si="5"/>
        <v>43</v>
      </c>
      <c r="F110" s="19">
        <f t="array" aca="1" ref="F110" ca="1">MAX(IF(M8:M300=150&amp;400,I8:I300))</f>
        <v>0</v>
      </c>
      <c r="G110" s="19">
        <f t="shared" ca="1" si="6"/>
        <v>0</v>
      </c>
    </row>
    <row r="111" spans="1:7">
      <c r="A111" s="22">
        <f t="shared" ca="1" si="3"/>
        <v>20040</v>
      </c>
      <c r="B111" s="14">
        <v>150</v>
      </c>
      <c r="C111" s="10">
        <v>80</v>
      </c>
      <c r="D111" s="14">
        <f t="shared" ca="1" si="4"/>
        <v>419</v>
      </c>
      <c r="E111" s="14">
        <f t="shared" ca="1" si="5"/>
        <v>24</v>
      </c>
      <c r="F111" s="19">
        <f t="array" aca="1" ref="F111" ca="1">MAX(IF(M8:M300=150&amp;80,I8:I300))</f>
        <v>0</v>
      </c>
      <c r="G111" s="19">
        <f t="shared" ca="1" si="6"/>
        <v>0</v>
      </c>
    </row>
    <row r="112" spans="1:7">
      <c r="A112" s="22">
        <f t="shared" ca="1" si="3"/>
        <v>6330</v>
      </c>
      <c r="B112" s="14">
        <v>300</v>
      </c>
      <c r="C112" s="10">
        <v>150</v>
      </c>
      <c r="D112" s="14">
        <f t="shared" ca="1" si="4"/>
        <v>145</v>
      </c>
      <c r="E112" s="14">
        <f t="shared" ca="1" si="5"/>
        <v>51</v>
      </c>
      <c r="F112" s="19">
        <f t="array" aca="1" ref="F112" ca="1">MAX(IF(M8:M300=300&amp;150,I8:I300))</f>
        <v>0</v>
      </c>
      <c r="G112" s="19">
        <f t="shared" ca="1" si="6"/>
        <v>0</v>
      </c>
    </row>
    <row r="113" spans="1:7">
      <c r="A113" s="22">
        <f t="shared" ca="1" si="3"/>
        <v>6330</v>
      </c>
      <c r="B113" s="14">
        <v>300</v>
      </c>
      <c r="C113" s="10">
        <v>50</v>
      </c>
      <c r="D113" s="14">
        <f t="shared" ca="1" si="4"/>
        <v>145</v>
      </c>
      <c r="E113" s="14">
        <f t="shared" ca="1" si="5"/>
        <v>51</v>
      </c>
      <c r="F113" s="19">
        <f t="array" aca="1" ref="F113" ca="1">MAX(IF(M8:M300=300&amp;50,I8:I300))</f>
        <v>0</v>
      </c>
      <c r="G113" s="19">
        <f t="shared" ca="1" si="6"/>
        <v>0</v>
      </c>
    </row>
    <row r="114" spans="1:7">
      <c r="A114" s="22">
        <f t="shared" ca="1" si="3"/>
        <v>6330</v>
      </c>
      <c r="B114" s="14">
        <v>300</v>
      </c>
      <c r="C114" s="10">
        <v>25</v>
      </c>
      <c r="D114" s="14">
        <f t="shared" ca="1" si="4"/>
        <v>145</v>
      </c>
      <c r="E114" s="14">
        <f t="shared" ca="1" si="5"/>
        <v>51</v>
      </c>
      <c r="F114" s="19">
        <f t="array" aca="1" ref="F114" ca="1">MAX(IF(M8:M300=300&amp;25,I8:I300))</f>
        <v>0</v>
      </c>
      <c r="G114" s="19">
        <f t="shared" ca="1" si="6"/>
        <v>0</v>
      </c>
    </row>
    <row r="115" spans="1:7">
      <c r="A115" s="22">
        <f t="shared" ca="1" si="3"/>
        <v>1140</v>
      </c>
      <c r="B115" s="14">
        <v>300</v>
      </c>
      <c r="C115" s="10">
        <v>100</v>
      </c>
      <c r="D115" s="14">
        <f t="shared" ca="1" si="4"/>
        <v>403</v>
      </c>
      <c r="E115" s="14">
        <f t="shared" ca="1" si="5"/>
        <v>110</v>
      </c>
      <c r="F115" s="19">
        <f t="array" aca="1" ref="F115" ca="1">MAX(IF(M8:M300=300&amp;100,I8:I300))</f>
        <v>4.4684853493937773</v>
      </c>
      <c r="G115" s="19">
        <f t="shared" ca="1" si="6"/>
        <v>22.740383457474696</v>
      </c>
    </row>
    <row r="116" spans="1:7">
      <c r="A116" s="22">
        <f t="shared" ca="1" si="3"/>
        <v>6330</v>
      </c>
      <c r="B116" s="14">
        <v>300</v>
      </c>
      <c r="C116" s="10">
        <v>250</v>
      </c>
      <c r="D116" s="14">
        <f t="shared" ca="1" si="4"/>
        <v>145</v>
      </c>
      <c r="E116" s="14">
        <f t="shared" ca="1" si="5"/>
        <v>51</v>
      </c>
      <c r="F116" s="19">
        <f t="array" aca="1" ref="F116" ca="1">MAX(IF(M8:M300=300&amp;250,I8:I300))</f>
        <v>0</v>
      </c>
      <c r="G116" s="19">
        <f t="shared" ca="1" si="6"/>
        <v>0</v>
      </c>
    </row>
    <row r="117" spans="1:7">
      <c r="A117" s="22">
        <f t="shared" ca="1" si="3"/>
        <v>6330</v>
      </c>
      <c r="B117" s="14">
        <v>300</v>
      </c>
      <c r="C117" s="10">
        <v>400</v>
      </c>
      <c r="D117" s="14">
        <f t="shared" ca="1" si="4"/>
        <v>145</v>
      </c>
      <c r="E117" s="14">
        <f t="shared" ca="1" si="5"/>
        <v>51</v>
      </c>
      <c r="F117" s="19">
        <f t="array" aca="1" ref="F117" ca="1">MAX(IF(M8:M300=300&amp;400,I8:I300))</f>
        <v>0</v>
      </c>
      <c r="G117" s="19">
        <f t="shared" ca="1" si="6"/>
        <v>0</v>
      </c>
    </row>
    <row r="118" spans="1:7">
      <c r="A118" s="22">
        <f t="shared" ca="1" si="3"/>
        <v>11670</v>
      </c>
      <c r="B118" s="14">
        <v>300</v>
      </c>
      <c r="C118" s="10">
        <v>80</v>
      </c>
      <c r="D118" s="14">
        <f t="shared" ca="1" si="4"/>
        <v>9</v>
      </c>
      <c r="E118" s="14">
        <f t="shared" ca="1" si="5"/>
        <v>20</v>
      </c>
      <c r="F118" s="19">
        <f t="array" aca="1" ref="F118" ca="1">MAX(IF(M8:M300=300&amp;80,I8:I300))</f>
        <v>1.0175240979778781</v>
      </c>
      <c r="G118" s="19">
        <f t="shared" ca="1" si="6"/>
        <v>1.9943631869421365</v>
      </c>
    </row>
    <row r="119" spans="1:7">
      <c r="A119" s="22">
        <f t="shared" ca="1" si="3"/>
        <v>10220</v>
      </c>
      <c r="B119" s="17">
        <v>300</v>
      </c>
      <c r="C119" s="17">
        <v>40</v>
      </c>
      <c r="D119" s="14">
        <f t="shared" ca="1" si="4"/>
        <v>2513</v>
      </c>
      <c r="E119" s="14">
        <f t="shared" ca="1" si="5"/>
        <v>1603</v>
      </c>
      <c r="F119" s="21">
        <f t="array" aca="1" ref="F119" ca="1">MAX(IF(M8:M300=300&amp;40,I8:I300))</f>
        <v>38.083980002358054</v>
      </c>
      <c r="G119" s="19">
        <f t="shared" ca="1" si="6"/>
        <v>92.056997830210435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3"/>
  <dimension ref="A1:M119"/>
  <sheetViews>
    <sheetView workbookViewId="0">
      <selection activeCell="O7" sqref="O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46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2767</v>
      </c>
      <c r="F8" s="9">
        <v>1347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18.310068685747865</v>
      </c>
      <c r="J8" s="9">
        <v>110</v>
      </c>
      <c r="K8" s="9">
        <v>17.309999999999999</v>
      </c>
      <c r="L8" s="9">
        <f ca="1">(I8/K8)*100</f>
        <v>105.77740430819102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2767</v>
      </c>
      <c r="F9" s="9">
        <v>1347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18.310068685747865</v>
      </c>
      <c r="J9" s="9">
        <v>110</v>
      </c>
      <c r="K9" s="9">
        <v>17.309999999999999</v>
      </c>
      <c r="L9" s="9">
        <f t="shared" ref="L9:L72" ca="1" si="1">(I9/K9)*100</f>
        <v>105.77740430819102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302</v>
      </c>
      <c r="F10" s="9">
        <v>1005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369</v>
      </c>
      <c r="F11" s="9">
        <v>876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2037</v>
      </c>
      <c r="F12" s="9">
        <v>1493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1232</v>
      </c>
      <c r="F13" s="9">
        <v>290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1232</v>
      </c>
      <c r="F14" s="9">
        <v>460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2470</v>
      </c>
      <c r="F15" s="9">
        <v>762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2406</v>
      </c>
      <c r="F16" s="9">
        <v>785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429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16.118625797813415</v>
      </c>
      <c r="J17" s="9">
        <v>110</v>
      </c>
      <c r="K17" s="9">
        <v>17.309999999999999</v>
      </c>
      <c r="L17" s="9">
        <f t="shared" ca="1" si="1"/>
        <v>93.117422286617085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657</v>
      </c>
      <c r="F18" s="9">
        <v>111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14.472973292185463</v>
      </c>
      <c r="J18" s="9">
        <v>52</v>
      </c>
      <c r="K18" s="9">
        <v>49.96</v>
      </c>
      <c r="L18" s="9">
        <f t="shared" ca="1" si="1"/>
        <v>28.969121881876426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306</v>
      </c>
      <c r="F19" s="9">
        <v>134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552</v>
      </c>
      <c r="F20" s="9">
        <v>101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182</v>
      </c>
      <c r="F21" s="9">
        <v>32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11.281871037452399</v>
      </c>
      <c r="J21" s="9">
        <v>110</v>
      </c>
      <c r="K21" s="9">
        <v>17.309999999999999</v>
      </c>
      <c r="L21" s="9">
        <f t="shared" ca="1" si="1"/>
        <v>65.175453711452334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552</v>
      </c>
      <c r="F22" s="9">
        <v>107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14.227941844558545</v>
      </c>
      <c r="J22" s="9">
        <v>110</v>
      </c>
      <c r="K22" s="9">
        <v>46.37</v>
      </c>
      <c r="L22" s="9">
        <f t="shared" ca="1" si="1"/>
        <v>30.683506242308706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6744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25.46739235326374</v>
      </c>
      <c r="J23" s="9">
        <v>110</v>
      </c>
      <c r="K23" s="9">
        <v>46.37</v>
      </c>
      <c r="L23" s="9">
        <f t="shared" ca="1" si="1"/>
        <v>54.922131449781631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6680</v>
      </c>
      <c r="F24" s="9">
        <v>377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23.329952900596147</v>
      </c>
      <c r="J24" s="9">
        <v>110</v>
      </c>
      <c r="K24" s="9">
        <v>46.37</v>
      </c>
      <c r="L24" s="9">
        <f t="shared" ca="1" si="1"/>
        <v>50.312600605124324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1133</v>
      </c>
      <c r="F25" s="9">
        <v>123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16.663769895681298</v>
      </c>
      <c r="J25" s="9">
        <v>110</v>
      </c>
      <c r="K25" s="9">
        <v>46.37</v>
      </c>
      <c r="L25" s="9">
        <f t="shared" ca="1" si="1"/>
        <v>35.93653201570261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1217</v>
      </c>
      <c r="F26" s="9">
        <v>289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22.621249375177285</v>
      </c>
      <c r="J26" s="9">
        <v>110</v>
      </c>
      <c r="K26" s="9">
        <v>46.37</v>
      </c>
      <c r="L26" s="9">
        <f t="shared" ca="1" si="1"/>
        <v>48.784234149616751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615</v>
      </c>
      <c r="F27" s="9">
        <v>625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1373</v>
      </c>
      <c r="F28" s="9">
        <v>272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457</v>
      </c>
      <c r="F29" s="9">
        <v>27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527</v>
      </c>
      <c r="F30" s="9">
        <v>24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238</v>
      </c>
      <c r="F33" s="9">
        <v>133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283</v>
      </c>
      <c r="F34" s="9">
        <v>136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661</v>
      </c>
      <c r="F35" s="9">
        <v>124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634</v>
      </c>
      <c r="F36" s="9">
        <v>118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88</v>
      </c>
      <c r="F37" s="9">
        <v>47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6</v>
      </c>
      <c r="F38" s="9">
        <v>12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6</v>
      </c>
      <c r="F39" s="9">
        <v>11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97</v>
      </c>
      <c r="F40" s="9">
        <v>33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690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690</v>
      </c>
      <c r="F43" s="9">
        <v>115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54</v>
      </c>
      <c r="F44" s="9">
        <v>52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22.298318468012596</v>
      </c>
      <c r="J44" s="9">
        <v>110</v>
      </c>
      <c r="K44" s="9">
        <v>17.309999999999999</v>
      </c>
      <c r="L44" s="9">
        <f t="shared" ca="1" si="1"/>
        <v>128.817553252528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375</v>
      </c>
      <c r="F45" s="9">
        <v>46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32</v>
      </c>
      <c r="F46" s="9">
        <v>14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32</v>
      </c>
      <c r="F47" s="9">
        <v>14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31</v>
      </c>
      <c r="F48" s="9">
        <v>45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31</v>
      </c>
      <c r="F49" s="9">
        <v>51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157</v>
      </c>
      <c r="F50" s="9">
        <v>17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733</v>
      </c>
      <c r="F51" s="9">
        <v>3053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34.269849071056775</v>
      </c>
      <c r="J51" s="9">
        <v>110</v>
      </c>
      <c r="K51" s="9">
        <v>17.309999999999999</v>
      </c>
      <c r="L51" s="9">
        <f t="shared" ca="1" si="1"/>
        <v>197.97717545382309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733</v>
      </c>
      <c r="F52" s="9">
        <v>3053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298</v>
      </c>
      <c r="F53" s="9">
        <v>249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967</v>
      </c>
      <c r="F54" s="9">
        <v>92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256</v>
      </c>
      <c r="F55" s="9">
        <v>141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256</v>
      </c>
      <c r="F56" s="9">
        <v>195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428</v>
      </c>
      <c r="F57" s="9">
        <v>1657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266</v>
      </c>
      <c r="F58" s="9">
        <v>77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23.794116227816044</v>
      </c>
      <c r="J58" s="9">
        <v>110</v>
      </c>
      <c r="K58" s="9">
        <v>17.309999999999999</v>
      </c>
      <c r="L58" s="9">
        <f t="shared" ca="1" si="1"/>
        <v>137.45878814451788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266</v>
      </c>
      <c r="F59" s="9">
        <v>77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23.794116227816044</v>
      </c>
      <c r="J59" s="9">
        <v>110</v>
      </c>
      <c r="K59" s="9">
        <v>17.309999999999999</v>
      </c>
      <c r="L59" s="9">
        <f t="shared" ca="1" si="1"/>
        <v>137.45878814451788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113</v>
      </c>
      <c r="F60" s="9">
        <v>13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30</v>
      </c>
      <c r="F61" s="9">
        <v>18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86</v>
      </c>
      <c r="F62" s="9">
        <v>82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26.209328128653727</v>
      </c>
      <c r="J62" s="9">
        <v>110</v>
      </c>
      <c r="K62" s="9">
        <v>17.309999999999999</v>
      </c>
      <c r="L62" s="9">
        <f t="shared" ca="1" si="1"/>
        <v>151.41148543416364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86</v>
      </c>
      <c r="F63" s="9">
        <v>82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47</v>
      </c>
      <c r="F64" s="9">
        <v>7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20.61338081851348</v>
      </c>
      <c r="J64" s="9">
        <v>52</v>
      </c>
      <c r="K64" s="9">
        <v>49.96</v>
      </c>
      <c r="L64" s="9">
        <f t="shared" ca="1" si="1"/>
        <v>41.259769452589026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47</v>
      </c>
      <c r="F65" s="9">
        <v>7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104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104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104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104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140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140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21.680671640228589</v>
      </c>
      <c r="J71" s="9">
        <v>52</v>
      </c>
      <c r="K71" s="9">
        <v>49.96</v>
      </c>
      <c r="L71" s="9">
        <f t="shared" ca="1" si="1"/>
        <v>43.396060128560023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140</v>
      </c>
      <c r="F72" s="9">
        <v>17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21.418976508846541</v>
      </c>
      <c r="J72" s="9">
        <v>52</v>
      </c>
      <c r="K72" s="9">
        <v>49.96</v>
      </c>
      <c r="L72" s="9">
        <f t="shared" ca="1" si="1"/>
        <v>42.872250818347759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152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20.650168485704178</v>
      </c>
      <c r="J73" s="9">
        <v>52</v>
      </c>
      <c r="K73" s="9">
        <v>49.96</v>
      </c>
      <c r="L73" s="9">
        <f t="shared" ref="L73:L97" ca="1" si="4">(I73/K73)*100</f>
        <v>41.333403694363845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66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20.948167500832813</v>
      </c>
      <c r="J74" s="9">
        <v>52</v>
      </c>
      <c r="K74" s="9">
        <v>49.96</v>
      </c>
      <c r="L74" s="9">
        <f t="shared" ca="1" si="4"/>
        <v>41.929878904789462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66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12.785382402804828</v>
      </c>
      <c r="J75" s="9">
        <v>52</v>
      </c>
      <c r="K75" s="9">
        <v>49.96</v>
      </c>
      <c r="L75" s="9">
        <f t="shared" ca="1" si="4"/>
        <v>25.591237795846332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66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12.388373353931932</v>
      </c>
      <c r="J76" s="9">
        <v>52</v>
      </c>
      <c r="K76" s="9">
        <v>49.96</v>
      </c>
      <c r="L76" s="9">
        <f t="shared" ca="1" si="4"/>
        <v>24.796583975043898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23</v>
      </c>
      <c r="F77" s="9">
        <v>33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10434</v>
      </c>
      <c r="F78" s="9">
        <v>1451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45</v>
      </c>
      <c r="F79" s="9">
        <v>203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95</v>
      </c>
      <c r="F80" s="9">
        <v>264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850</v>
      </c>
      <c r="F81" s="9">
        <v>609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1449</v>
      </c>
      <c r="F82" s="9">
        <v>593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177</v>
      </c>
      <c r="F83" s="9">
        <v>81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17</v>
      </c>
      <c r="F84" s="9">
        <v>241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1167</v>
      </c>
      <c r="F85" s="9">
        <v>348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486</v>
      </c>
      <c r="F86" s="9">
        <v>1189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784</v>
      </c>
      <c r="F87" s="9">
        <v>828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2092</v>
      </c>
      <c r="F88" s="9">
        <v>1183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2659</v>
      </c>
      <c r="F89" s="9">
        <v>1343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1087</v>
      </c>
      <c r="F94" s="9">
        <v>4594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30.298921145761302</v>
      </c>
      <c r="J94" s="9">
        <v>70</v>
      </c>
      <c r="K94" s="9">
        <v>18.649999999999999</v>
      </c>
      <c r="L94" s="9">
        <f t="shared" ca="1" si="4"/>
        <v>162.46070319443058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6284</v>
      </c>
      <c r="F95" s="9">
        <v>4998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6934</v>
      </c>
      <c r="F96" s="9">
        <v>4867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28.317645718565849</v>
      </c>
      <c r="J96" s="9">
        <v>110</v>
      </c>
      <c r="K96" s="9">
        <v>34.03</v>
      </c>
      <c r="L96" s="9">
        <f t="shared" ca="1" si="4"/>
        <v>83.213769375744491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7554</v>
      </c>
      <c r="F97" s="9">
        <v>4787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6680</v>
      </c>
      <c r="E105" s="14">
        <f ca="1">IFERROR(INDEX(F8:F300,MATCH(F105:F600,I8:I300,0)),INDEX(E8:F300,MATCH(F105:F600,M8:M300,0)))</f>
        <v>377</v>
      </c>
      <c r="F105" s="19">
        <f t="array" aca="1" ref="F105" ca="1">MAX(IF(M8:M300=150&amp;150,I8:I300))</f>
        <v>23.329952900596147</v>
      </c>
      <c r="G105" s="19">
        <f ca="1">IFERROR(INDEX(L8:L300,MATCH(F105:F600,I8:I300,0)),INDEX(L8:L300,MATCH(F105:F600,M8:M300,0)))</f>
        <v>50.312600605124324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6744</v>
      </c>
      <c r="E106" s="14">
        <f t="shared" ref="E106:E119" ca="1" si="8">IFERROR(INDEX(F9:F301,MATCH(F106:F601,I9:I301,0)),INDEX(E9:F301,MATCH(F106:F601,M9:M301,0)))</f>
        <v>249</v>
      </c>
      <c r="F106" s="19">
        <f t="array" aca="1" ref="F106" ca="1">MAX(IF(M8:M300=150&amp;50,I8:I300))</f>
        <v>25.46739235326374</v>
      </c>
      <c r="G106" s="19">
        <f t="shared" ref="G106:G119" ca="1" si="9">IFERROR(INDEX(L9:L301,MATCH(F106:F601,I9:I301,0)),INDEX(L9:L301,MATCH(F106:F601,M9:M301,0)))</f>
        <v>54.922131449781631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1232</v>
      </c>
      <c r="E107" s="14">
        <f t="shared" ca="1" si="8"/>
        <v>290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1232</v>
      </c>
      <c r="E108" s="14">
        <f t="shared" ca="1" si="8"/>
        <v>290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1232</v>
      </c>
      <c r="E109" s="14">
        <f t="shared" ca="1" si="8"/>
        <v>290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1232</v>
      </c>
      <c r="E110" s="14">
        <f t="shared" ca="1" si="8"/>
        <v>290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1232</v>
      </c>
      <c r="E111" s="14">
        <f t="shared" ca="1" si="8"/>
        <v>460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140</v>
      </c>
      <c r="E112" s="14">
        <f t="shared" ca="1" si="8"/>
        <v>33</v>
      </c>
      <c r="F112" s="19">
        <f t="array" aca="1" ref="F112" ca="1">MAX(IF(M8:M300=300&amp;150,I8:I300))</f>
        <v>21.680671640228589</v>
      </c>
      <c r="G112" s="19">
        <f t="shared" ca="1" si="9"/>
        <v>43.396060128560023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1087</v>
      </c>
      <c r="E113" s="14">
        <f t="shared" ca="1" si="8"/>
        <v>4594</v>
      </c>
      <c r="F113" s="19">
        <f t="array" aca="1" ref="F113" ca="1">MAX(IF(M8:M300=300&amp;50,I8:I300))</f>
        <v>30.298921145761302</v>
      </c>
      <c r="G113" s="19">
        <f t="shared" ca="1" si="9"/>
        <v>162.46070319443058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552</v>
      </c>
      <c r="E114" s="14">
        <f t="shared" ca="1" si="8"/>
        <v>101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266</v>
      </c>
      <c r="E115" s="14">
        <f t="shared" ca="1" si="8"/>
        <v>77</v>
      </c>
      <c r="F115" s="19">
        <f t="array" aca="1" ref="F115" ca="1">MAX(IF(M8:M300=300&amp;100,I8:I300))</f>
        <v>23.794116227816044</v>
      </c>
      <c r="G115" s="19">
        <f t="shared" ca="1" si="9"/>
        <v>137.45878814451788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552</v>
      </c>
      <c r="E116" s="14">
        <f t="shared" ca="1" si="8"/>
        <v>101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552</v>
      </c>
      <c r="E117" s="14">
        <f t="shared" ca="1" si="8"/>
        <v>101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733</v>
      </c>
      <c r="E118" s="14">
        <f t="shared" ca="1" si="8"/>
        <v>3053</v>
      </c>
      <c r="F118" s="19">
        <f t="array" aca="1" ref="F118" ca="1">MAX(IF(M8:M300=300&amp;80,I8:I300))</f>
        <v>34.269849071056775</v>
      </c>
      <c r="G118" s="19">
        <f t="shared" ca="1" si="9"/>
        <v>197.97717545382309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86</v>
      </c>
      <c r="E119" s="14">
        <f t="shared" ca="1" si="8"/>
        <v>82</v>
      </c>
      <c r="F119" s="21">
        <f t="array" aca="1" ref="F119" ca="1">MAX(IF(M8:M300=300&amp;40,I8:I300))</f>
        <v>26.209328128653727</v>
      </c>
      <c r="G119" s="19">
        <f t="shared" ca="1" si="9"/>
        <v>151.41148543416364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24"/>
  <dimension ref="A1:M119"/>
  <sheetViews>
    <sheetView topLeftCell="A32" workbookViewId="0">
      <selection activeCell="F105" sqref="F105:G119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44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1190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17.362184555027603</v>
      </c>
      <c r="J8" s="9">
        <v>110</v>
      </c>
      <c r="K8" s="9">
        <v>17.309999999999999</v>
      </c>
      <c r="L8" s="9">
        <f ca="1">(I8/K8)*100</f>
        <v>100.30147056630621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1190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17.362184555027603</v>
      </c>
      <c r="J9" s="9">
        <v>110</v>
      </c>
      <c r="K9" s="9">
        <v>17.309999999999999</v>
      </c>
      <c r="L9" s="9">
        <f t="shared" ref="L9:L72" ca="1" si="1">(I9/K9)*100</f>
        <v>100.30147056630621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451</v>
      </c>
      <c r="F10" s="9">
        <v>903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189</v>
      </c>
      <c r="F11" s="9">
        <v>852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2159</v>
      </c>
      <c r="F12" s="9">
        <v>1481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729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729</v>
      </c>
      <c r="F14" s="9">
        <v>447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2284</v>
      </c>
      <c r="F15" s="9">
        <v>750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2220</v>
      </c>
      <c r="F16" s="9">
        <v>769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467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16.157802789690908</v>
      </c>
      <c r="J17" s="9">
        <v>110</v>
      </c>
      <c r="K17" s="9">
        <v>17.309999999999999</v>
      </c>
      <c r="L17" s="9">
        <f t="shared" ca="1" si="1"/>
        <v>93.343748062916859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536</v>
      </c>
      <c r="F18" s="9">
        <v>117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14.553394352102618</v>
      </c>
      <c r="J18" s="9">
        <v>52</v>
      </c>
      <c r="K18" s="9">
        <v>49.96</v>
      </c>
      <c r="L18" s="9">
        <f t="shared" ca="1" si="1"/>
        <v>29.130092778427979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97</v>
      </c>
      <c r="F19" s="9">
        <v>103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613</v>
      </c>
      <c r="F20" s="9">
        <v>91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94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11.601483071737613</v>
      </c>
      <c r="J21" s="9">
        <v>110</v>
      </c>
      <c r="K21" s="9">
        <v>17.309999999999999</v>
      </c>
      <c r="L21" s="9">
        <f t="shared" ca="1" si="1"/>
        <v>67.021854833839484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613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14.085662376413765</v>
      </c>
      <c r="J22" s="9">
        <v>110</v>
      </c>
      <c r="K22" s="9">
        <v>46.37</v>
      </c>
      <c r="L22" s="9">
        <f t="shared" ca="1" si="1"/>
        <v>30.376671072705985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6253</v>
      </c>
      <c r="F23" s="9">
        <v>298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26.636729986317746</v>
      </c>
      <c r="J23" s="9">
        <v>110</v>
      </c>
      <c r="K23" s="9">
        <v>46.37</v>
      </c>
      <c r="L23" s="9">
        <f t="shared" ca="1" si="1"/>
        <v>57.443886103769138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6189</v>
      </c>
      <c r="F24" s="9">
        <v>421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23.575718945667759</v>
      </c>
      <c r="J24" s="9">
        <v>110</v>
      </c>
      <c r="K24" s="9">
        <v>46.37</v>
      </c>
      <c r="L24" s="9">
        <f t="shared" ca="1" si="1"/>
        <v>50.842611485157995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905</v>
      </c>
      <c r="F25" s="9">
        <v>131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16.463381319530463</v>
      </c>
      <c r="J25" s="9">
        <v>110</v>
      </c>
      <c r="K25" s="9">
        <v>46.37</v>
      </c>
      <c r="L25" s="9">
        <f t="shared" ca="1" si="1"/>
        <v>35.504380676149374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1024</v>
      </c>
      <c r="F26" s="9">
        <v>257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21.101375976714891</v>
      </c>
      <c r="J26" s="9">
        <v>110</v>
      </c>
      <c r="K26" s="9">
        <v>46.37</v>
      </c>
      <c r="L26" s="9">
        <f t="shared" ca="1" si="1"/>
        <v>45.506525720756727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604</v>
      </c>
      <c r="F27" s="9">
        <v>619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1227</v>
      </c>
      <c r="F28" s="9">
        <v>262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488</v>
      </c>
      <c r="F29" s="9">
        <v>17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558</v>
      </c>
      <c r="F30" s="9">
        <v>18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96</v>
      </c>
      <c r="F33" s="9">
        <v>78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163</v>
      </c>
      <c r="F34" s="9">
        <v>141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150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142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66</v>
      </c>
      <c r="F37" s="9">
        <v>51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18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16</v>
      </c>
      <c r="F40" s="9">
        <v>10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720</v>
      </c>
      <c r="F42" s="9">
        <v>140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720</v>
      </c>
      <c r="F43" s="9">
        <v>140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103</v>
      </c>
      <c r="F44" s="9">
        <v>62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22.821427516033747</v>
      </c>
      <c r="J44" s="9">
        <v>110</v>
      </c>
      <c r="K44" s="9">
        <v>17.309999999999999</v>
      </c>
      <c r="L44" s="9">
        <f t="shared" ca="1" si="1"/>
        <v>131.83955815155258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438</v>
      </c>
      <c r="F45" s="9">
        <v>62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29</v>
      </c>
      <c r="F46" s="9">
        <v>52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29</v>
      </c>
      <c r="F47" s="9">
        <v>52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59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68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69</v>
      </c>
      <c r="F50" s="9">
        <v>23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746</v>
      </c>
      <c r="F51" s="9">
        <v>2942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33.400583026561193</v>
      </c>
      <c r="J51" s="9">
        <v>110</v>
      </c>
      <c r="K51" s="9">
        <v>17.309999999999999</v>
      </c>
      <c r="L51" s="9">
        <f t="shared" ca="1" si="1"/>
        <v>192.95541898648872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746</v>
      </c>
      <c r="F52" s="9">
        <v>2942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276</v>
      </c>
      <c r="F53" s="9">
        <v>348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963</v>
      </c>
      <c r="F54" s="9">
        <v>36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215</v>
      </c>
      <c r="F55" s="9">
        <v>166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215</v>
      </c>
      <c r="F56" s="9">
        <v>279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539</v>
      </c>
      <c r="F57" s="9">
        <v>1624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273</v>
      </c>
      <c r="F58" s="9">
        <v>106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25.027309043833771</v>
      </c>
      <c r="J58" s="9">
        <v>110</v>
      </c>
      <c r="K58" s="9">
        <v>17.309999999999999</v>
      </c>
      <c r="L58" s="9">
        <f t="shared" ca="1" si="1"/>
        <v>144.58295230406571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273</v>
      </c>
      <c r="F59" s="9">
        <v>106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25.027309043833771</v>
      </c>
      <c r="J59" s="9">
        <v>110</v>
      </c>
      <c r="K59" s="9">
        <v>17.309999999999999</v>
      </c>
      <c r="L59" s="9">
        <f t="shared" ca="1" si="1"/>
        <v>144.58295230406571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120</v>
      </c>
      <c r="F60" s="9">
        <v>2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37</v>
      </c>
      <c r="F61" s="9">
        <v>21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57</v>
      </c>
      <c r="F62" s="9">
        <v>115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28.574570191474248</v>
      </c>
      <c r="J62" s="9">
        <v>110</v>
      </c>
      <c r="K62" s="9">
        <v>17.309999999999999</v>
      </c>
      <c r="L62" s="9">
        <f t="shared" ca="1" si="1"/>
        <v>165.07550659430532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57</v>
      </c>
      <c r="F63" s="9">
        <v>115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12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20.888544849479516</v>
      </c>
      <c r="J64" s="9">
        <v>52</v>
      </c>
      <c r="K64" s="9">
        <v>49.96</v>
      </c>
      <c r="L64" s="9">
        <f t="shared" ca="1" si="1"/>
        <v>41.8105381294626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12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90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90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90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90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213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213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21.834032927399448</v>
      </c>
      <c r="J71" s="9">
        <v>52</v>
      </c>
      <c r="K71" s="9">
        <v>49.96</v>
      </c>
      <c r="L71" s="9">
        <f t="shared" ca="1" si="1"/>
        <v>43.703028277420827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213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21.638505970829549</v>
      </c>
      <c r="J72" s="9">
        <v>52</v>
      </c>
      <c r="K72" s="9">
        <v>49.96</v>
      </c>
      <c r="L72" s="9">
        <f t="shared" ca="1" si="1"/>
        <v>43.311661270675636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205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20.761512981869323</v>
      </c>
      <c r="J73" s="9">
        <v>52</v>
      </c>
      <c r="K73" s="9">
        <v>49.96</v>
      </c>
      <c r="L73" s="9">
        <f t="shared" ref="L73:L97" ca="1" si="4">(I73/K73)*100</f>
        <v>41.556270980523067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106</v>
      </c>
      <c r="F74" s="9">
        <v>28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21.094471243653011</v>
      </c>
      <c r="J74" s="9">
        <v>52</v>
      </c>
      <c r="K74" s="9">
        <v>49.96</v>
      </c>
      <c r="L74" s="9">
        <f t="shared" ca="1" si="4"/>
        <v>42.222720663837094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106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12.935584159628409</v>
      </c>
      <c r="J75" s="9">
        <v>52</v>
      </c>
      <c r="K75" s="9">
        <v>49.96</v>
      </c>
      <c r="L75" s="9">
        <f t="shared" ca="1" si="4"/>
        <v>25.891881824716588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12.472406935943363</v>
      </c>
      <c r="J76" s="9">
        <v>52</v>
      </c>
      <c r="K76" s="9">
        <v>49.96</v>
      </c>
      <c r="L76" s="9">
        <f t="shared" ca="1" si="4"/>
        <v>24.964785700447084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107</v>
      </c>
      <c r="F77" s="9">
        <v>38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11178</v>
      </c>
      <c r="F78" s="9">
        <v>5918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87</v>
      </c>
      <c r="F79" s="9">
        <v>236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171</v>
      </c>
      <c r="F80" s="9">
        <v>310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703</v>
      </c>
      <c r="F81" s="9">
        <v>466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1223</v>
      </c>
      <c r="F82" s="9">
        <v>491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166</v>
      </c>
      <c r="F83" s="9">
        <v>72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21</v>
      </c>
      <c r="F84" s="9">
        <v>190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1171</v>
      </c>
      <c r="F85" s="9">
        <v>292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259</v>
      </c>
      <c r="F86" s="9">
        <v>1208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1146</v>
      </c>
      <c r="F87" s="9">
        <v>780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2087</v>
      </c>
      <c r="F88" s="9">
        <v>1238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1570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1154</v>
      </c>
      <c r="F90" s="9">
        <v>153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1154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1154</v>
      </c>
      <c r="F92" s="9">
        <v>171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1154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112</v>
      </c>
      <c r="F94" s="9">
        <v>4516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29.821079842200348</v>
      </c>
      <c r="J94" s="9">
        <v>70</v>
      </c>
      <c r="K94" s="9">
        <v>18.649999999999999</v>
      </c>
      <c r="L94" s="9">
        <f t="shared" ca="1" si="4"/>
        <v>159.89855143270967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6216</v>
      </c>
      <c r="F95" s="9">
        <v>5368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6866</v>
      </c>
      <c r="F96" s="9">
        <v>5363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29.31136652974898</v>
      </c>
      <c r="J96" s="9">
        <v>110</v>
      </c>
      <c r="K96" s="9">
        <v>34.03</v>
      </c>
      <c r="L96" s="9">
        <f t="shared" ca="1" si="4"/>
        <v>86.133901057152457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7486</v>
      </c>
      <c r="F97" s="9">
        <v>5360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6189</v>
      </c>
      <c r="E105" s="14">
        <f ca="1">IFERROR(INDEX(F8:F300,MATCH(F105:F600,I8:I300,0)),INDEX(E8:F300,MATCH(F105:F600,M8:M300,0)))</f>
        <v>421</v>
      </c>
      <c r="F105" s="19">
        <f t="array" aca="1" ref="F105" ca="1">MAX(IF(M8:M300=150&amp;150,I8:I300))</f>
        <v>23.575718945667759</v>
      </c>
      <c r="G105" s="19">
        <f ca="1">IFERROR(INDEX(L8:L300,MATCH(F105:F600,I8:I300,0)),INDEX(L8:L300,MATCH(F105:F600,M8:M300,0)))</f>
        <v>50.842611485157995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6253</v>
      </c>
      <c r="E106" s="14">
        <f t="shared" ref="E106:E119" ca="1" si="8">IFERROR(INDEX(F9:F301,MATCH(F106:F601,I9:I301,0)),INDEX(E9:F301,MATCH(F106:F601,M9:M301,0)))</f>
        <v>298</v>
      </c>
      <c r="F106" s="19">
        <f t="array" aca="1" ref="F106" ca="1">MAX(IF(M8:M300=150&amp;50,I8:I300))</f>
        <v>26.636729986317746</v>
      </c>
      <c r="G106" s="19">
        <f t="shared" ref="G106:G119" ca="1" si="9">IFERROR(INDEX(L9:L301,MATCH(F106:F601,I9:I301,0)),INDEX(L9:L301,MATCH(F106:F601,M9:M301,0)))</f>
        <v>57.443886103769138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729</v>
      </c>
      <c r="E107" s="14">
        <f t="shared" ca="1" si="8"/>
        <v>275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729</v>
      </c>
      <c r="E108" s="14">
        <f t="shared" ca="1" si="8"/>
        <v>275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729</v>
      </c>
      <c r="E109" s="14">
        <f t="shared" ca="1" si="8"/>
        <v>275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729</v>
      </c>
      <c r="E110" s="14">
        <f t="shared" ca="1" si="8"/>
        <v>275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729</v>
      </c>
      <c r="E111" s="14">
        <f t="shared" ca="1" si="8"/>
        <v>447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213</v>
      </c>
      <c r="E112" s="14">
        <f t="shared" ca="1" si="8"/>
        <v>33</v>
      </c>
      <c r="F112" s="19">
        <f t="array" aca="1" ref="F112" ca="1">MAX(IF(M8:M300=300&amp;150,I8:I300))</f>
        <v>21.834032927399448</v>
      </c>
      <c r="G112" s="19">
        <f t="shared" ca="1" si="9"/>
        <v>43.703028277420827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112</v>
      </c>
      <c r="E113" s="14">
        <f t="shared" ca="1" si="8"/>
        <v>4516</v>
      </c>
      <c r="F113" s="19">
        <f t="array" aca="1" ref="F113" ca="1">MAX(IF(M8:M300=300&amp;50,I8:I300))</f>
        <v>29.821079842200348</v>
      </c>
      <c r="G113" s="19">
        <f t="shared" ca="1" si="9"/>
        <v>159.89855143270967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613</v>
      </c>
      <c r="E114" s="14">
        <f t="shared" ca="1" si="8"/>
        <v>91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273</v>
      </c>
      <c r="E115" s="14">
        <f t="shared" ca="1" si="8"/>
        <v>106</v>
      </c>
      <c r="F115" s="19">
        <f t="array" aca="1" ref="F115" ca="1">MAX(IF(M8:M300=300&amp;100,I8:I300))</f>
        <v>25.027309043833771</v>
      </c>
      <c r="G115" s="19">
        <f t="shared" ca="1" si="9"/>
        <v>144.58295230406571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613</v>
      </c>
      <c r="E116" s="14">
        <f t="shared" ca="1" si="8"/>
        <v>91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613</v>
      </c>
      <c r="E117" s="14">
        <f t="shared" ca="1" si="8"/>
        <v>91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746</v>
      </c>
      <c r="E118" s="14">
        <f t="shared" ca="1" si="8"/>
        <v>2942</v>
      </c>
      <c r="F118" s="19">
        <f t="array" aca="1" ref="F118" ca="1">MAX(IF(M8:M300=300&amp;80,I8:I300))</f>
        <v>33.400583026561193</v>
      </c>
      <c r="G118" s="19">
        <f t="shared" ca="1" si="9"/>
        <v>192.95541898648872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57</v>
      </c>
      <c r="E119" s="14">
        <f t="shared" ca="1" si="8"/>
        <v>115</v>
      </c>
      <c r="F119" s="21">
        <f t="array" aca="1" ref="F119" ca="1">MAX(IF(M8:M300=300&amp;40,I8:I300))</f>
        <v>28.574570191474248</v>
      </c>
      <c r="G119" s="19">
        <f t="shared" ca="1" si="9"/>
        <v>165.07550659430532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5"/>
  <dimension ref="A1:M119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43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2677</v>
      </c>
      <c r="F8" s="9">
        <v>1254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17.769779753772514</v>
      </c>
      <c r="J8" s="9">
        <v>110</v>
      </c>
      <c r="K8" s="9">
        <v>17.309999999999999</v>
      </c>
      <c r="L8" s="9">
        <f ca="1">(I8/K8)*100</f>
        <v>102.65615109054025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2677</v>
      </c>
      <c r="F9" s="9">
        <v>1254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17.769779753772514</v>
      </c>
      <c r="J9" s="9">
        <v>110</v>
      </c>
      <c r="K9" s="9">
        <v>17.309999999999999</v>
      </c>
      <c r="L9" s="9">
        <f t="shared" ref="L9:L72" ca="1" si="1">(I9/K9)*100</f>
        <v>102.65615109054025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169</v>
      </c>
      <c r="F10" s="9">
        <v>975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306</v>
      </c>
      <c r="F11" s="9">
        <v>896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2150</v>
      </c>
      <c r="F12" s="9">
        <v>1478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846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846</v>
      </c>
      <c r="F14" s="9">
        <v>440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2102</v>
      </c>
      <c r="F15" s="9">
        <v>777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2038</v>
      </c>
      <c r="F16" s="9">
        <v>780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422</v>
      </c>
      <c r="F17" s="9">
        <v>156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15.769460900448752</v>
      </c>
      <c r="J17" s="9">
        <v>110</v>
      </c>
      <c r="K17" s="9">
        <v>17.309999999999999</v>
      </c>
      <c r="L17" s="9">
        <f t="shared" ca="1" si="1"/>
        <v>91.10029405227472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496</v>
      </c>
      <c r="F18" s="9">
        <v>97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13.828259247141323</v>
      </c>
      <c r="J18" s="9">
        <v>52</v>
      </c>
      <c r="K18" s="9">
        <v>49.96</v>
      </c>
      <c r="L18" s="9">
        <f t="shared" ca="1" si="1"/>
        <v>27.678661423421385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165</v>
      </c>
      <c r="F19" s="9">
        <v>138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492</v>
      </c>
      <c r="F20" s="9">
        <v>84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123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11.631381302380964</v>
      </c>
      <c r="J21" s="9">
        <v>110</v>
      </c>
      <c r="K21" s="9">
        <v>17.309999999999999</v>
      </c>
      <c r="L21" s="9">
        <f t="shared" ca="1" si="1"/>
        <v>67.194577136805108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492</v>
      </c>
      <c r="F22" s="9">
        <v>93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13.687356120030906</v>
      </c>
      <c r="J22" s="9">
        <v>110</v>
      </c>
      <c r="K22" s="9">
        <v>46.37</v>
      </c>
      <c r="L22" s="9">
        <f t="shared" ca="1" si="1"/>
        <v>29.517697045570205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5527</v>
      </c>
      <c r="F23" s="9">
        <v>412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29.78645139377792</v>
      </c>
      <c r="J23" s="9">
        <v>110</v>
      </c>
      <c r="K23" s="9">
        <v>46.37</v>
      </c>
      <c r="L23" s="9">
        <f t="shared" ca="1" si="1"/>
        <v>64.236470549445585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5463</v>
      </c>
      <c r="F24" s="9">
        <v>496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24.109006102251591</v>
      </c>
      <c r="J24" s="9">
        <v>110</v>
      </c>
      <c r="K24" s="9">
        <v>46.37</v>
      </c>
      <c r="L24" s="9">
        <f t="shared" ca="1" si="1"/>
        <v>51.992680832977342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780</v>
      </c>
      <c r="F25" s="9">
        <v>139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16.479379217059059</v>
      </c>
      <c r="J25" s="9">
        <v>110</v>
      </c>
      <c r="K25" s="9">
        <v>46.37</v>
      </c>
      <c r="L25" s="9">
        <f t="shared" ca="1" si="1"/>
        <v>35.538881209961311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821</v>
      </c>
      <c r="F26" s="9">
        <v>226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19.595319537913923</v>
      </c>
      <c r="J26" s="9">
        <v>110</v>
      </c>
      <c r="K26" s="9">
        <v>46.37</v>
      </c>
      <c r="L26" s="9">
        <f t="shared" ca="1" si="1"/>
        <v>42.258614487629771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537</v>
      </c>
      <c r="F27" s="9">
        <v>597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1036</v>
      </c>
      <c r="F28" s="9">
        <v>233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473</v>
      </c>
      <c r="F29" s="9">
        <v>51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543</v>
      </c>
      <c r="F30" s="9">
        <v>52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125</v>
      </c>
      <c r="F33" s="9">
        <v>118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162</v>
      </c>
      <c r="F34" s="9">
        <v>143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668</v>
      </c>
      <c r="F35" s="9">
        <v>122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641</v>
      </c>
      <c r="F36" s="9">
        <v>112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156</v>
      </c>
      <c r="F37" s="9">
        <v>11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21</v>
      </c>
      <c r="F38" s="9">
        <v>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21</v>
      </c>
      <c r="F39" s="9">
        <v>4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31</v>
      </c>
      <c r="F40" s="9">
        <v>23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691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691</v>
      </c>
      <c r="F43" s="9">
        <v>136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94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22.718486378069745</v>
      </c>
      <c r="J44" s="9">
        <v>110</v>
      </c>
      <c r="K44" s="9">
        <v>17.309999999999999</v>
      </c>
      <c r="L44" s="9">
        <f t="shared" ca="1" si="1"/>
        <v>131.24486642443526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58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11</v>
      </c>
      <c r="F46" s="9">
        <v>44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11</v>
      </c>
      <c r="F47" s="9">
        <v>44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64</v>
      </c>
      <c r="F48" s="9">
        <v>65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64</v>
      </c>
      <c r="F49" s="9">
        <v>74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103</v>
      </c>
      <c r="F50" s="9">
        <v>51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448</v>
      </c>
      <c r="F51" s="9">
        <v>2452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29.445602855471822</v>
      </c>
      <c r="J51" s="9">
        <v>110</v>
      </c>
      <c r="K51" s="9">
        <v>17.309999999999999</v>
      </c>
      <c r="L51" s="9">
        <f t="shared" ca="1" si="1"/>
        <v>170.10746883577022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448</v>
      </c>
      <c r="F52" s="9">
        <v>2452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882</v>
      </c>
      <c r="F53" s="9">
        <v>278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1202</v>
      </c>
      <c r="F54" s="9">
        <v>132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17</v>
      </c>
      <c r="F55" s="9">
        <v>135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17</v>
      </c>
      <c r="F56" s="9">
        <v>219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18</v>
      </c>
      <c r="F57" s="9">
        <v>1680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291</v>
      </c>
      <c r="F58" s="9">
        <v>105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25.0231073647332</v>
      </c>
      <c r="J58" s="9">
        <v>110</v>
      </c>
      <c r="K58" s="9">
        <v>17.309999999999999</v>
      </c>
      <c r="L58" s="9">
        <f t="shared" ca="1" si="1"/>
        <v>144.55867917234664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291</v>
      </c>
      <c r="F59" s="9">
        <v>105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25.0231073647332</v>
      </c>
      <c r="J59" s="9">
        <v>110</v>
      </c>
      <c r="K59" s="9">
        <v>17.309999999999999</v>
      </c>
      <c r="L59" s="9">
        <f t="shared" ca="1" si="1"/>
        <v>144.55867917234664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138</v>
      </c>
      <c r="F60" s="9">
        <v>32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55</v>
      </c>
      <c r="F61" s="9">
        <v>39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91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26.780673776112934</v>
      </c>
      <c r="J62" s="9">
        <v>110</v>
      </c>
      <c r="K62" s="9">
        <v>17.309999999999999</v>
      </c>
      <c r="L62" s="9">
        <f t="shared" ca="1" si="1"/>
        <v>154.71215353040401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91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58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20.710010247802344</v>
      </c>
      <c r="J64" s="9">
        <v>52</v>
      </c>
      <c r="K64" s="9">
        <v>49.96</v>
      </c>
      <c r="L64" s="9">
        <f t="shared" ca="1" si="1"/>
        <v>41.453183042038319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58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94</v>
      </c>
      <c r="F66" s="9">
        <v>19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94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94</v>
      </c>
      <c r="F68" s="9">
        <v>45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94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169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169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21.825629569198306</v>
      </c>
      <c r="J71" s="9">
        <v>52</v>
      </c>
      <c r="K71" s="9">
        <v>49.96</v>
      </c>
      <c r="L71" s="9">
        <f t="shared" ca="1" si="1"/>
        <v>43.686208104880514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169</v>
      </c>
      <c r="F72" s="9">
        <v>20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21.678405380241273</v>
      </c>
      <c r="J72" s="9">
        <v>52</v>
      </c>
      <c r="K72" s="9">
        <v>49.96</v>
      </c>
      <c r="L72" s="9">
        <f t="shared" ca="1" si="1"/>
        <v>43.391523979666282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154</v>
      </c>
      <c r="F73" s="9">
        <v>7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20.786706514429049</v>
      </c>
      <c r="J73" s="9">
        <v>52</v>
      </c>
      <c r="K73" s="9">
        <v>49.96</v>
      </c>
      <c r="L73" s="9">
        <f t="shared" ref="L73:L97" ca="1" si="4">(I73/K73)*100</f>
        <v>41.606698387568152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33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21.048466048847494</v>
      </c>
      <c r="J74" s="9">
        <v>52</v>
      </c>
      <c r="K74" s="9">
        <v>49.96</v>
      </c>
      <c r="L74" s="9">
        <f t="shared" ca="1" si="4"/>
        <v>42.130636606980573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46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13.064744436861723</v>
      </c>
      <c r="J75" s="9">
        <v>52</v>
      </c>
      <c r="K75" s="9">
        <v>49.96</v>
      </c>
      <c r="L75" s="9">
        <f t="shared" ca="1" si="4"/>
        <v>26.150409201084312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12.601567213176677</v>
      </c>
      <c r="J76" s="9">
        <v>52</v>
      </c>
      <c r="K76" s="9">
        <v>49.96</v>
      </c>
      <c r="L76" s="9">
        <f t="shared" ca="1" si="4"/>
        <v>25.223313076814808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58</v>
      </c>
      <c r="F77" s="9">
        <v>28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10679</v>
      </c>
      <c r="F78" s="9">
        <v>3147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143</v>
      </c>
      <c r="F79" s="9">
        <v>248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137</v>
      </c>
      <c r="F80" s="9">
        <v>309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781</v>
      </c>
      <c r="F81" s="9">
        <v>575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1437</v>
      </c>
      <c r="F82" s="9">
        <v>588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94</v>
      </c>
      <c r="F83" s="9">
        <v>29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255</v>
      </c>
      <c r="F84" s="9">
        <v>294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1190</v>
      </c>
      <c r="F85" s="9">
        <v>340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362</v>
      </c>
      <c r="F86" s="9">
        <v>1278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978</v>
      </c>
      <c r="F87" s="9">
        <v>761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2124</v>
      </c>
      <c r="F88" s="9">
        <v>1233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2698</v>
      </c>
      <c r="F89" s="9">
        <v>1458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1197</v>
      </c>
      <c r="F90" s="9">
        <v>151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1197</v>
      </c>
      <c r="F91" s="9">
        <v>175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1197</v>
      </c>
      <c r="F92" s="9">
        <v>174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1197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604</v>
      </c>
      <c r="F94" s="9">
        <v>4341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29.122103242691445</v>
      </c>
      <c r="J94" s="9">
        <v>70</v>
      </c>
      <c r="K94" s="9">
        <v>18.649999999999999</v>
      </c>
      <c r="L94" s="9">
        <f t="shared" ca="1" si="4"/>
        <v>156.15068762837237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6274</v>
      </c>
      <c r="F95" s="9">
        <v>5191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6924</v>
      </c>
      <c r="F96" s="9">
        <v>5115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28.819452974505971</v>
      </c>
      <c r="J96" s="9">
        <v>110</v>
      </c>
      <c r="K96" s="9">
        <v>34.03</v>
      </c>
      <c r="L96" s="9">
        <f t="shared" ca="1" si="4"/>
        <v>84.688371949767756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7545</v>
      </c>
      <c r="F97" s="9">
        <v>5070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5463</v>
      </c>
      <c r="E105" s="14">
        <f ca="1">IFERROR(INDEX(F8:F300,MATCH(F105:F600,I8:I300,0)),INDEX(E8:F300,MATCH(F105:F600,M8:M300,0)))</f>
        <v>496</v>
      </c>
      <c r="F105" s="23">
        <f t="array" aca="1" ref="F105" ca="1">MAX(IF(M8:M300=150&amp;150,I8:I300))</f>
        <v>24.109006102251591</v>
      </c>
      <c r="G105" s="24">
        <f t="array" aca="1" ref="G105" ca="1">MAX(IF(M8:M300=150&amp;150,L8:L300))</f>
        <v>102.65615109054025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5527</v>
      </c>
      <c r="E106" s="14">
        <f t="shared" ref="E106:E119" ca="1" si="8">IFERROR(INDEX(F9:F301,MATCH(F106:F601,I9:I301,0)),INDEX(E9:F301,MATCH(F106:F601,M9:M301,0)))</f>
        <v>412</v>
      </c>
      <c r="F106" s="24">
        <f t="array" aca="1" ref="F106" ca="1">MAX(IF(M8:M300=150&amp;50,I8:I300))</f>
        <v>29.78645139377792</v>
      </c>
      <c r="G106" s="24">
        <f ca="1">IFERROR(INDEX(L8:L300,MATCH(F105:F600,I8:I300,0)),INDEX(L8:L300,MATCH(F105:F600,M8:M300,0)))</f>
        <v>64.236470549445585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846</v>
      </c>
      <c r="E107" s="14">
        <f t="shared" ca="1" si="8"/>
        <v>275</v>
      </c>
      <c r="F107" s="24">
        <f t="array" aca="1" ref="F107" ca="1">MAX(IF(M8:M300=150&amp;25,I8:I300))</f>
        <v>0</v>
      </c>
      <c r="G107" s="24">
        <f t="shared" ref="G107:G119" ca="1" si="9">IFERROR(INDEX(L9:L301,MATCH(F106:F601,I9:I301,0)),INDEX(L9:L301,MATCH(F106:F601,M9:M301,0)))</f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846</v>
      </c>
      <c r="E108" s="14">
        <f t="shared" ca="1" si="8"/>
        <v>275</v>
      </c>
      <c r="F108" s="24">
        <f t="array" aca="1" ref="F108" ca="1">MAX(IF(M8:M300=150&amp;100,I8:I300))</f>
        <v>0</v>
      </c>
      <c r="G108" s="24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846</v>
      </c>
      <c r="E109" s="14">
        <f t="shared" ca="1" si="8"/>
        <v>275</v>
      </c>
      <c r="F109" s="24">
        <f t="array" aca="1" ref="F109" ca="1">MAX(IF(M8:M300=150&amp;250,I8:I300))</f>
        <v>0</v>
      </c>
      <c r="G109" s="24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846</v>
      </c>
      <c r="E110" s="14">
        <f t="shared" ca="1" si="8"/>
        <v>275</v>
      </c>
      <c r="F110" s="24">
        <f t="array" aca="1" ref="F110" ca="1">MAX(IF(M8:M300=150&amp;400,I8:I300))</f>
        <v>0</v>
      </c>
      <c r="G110" s="24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846</v>
      </c>
      <c r="E111" s="14">
        <f t="shared" ca="1" si="8"/>
        <v>440</v>
      </c>
      <c r="F111" s="24">
        <f t="array" aca="1" ref="F111" ca="1">MAX(IF(M8:M300=150&amp;80,I8:I300))</f>
        <v>0</v>
      </c>
      <c r="G111" s="24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169</v>
      </c>
      <c r="E112" s="14">
        <f t="shared" ca="1" si="8"/>
        <v>35</v>
      </c>
      <c r="F112" s="24">
        <f t="array" aca="1" ref="F112" ca="1">MAX(IF(M8:M300=300&amp;150,I8:I300))</f>
        <v>21.825629569198306</v>
      </c>
      <c r="G112" s="24">
        <f t="shared" ca="1" si="9"/>
        <v>43.686208104880514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604</v>
      </c>
      <c r="E113" s="14">
        <f t="shared" ca="1" si="8"/>
        <v>4341</v>
      </c>
      <c r="F113" s="24">
        <f t="array" aca="1" ref="F113" ca="1">MAX(IF(M8:M300=300&amp;50,I8:I300))</f>
        <v>29.122103242691445</v>
      </c>
      <c r="G113" s="24">
        <f t="shared" ca="1" si="9"/>
        <v>156.15068762837237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492</v>
      </c>
      <c r="E114" s="14">
        <f t="shared" ca="1" si="8"/>
        <v>84</v>
      </c>
      <c r="F114" s="24">
        <f t="array" aca="1" ref="F114" ca="1">MAX(IF(M8:M300=300&amp;25,I8:I300))</f>
        <v>0</v>
      </c>
      <c r="G114" s="24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291</v>
      </c>
      <c r="E115" s="14">
        <f t="shared" ca="1" si="8"/>
        <v>105</v>
      </c>
      <c r="F115" s="24">
        <f t="array" aca="1" ref="F115" ca="1">MAX(IF(M8:M300=300&amp;100,I8:I300))</f>
        <v>25.0231073647332</v>
      </c>
      <c r="G115" s="24">
        <f t="shared" ca="1" si="9"/>
        <v>144.55867917234664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492</v>
      </c>
      <c r="E116" s="14">
        <f t="shared" ca="1" si="8"/>
        <v>84</v>
      </c>
      <c r="F116" s="24">
        <f t="array" aca="1" ref="F116" ca="1">MAX(IF(M8:M300=300&amp;250,I8:I300))</f>
        <v>0</v>
      </c>
      <c r="G116" s="24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492</v>
      </c>
      <c r="E117" s="14">
        <f t="shared" ca="1" si="8"/>
        <v>84</v>
      </c>
      <c r="F117" s="24">
        <f t="array" aca="1" ref="F117" ca="1">MAX(IF(M8:M300=300&amp;400,I8:I300))</f>
        <v>0</v>
      </c>
      <c r="G117" s="24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448</v>
      </c>
      <c r="E118" s="14">
        <f t="shared" ca="1" si="8"/>
        <v>2452</v>
      </c>
      <c r="F118" s="24">
        <f t="array" aca="1" ref="F118" ca="1">MAX(IF(M8:M300=300&amp;80,I8:I300))</f>
        <v>29.445602855471822</v>
      </c>
      <c r="G118" s="24">
        <f t="shared" ca="1" si="9"/>
        <v>170.10746883577022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43</v>
      </c>
      <c r="E119" s="14">
        <f t="shared" ca="1" si="8"/>
        <v>91</v>
      </c>
      <c r="F119" s="25">
        <f t="array" aca="1" ref="F119" ca="1">MAX(IF(M8:M300=300&amp;40,I8:I300))</f>
        <v>26.780673776112934</v>
      </c>
      <c r="G119" s="24">
        <f t="shared" ca="1" si="9"/>
        <v>154.71215353040401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6"/>
  <dimension ref="A1:M119"/>
  <sheetViews>
    <sheetView topLeftCell="A91" workbookViewId="0">
      <selection activeCell="N17" sqref="N1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2557</v>
      </c>
      <c r="F8" s="9">
        <v>1255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17.735533199556219</v>
      </c>
      <c r="J8" s="9">
        <v>110</v>
      </c>
      <c r="K8" s="9">
        <v>17.309999999999999</v>
      </c>
      <c r="L8" s="9">
        <f ca="1">(I8/K8)*100</f>
        <v>102.45830848963733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2557</v>
      </c>
      <c r="F9" s="9">
        <v>1255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17.735533199556219</v>
      </c>
      <c r="J9" s="9">
        <v>110</v>
      </c>
      <c r="K9" s="9">
        <v>17.309999999999999</v>
      </c>
      <c r="L9" s="9">
        <f t="shared" ref="L9:L72" ca="1" si="1">(I9/K9)*100</f>
        <v>102.45830848963733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77</v>
      </c>
      <c r="F10" s="9">
        <v>942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224</v>
      </c>
      <c r="F11" s="9">
        <v>830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2050</v>
      </c>
      <c r="F12" s="9">
        <v>1487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1010</v>
      </c>
      <c r="F13" s="9">
        <v>295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1010</v>
      </c>
      <c r="F14" s="9">
        <v>477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2623</v>
      </c>
      <c r="F15" s="9">
        <v>730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2559</v>
      </c>
      <c r="F16" s="9">
        <v>769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475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16.473803852218889</v>
      </c>
      <c r="J17" s="9">
        <v>110</v>
      </c>
      <c r="K17" s="9">
        <v>17.309999999999999</v>
      </c>
      <c r="L17" s="9">
        <f t="shared" ca="1" si="1"/>
        <v>95.169288574343682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678</v>
      </c>
      <c r="F18" s="9">
        <v>133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15.246909517822299</v>
      </c>
      <c r="J18" s="9">
        <v>52</v>
      </c>
      <c r="K18" s="9">
        <v>49.96</v>
      </c>
      <c r="L18" s="9">
        <f t="shared" ca="1" si="1"/>
        <v>30.518233622542635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98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697</v>
      </c>
      <c r="F20" s="9">
        <v>105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153</v>
      </c>
      <c r="F21" s="9">
        <v>33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11.286167615116193</v>
      </c>
      <c r="J21" s="9">
        <v>110</v>
      </c>
      <c r="K21" s="9">
        <v>17.309999999999999</v>
      </c>
      <c r="L21" s="9">
        <f t="shared" ca="1" si="1"/>
        <v>65.200275072883855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697</v>
      </c>
      <c r="F22" s="9">
        <v>113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14.582601847618166</v>
      </c>
      <c r="J22" s="9">
        <v>110</v>
      </c>
      <c r="K22" s="9">
        <v>46.37</v>
      </c>
      <c r="L22" s="9">
        <f t="shared" ca="1" si="1"/>
        <v>31.448354210951408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6692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25.413781732799801</v>
      </c>
      <c r="J23" s="9">
        <v>110</v>
      </c>
      <c r="K23" s="9">
        <v>46.37</v>
      </c>
      <c r="L23" s="9">
        <f t="shared" ca="1" si="1"/>
        <v>54.806516568470563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6628</v>
      </c>
      <c r="F24" s="9">
        <v>391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23.515606740744644</v>
      </c>
      <c r="J24" s="9">
        <v>110</v>
      </c>
      <c r="K24" s="9">
        <v>46.37</v>
      </c>
      <c r="L24" s="9">
        <f t="shared" ca="1" si="1"/>
        <v>50.712975503007648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1127</v>
      </c>
      <c r="F25" s="9">
        <v>112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16.268085951572402</v>
      </c>
      <c r="J25" s="9">
        <v>110</v>
      </c>
      <c r="K25" s="9">
        <v>46.37</v>
      </c>
      <c r="L25" s="9">
        <f t="shared" ca="1" si="1"/>
        <v>35.083213180013814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1269</v>
      </c>
      <c r="F26" s="9">
        <v>312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23.531476200570793</v>
      </c>
      <c r="J26" s="9">
        <v>110</v>
      </c>
      <c r="K26" s="9">
        <v>46.37</v>
      </c>
      <c r="L26" s="9">
        <f t="shared" ca="1" si="1"/>
        <v>50.747199052341585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620</v>
      </c>
      <c r="F27" s="9">
        <v>623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1380</v>
      </c>
      <c r="F28" s="9">
        <v>272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484</v>
      </c>
      <c r="F29" s="9">
        <v>32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554</v>
      </c>
      <c r="F30" s="9">
        <v>38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91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245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658</v>
      </c>
      <c r="F35" s="9">
        <v>142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631</v>
      </c>
      <c r="F36" s="9">
        <v>139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49</v>
      </c>
      <c r="F37" s="9">
        <v>67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20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74</v>
      </c>
      <c r="F40" s="9">
        <v>35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115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97</v>
      </c>
      <c r="F44" s="9">
        <v>48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22.220587404652026</v>
      </c>
      <c r="J44" s="9">
        <v>110</v>
      </c>
      <c r="K44" s="9">
        <v>17.309999999999999</v>
      </c>
      <c r="L44" s="9">
        <f t="shared" ca="1" si="1"/>
        <v>128.36850031572519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449</v>
      </c>
      <c r="F45" s="9">
        <v>74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15</v>
      </c>
      <c r="F46" s="9">
        <v>28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15</v>
      </c>
      <c r="F47" s="9">
        <v>28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11</v>
      </c>
      <c r="F48" s="9">
        <v>42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11</v>
      </c>
      <c r="F49" s="9">
        <v>50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107</v>
      </c>
      <c r="F50" s="9">
        <v>9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951</v>
      </c>
      <c r="F51" s="9">
        <v>3325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36.482677343582843</v>
      </c>
      <c r="J51" s="9">
        <v>110</v>
      </c>
      <c r="K51" s="9">
        <v>17.309999999999999</v>
      </c>
      <c r="L51" s="9">
        <f t="shared" ca="1" si="1"/>
        <v>210.76070100278938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951</v>
      </c>
      <c r="F52" s="9">
        <v>3325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42</v>
      </c>
      <c r="F53" s="9">
        <v>393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797</v>
      </c>
      <c r="F54" s="9">
        <v>85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187</v>
      </c>
      <c r="F55" s="9">
        <v>181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187</v>
      </c>
      <c r="F56" s="9">
        <v>266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942</v>
      </c>
      <c r="F57" s="9">
        <v>1607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292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24.899157831266344</v>
      </c>
      <c r="J58" s="9">
        <v>110</v>
      </c>
      <c r="K58" s="9">
        <v>17.309999999999999</v>
      </c>
      <c r="L58" s="9">
        <f t="shared" ca="1" si="1"/>
        <v>143.842621786634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292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24.899157831266344</v>
      </c>
      <c r="J59" s="9">
        <v>110</v>
      </c>
      <c r="K59" s="9">
        <v>17.309999999999999</v>
      </c>
      <c r="L59" s="9">
        <f t="shared" ca="1" si="1"/>
        <v>143.842621786634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139</v>
      </c>
      <c r="F60" s="9">
        <v>63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56</v>
      </c>
      <c r="F61" s="9">
        <v>57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42</v>
      </c>
      <c r="F62" s="9">
        <v>84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26.263931576912597</v>
      </c>
      <c r="J62" s="9">
        <v>110</v>
      </c>
      <c r="K62" s="9">
        <v>17.309999999999999</v>
      </c>
      <c r="L62" s="9">
        <f t="shared" ca="1" si="1"/>
        <v>151.72692996483303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42</v>
      </c>
      <c r="F63" s="9">
        <v>84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6</v>
      </c>
      <c r="F64" s="9">
        <v>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20.159645425773157</v>
      </c>
      <c r="J64" s="9">
        <v>52</v>
      </c>
      <c r="K64" s="9">
        <v>49.96</v>
      </c>
      <c r="L64" s="9">
        <f t="shared" ca="1" si="1"/>
        <v>40.3515721092337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6</v>
      </c>
      <c r="F65" s="9">
        <v>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105</v>
      </c>
      <c r="F66" s="9">
        <v>16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105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105</v>
      </c>
      <c r="F68" s="9">
        <v>43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105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27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34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21.846637964701163</v>
      </c>
      <c r="J71" s="9">
        <v>52</v>
      </c>
      <c r="K71" s="9">
        <v>49.96</v>
      </c>
      <c r="L71" s="9">
        <f t="shared" ca="1" si="1"/>
        <v>43.728258536231316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16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21.476757867501249</v>
      </c>
      <c r="J72" s="9">
        <v>52</v>
      </c>
      <c r="K72" s="9">
        <v>49.96</v>
      </c>
      <c r="L72" s="9">
        <f t="shared" ca="1" si="1"/>
        <v>42.987906059850381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213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20.778319698271609</v>
      </c>
      <c r="J73" s="9">
        <v>52</v>
      </c>
      <c r="K73" s="9">
        <v>49.96</v>
      </c>
      <c r="L73" s="9">
        <f t="shared" ref="L73:L97" ca="1" si="4">(I73/K73)*100</f>
        <v>41.589911325603701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20</v>
      </c>
      <c r="F74" s="9">
        <v>20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20.664718399093374</v>
      </c>
      <c r="J74" s="9">
        <v>52</v>
      </c>
      <c r="K74" s="9">
        <v>49.96</v>
      </c>
      <c r="L74" s="9">
        <f t="shared" ca="1" si="4"/>
        <v>41.362526819642461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20</v>
      </c>
      <c r="F75" s="9">
        <v>35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12.357902909430939</v>
      </c>
      <c r="J75" s="9">
        <v>52</v>
      </c>
      <c r="K75" s="9">
        <v>49.96</v>
      </c>
      <c r="L75" s="9">
        <f t="shared" ca="1" si="4"/>
        <v>24.735594294297314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20</v>
      </c>
      <c r="F76" s="9">
        <v>29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11.960893860558043</v>
      </c>
      <c r="J76" s="9">
        <v>52</v>
      </c>
      <c r="K76" s="9">
        <v>49.96</v>
      </c>
      <c r="L76" s="9">
        <f t="shared" ca="1" si="4"/>
        <v>23.94094047349488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45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10863</v>
      </c>
      <c r="F78" s="9">
        <v>2852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16</v>
      </c>
      <c r="F79" s="9">
        <v>184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129</v>
      </c>
      <c r="F80" s="9">
        <v>261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813</v>
      </c>
      <c r="F81" s="9">
        <v>539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1269</v>
      </c>
      <c r="F82" s="9">
        <v>521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252</v>
      </c>
      <c r="F83" s="9">
        <v>127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245</v>
      </c>
      <c r="F84" s="9">
        <v>152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1146</v>
      </c>
      <c r="F85" s="9">
        <v>293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380</v>
      </c>
      <c r="F86" s="9">
        <v>1143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952</v>
      </c>
      <c r="F87" s="9">
        <v>863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2055</v>
      </c>
      <c r="F88" s="9">
        <v>1188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2621</v>
      </c>
      <c r="F89" s="9">
        <v>1466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1112</v>
      </c>
      <c r="F90" s="9">
        <v>159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1112</v>
      </c>
      <c r="F91" s="9">
        <v>161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1112</v>
      </c>
      <c r="F92" s="9">
        <v>169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1112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588</v>
      </c>
      <c r="F94" s="9">
        <v>4961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31.838963127512958</v>
      </c>
      <c r="J94" s="9">
        <v>70</v>
      </c>
      <c r="K94" s="9">
        <v>18.649999999999999</v>
      </c>
      <c r="L94" s="9">
        <f t="shared" ca="1" si="4"/>
        <v>170.71830095181213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6226</v>
      </c>
      <c r="F95" s="9">
        <v>5177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6876</v>
      </c>
      <c r="F96" s="9">
        <v>5127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28.833940004950087</v>
      </c>
      <c r="J96" s="9">
        <v>110</v>
      </c>
      <c r="K96" s="9">
        <v>34.03</v>
      </c>
      <c r="L96" s="9">
        <f t="shared" ca="1" si="4"/>
        <v>84.730943299882711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7496</v>
      </c>
      <c r="F97" s="9">
        <v>5099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1269</v>
      </c>
      <c r="E105" s="14">
        <f ca="1">IFERROR(INDEX(F8:F300,MATCH(F105:F600,I8:I300,0)),INDEX(E8:F300,MATCH(F105:F600,M8:M300,0)))</f>
        <v>312</v>
      </c>
      <c r="F105" s="20">
        <f t="array" aca="1" ref="F105" ca="1">MAX(IF(M8:M300=150&amp;150,I8:I300))</f>
        <v>23.531476200570793</v>
      </c>
      <c r="G105" s="19">
        <f ca="1">IFERROR(INDEX(L8:L300,MATCH(F105:F600,I8:I300,0)),INDEX(L8:L300,MATCH(F105:F600,M8:M300,0)))</f>
        <v>50.747199052341585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6692</v>
      </c>
      <c r="E106" s="14">
        <f t="shared" ref="E106:E119" ca="1" si="8">IFERROR(INDEX(F9:F301,MATCH(F106:F601,I9:I301,0)),INDEX(E9:F301,MATCH(F106:F601,M9:M301,0)))</f>
        <v>249</v>
      </c>
      <c r="F106" s="19">
        <f t="array" aca="1" ref="F106" ca="1">MAX(IF(M8:M300=150&amp;50,I8:I300))</f>
        <v>25.413781732799801</v>
      </c>
      <c r="G106" s="19">
        <f t="shared" ref="G106:G119" ca="1" si="9">IFERROR(INDEX(L9:L301,MATCH(F106:F601,I9:I301,0)),INDEX(L9:L301,MATCH(F106:F601,M9:M301,0)))</f>
        <v>54.806516568470563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1010</v>
      </c>
      <c r="E107" s="14">
        <f t="shared" ca="1" si="8"/>
        <v>295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1010</v>
      </c>
      <c r="E108" s="14">
        <f t="shared" ca="1" si="8"/>
        <v>295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1010</v>
      </c>
      <c r="E109" s="14">
        <f t="shared" ca="1" si="8"/>
        <v>295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1010</v>
      </c>
      <c r="E110" s="14">
        <f t="shared" ca="1" si="8"/>
        <v>295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1010</v>
      </c>
      <c r="E111" s="14">
        <f t="shared" ca="1" si="8"/>
        <v>477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199</v>
      </c>
      <c r="E112" s="14">
        <f t="shared" ca="1" si="8"/>
        <v>34</v>
      </c>
      <c r="F112" s="19">
        <f t="array" aca="1" ref="F112" ca="1">MAX(IF(M8:M300=300&amp;150,I8:I300))</f>
        <v>21.846637964701163</v>
      </c>
      <c r="G112" s="19">
        <f t="shared" ca="1" si="9"/>
        <v>43.728258536231316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588</v>
      </c>
      <c r="E113" s="14">
        <f t="shared" ca="1" si="8"/>
        <v>4961</v>
      </c>
      <c r="F113" s="19">
        <f t="array" aca="1" ref="F113" ca="1">MAX(IF(M8:M300=300&amp;50,I8:I300))</f>
        <v>31.838963127512958</v>
      </c>
      <c r="G113" s="19">
        <f t="shared" ca="1" si="9"/>
        <v>170.71830095181213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697</v>
      </c>
      <c r="E114" s="14">
        <f t="shared" ca="1" si="8"/>
        <v>105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292</v>
      </c>
      <c r="E115" s="14">
        <f t="shared" ca="1" si="8"/>
        <v>102</v>
      </c>
      <c r="F115" s="19">
        <f t="array" aca="1" ref="F115" ca="1">MAX(IF(M8:M300=300&amp;100,I8:I300))</f>
        <v>24.899157831266344</v>
      </c>
      <c r="G115" s="19">
        <f t="shared" ca="1" si="9"/>
        <v>143.842621786634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697</v>
      </c>
      <c r="E116" s="14">
        <f t="shared" ca="1" si="8"/>
        <v>105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697</v>
      </c>
      <c r="E117" s="14">
        <f t="shared" ca="1" si="8"/>
        <v>105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951</v>
      </c>
      <c r="E118" s="14">
        <f t="shared" ca="1" si="8"/>
        <v>3325</v>
      </c>
      <c r="F118" s="19">
        <f t="array" aca="1" ref="F118" ca="1">MAX(IF(M8:M300=300&amp;80,I8:I300))</f>
        <v>36.482677343582843</v>
      </c>
      <c r="G118" s="19">
        <f t="shared" ca="1" si="9"/>
        <v>210.76070100278938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42</v>
      </c>
      <c r="E119" s="14">
        <f t="shared" ca="1" si="8"/>
        <v>84</v>
      </c>
      <c r="F119" s="21">
        <f t="array" aca="1" ref="F119" ca="1">MAX(IF(M8:M300=300&amp;40,I8:I300))</f>
        <v>26.263931576912597</v>
      </c>
      <c r="G119" s="19">
        <f t="shared" ca="1" si="9"/>
        <v>151.72692996483303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7"/>
  <dimension ref="A1:M120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40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2638</v>
      </c>
      <c r="F8" s="9">
        <v>1268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17.833713196165093</v>
      </c>
      <c r="J8" s="9">
        <v>110</v>
      </c>
      <c r="K8" s="9">
        <v>17.309999999999999</v>
      </c>
      <c r="L8" s="9">
        <v>112.32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2638</v>
      </c>
      <c r="F9" s="9">
        <v>1268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17.833713196165093</v>
      </c>
      <c r="J9" s="9">
        <v>110</v>
      </c>
      <c r="K9" s="9">
        <v>17.309999999999999</v>
      </c>
      <c r="L9" s="9">
        <v>112.32</v>
      </c>
      <c r="M9" s="9" t="str">
        <f t="shared" ref="M9:M72" ca="1" si="1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73</v>
      </c>
      <c r="F10" s="9">
        <v>954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>
        <v>95.16</v>
      </c>
      <c r="M10" s="9" t="str">
        <f t="shared" ca="1" si="1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280</v>
      </c>
      <c r="F11" s="9">
        <v>864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>
        <v>79</v>
      </c>
      <c r="M11" s="9" t="str">
        <f t="shared" ca="1" si="1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2097</v>
      </c>
      <c r="F12" s="9">
        <v>1486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>
        <v>65.84</v>
      </c>
      <c r="M12" s="9" t="str">
        <f t="shared" ca="1" si="1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978</v>
      </c>
      <c r="F13" s="9">
        <v>282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v>112.46</v>
      </c>
      <c r="M13" s="9" t="str">
        <f t="shared" ca="1" si="1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978</v>
      </c>
      <c r="F14" s="9">
        <v>454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v>131.59</v>
      </c>
      <c r="M14" s="9" t="str">
        <f t="shared" ca="1" si="1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2398</v>
      </c>
      <c r="F15" s="9">
        <v>752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>
        <v>87.11</v>
      </c>
      <c r="M15" s="9" t="str">
        <f t="shared" ca="1" si="1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2334</v>
      </c>
      <c r="F16" s="9">
        <v>775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>
        <v>88.78</v>
      </c>
      <c r="M16" s="9" t="str">
        <f t="shared" ca="1" si="1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451</v>
      </c>
      <c r="F17" s="9">
        <v>167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16.175502022470688</v>
      </c>
      <c r="J17" s="9">
        <v>110</v>
      </c>
      <c r="K17" s="9">
        <v>17.309999999999999</v>
      </c>
      <c r="L17" s="9">
        <v>96.23</v>
      </c>
      <c r="M17" s="9" t="str">
        <f t="shared" ca="1" si="1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602</v>
      </c>
      <c r="F18" s="9">
        <v>115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14.553048984538716</v>
      </c>
      <c r="J18" s="9">
        <v>52</v>
      </c>
      <c r="K18" s="9">
        <v>49.96</v>
      </c>
      <c r="L18" s="9">
        <v>49.85</v>
      </c>
      <c r="M18" s="9" t="str">
        <f t="shared" ca="1" si="1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118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>
        <v>49.21</v>
      </c>
      <c r="M19" s="9" t="str">
        <f t="shared" ca="1" si="1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591</v>
      </c>
      <c r="F20" s="9">
        <v>96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v>48.4</v>
      </c>
      <c r="M20" s="9" t="str">
        <f t="shared" ca="1" si="1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140</v>
      </c>
      <c r="F21" s="9">
        <v>37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11.409544193228783</v>
      </c>
      <c r="J21" s="9">
        <v>110</v>
      </c>
      <c r="K21" s="9">
        <v>17.309999999999999</v>
      </c>
      <c r="L21" s="9">
        <v>66.64</v>
      </c>
      <c r="M21" s="9" t="str">
        <f t="shared" ca="1" si="1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591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14.062980960063637</v>
      </c>
      <c r="J22" s="9">
        <v>110</v>
      </c>
      <c r="K22" s="9">
        <v>46.37</v>
      </c>
      <c r="L22" s="9">
        <v>30.98</v>
      </c>
      <c r="M22" s="9" t="str">
        <f t="shared" ca="1" si="1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6288</v>
      </c>
      <c r="F23" s="9">
        <v>304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26.877982907626723</v>
      </c>
      <c r="J23" s="9">
        <v>110</v>
      </c>
      <c r="K23" s="9">
        <v>46.37</v>
      </c>
      <c r="L23" s="9">
        <v>59.91</v>
      </c>
      <c r="M23" s="9" t="str">
        <f t="shared" ca="1" si="1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6224</v>
      </c>
      <c r="F24" s="9">
        <v>424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23.663073972979397</v>
      </c>
      <c r="J24" s="9">
        <v>110</v>
      </c>
      <c r="K24" s="9">
        <v>46.37</v>
      </c>
      <c r="L24" s="9">
        <v>69.349999999999994</v>
      </c>
      <c r="M24" s="9" t="str">
        <f t="shared" ca="1" si="1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991</v>
      </c>
      <c r="F25" s="9">
        <v>121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16.295799969212148</v>
      </c>
      <c r="J25" s="9">
        <v>110</v>
      </c>
      <c r="K25" s="9">
        <v>46.37</v>
      </c>
      <c r="L25" s="9">
        <v>54.19</v>
      </c>
      <c r="M25" s="9" t="str">
        <f t="shared" ca="1" si="1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1086</v>
      </c>
      <c r="F26" s="9">
        <v>261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21.370929449489761</v>
      </c>
      <c r="J26" s="9">
        <v>110</v>
      </c>
      <c r="K26" s="9">
        <v>46.37</v>
      </c>
      <c r="L26" s="9">
        <v>87.23</v>
      </c>
      <c r="M26" s="9" t="str">
        <f t="shared" ca="1" si="1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>
        <v>193.26</v>
      </c>
      <c r="M27" s="9" t="str">
        <f t="shared" ca="1" si="1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1245</v>
      </c>
      <c r="F28" s="9">
        <v>258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>
        <v>101.11</v>
      </c>
      <c r="M28" s="9" t="str">
        <f t="shared" ca="1" si="1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470</v>
      </c>
      <c r="F29" s="9">
        <v>29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>
        <v>43.14</v>
      </c>
      <c r="M29" s="9" t="str">
        <f t="shared" ca="1" si="1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540</v>
      </c>
      <c r="F30" s="9">
        <v>27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>
        <v>43.13</v>
      </c>
      <c r="M30" s="9" t="str">
        <f t="shared" ca="1" si="1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>
        <v>40.1</v>
      </c>
      <c r="M31" s="9" t="str">
        <f t="shared" ca="1" si="1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>
        <v>40.1</v>
      </c>
      <c r="M32" s="9" t="str">
        <f t="shared" ca="1" si="1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195</v>
      </c>
      <c r="F33" s="9">
        <v>121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v>44.97</v>
      </c>
      <c r="M33" s="9" t="str">
        <f t="shared" ca="1" si="1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212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>
        <v>27.67</v>
      </c>
      <c r="M34" s="9" t="str">
        <f t="shared" ca="1" si="1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141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>
        <v>153.69999999999999</v>
      </c>
      <c r="M35" s="9" t="str">
        <f t="shared" ca="1" si="1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134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>
        <v>149.13999999999999</v>
      </c>
      <c r="M36" s="9" t="str">
        <f t="shared" ca="1" si="1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84</v>
      </c>
      <c r="F37" s="9">
        <v>48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>
        <v>88.66</v>
      </c>
      <c r="M37" s="9" t="str">
        <f t="shared" ca="1" si="1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11</v>
      </c>
      <c r="F38" s="9">
        <v>16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>
        <v>47.13</v>
      </c>
      <c r="M38" s="9" t="str">
        <f t="shared" ca="1" si="1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11</v>
      </c>
      <c r="F39" s="9">
        <v>14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>
        <v>46.24</v>
      </c>
      <c r="M39" s="9" t="str">
        <f t="shared" ca="1" si="1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64</v>
      </c>
      <c r="F40" s="9">
        <v>20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>
        <v>49.05</v>
      </c>
      <c r="M40" s="9" t="str">
        <f t="shared" ca="1" si="1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>
        <v>57.78</v>
      </c>
      <c r="M41" s="9" t="str">
        <f t="shared" ca="1" si="1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708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v>150.93</v>
      </c>
      <c r="M42" s="9" t="str">
        <f t="shared" ca="1" si="1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708</v>
      </c>
      <c r="F43" s="9">
        <v>136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v>150.93</v>
      </c>
      <c r="M43" s="9" t="str">
        <f t="shared" ca="1" si="1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87</v>
      </c>
      <c r="F44" s="9">
        <v>58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22.619746919206317</v>
      </c>
      <c r="J44" s="9">
        <v>110</v>
      </c>
      <c r="K44" s="9">
        <v>17.309999999999999</v>
      </c>
      <c r="L44" s="9">
        <v>95.1</v>
      </c>
      <c r="M44" s="9" t="str">
        <f t="shared" ca="1" si="1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429</v>
      </c>
      <c r="F45" s="9">
        <v>64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v>150.81</v>
      </c>
      <c r="M45" s="9" t="str">
        <f t="shared" ca="1" si="1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6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v>55.24</v>
      </c>
      <c r="M46" s="9" t="str">
        <f t="shared" ca="1" si="1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6</v>
      </c>
      <c r="F47" s="9">
        <v>35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>
        <v>55.24</v>
      </c>
      <c r="M47" s="9" t="str">
        <f t="shared" ca="1" si="1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51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>
        <v>62.16</v>
      </c>
      <c r="M48" s="9" t="str">
        <f t="shared" ca="1" si="1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59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>
        <v>65.459999999999994</v>
      </c>
      <c r="M49" s="9" t="str">
        <f t="shared" ca="1" si="1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>
        <v>48.22</v>
      </c>
      <c r="M50" s="9" t="str">
        <f t="shared" ca="1" si="1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2985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33.735350877928468</v>
      </c>
      <c r="J51" s="9">
        <v>110</v>
      </c>
      <c r="K51" s="9">
        <v>17.309999999999999</v>
      </c>
      <c r="L51" s="9">
        <v>175.72</v>
      </c>
      <c r="M51" s="9" t="str">
        <f t="shared" ca="1" si="1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2985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>
        <v>175.72</v>
      </c>
      <c r="M52" s="9" t="str">
        <f t="shared" ca="1" si="1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302</v>
      </c>
      <c r="F53" s="9">
        <v>300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>
        <v>70.05</v>
      </c>
      <c r="M53" s="9" t="str">
        <f t="shared" ca="1" si="1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969</v>
      </c>
      <c r="F54" s="9">
        <v>65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>
        <v>46.92</v>
      </c>
      <c r="M54" s="9" t="str">
        <f t="shared" ca="1" si="1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221</v>
      </c>
      <c r="F55" s="9">
        <v>153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>
        <v>79.33</v>
      </c>
      <c r="M55" s="9" t="str">
        <f t="shared" ca="1" si="1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221</v>
      </c>
      <c r="F56" s="9">
        <v>238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>
        <v>98.77</v>
      </c>
      <c r="M56" s="9" t="str">
        <f t="shared" ca="1" si="1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483</v>
      </c>
      <c r="F57" s="9">
        <v>1640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>
        <v>66.930000000000007</v>
      </c>
      <c r="M57" s="9" t="str">
        <f t="shared" ca="1" si="1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290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24.894956152165772</v>
      </c>
      <c r="J58" s="9">
        <v>110</v>
      </c>
      <c r="K58" s="9">
        <v>17.309999999999999</v>
      </c>
      <c r="L58" s="9">
        <v>125.2</v>
      </c>
      <c r="M58" s="9" t="str">
        <f t="shared" ca="1" si="1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290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24.894956152165772</v>
      </c>
      <c r="J59" s="9">
        <v>110</v>
      </c>
      <c r="K59" s="9">
        <v>17.309999999999999</v>
      </c>
      <c r="L59" s="9">
        <v>125.2</v>
      </c>
      <c r="M59" s="9" t="str">
        <f t="shared" ca="1" si="1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137</v>
      </c>
      <c r="F60" s="9">
        <v>34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>
        <v>80.94</v>
      </c>
      <c r="M60" s="9" t="str">
        <f t="shared" ca="1" si="1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54</v>
      </c>
      <c r="F61" s="9">
        <v>42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>
        <v>84.81</v>
      </c>
      <c r="M61" s="9" t="str">
        <f t="shared" ca="1" si="1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87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26.48659299917005</v>
      </c>
      <c r="J62" s="9">
        <v>110</v>
      </c>
      <c r="K62" s="9">
        <v>17.309999999999999</v>
      </c>
      <c r="L62" s="9">
        <v>112.8</v>
      </c>
      <c r="M62" s="9" t="str">
        <f t="shared" ca="1" si="1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87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>
        <v>101.63</v>
      </c>
      <c r="M63" s="9" t="str">
        <f t="shared" ca="1" si="1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20.651186740394344</v>
      </c>
      <c r="J64" s="9">
        <v>52</v>
      </c>
      <c r="K64" s="9">
        <v>49.96</v>
      </c>
      <c r="L64" s="9">
        <v>21.86</v>
      </c>
      <c r="M64" s="9" t="str">
        <f t="shared" ca="1" si="1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v>21.86</v>
      </c>
      <c r="M65" s="9" t="str">
        <f t="shared" ca="1" si="1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>
        <v>24.33</v>
      </c>
      <c r="M66" s="9" t="str">
        <f t="shared" ca="1" si="1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>
        <v>23.65</v>
      </c>
      <c r="M67" s="9" t="str">
        <f t="shared" ca="1" si="1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>
        <v>29.96</v>
      </c>
      <c r="M68" s="9" t="str">
        <f t="shared" ca="1" si="1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>
        <v>48.61</v>
      </c>
      <c r="M69" s="9" t="str">
        <f t="shared" ca="1" si="1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>
        <v>25.83</v>
      </c>
      <c r="M70" s="9" t="str">
        <f t="shared" ca="1" si="1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21.773108580441164</v>
      </c>
      <c r="J71" s="9">
        <v>52</v>
      </c>
      <c r="K71" s="9">
        <v>49.96</v>
      </c>
      <c r="L71" s="9">
        <v>28.02</v>
      </c>
      <c r="M71" s="9" t="str">
        <f t="shared" ca="1" si="1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21.577581623871264</v>
      </c>
      <c r="J72" s="9">
        <v>52</v>
      </c>
      <c r="K72" s="9">
        <v>49.96</v>
      </c>
      <c r="L72" s="9">
        <v>24.58</v>
      </c>
      <c r="M72" s="9" t="str">
        <f t="shared" ca="1" si="1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184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2">D73+4*E73*10/(PI()*G73^2)+16*F73*10^4/(PI()*G73^2*H73)</f>
        <v>20.585059001689025</v>
      </c>
      <c r="J73" s="9">
        <v>52</v>
      </c>
      <c r="K73" s="9">
        <v>49.96</v>
      </c>
      <c r="L73" s="9">
        <v>21.4</v>
      </c>
      <c r="M73" s="9" t="str">
        <f t="shared" ref="M73:M97" ca="1" si="3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25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2"/>
        <v>20.811990442914144</v>
      </c>
      <c r="J74" s="9">
        <v>52</v>
      </c>
      <c r="K74" s="9">
        <v>49.96</v>
      </c>
      <c r="L74" s="9">
        <v>25.58</v>
      </c>
      <c r="M74" s="9" t="str">
        <f t="shared" ca="1" si="3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2"/>
        <v>12.680340425290542</v>
      </c>
      <c r="J75" s="9">
        <v>52</v>
      </c>
      <c r="K75" s="9">
        <v>49.96</v>
      </c>
      <c r="L75" s="9">
        <v>28.72</v>
      </c>
      <c r="M75" s="9" t="str">
        <f t="shared" ca="1" si="3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2"/>
        <v>12.283331376417646</v>
      </c>
      <c r="J76" s="9">
        <v>52</v>
      </c>
      <c r="K76" s="9">
        <v>49.96</v>
      </c>
      <c r="L76" s="9">
        <v>27.44</v>
      </c>
      <c r="M76" s="9" t="str">
        <f t="shared" ca="1" si="3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36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2"/>
        <v>#DIV/0!</v>
      </c>
      <c r="J77" s="9">
        <v>52</v>
      </c>
      <c r="K77" s="9">
        <v>49.96</v>
      </c>
      <c r="L77" s="9">
        <v>27.75</v>
      </c>
      <c r="M77" s="9" t="str">
        <f t="shared" ca="1" si="3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10805</v>
      </c>
      <c r="F78" s="9">
        <v>2243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2"/>
        <v>#DIV/0!</v>
      </c>
      <c r="J78" s="9">
        <v>70</v>
      </c>
      <c r="K78" s="9">
        <v>18.649999999999999</v>
      </c>
      <c r="L78" s="9">
        <v>64.42</v>
      </c>
      <c r="M78" s="9" t="str">
        <f t="shared" ca="1" si="3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66</v>
      </c>
      <c r="F79" s="9">
        <v>218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2"/>
        <v>#DIV/0!</v>
      </c>
      <c r="J79" s="9">
        <v>110</v>
      </c>
      <c r="K79" s="9">
        <v>17.309999999999999</v>
      </c>
      <c r="L79" s="9">
        <v>104.93</v>
      </c>
      <c r="M79" s="9" t="str">
        <f t="shared" ca="1" si="3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133</v>
      </c>
      <c r="F80" s="9">
        <v>287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v>104.1</v>
      </c>
      <c r="M80" s="9" t="str">
        <f t="shared" ca="1" si="3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777</v>
      </c>
      <c r="F81" s="9">
        <v>537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2"/>
        <v>#DIV/0!</v>
      </c>
      <c r="J81" s="9">
        <v>110</v>
      </c>
      <c r="K81" s="9">
        <v>17.309999999999999</v>
      </c>
      <c r="L81" s="9">
        <v>120.73</v>
      </c>
      <c r="M81" s="9" t="str">
        <f t="shared" ca="1" si="3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1336</v>
      </c>
      <c r="F82" s="9">
        <v>540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2"/>
        <v>#DIV/0!</v>
      </c>
      <c r="J82" s="9">
        <v>110</v>
      </c>
      <c r="K82" s="9">
        <v>34.03</v>
      </c>
      <c r="L82" s="9">
        <v>112.87</v>
      </c>
      <c r="M82" s="9" t="str">
        <f t="shared" ca="1" si="3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172</v>
      </c>
      <c r="F83" s="9">
        <v>76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2"/>
        <v>#DIV/0!</v>
      </c>
      <c r="J83" s="9">
        <v>110</v>
      </c>
      <c r="K83" s="9">
        <v>17.32</v>
      </c>
      <c r="L83" s="9">
        <v>107.48</v>
      </c>
      <c r="M83" s="9" t="str">
        <f t="shared" ca="1" si="3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3</v>
      </c>
      <c r="F84" s="9">
        <v>214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v>75.819999999999993</v>
      </c>
      <c r="M84" s="9" t="str">
        <f t="shared" ca="1" si="3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1169</v>
      </c>
      <c r="F85" s="9">
        <v>319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2"/>
        <v>#DIV/0!</v>
      </c>
      <c r="J85" s="9">
        <v>52</v>
      </c>
      <c r="K85" s="9">
        <v>49.96</v>
      </c>
      <c r="L85" s="9">
        <v>66.14</v>
      </c>
      <c r="M85" s="9" t="str">
        <f t="shared" ca="1" si="3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372</v>
      </c>
      <c r="F86" s="9">
        <v>1197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2"/>
        <v>#DIV/0!</v>
      </c>
      <c r="J86" s="9">
        <v>52</v>
      </c>
      <c r="K86" s="9">
        <v>49.96</v>
      </c>
      <c r="L86" s="9">
        <v>42.78</v>
      </c>
      <c r="M86" s="9" t="str">
        <f t="shared" ca="1" si="3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965</v>
      </c>
      <c r="F87" s="9">
        <v>804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2"/>
        <v>#DIV/0!</v>
      </c>
      <c r="J87" s="9">
        <v>70</v>
      </c>
      <c r="K87" s="9">
        <v>18.649999999999999</v>
      </c>
      <c r="L87" s="9">
        <v>140.25</v>
      </c>
      <c r="M87" s="9" t="str">
        <f t="shared" ca="1" si="3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2089</v>
      </c>
      <c r="F88" s="9">
        <v>1210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2"/>
        <v>#DIV/0!</v>
      </c>
      <c r="J88" s="9">
        <v>110</v>
      </c>
      <c r="K88" s="9">
        <v>34.03</v>
      </c>
      <c r="L88" s="9">
        <v>188.31</v>
      </c>
      <c r="M88" s="9" t="str">
        <f t="shared" ca="1" si="3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1457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2"/>
        <v>#DIV/0!</v>
      </c>
      <c r="J89" s="9">
        <v>110</v>
      </c>
      <c r="K89" s="9">
        <v>34.03</v>
      </c>
      <c r="L89" s="9">
        <v>137.82</v>
      </c>
      <c r="M89" s="9" t="str">
        <f t="shared" ca="1" si="3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155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2"/>
        <v>#DIV/0!</v>
      </c>
      <c r="J90" s="9">
        <v>110</v>
      </c>
      <c r="K90" s="9">
        <v>34.03</v>
      </c>
      <c r="L90" s="9">
        <v>61.01</v>
      </c>
      <c r="M90" s="9" t="str">
        <f t="shared" ca="1" si="3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2"/>
        <v>#DIV/0!</v>
      </c>
      <c r="J91" s="9">
        <v>70</v>
      </c>
      <c r="K91" s="9">
        <v>18.649999999999999</v>
      </c>
      <c r="L91" s="9">
        <v>163.96</v>
      </c>
      <c r="M91" s="9" t="str">
        <f t="shared" ca="1" si="3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v>165.89</v>
      </c>
      <c r="M92" s="9" t="str">
        <f t="shared" ca="1" si="3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169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v>63.16</v>
      </c>
      <c r="M93" s="9" t="str">
        <f t="shared" ca="1" si="3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600</v>
      </c>
      <c r="F94" s="9">
        <v>4549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2"/>
        <v>30.03375636305055</v>
      </c>
      <c r="J94" s="9">
        <v>70</v>
      </c>
      <c r="K94" s="9">
        <v>18.649999999999999</v>
      </c>
      <c r="L94" s="9">
        <v>99</v>
      </c>
      <c r="M94" s="9" t="str">
        <f t="shared" ca="1" si="3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6250</v>
      </c>
      <c r="F95" s="9">
        <v>5182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2"/>
        <v>#DIV/0!</v>
      </c>
      <c r="J95" s="9">
        <v>110</v>
      </c>
      <c r="K95" s="9">
        <v>34.03</v>
      </c>
      <c r="L95" s="9">
        <v>104.27</v>
      </c>
      <c r="M95" s="9" t="str">
        <f t="shared" ca="1" si="3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6900</v>
      </c>
      <c r="F96" s="9">
        <v>5114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2"/>
        <v>28.812474396562315</v>
      </c>
      <c r="J96" s="9">
        <v>110</v>
      </c>
      <c r="K96" s="9">
        <v>34.03</v>
      </c>
      <c r="L96" s="9">
        <v>104</v>
      </c>
      <c r="M96" s="9" t="str">
        <f t="shared" ca="1" si="3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7520</v>
      </c>
      <c r="F97" s="9">
        <v>5073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v>68.819999999999993</v>
      </c>
      <c r="M97" s="9" t="str">
        <f t="shared" ca="1" si="3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6224</v>
      </c>
      <c r="E105" s="14">
        <f ca="1">IFERROR(INDEX(F8:F300,MATCH(F105:F600,I8:I300,0)),INDEX(E8:F300,MATCH(F105:F600,M8:M300,0)))</f>
        <v>424</v>
      </c>
      <c r="F105" s="20">
        <f t="array" aca="1" ref="F105" ca="1">MAX(IF(M8:M300=150&amp;150,I8:I300))</f>
        <v>23.663073972979397</v>
      </c>
      <c r="G105" s="19">
        <f ca="1">IFERROR(INDEX(L8:L300,MATCH(F105:F600,I8:I300,0)),INDEX(L8:L300,MATCH(F105:F600,M8:M300,0)))</f>
        <v>69.349999999999994</v>
      </c>
    </row>
    <row r="106" spans="1:13">
      <c r="A106" s="14">
        <f t="shared" ref="A106:A120" ca="1" si="4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5">IFERROR(INDEX(E9:E301,MATCH(F106:F601,I9:I301,0)),INDEX(E9:E301,MATCH(F106:F601,M9:M301,0)))</f>
        <v>6288</v>
      </c>
      <c r="E106" s="14">
        <f t="shared" ref="E106:E120" ca="1" si="6">IFERROR(INDEX(F9:F301,MATCH(F106:F601,I9:I301,0)),INDEX(E9:F301,MATCH(F106:F601,M9:M301,0)))</f>
        <v>304</v>
      </c>
      <c r="F106" s="19">
        <f t="array" aca="1" ref="F106" ca="1">MAX(IF(M8:M300=150&amp;50,I8:I300))</f>
        <v>26.877982907626723</v>
      </c>
      <c r="G106" s="19">
        <f t="shared" ref="G106:G120" ca="1" si="7">IFERROR(INDEX(L9:L301,MATCH(F106:F601,I9:I301,0)),INDEX(L9:L301,MATCH(F106:F601,M9:M301,0)))</f>
        <v>59.91</v>
      </c>
    </row>
    <row r="107" spans="1:13">
      <c r="A107" s="14">
        <f t="shared" ca="1" si="4"/>
        <v>2015</v>
      </c>
      <c r="B107" s="14">
        <v>150</v>
      </c>
      <c r="C107" s="14">
        <v>25</v>
      </c>
      <c r="D107" s="14">
        <f t="shared" ca="1" si="5"/>
        <v>978</v>
      </c>
      <c r="E107" s="14">
        <f t="shared" ca="1" si="6"/>
        <v>282</v>
      </c>
      <c r="F107" s="19">
        <f t="array" aca="1" ref="F107" ca="1">MAX(IF(M8:M300=150&amp;25,I8:I300))</f>
        <v>0</v>
      </c>
      <c r="G107" s="19">
        <f t="shared" ca="1" si="7"/>
        <v>112.46</v>
      </c>
    </row>
    <row r="108" spans="1:13">
      <c r="A108" s="14">
        <f t="shared" ca="1" si="4"/>
        <v>2015</v>
      </c>
      <c r="B108" s="14">
        <v>150</v>
      </c>
      <c r="C108" s="10">
        <v>100</v>
      </c>
      <c r="D108" s="14">
        <f t="shared" ca="1" si="5"/>
        <v>978</v>
      </c>
      <c r="E108" s="14">
        <f t="shared" ca="1" si="6"/>
        <v>282</v>
      </c>
      <c r="F108" s="19">
        <f t="array" aca="1" ref="F108" ca="1">MAX(IF(M8:M300=150&amp;100,I8:I300))</f>
        <v>0</v>
      </c>
      <c r="G108" s="19">
        <f t="shared" ca="1" si="7"/>
        <v>112.46</v>
      </c>
    </row>
    <row r="109" spans="1:13">
      <c r="A109" s="14">
        <f t="shared" ca="1" si="4"/>
        <v>2015</v>
      </c>
      <c r="B109" s="14">
        <v>150</v>
      </c>
      <c r="C109" s="10">
        <v>250</v>
      </c>
      <c r="D109" s="14">
        <f t="shared" ca="1" si="5"/>
        <v>978</v>
      </c>
      <c r="E109" s="14">
        <f t="shared" ca="1" si="6"/>
        <v>282</v>
      </c>
      <c r="F109" s="19">
        <f t="array" aca="1" ref="F109" ca="1">MAX(IF(M8:M300=150&amp;250,I8:I300))</f>
        <v>0</v>
      </c>
      <c r="G109" s="19">
        <f t="shared" ca="1" si="7"/>
        <v>112.46</v>
      </c>
    </row>
    <row r="110" spans="1:13">
      <c r="A110" s="14">
        <f t="shared" ca="1" si="4"/>
        <v>2015</v>
      </c>
      <c r="B110" s="14">
        <v>150</v>
      </c>
      <c r="C110" s="10">
        <v>400</v>
      </c>
      <c r="D110" s="14">
        <f t="shared" ca="1" si="5"/>
        <v>978</v>
      </c>
      <c r="E110" s="14">
        <f t="shared" ca="1" si="6"/>
        <v>282</v>
      </c>
      <c r="F110" s="19">
        <f t="array" aca="1" ref="F110" ca="1">MAX(IF(M8:M300=150&amp;400,I8:I300))</f>
        <v>0</v>
      </c>
      <c r="G110" s="19">
        <f t="shared" ca="1" si="7"/>
        <v>112.46</v>
      </c>
    </row>
    <row r="111" spans="1:13">
      <c r="A111" s="14">
        <f t="shared" ca="1" si="4"/>
        <v>20040</v>
      </c>
      <c r="B111" s="14">
        <v>150</v>
      </c>
      <c r="C111" s="10">
        <v>80</v>
      </c>
      <c r="D111" s="14">
        <f t="shared" ca="1" si="5"/>
        <v>978</v>
      </c>
      <c r="E111" s="14">
        <f t="shared" ca="1" si="6"/>
        <v>454</v>
      </c>
      <c r="F111" s="19">
        <f t="array" aca="1" ref="F111" ca="1">MAX(IF(M8:M300=150&amp;80,I8:I300))</f>
        <v>0</v>
      </c>
      <c r="G111" s="19">
        <f t="shared" ca="1" si="7"/>
        <v>131.59</v>
      </c>
    </row>
    <row r="112" spans="1:13">
      <c r="A112" s="14">
        <f t="shared" ca="1" si="4"/>
        <v>11800</v>
      </c>
      <c r="B112" s="14">
        <v>300</v>
      </c>
      <c r="C112" s="10">
        <v>150</v>
      </c>
      <c r="D112" s="14">
        <f t="shared" ca="1" si="5"/>
        <v>184</v>
      </c>
      <c r="E112" s="14">
        <f t="shared" ca="1" si="6"/>
        <v>33</v>
      </c>
      <c r="F112" s="19">
        <f t="array" aca="1" ref="F112" ca="1">MAX(IF(M8:M300=300&amp;150,I8:I300))</f>
        <v>21.773108580441164</v>
      </c>
      <c r="G112" s="19">
        <f t="shared" ca="1" si="7"/>
        <v>28.02</v>
      </c>
    </row>
    <row r="113" spans="1:7">
      <c r="A113" s="14">
        <f t="shared" ca="1" si="4"/>
        <v>240</v>
      </c>
      <c r="B113" s="14">
        <v>300</v>
      </c>
      <c r="C113" s="10">
        <v>50</v>
      </c>
      <c r="D113" s="14">
        <f t="shared" ca="1" si="5"/>
        <v>600</v>
      </c>
      <c r="E113" s="14">
        <f t="shared" ca="1" si="6"/>
        <v>4549</v>
      </c>
      <c r="F113" s="19">
        <f t="array" aca="1" ref="F113" ca="1">MAX(IF(M8:M300=300&amp;50,I8:I300))</f>
        <v>30.03375636305055</v>
      </c>
      <c r="G113" s="19">
        <f t="shared" ca="1" si="7"/>
        <v>99</v>
      </c>
    </row>
    <row r="114" spans="1:7">
      <c r="A114" s="14">
        <f t="shared" ca="1" si="4"/>
        <v>6410</v>
      </c>
      <c r="B114" s="14">
        <v>300</v>
      </c>
      <c r="C114" s="10">
        <v>25</v>
      </c>
      <c r="D114" s="14">
        <f t="shared" ca="1" si="5"/>
        <v>591</v>
      </c>
      <c r="E114" s="14">
        <f t="shared" ca="1" si="6"/>
        <v>96</v>
      </c>
      <c r="F114" s="19">
        <f t="array" aca="1" ref="F114" ca="1">MAX(IF(M8:M300=300&amp;25,I8:I300))</f>
        <v>0</v>
      </c>
      <c r="G114" s="19">
        <f t="shared" ca="1" si="7"/>
        <v>48.4</v>
      </c>
    </row>
    <row r="115" spans="1:7">
      <c r="A115" s="14">
        <f t="shared" ca="1" si="4"/>
        <v>1140</v>
      </c>
      <c r="B115" s="14">
        <v>300</v>
      </c>
      <c r="C115" s="10">
        <v>100</v>
      </c>
      <c r="D115" s="14">
        <f t="shared" ca="1" si="5"/>
        <v>290</v>
      </c>
      <c r="E115" s="14">
        <f t="shared" ca="1" si="6"/>
        <v>102</v>
      </c>
      <c r="F115" s="19">
        <f t="array" aca="1" ref="F115" ca="1">MAX(IF(M8:M300=300&amp;100,I8:I300))</f>
        <v>24.894956152165772</v>
      </c>
      <c r="G115" s="19">
        <f t="shared" ca="1" si="7"/>
        <v>125.2</v>
      </c>
    </row>
    <row r="116" spans="1:7">
      <c r="A116" s="14">
        <f t="shared" ca="1" si="4"/>
        <v>6410</v>
      </c>
      <c r="B116" s="14">
        <v>300</v>
      </c>
      <c r="C116" s="10">
        <v>250</v>
      </c>
      <c r="D116" s="14">
        <f t="shared" ca="1" si="5"/>
        <v>591</v>
      </c>
      <c r="E116" s="14">
        <f t="shared" ca="1" si="6"/>
        <v>96</v>
      </c>
      <c r="F116" s="19">
        <f t="array" aca="1" ref="F116" ca="1">MAX(IF(M8:M300=300&amp;250,I8:I300))</f>
        <v>0</v>
      </c>
      <c r="G116" s="19">
        <f t="shared" ca="1" si="7"/>
        <v>48.4</v>
      </c>
    </row>
    <row r="117" spans="1:7">
      <c r="A117" s="14">
        <f t="shared" ca="1" si="4"/>
        <v>6410</v>
      </c>
      <c r="B117" s="14">
        <v>300</v>
      </c>
      <c r="C117" s="10">
        <v>400</v>
      </c>
      <c r="D117" s="14">
        <f t="shared" ca="1" si="5"/>
        <v>591</v>
      </c>
      <c r="E117" s="14">
        <f t="shared" ca="1" si="6"/>
        <v>96</v>
      </c>
      <c r="F117" s="19">
        <f t="array" aca="1" ref="F117" ca="1">MAX(IF(M8:M300=300&amp;400,I8:I300))</f>
        <v>0</v>
      </c>
      <c r="G117" s="19">
        <f t="shared" ca="1" si="7"/>
        <v>48.4</v>
      </c>
    </row>
    <row r="118" spans="1:7">
      <c r="A118" s="14">
        <f t="shared" ca="1" si="4"/>
        <v>112</v>
      </c>
      <c r="B118" s="14">
        <v>300</v>
      </c>
      <c r="C118" s="10">
        <v>80</v>
      </c>
      <c r="D118" s="14">
        <f t="shared" ca="1" si="5"/>
        <v>735</v>
      </c>
      <c r="E118" s="14">
        <f t="shared" ca="1" si="6"/>
        <v>2985</v>
      </c>
      <c r="F118" s="19">
        <f t="array" aca="1" ref="F118" ca="1">MAX(IF(M8:M300=300&amp;80,I8:I300))</f>
        <v>33.735350877928468</v>
      </c>
      <c r="G118" s="19">
        <f t="shared" ca="1" si="7"/>
        <v>175.72</v>
      </c>
    </row>
    <row r="119" spans="1:7">
      <c r="A119" s="14">
        <f t="shared" ca="1" si="4"/>
        <v>11500</v>
      </c>
      <c r="B119" s="17">
        <v>300</v>
      </c>
      <c r="C119" s="17">
        <v>40</v>
      </c>
      <c r="D119" s="14">
        <f t="shared" ca="1" si="5"/>
        <v>43</v>
      </c>
      <c r="E119" s="14">
        <f t="shared" ca="1" si="6"/>
        <v>87</v>
      </c>
      <c r="F119" s="21">
        <f t="array" aca="1" ref="F119" ca="1">MAX(IF(M8:M300=300&amp;40,I8:I300))</f>
        <v>26.48659299917005</v>
      </c>
      <c r="G119" s="19">
        <f t="shared" ca="1" si="7"/>
        <v>112.8</v>
      </c>
    </row>
    <row r="120" spans="1:7">
      <c r="A120" s="14">
        <f t="shared" ca="1" si="4"/>
        <v>285</v>
      </c>
      <c r="B120" s="17">
        <v>300</v>
      </c>
      <c r="C120" s="17">
        <v>300</v>
      </c>
      <c r="D120" s="14">
        <f t="shared" ca="1" si="5"/>
        <v>6900</v>
      </c>
      <c r="E120" s="14">
        <f t="shared" ca="1" si="6"/>
        <v>5114</v>
      </c>
      <c r="F120">
        <f t="array" aca="1" ref="F120" ca="1">MAX(IF(M8:M300=300&amp;300,I8:I300))</f>
        <v>28.812474396562315</v>
      </c>
      <c r="G120" s="19">
        <f t="shared" ca="1" si="7"/>
        <v>104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8"/>
  <dimension ref="A1:M120"/>
  <sheetViews>
    <sheetView topLeftCell="A70" workbookViewId="0">
      <selection activeCell="N12" sqref="N12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32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9</v>
      </c>
      <c r="F8" s="9">
        <v>356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1.9571031593923325</v>
      </c>
      <c r="J8" s="9">
        <v>-48</v>
      </c>
      <c r="K8" s="9">
        <v>19.649999999999999</v>
      </c>
      <c r="L8" s="5">
        <f ca="1">(I8/K8)*100</f>
        <v>9.9598125159915138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9</v>
      </c>
      <c r="F9" s="9">
        <v>356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1.9571031593923325</v>
      </c>
      <c r="J9" s="9">
        <v>-48</v>
      </c>
      <c r="K9" s="9">
        <v>19.649999999999999</v>
      </c>
      <c r="L9" s="5">
        <f t="shared" ref="L9:L72" ca="1" si="1">(I9/K9)*100</f>
        <v>9.9598125159915138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374</v>
      </c>
      <c r="F10" s="9">
        <v>630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5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2168</v>
      </c>
      <c r="F11" s="9">
        <v>558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5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440</v>
      </c>
      <c r="F12" s="9">
        <v>505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5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934</v>
      </c>
      <c r="F13" s="9">
        <v>240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5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934</v>
      </c>
      <c r="F14" s="9">
        <v>373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5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3135</v>
      </c>
      <c r="F15" s="9">
        <v>464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5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3199</v>
      </c>
      <c r="F16" s="9">
        <v>567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5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309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6.3026622561224634</v>
      </c>
      <c r="J17" s="9">
        <v>-48</v>
      </c>
      <c r="K17" s="9">
        <v>19.649999999999999</v>
      </c>
      <c r="L17" s="5">
        <f t="shared" ca="1" si="1"/>
        <v>32.074617079503632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1321</v>
      </c>
      <c r="F18" s="9">
        <v>252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9.9790076478784684</v>
      </c>
      <c r="J18" s="9">
        <v>-48</v>
      </c>
      <c r="K18" s="9">
        <v>51.02</v>
      </c>
      <c r="L18" s="5">
        <f t="shared" ca="1" si="1"/>
        <v>19.559011461933494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614</v>
      </c>
      <c r="F19" s="9">
        <v>167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5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528</v>
      </c>
      <c r="F20" s="9">
        <v>144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51.02</v>
      </c>
      <c r="L20" s="5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260</v>
      </c>
      <c r="F21" s="9">
        <v>122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4.4398197157912715</v>
      </c>
      <c r="J21" s="9">
        <v>-48</v>
      </c>
      <c r="K21" s="9">
        <v>19.649999999999999</v>
      </c>
      <c r="L21" s="5">
        <f t="shared" ca="1" si="1"/>
        <v>22.594502370439042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528</v>
      </c>
      <c r="F22" s="9">
        <v>233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8.5117443279676426</v>
      </c>
      <c r="J22" s="9">
        <v>-48</v>
      </c>
      <c r="K22" s="9">
        <v>51.02</v>
      </c>
      <c r="L22" s="5">
        <f t="shared" ca="1" si="1"/>
        <v>16.683152348035364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5369</v>
      </c>
      <c r="F23" s="9">
        <v>265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14.596920764295009</v>
      </c>
      <c r="J23" s="9">
        <v>-48</v>
      </c>
      <c r="K23" s="9">
        <v>51.02</v>
      </c>
      <c r="L23" s="5">
        <f t="shared" ca="1" si="1"/>
        <v>28.61019357956685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5433</v>
      </c>
      <c r="F24" s="9">
        <v>206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9.1218844997372237</v>
      </c>
      <c r="J24" s="9">
        <v>-48</v>
      </c>
      <c r="K24" s="9">
        <v>51.02</v>
      </c>
      <c r="L24" s="5">
        <f t="shared" ca="1" si="1"/>
        <v>17.879036651778172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781</v>
      </c>
      <c r="F25" s="9">
        <v>181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7.9441449735094842</v>
      </c>
      <c r="J25" s="9">
        <v>-48</v>
      </c>
      <c r="K25" s="9">
        <v>51.02</v>
      </c>
      <c r="L25" s="5">
        <f t="shared" ca="1" si="1"/>
        <v>15.570648713268294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920</v>
      </c>
      <c r="F26" s="9">
        <v>192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8.6192405778063819</v>
      </c>
      <c r="J26" s="9">
        <v>-48</v>
      </c>
      <c r="K26" s="9">
        <v>51.02</v>
      </c>
      <c r="L26" s="5">
        <f t="shared" ca="1" si="1"/>
        <v>16.893846683273974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455</v>
      </c>
      <c r="F27" s="9">
        <v>284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19.649999999999999</v>
      </c>
      <c r="L27" s="5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1804</v>
      </c>
      <c r="F28" s="9">
        <v>343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5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268</v>
      </c>
      <c r="F29" s="9">
        <v>37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51.02</v>
      </c>
      <c r="L29" s="5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338</v>
      </c>
      <c r="F30" s="9">
        <v>39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51.02</v>
      </c>
      <c r="L30" s="5" t="e">
        <f t="shared" ca="1" si="1"/>
        <v>#DIV/0!</v>
      </c>
      <c r="M30" s="9" t="str">
        <f t="shared" ca="1" si="2"/>
        <v>050</v>
      </c>
    </row>
    <row r="31" spans="1:13">
      <c r="A31" s="9">
        <v>7490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273</v>
      </c>
      <c r="F31" s="9">
        <v>125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5" t="e">
        <f t="shared" ca="1" si="1"/>
        <v>#DIV/0!</v>
      </c>
      <c r="M31" s="9" t="str">
        <f t="shared" ca="1" si="2"/>
        <v>050</v>
      </c>
    </row>
    <row r="32" spans="1:13">
      <c r="A32" s="9">
        <v>88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742</v>
      </c>
      <c r="F32" s="9">
        <v>111</v>
      </c>
      <c r="G32" s="9">
        <v>77.849999999999994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19.649999999999999</v>
      </c>
      <c r="L32" s="5" t="e">
        <f t="shared" ca="1" si="1"/>
        <v>#DIV/0!</v>
      </c>
      <c r="M32" s="9" t="str">
        <f t="shared" ca="1" si="2"/>
        <v>050</v>
      </c>
    </row>
    <row r="33" spans="1:13">
      <c r="A33" s="9">
        <v>89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715</v>
      </c>
      <c r="F33" s="9">
        <v>103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19.649999999999999</v>
      </c>
      <c r="L33" s="5">
        <f t="shared" si="1"/>
        <v>0</v>
      </c>
      <c r="M33" s="9" t="str">
        <f t="shared" ca="1" si="2"/>
        <v>150400</v>
      </c>
    </row>
    <row r="34" spans="1:13">
      <c r="A34" s="9">
        <v>8930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103</v>
      </c>
      <c r="F34" s="9">
        <v>27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5" t="e">
        <f t="shared" ca="1" si="1"/>
        <v>#DIV/0!</v>
      </c>
      <c r="M34" s="9" t="str">
        <f t="shared" ca="1" si="2"/>
        <v>080</v>
      </c>
    </row>
    <row r="35" spans="1:13">
      <c r="A35" s="9">
        <v>9030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44</v>
      </c>
      <c r="F35" s="9">
        <v>32</v>
      </c>
      <c r="G35" s="9">
        <v>61.98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51.02</v>
      </c>
      <c r="L35" s="5" t="e">
        <f t="shared" ca="1" si="1"/>
        <v>#DIV/0!</v>
      </c>
      <c r="M35" s="9" t="str">
        <f t="shared" ca="1" si="2"/>
        <v>0100</v>
      </c>
    </row>
    <row r="36" spans="1:13">
      <c r="A36" s="9">
        <v>9040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35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5" t="e">
        <f t="shared" ca="1" si="1"/>
        <v>#DIV/0!</v>
      </c>
      <c r="M36" s="9" t="str">
        <f t="shared" ca="1" si="2"/>
        <v>050</v>
      </c>
    </row>
    <row r="37" spans="1:13">
      <c r="A37" s="9">
        <v>9160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69</v>
      </c>
      <c r="F37" s="9">
        <v>8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5" t="e">
        <f t="shared" ca="1" si="1"/>
        <v>#DIV/0!</v>
      </c>
      <c r="M37" s="9" t="str">
        <f t="shared" ca="1" si="2"/>
        <v>0100</v>
      </c>
    </row>
    <row r="38" spans="1:13">
      <c r="A38" s="9">
        <v>30060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454</v>
      </c>
      <c r="F38" s="9">
        <v>67</v>
      </c>
      <c r="G38" s="9">
        <v>39.75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5" t="e">
        <f t="shared" ca="1" si="1"/>
        <v>#DIV/0!</v>
      </c>
      <c r="M38" s="9" t="str">
        <f t="shared" ca="1" si="2"/>
        <v>0100</v>
      </c>
    </row>
    <row r="39" spans="1:13">
      <c r="A39" s="9">
        <v>30140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102</v>
      </c>
      <c r="F39" s="9">
        <v>67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5" t="e">
        <f t="shared" ca="1" si="1"/>
        <v>#DIV/0!</v>
      </c>
      <c r="M39" s="9" t="str">
        <f t="shared" ca="1" si="2"/>
        <v>080</v>
      </c>
    </row>
    <row r="40" spans="1:13">
      <c r="A40" s="9">
        <v>30190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49</v>
      </c>
      <c r="F40" s="9">
        <v>47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51.02</v>
      </c>
      <c r="L40" s="5" t="e">
        <f t="shared" ca="1" si="1"/>
        <v>#DIV/0!</v>
      </c>
      <c r="M40" s="9" t="str">
        <f t="shared" ca="1" si="2"/>
        <v>050</v>
      </c>
    </row>
    <row r="41" spans="1:13">
      <c r="A41" s="9">
        <v>30275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84</v>
      </c>
      <c r="F41" s="9">
        <v>35</v>
      </c>
      <c r="G41" s="9">
        <v>61.98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51.02</v>
      </c>
      <c r="L41" s="5" t="e">
        <f t="shared" ca="1" si="1"/>
        <v>#DIV/0!</v>
      </c>
      <c r="M41" s="9" t="str">
        <f t="shared" ca="1" si="2"/>
        <v>050</v>
      </c>
    </row>
    <row r="42" spans="1:13">
      <c r="A42" s="9">
        <v>112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3415</v>
      </c>
      <c r="F42" s="9">
        <v>2557</v>
      </c>
      <c r="G42" s="9">
        <v>196.09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-48</v>
      </c>
      <c r="K42" s="9">
        <v>19.649999999999999</v>
      </c>
      <c r="L42" s="5">
        <f t="shared" si="1"/>
        <v>0</v>
      </c>
      <c r="M42" s="9" t="str">
        <f t="shared" ca="1" si="2"/>
        <v>050</v>
      </c>
    </row>
    <row r="43" spans="1:13">
      <c r="A43" s="9">
        <v>11260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4022</v>
      </c>
      <c r="F43" s="9">
        <v>1836</v>
      </c>
      <c r="G43" s="9">
        <v>138.18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5">
        <f t="shared" si="1"/>
        <v>0</v>
      </c>
      <c r="M43" s="9" t="str">
        <f t="shared" ca="1" si="2"/>
        <v>0250</v>
      </c>
    </row>
    <row r="44" spans="1:13">
      <c r="A44" s="9">
        <v>11292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3607</v>
      </c>
      <c r="F44" s="9">
        <v>456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25.737384956486601</v>
      </c>
      <c r="J44" s="9">
        <v>-13</v>
      </c>
      <c r="K44" s="9">
        <v>51.02</v>
      </c>
      <c r="L44" s="5">
        <f t="shared" ca="1" si="1"/>
        <v>50.445678080138379</v>
      </c>
      <c r="M44" s="9" t="str">
        <f t="shared" ca="1" si="2"/>
        <v>300100</v>
      </c>
    </row>
    <row r="45" spans="1:13">
      <c r="A45" s="9">
        <v>11294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3607</v>
      </c>
      <c r="F45" s="9">
        <v>506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-13</v>
      </c>
      <c r="K45" s="9">
        <v>51.02</v>
      </c>
      <c r="L45" s="5">
        <f t="shared" si="1"/>
        <v>0</v>
      </c>
      <c r="M45" s="9" t="str">
        <f t="shared" ca="1" si="2"/>
        <v>300150</v>
      </c>
    </row>
    <row r="46" spans="1:13">
      <c r="A46" s="9">
        <v>11355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509</v>
      </c>
      <c r="F46" s="9">
        <v>1562</v>
      </c>
      <c r="G46" s="9">
        <v>196.09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-13</v>
      </c>
      <c r="K46" s="9">
        <v>51.02</v>
      </c>
      <c r="L46" s="5">
        <f t="shared" si="1"/>
        <v>0</v>
      </c>
      <c r="M46" s="9" t="str">
        <f t="shared" ca="1" si="2"/>
        <v>30080</v>
      </c>
    </row>
    <row r="47" spans="1:13">
      <c r="A47" s="9">
        <v>1140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564</v>
      </c>
      <c r="F47" s="9">
        <v>122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19.649999999999999</v>
      </c>
      <c r="L47" s="5" t="e">
        <f t="shared" ca="1" si="1"/>
        <v>#DIV/0!</v>
      </c>
      <c r="M47" s="9" t="str">
        <f t="shared" ca="1" si="2"/>
        <v>050</v>
      </c>
    </row>
    <row r="48" spans="1:13">
      <c r="A48" s="9">
        <v>11460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411</v>
      </c>
      <c r="F48" s="9">
        <v>16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5" t="e">
        <f t="shared" ca="1" si="1"/>
        <v>#DIV/0!</v>
      </c>
      <c r="M48" s="9" t="str">
        <f t="shared" ca="1" si="2"/>
        <v>080</v>
      </c>
    </row>
    <row r="49" spans="1:13">
      <c r="A49" s="9">
        <v>11470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328</v>
      </c>
      <c r="F49" s="9">
        <v>21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19.649999999999999</v>
      </c>
      <c r="L49" s="5" t="e">
        <f t="shared" ca="1" si="1"/>
        <v>#DIV/0!</v>
      </c>
      <c r="M49" s="9" t="str">
        <f t="shared" ca="1" si="2"/>
        <v>080</v>
      </c>
    </row>
    <row r="50" spans="1:13">
      <c r="A50" s="9">
        <v>11500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73</v>
      </c>
      <c r="F50" s="9">
        <v>55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19.649999999999999</v>
      </c>
      <c r="L50" s="5" t="e">
        <f t="shared" ca="1" si="1"/>
        <v>#DIV/0!</v>
      </c>
      <c r="M50" s="9" t="str">
        <f t="shared" ca="1" si="2"/>
        <v>0200</v>
      </c>
    </row>
    <row r="51" spans="1:13">
      <c r="A51" s="9">
        <v>11500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73</v>
      </c>
      <c r="F51" s="9">
        <v>55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2.8995567777404521</v>
      </c>
      <c r="J51" s="9">
        <v>-48</v>
      </c>
      <c r="K51" s="9">
        <v>19.649999999999999</v>
      </c>
      <c r="L51" s="5">
        <f t="shared" ca="1" si="1"/>
        <v>14.756014136083726</v>
      </c>
      <c r="M51" s="9" t="str">
        <f t="shared" ca="1" si="2"/>
        <v>30080</v>
      </c>
    </row>
    <row r="52" spans="1:13">
      <c r="A52" s="9">
        <v>11565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27</v>
      </c>
      <c r="F52" s="9">
        <v>12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5" t="e">
        <f t="shared" ca="1" si="1"/>
        <v>#DIV/0!</v>
      </c>
      <c r="M52" s="9" t="str">
        <f t="shared" ca="1" si="2"/>
        <v>080</v>
      </c>
    </row>
    <row r="53" spans="1:13">
      <c r="A53" s="9">
        <v>11565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27</v>
      </c>
      <c r="F53" s="9">
        <v>12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5" t="e">
        <f t="shared" ca="1" si="1"/>
        <v>#DIV/0!</v>
      </c>
      <c r="M53" s="9" t="str">
        <f t="shared" ca="1" si="2"/>
        <v>050</v>
      </c>
    </row>
    <row r="54" spans="1:13">
      <c r="A54" s="9">
        <v>11900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212</v>
      </c>
      <c r="F54" s="9">
        <v>33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5" t="e">
        <f t="shared" ca="1" si="1"/>
        <v>#DIV/0!</v>
      </c>
      <c r="M54" s="9" t="str">
        <f t="shared" ca="1" si="2"/>
        <v>050</v>
      </c>
    </row>
    <row r="55" spans="1:13">
      <c r="A55" s="9">
        <v>11950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212</v>
      </c>
      <c r="F55" s="9">
        <v>53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5" t="e">
        <f t="shared" ca="1" si="1"/>
        <v>#DIV/0!</v>
      </c>
      <c r="M55" s="9" t="str">
        <f t="shared" ca="1" si="2"/>
        <v>060</v>
      </c>
    </row>
    <row r="56" spans="1:13">
      <c r="A56" s="9">
        <v>11970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212</v>
      </c>
      <c r="F56" s="9">
        <v>148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51.02</v>
      </c>
      <c r="L56" s="5" t="e">
        <f t="shared" ca="1" si="1"/>
        <v>#DIV/0!</v>
      </c>
      <c r="M56" s="9" t="str">
        <f t="shared" ca="1" si="2"/>
        <v>080</v>
      </c>
    </row>
    <row r="57" spans="1:13">
      <c r="A57" s="9">
        <v>11780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280</v>
      </c>
      <c r="F57" s="9">
        <v>30</v>
      </c>
      <c r="G57" s="9">
        <v>77.849999999999994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51.02</v>
      </c>
      <c r="L57" s="5" t="e">
        <f t="shared" ca="1" si="1"/>
        <v>#DIV/0!</v>
      </c>
      <c r="M57" s="9" t="str">
        <f t="shared" ca="1" si="2"/>
        <v>080</v>
      </c>
    </row>
    <row r="58" spans="1:13">
      <c r="A58" s="9">
        <v>11800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280</v>
      </c>
      <c r="F58" s="9">
        <v>33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0.97478917726859438</v>
      </c>
      <c r="J58" s="9">
        <v>-48</v>
      </c>
      <c r="K58" s="9">
        <v>51.02</v>
      </c>
      <c r="L58" s="5">
        <f t="shared" ca="1" si="1"/>
        <v>1.910602072263023</v>
      </c>
      <c r="M58" s="9" t="str">
        <f t="shared" ca="1" si="2"/>
        <v>300100</v>
      </c>
    </row>
    <row r="59" spans="1:13">
      <c r="A59" s="9">
        <v>11820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280</v>
      </c>
      <c r="F59" s="9">
        <v>23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0.55462126721144667</v>
      </c>
      <c r="J59" s="9">
        <v>-48</v>
      </c>
      <c r="K59" s="9">
        <v>51.02</v>
      </c>
      <c r="L59" s="5">
        <f t="shared" ca="1" si="1"/>
        <v>1.0870663802654774</v>
      </c>
      <c r="M59" s="9" t="str">
        <f t="shared" ca="1" si="2"/>
        <v>300100</v>
      </c>
    </row>
    <row r="60" spans="1:13">
      <c r="A60" s="9">
        <v>11850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276</v>
      </c>
      <c r="F60" s="9">
        <v>17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51.02</v>
      </c>
      <c r="L60" s="5" t="e">
        <f t="shared" ca="1" si="1"/>
        <v>#DIV/0!</v>
      </c>
      <c r="M60" s="9" t="str">
        <f t="shared" ca="1" si="2"/>
        <v>0100</v>
      </c>
    </row>
    <row r="61" spans="1:13">
      <c r="A61" s="9">
        <v>11670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31</v>
      </c>
      <c r="F61" s="9">
        <v>32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5" t="e">
        <f t="shared" ca="1" si="1"/>
        <v>#DIV/0!</v>
      </c>
      <c r="M61" s="9" t="str">
        <f t="shared" ca="1" si="2"/>
        <v>080</v>
      </c>
    </row>
    <row r="62" spans="1:13">
      <c r="A62" s="9">
        <v>11690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31</v>
      </c>
      <c r="F62" s="9">
        <v>53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2.9616963205520914</v>
      </c>
      <c r="J62" s="9">
        <v>-48</v>
      </c>
      <c r="K62" s="9">
        <v>51.02</v>
      </c>
      <c r="L62" s="5">
        <f t="shared" ca="1" si="1"/>
        <v>5.8049712280519232</v>
      </c>
      <c r="M62" s="9" t="str">
        <f t="shared" ca="1" si="2"/>
        <v>30040</v>
      </c>
    </row>
    <row r="63" spans="1:13">
      <c r="A63" s="9">
        <v>19480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137</v>
      </c>
      <c r="F63" s="9">
        <v>266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51.02</v>
      </c>
      <c r="L63" s="5" t="e">
        <f t="shared" ca="1" si="1"/>
        <v>#DIV/0!</v>
      </c>
      <c r="M63" s="9" t="str">
        <f t="shared" ca="1" si="2"/>
        <v>040</v>
      </c>
    </row>
    <row r="64" spans="1:13">
      <c r="A64" s="9">
        <v>19630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660</v>
      </c>
      <c r="F64" s="9">
        <v>913</v>
      </c>
      <c r="G64" s="9">
        <v>138.18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20.746228141037626</v>
      </c>
      <c r="J64" s="9">
        <v>-48</v>
      </c>
      <c r="K64" s="9">
        <v>19.649999999999999</v>
      </c>
      <c r="L64" s="5">
        <f t="shared" ca="1" si="1"/>
        <v>105.57876916558588</v>
      </c>
      <c r="M64" s="9" t="str">
        <f t="shared" ca="1" si="2"/>
        <v>30040</v>
      </c>
    </row>
    <row r="65" spans="1:13">
      <c r="A65" s="9">
        <v>19660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636</v>
      </c>
      <c r="F65" s="9">
        <v>973</v>
      </c>
      <c r="G65" s="9">
        <v>111.13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5">
        <f t="shared" si="1"/>
        <v>0</v>
      </c>
      <c r="M65" s="9" t="str">
        <f t="shared" ca="1" si="2"/>
        <v>30025</v>
      </c>
    </row>
    <row r="66" spans="1:13">
      <c r="A66" s="9">
        <v>2030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134</v>
      </c>
      <c r="F66" s="9">
        <v>168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19.600000000000001</v>
      </c>
      <c r="L66" s="5" t="e">
        <f t="shared" ca="1" si="1"/>
        <v>#DIV/0!</v>
      </c>
      <c r="M66" s="9" t="str">
        <f t="shared" ca="1" si="2"/>
        <v>040</v>
      </c>
    </row>
    <row r="67" spans="1:13">
      <c r="A67" s="9">
        <v>3080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159</v>
      </c>
      <c r="F67" s="9">
        <v>307</v>
      </c>
      <c r="G67" s="9">
        <v>138.18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5" t="e">
        <f t="shared" ca="1" si="1"/>
        <v>#DIV/0!</v>
      </c>
      <c r="M67" s="9" t="str">
        <f t="shared" ca="1" si="2"/>
        <v>040</v>
      </c>
    </row>
    <row r="68" spans="1:13">
      <c r="A68" s="9">
        <v>3110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1208</v>
      </c>
      <c r="F68" s="9">
        <v>222</v>
      </c>
      <c r="G68" s="9">
        <v>111.13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51.02</v>
      </c>
      <c r="L68" s="5" t="e">
        <f t="shared" ca="1" si="1"/>
        <v>#DIV/0!</v>
      </c>
      <c r="M68" s="9" t="str">
        <f t="shared" ca="1" si="2"/>
        <v>040</v>
      </c>
    </row>
    <row r="69" spans="1:13">
      <c r="A69" s="9">
        <v>3180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1051</v>
      </c>
      <c r="F69" s="9">
        <v>1415</v>
      </c>
      <c r="G69" s="9">
        <v>357.25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5" t="e">
        <f t="shared" ca="1" si="1"/>
        <v>#DIV/0!</v>
      </c>
      <c r="M69" s="9" t="str">
        <f t="shared" ca="1" si="2"/>
        <v>040</v>
      </c>
    </row>
    <row r="70" spans="1:13">
      <c r="A70" s="9">
        <v>10130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563</v>
      </c>
      <c r="F70" s="9">
        <v>1378</v>
      </c>
      <c r="G70" s="9">
        <v>138.18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5" t="e">
        <f t="shared" ca="1" si="1"/>
        <v>#DIV/0!</v>
      </c>
      <c r="M70" s="9" t="str">
        <f t="shared" ca="1" si="2"/>
        <v>040</v>
      </c>
    </row>
    <row r="71" spans="1:13">
      <c r="A71" s="9">
        <v>10160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2036</v>
      </c>
      <c r="F71" s="9">
        <v>1675</v>
      </c>
      <c r="G71" s="9">
        <v>111.13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35.636673246280495</v>
      </c>
      <c r="J71" s="9">
        <v>-48</v>
      </c>
      <c r="K71" s="9">
        <v>41.37</v>
      </c>
      <c r="L71" s="5">
        <f t="shared" ca="1" si="1"/>
        <v>86.141342147160984</v>
      </c>
      <c r="M71" s="9" t="str">
        <f t="shared" ca="1" si="2"/>
        <v>300150</v>
      </c>
    </row>
    <row r="72" spans="1:13">
      <c r="A72" s="9">
        <v>10220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2643</v>
      </c>
      <c r="F72" s="9">
        <v>2043</v>
      </c>
      <c r="G72" s="9">
        <v>138.18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43.671053776708682</v>
      </c>
      <c r="J72" s="9">
        <v>-48</v>
      </c>
      <c r="K72" s="9">
        <v>41.37</v>
      </c>
      <c r="L72" s="5">
        <f t="shared" ca="1" si="1"/>
        <v>105.56213143995332</v>
      </c>
      <c r="M72" s="9" t="str">
        <f t="shared" ca="1" si="2"/>
        <v>30050</v>
      </c>
    </row>
    <row r="73" spans="1:13">
      <c r="A73" s="9">
        <v>10200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258</v>
      </c>
      <c r="F73" s="9">
        <v>42</v>
      </c>
      <c r="G73" s="9">
        <v>138.18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79" ca="1" si="3">D73+4*E73*10/(PI()*G73^2)+16*F73*10^4/(PI()*G73^2*H73)</f>
        <v>5.4159161082546037E-2</v>
      </c>
      <c r="J73" s="9">
        <v>-48</v>
      </c>
      <c r="K73" s="9">
        <v>41.37</v>
      </c>
      <c r="L73" s="5">
        <f t="shared" ref="L73:L80" ca="1" si="4">(I73/K73)*100</f>
        <v>0.13091409495418427</v>
      </c>
      <c r="M73" s="9" t="str">
        <f t="shared" ref="M73:M80" ca="1" si="5">B73&amp;C73</f>
        <v>30050</v>
      </c>
    </row>
    <row r="74" spans="1:13">
      <c r="A74" s="9">
        <v>10070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Echo'!$Z$11:$Z$596,MATCH('(3)Flange Peq'!$A74,'Input Echo'!$I$11:$I$596,0)),INDEX('Input Echo'!$Z$11:$Z$596,MATCH('(3)Flange Peq'!$A74,'Input Echo'!$J$11:$J$596,0)))</f>
        <v>-1</v>
      </c>
      <c r="E74" s="9">
        <v>258</v>
      </c>
      <c r="F74" s="9">
        <v>44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0.91196014176656981</v>
      </c>
      <c r="J74" s="9">
        <v>-48</v>
      </c>
      <c r="K74" s="9">
        <v>19.649999999999999</v>
      </c>
      <c r="L74" s="5">
        <f t="shared" ca="1" si="4"/>
        <v>4.6410185331632059</v>
      </c>
      <c r="M74" s="9" t="str">
        <f t="shared" ca="1" si="5"/>
        <v>300150</v>
      </c>
    </row>
    <row r="75" spans="1:13">
      <c r="A75" s="9">
        <v>10090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Echo'!$Z$11:$Z$596,MATCH('(3)Flange Peq'!$A75,'Input Echo'!$I$11:$I$596,0)),INDEX('Input Echo'!$Z$11:$Z$596,MATCH('(3)Flange Peq'!$A75,'Input Echo'!$J$11:$J$596,0)))</f>
        <v>0</v>
      </c>
      <c r="E75" s="9">
        <v>258</v>
      </c>
      <c r="F75" s="9">
        <v>29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2.4608936735260487</v>
      </c>
      <c r="J75" s="9">
        <v>-48</v>
      </c>
      <c r="K75" s="9">
        <v>19.649999999999999</v>
      </c>
      <c r="L75" s="5">
        <f t="shared" ca="1" si="4"/>
        <v>12.523631926341217</v>
      </c>
      <c r="M75" s="9" t="str">
        <f t="shared" ca="1" si="5"/>
        <v>30050</v>
      </c>
    </row>
    <row r="76" spans="1:13">
      <c r="A76" s="9">
        <v>10100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Echo'!$Z$11:$Z$596,MATCH('(3)Flange Peq'!$A76,'Input Echo'!$I$11:$I$596,0)),INDEX('Input Echo'!$Z$11:$Z$596,MATCH('(3)Flange Peq'!$A76,'Input Echo'!$J$11:$J$596,0)))</f>
        <v>0</v>
      </c>
      <c r="E76" s="9">
        <v>258</v>
      </c>
      <c r="F76" s="9">
        <v>20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1.8653801002167056</v>
      </c>
      <c r="J76" s="9">
        <v>-48</v>
      </c>
      <c r="K76" s="9">
        <v>51.02</v>
      </c>
      <c r="L76" s="5">
        <f t="shared" ca="1" si="4"/>
        <v>3.6561742458187094</v>
      </c>
      <c r="M76" s="9" t="str">
        <f t="shared" ca="1" si="5"/>
        <v>30050</v>
      </c>
    </row>
    <row r="77" spans="1:13">
      <c r="A77" s="9">
        <v>240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Echo'!$Z$11:$Z$596,MATCH('(3)Flange Peq'!$A77,'Input Echo'!$I$11:$I$596,0)),INDEX('Input Echo'!$Z$11:$Z$596,MATCH('(3)Flange Peq'!$A77,'Input Echo'!$J$11:$J$596,0)))</f>
        <v>0</v>
      </c>
      <c r="E77" s="9">
        <v>1109</v>
      </c>
      <c r="F77" s="9">
        <v>5904</v>
      </c>
      <c r="G77" s="9">
        <v>302.39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-48</v>
      </c>
      <c r="K77" s="9">
        <v>19.649999999999999</v>
      </c>
      <c r="L77" s="5" t="e">
        <f t="shared" ca="1" si="4"/>
        <v>#DIV/0!</v>
      </c>
      <c r="M77" s="9" t="str">
        <f t="shared" ca="1" si="5"/>
        <v>050</v>
      </c>
    </row>
    <row r="78" spans="1:13">
      <c r="A78" s="9">
        <v>270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Echo'!$Z$11:$Z$596,MATCH('(3)Flange Peq'!$A78,'Input Echo'!$I$11:$I$596,0)),INDEX('Input Echo'!$Z$11:$Z$596,MATCH('(3)Flange Peq'!$A78,'Input Echo'!$J$11:$J$596,0)))</f>
        <v>0</v>
      </c>
      <c r="E78" s="9">
        <v>7370</v>
      </c>
      <c r="F78" s="9">
        <v>7691</v>
      </c>
      <c r="G78" s="9">
        <v>248.54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-48</v>
      </c>
      <c r="K78" s="9">
        <v>41.37</v>
      </c>
      <c r="L78" s="5" t="e">
        <f t="shared" ca="1" si="4"/>
        <v>#DIV/0!</v>
      </c>
      <c r="M78" s="9" t="str">
        <f t="shared" ca="1" si="5"/>
        <v>050</v>
      </c>
    </row>
    <row r="79" spans="1:13">
      <c r="A79" s="9">
        <v>285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Echo'!$Z$11:$Z$596,MATCH('(3)Flange Peq'!$A79,'Input Echo'!$I$11:$I$596,0)),INDEX('Input Echo'!$Z$11:$Z$596,MATCH('(3)Flange Peq'!$A79,'Input Echo'!$J$11:$J$596,0)))</f>
        <v>0</v>
      </c>
      <c r="E79" s="9">
        <v>8020</v>
      </c>
      <c r="F79" s="9">
        <v>7903</v>
      </c>
      <c r="G79" s="9">
        <v>248.54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-48</v>
      </c>
      <c r="K79" s="9">
        <v>41.37</v>
      </c>
      <c r="L79" s="5" t="e">
        <f t="shared" ca="1" si="4"/>
        <v>#DIV/0!</v>
      </c>
      <c r="M79" s="9" t="str">
        <f t="shared" ca="1" si="5"/>
        <v>050</v>
      </c>
    </row>
    <row r="80" spans="1:13">
      <c r="A80" s="9">
        <v>290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Echo'!$Z$11:$Z$596,MATCH('(3)Flange Peq'!$A80,'Input Echo'!$I$11:$I$596,0)),INDEX('Input Echo'!$Z$11:$Z$596,MATCH('(3)Flange Peq'!$A80,'Input Echo'!$J$11:$J$596,0)))</f>
        <v>0</v>
      </c>
      <c r="E80" s="9">
        <v>8640</v>
      </c>
      <c r="F80" s="9">
        <v>8033</v>
      </c>
      <c r="G80" s="9">
        <v>357.25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-48</v>
      </c>
      <c r="K80" s="9">
        <v>41.37</v>
      </c>
      <c r="L80" s="5">
        <f t="shared" si="4"/>
        <v>0</v>
      </c>
      <c r="M80" s="9" t="str">
        <f t="shared" ca="1" si="5"/>
        <v>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5433</v>
      </c>
      <c r="E105" s="14">
        <f ca="1">IFERROR(INDEX(F8:F300,MATCH(F105:F600,I8:I300,0)),INDEX(E8:F300,MATCH(F105:F600,M8:M300,0)))</f>
        <v>206</v>
      </c>
      <c r="F105" s="20">
        <f t="array" aca="1" ref="F105" ca="1">MAX(IF(M8:M300=150&amp;150,I8:I300))</f>
        <v>9.1218844997372237</v>
      </c>
      <c r="G105" s="19">
        <f ca="1">IFERROR(INDEX(L8:L300,MATCH(F105:F600,I8:I300,0)),INDEX(L8:L300,MATCH(F105:F600,M8:M300,0)))</f>
        <v>17.879036651778172</v>
      </c>
    </row>
    <row r="106" spans="1:7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5369</v>
      </c>
      <c r="E106" s="14">
        <f t="shared" ref="E106:E119" ca="1" si="8">IFERROR(INDEX(F9:F301,MATCH(F106:F601,I9:I301,0)),INDEX(E9:F301,MATCH(F106:F601,M9:M301,0)))</f>
        <v>265</v>
      </c>
      <c r="F106" s="20">
        <f t="array" aca="1" ref="F106" ca="1">MAX(IF(M8:M300=150&amp;50,I8:I300))</f>
        <v>14.596920764295009</v>
      </c>
      <c r="G106" s="19">
        <f t="shared" ref="G106:G119" ca="1" si="9">IFERROR(INDEX(L9:L301,MATCH(F106:F601,I9:I301,0)),INDEX(L9:L301,MATCH(F106:F601,M9:M301,0)))</f>
        <v>28.61019357956685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934</v>
      </c>
      <c r="E107" s="14">
        <f t="shared" ca="1" si="8"/>
        <v>240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934</v>
      </c>
      <c r="E108" s="14">
        <f t="shared" ca="1" si="8"/>
        <v>240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934</v>
      </c>
      <c r="E109" s="14">
        <f t="shared" ca="1" si="8"/>
        <v>240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934</v>
      </c>
      <c r="E110" s="14">
        <f t="shared" ca="1" si="8"/>
        <v>240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934</v>
      </c>
      <c r="E111" s="14">
        <f t="shared" ca="1" si="8"/>
        <v>373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10160</v>
      </c>
      <c r="B112" s="14">
        <v>300</v>
      </c>
      <c r="C112" s="10">
        <v>150</v>
      </c>
      <c r="D112" s="14">
        <f t="shared" ca="1" si="7"/>
        <v>2036</v>
      </c>
      <c r="E112" s="14">
        <f t="shared" ca="1" si="8"/>
        <v>1675</v>
      </c>
      <c r="F112" s="19">
        <f t="array" aca="1" ref="F112" ca="1">MAX(IF(M8:M300=300&amp;150,I8:I300))</f>
        <v>35.636673246280495</v>
      </c>
      <c r="G112" s="19">
        <f t="shared" ca="1" si="9"/>
        <v>86.141342147160984</v>
      </c>
    </row>
    <row r="113" spans="1:7">
      <c r="A113" s="14">
        <f t="shared" ca="1" si="6"/>
        <v>10220</v>
      </c>
      <c r="B113" s="14">
        <v>300</v>
      </c>
      <c r="C113" s="10">
        <v>50</v>
      </c>
      <c r="D113" s="14">
        <f t="shared" ca="1" si="7"/>
        <v>2643</v>
      </c>
      <c r="E113" s="14">
        <f t="shared" ca="1" si="8"/>
        <v>2043</v>
      </c>
      <c r="F113" s="19">
        <f t="array" aca="1" ref="F113" ca="1">MAX(IF(M8:M300=300&amp;50,I8:I300))</f>
        <v>43.671053776708682</v>
      </c>
      <c r="G113" s="19">
        <f t="shared" ca="1" si="9"/>
        <v>105.56213143995332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528</v>
      </c>
      <c r="E114" s="14">
        <f t="shared" ca="1" si="8"/>
        <v>144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11292</v>
      </c>
      <c r="B115" s="14">
        <v>300</v>
      </c>
      <c r="C115" s="10">
        <v>100</v>
      </c>
      <c r="D115" s="14">
        <f t="shared" ca="1" si="7"/>
        <v>3607</v>
      </c>
      <c r="E115" s="14">
        <f t="shared" ca="1" si="8"/>
        <v>456</v>
      </c>
      <c r="F115" s="19">
        <f t="array" aca="1" ref="F115" ca="1">MAX(IF(M8:M300=300&amp;100,I8:I300))</f>
        <v>25.737384956486601</v>
      </c>
      <c r="G115" s="19">
        <f t="shared" ca="1" si="9"/>
        <v>50.445678080138379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528</v>
      </c>
      <c r="E116" s="14">
        <f t="shared" ca="1" si="8"/>
        <v>144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528</v>
      </c>
      <c r="E117" s="14">
        <f t="shared" ca="1" si="8"/>
        <v>144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11500</v>
      </c>
      <c r="B118" s="14">
        <v>300</v>
      </c>
      <c r="C118" s="10">
        <v>80</v>
      </c>
      <c r="D118" s="14">
        <f t="shared" ca="1" si="7"/>
        <v>73</v>
      </c>
      <c r="E118" s="14">
        <f t="shared" ca="1" si="8"/>
        <v>55</v>
      </c>
      <c r="F118" s="19">
        <f t="array" aca="1" ref="F118" ca="1">MAX(IF(M8:M300=300&amp;80,I8:I300))</f>
        <v>2.8995567777404521</v>
      </c>
      <c r="G118" s="19">
        <f t="shared" ca="1" si="9"/>
        <v>14.756014136083726</v>
      </c>
    </row>
    <row r="119" spans="1:7">
      <c r="A119" s="14">
        <f t="shared" ca="1" si="6"/>
        <v>19630</v>
      </c>
      <c r="B119" s="17">
        <v>300</v>
      </c>
      <c r="C119" s="17">
        <v>40</v>
      </c>
      <c r="D119" s="14">
        <f t="shared" ca="1" si="7"/>
        <v>660</v>
      </c>
      <c r="E119" s="14">
        <f t="shared" ca="1" si="8"/>
        <v>913</v>
      </c>
      <c r="F119" s="21">
        <f t="array" aca="1" ref="F119" ca="1">MAX(IF(M8:M300=300&amp;40,I8:I300))</f>
        <v>20.746228141037626</v>
      </c>
      <c r="G119" s="19">
        <f t="shared" ca="1" si="9"/>
        <v>105.57876916558588</v>
      </c>
    </row>
    <row r="120" spans="1:7">
      <c r="B120" s="17"/>
      <c r="C120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9"/>
  <dimension ref="A1:M120"/>
  <sheetViews>
    <sheetView workbookViewId="0">
      <selection activeCell="B8" sqref="B8:B97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31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D8+(4*E8*10)/(PI()*G8^2)+16*F8*10^4/(PI()*G8^2*H8)</f>
        <v>17.334739007490903</v>
      </c>
      <c r="J8" s="9">
        <v>110</v>
      </c>
      <c r="K8" s="9">
        <v>17.309999999999999</v>
      </c>
      <c r="L8" s="9">
        <f t="shared" ref="L8:L39" ca="1" si="0">(I8/K8)*100</f>
        <v>100.14291743206762</v>
      </c>
      <c r="M8" s="9" t="str">
        <f t="shared" ref="M8:M39" ca="1" si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D9+(4*E9*10)/(PI()*G9^2)+16*F9*10^4/(PI()*G9^2*H9)</f>
        <v>17.334739007490903</v>
      </c>
      <c r="J9" s="9">
        <v>110</v>
      </c>
      <c r="K9" s="9">
        <v>17.309999999999999</v>
      </c>
      <c r="L9" s="9">
        <f t="shared" ca="1" si="0"/>
        <v>100.14291743206762</v>
      </c>
      <c r="M9" s="9" t="str">
        <f t="shared" ca="1" si="1"/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Echo'!$Y$11:$Y$596,MATCH('(3)Flange Peq'!$A10,'Input Echo'!$I$11:$I$596,0)),INDEX('Input Echo'!$Y$11:$Y$596,MATCH('(3)Flange Peq'!$A10,'Input Echo'!$J$11:$J$596,0)))</f>
        <v>10</v>
      </c>
      <c r="E10" s="9">
        <v>389</v>
      </c>
      <c r="F10" s="9">
        <v>1065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Echo'!$Y$11:$Y$596,MATCH('(3)Flange Peq'!$A11,'Input Echo'!$I$11:$I$596,0)),INDEX('Input Echo'!$Y$11:$Y$596,MATCH('(3)Flange Peq'!$A11,'Input Echo'!$J$11:$J$596,0)))</f>
        <v>10</v>
      </c>
      <c r="E11" s="9">
        <v>191</v>
      </c>
      <c r="F11" s="9">
        <v>889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2"/>
        <v>#DIV/0!</v>
      </c>
      <c r="J11" s="9">
        <v>100</v>
      </c>
      <c r="K11" s="9">
        <v>46.68</v>
      </c>
      <c r="L11" s="9" t="e">
        <f t="shared" ca="1" si="0"/>
        <v>#DIV/0!</v>
      </c>
      <c r="M11" s="9" t="str">
        <f t="shared" ca="1" si="1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Echo'!$Y$11:$Y$596,MATCH('(3)Flange Peq'!$A12,'Input Echo'!$I$11:$I$596,0)),INDEX('Input Echo'!$Y$11:$Y$596,MATCH('(3)Flange Peq'!$A12,'Input Echo'!$J$11:$J$596,0)))</f>
        <v>20</v>
      </c>
      <c r="E12" s="9">
        <v>2152</v>
      </c>
      <c r="F12" s="9">
        <v>1440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2"/>
        <v>#DIV/0!</v>
      </c>
      <c r="J12" s="9">
        <v>100</v>
      </c>
      <c r="K12" s="9">
        <v>46.68</v>
      </c>
      <c r="L12" s="9" t="e">
        <f t="shared" ca="1" si="0"/>
        <v>#DIV/0!</v>
      </c>
      <c r="M12" s="9" t="str">
        <f t="shared" ca="1" si="1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Echo'!$Y$11:$Y$596,MATCH('(3)Flange Peq'!$A13,'Input Echo'!$I$11:$I$596,0)),INDEX('Input Echo'!$Y$11:$Y$596,MATCH('(3)Flange Peq'!$A13,'Input Echo'!$J$11:$J$596,0)))</f>
        <v>20</v>
      </c>
      <c r="E13" s="9">
        <v>586</v>
      </c>
      <c r="F13" s="9">
        <v>316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0"/>
        <v>0</v>
      </c>
      <c r="M13" s="9" t="str">
        <f t="shared" ca="1" si="1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Echo'!$Y$11:$Y$596,MATCH('(3)Flange Peq'!$A14,'Input Echo'!$I$11:$I$596,0)),INDEX('Input Echo'!$Y$11:$Y$596,MATCH('(3)Flange Peq'!$A14,'Input Echo'!$J$11:$J$596,0)))</f>
        <v>20</v>
      </c>
      <c r="E14" s="9">
        <v>586</v>
      </c>
      <c r="F14" s="9">
        <v>528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0"/>
        <v>0</v>
      </c>
      <c r="M14" s="9" t="str">
        <f t="shared" ca="1" si="1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Echo'!$Y$11:$Y$596,MATCH('(3)Flange Peq'!$A15,'Input Echo'!$I$11:$I$596,0)),INDEX('Input Echo'!$Y$11:$Y$596,MATCH('(3)Flange Peq'!$A15,'Input Echo'!$J$11:$J$596,0)))</f>
        <v>10</v>
      </c>
      <c r="E15" s="9">
        <v>2324</v>
      </c>
      <c r="F15" s="9">
        <v>760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2"/>
        <v>#DIV/0!</v>
      </c>
      <c r="J15" s="9">
        <v>110</v>
      </c>
      <c r="K15" s="9">
        <v>46.37</v>
      </c>
      <c r="L15" s="9" t="e">
        <f t="shared" ca="1" si="0"/>
        <v>#DIV/0!</v>
      </c>
      <c r="M15" s="9" t="str">
        <f t="shared" ca="1" si="1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Echo'!$Y$11:$Y$596,MATCH('(3)Flange Peq'!$A16,'Input Echo'!$I$11:$I$596,0)),INDEX('Input Echo'!$Y$11:$Y$596,MATCH('(3)Flange Peq'!$A16,'Input Echo'!$J$11:$J$596,0)))</f>
        <v>10</v>
      </c>
      <c r="E16" s="9">
        <v>2260</v>
      </c>
      <c r="F16" s="9">
        <v>793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2"/>
        <v>#DIV/0!</v>
      </c>
      <c r="J16" s="9">
        <v>110</v>
      </c>
      <c r="K16" s="9">
        <v>46.37</v>
      </c>
      <c r="L16" s="9" t="e">
        <f t="shared" ca="1" si="0"/>
        <v>#DIV/0!</v>
      </c>
      <c r="M16" s="9" t="str">
        <f t="shared" ca="1" si="1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Echo'!$Y$11:$Y$596,MATCH('(3)Flange Peq'!$A17,'Input Echo'!$I$11:$I$596,0)),INDEX('Input Echo'!$Y$11:$Y$596,MATCH('(3)Flange Peq'!$A17,'Input Echo'!$J$11:$J$596,0)))</f>
        <v>10</v>
      </c>
      <c r="E17" s="9">
        <v>461</v>
      </c>
      <c r="F17" s="9">
        <v>162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2"/>
        <v>16.014837715639572</v>
      </c>
      <c r="J17" s="9">
        <v>110</v>
      </c>
      <c r="K17" s="9">
        <v>17.309999999999999</v>
      </c>
      <c r="L17" s="9">
        <f t="shared" ca="1" si="0"/>
        <v>92.517837756438908</v>
      </c>
      <c r="M17" s="9" t="str">
        <f t="shared" ca="1" si="1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Echo'!$Y$11:$Y$596,MATCH('(3)Flange Peq'!$A18,'Input Echo'!$I$11:$I$596,0)),INDEX('Input Echo'!$Y$11:$Y$596,MATCH('(3)Flange Peq'!$A18,'Input Echo'!$J$11:$J$596,0)))</f>
        <v>10</v>
      </c>
      <c r="E18" s="9">
        <v>555</v>
      </c>
      <c r="F18" s="9">
        <v>118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2"/>
        <v>14.607177656348512</v>
      </c>
      <c r="J18" s="9">
        <v>52</v>
      </c>
      <c r="K18" s="9">
        <v>49.96</v>
      </c>
      <c r="L18" s="9">
        <f t="shared" ca="1" si="0"/>
        <v>29.237745509104307</v>
      </c>
      <c r="M18" s="9" t="str">
        <f t="shared" ca="1" si="1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Echo'!$Y$11:$Y$596,MATCH('(3)Flange Peq'!$A19,'Input Echo'!$I$11:$I$596,0)),INDEX('Input Echo'!$Y$11:$Y$596,MATCH('(3)Flange Peq'!$A19,'Input Echo'!$J$11:$J$596,0)))</f>
        <v>10</v>
      </c>
      <c r="E19" s="9">
        <v>148</v>
      </c>
      <c r="F19" s="9">
        <v>93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2"/>
        <v>#DIV/0!</v>
      </c>
      <c r="J19" s="9">
        <v>52</v>
      </c>
      <c r="K19" s="9">
        <v>49.96</v>
      </c>
      <c r="L19" s="9" t="e">
        <f t="shared" ca="1" si="0"/>
        <v>#DIV/0!</v>
      </c>
      <c r="M19" s="9" t="str">
        <f t="shared" ca="1" si="1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Echo'!$Y$11:$Y$596,MATCH('(3)Flange Peq'!$A20,'Input Echo'!$I$11:$I$596,0)),INDEX('Input Echo'!$Y$11:$Y$596,MATCH('(3)Flange Peq'!$A20,'Input Echo'!$J$11:$J$596,0)))</f>
        <v>10</v>
      </c>
      <c r="E20" s="9">
        <v>765</v>
      </c>
      <c r="F20" s="9">
        <v>109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0"/>
        <v>0</v>
      </c>
      <c r="M20" s="9" t="str">
        <f t="shared" ca="1" si="1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Echo'!$Y$11:$Y$596,MATCH('(3)Flange Peq'!$A21,'Input Echo'!$I$11:$I$596,0)),INDEX('Input Echo'!$Y$11:$Y$596,MATCH('(3)Flange Peq'!$A21,'Input Echo'!$J$11:$J$596,0)))</f>
        <v>10</v>
      </c>
      <c r="E21" s="9">
        <v>146</v>
      </c>
      <c r="F21" s="9">
        <v>38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2"/>
        <v>11.449924842358691</v>
      </c>
      <c r="J21" s="9">
        <v>110</v>
      </c>
      <c r="K21" s="9">
        <v>17.309999999999999</v>
      </c>
      <c r="L21" s="9">
        <f t="shared" ca="1" si="0"/>
        <v>66.146301804498506</v>
      </c>
      <c r="M21" s="9" t="str">
        <f t="shared" ca="1" si="1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Echo'!$Y$11:$Y$596,MATCH('(3)Flange Peq'!$A22,'Input Echo'!$I$11:$I$596,0)),INDEX('Input Echo'!$Y$11:$Y$596,MATCH('(3)Flange Peq'!$A22,'Input Echo'!$J$11:$J$596,0)))</f>
        <v>10</v>
      </c>
      <c r="E22" s="9">
        <v>765</v>
      </c>
      <c r="F22" s="9">
        <v>119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2"/>
        <v>14.857876893452339</v>
      </c>
      <c r="J22" s="9">
        <v>110</v>
      </c>
      <c r="K22" s="9">
        <v>46.37</v>
      </c>
      <c r="L22" s="9">
        <f t="shared" ca="1" si="0"/>
        <v>32.042003220729654</v>
      </c>
      <c r="M22" s="9" t="str">
        <f t="shared" ca="1" si="1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Echo'!$Y$11:$Y$596,MATCH('(3)Flange Peq'!$A23,'Input Echo'!$I$11:$I$596,0)),INDEX('Input Echo'!$Y$11:$Y$596,MATCH('(3)Flange Peq'!$A23,'Input Echo'!$J$11:$J$596,0)))</f>
        <v>10</v>
      </c>
      <c r="E23" s="9">
        <v>6567</v>
      </c>
      <c r="F23" s="9">
        <v>263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2"/>
        <v>25.763637365292269</v>
      </c>
      <c r="J23" s="9">
        <v>110</v>
      </c>
      <c r="K23" s="9">
        <v>46.37</v>
      </c>
      <c r="L23" s="9">
        <f t="shared" ca="1" si="0"/>
        <v>55.561003591313927</v>
      </c>
      <c r="M23" s="9" t="str">
        <f t="shared" ca="1" si="1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Echo'!$Y$11:$Y$596,MATCH('(3)Flange Peq'!$A24,'Input Echo'!$I$11:$I$596,0)),INDEX('Input Echo'!$Y$11:$Y$596,MATCH('(3)Flange Peq'!$A24,'Input Echo'!$J$11:$J$596,0)))</f>
        <v>10</v>
      </c>
      <c r="E24" s="9">
        <v>6503</v>
      </c>
      <c r="F24" s="9">
        <v>395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2"/>
        <v>23.45509633139779</v>
      </c>
      <c r="J24" s="9">
        <v>110</v>
      </c>
      <c r="K24" s="9">
        <v>46.37</v>
      </c>
      <c r="L24" s="9">
        <f t="shared" ca="1" si="0"/>
        <v>50.582480766439062</v>
      </c>
      <c r="M24" s="9" t="str">
        <f t="shared" ca="1" si="1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Echo'!$Y$11:$Y$596,MATCH('(3)Flange Peq'!$A25,'Input Echo'!$I$11:$I$596,0)),INDEX('Input Echo'!$Y$11:$Y$596,MATCH('(3)Flange Peq'!$A25,'Input Echo'!$J$11:$J$596,0)))</f>
        <v>10</v>
      </c>
      <c r="E25" s="9">
        <v>1057</v>
      </c>
      <c r="F25" s="9">
        <v>125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2"/>
        <v>16.573756800188161</v>
      </c>
      <c r="J25" s="9">
        <v>110</v>
      </c>
      <c r="K25" s="9">
        <v>46.37</v>
      </c>
      <c r="L25" s="9">
        <f t="shared" ca="1" si="0"/>
        <v>35.742412767280918</v>
      </c>
      <c r="M25" s="9" t="str">
        <f t="shared" ca="1" si="1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Echo'!$Y$11:$Y$596,MATCH('(3)Flange Peq'!$A26,'Input Echo'!$I$11:$I$596,0)),INDEX('Input Echo'!$Y$11:$Y$596,MATCH('(3)Flange Peq'!$A26,'Input Echo'!$J$11:$J$596,0)))</f>
        <v>10</v>
      </c>
      <c r="E26" s="9">
        <v>1162</v>
      </c>
      <c r="F26" s="9">
        <v>270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2"/>
        <v>21.844021451790077</v>
      </c>
      <c r="J26" s="9">
        <v>110</v>
      </c>
      <c r="K26" s="9">
        <v>46.37</v>
      </c>
      <c r="L26" s="9">
        <f t="shared" ca="1" si="0"/>
        <v>47.108090256178734</v>
      </c>
      <c r="M26" s="9" t="str">
        <f t="shared" ca="1" si="1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Echo'!$Y$11:$Y$596,MATCH('(3)Flange Peq'!$A27,'Input Echo'!$I$11:$I$596,0)),INDEX('Input Echo'!$Y$11:$Y$596,MATCH('(3)Flange Peq'!$A27,'Input Echo'!$J$11:$J$596,0)))</f>
        <v>10</v>
      </c>
      <c r="E27" s="9">
        <v>626</v>
      </c>
      <c r="F27" s="9">
        <v>625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2"/>
        <v>#DIV/0!</v>
      </c>
      <c r="J27" s="9">
        <v>110</v>
      </c>
      <c r="K27" s="9">
        <v>17.309999999999999</v>
      </c>
      <c r="L27" s="9" t="e">
        <f t="shared" ca="1" si="0"/>
        <v>#DIV/0!</v>
      </c>
      <c r="M27" s="9" t="str">
        <f t="shared" ca="1" si="1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Echo'!$Y$11:$Y$596,MATCH('(3)Flange Peq'!$A28,'Input Echo'!$I$11:$I$596,0)),INDEX('Input Echo'!$Y$11:$Y$596,MATCH('(3)Flange Peq'!$A28,'Input Echo'!$J$11:$J$596,0)))</f>
        <v>10</v>
      </c>
      <c r="E28" s="9">
        <v>1310</v>
      </c>
      <c r="F28" s="9">
        <v>271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2"/>
        <v>#DIV/0!</v>
      </c>
      <c r="J28" s="9">
        <v>52</v>
      </c>
      <c r="K28" s="9">
        <v>49.96</v>
      </c>
      <c r="L28" s="9" t="e">
        <f t="shared" ca="1" si="0"/>
        <v>#DIV/0!</v>
      </c>
      <c r="M28" s="9" t="str">
        <f t="shared" ca="1" si="1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Echo'!$Y$11:$Y$596,MATCH('(3)Flange Peq'!$A29,'Input Echo'!$I$11:$I$596,0)),INDEX('Input Echo'!$Y$11:$Y$596,MATCH('(3)Flange Peq'!$A29,'Input Echo'!$J$11:$J$596,0)))</f>
        <v>10</v>
      </c>
      <c r="E29" s="9">
        <v>472</v>
      </c>
      <c r="F29" s="9">
        <v>28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2"/>
        <v>#DIV/0!</v>
      </c>
      <c r="J29" s="9">
        <v>52</v>
      </c>
      <c r="K29" s="9">
        <v>49.96</v>
      </c>
      <c r="L29" s="9" t="e">
        <f t="shared" ca="1" si="0"/>
        <v>#DIV/0!</v>
      </c>
      <c r="M29" s="9" t="str">
        <f t="shared" ca="1" si="1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Echo'!$Y$11:$Y$596,MATCH('(3)Flange Peq'!$A30,'Input Echo'!$I$11:$I$596,0)),INDEX('Input Echo'!$Y$11:$Y$596,MATCH('(3)Flange Peq'!$A30,'Input Echo'!$J$11:$J$596,0)))</f>
        <v>10</v>
      </c>
      <c r="E30" s="9">
        <v>542</v>
      </c>
      <c r="F30" s="9">
        <v>26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2"/>
        <v>#DIV/0!</v>
      </c>
      <c r="J30" s="9">
        <v>52</v>
      </c>
      <c r="K30" s="9">
        <v>49.96</v>
      </c>
      <c r="L30" s="9" t="e">
        <f t="shared" ca="1" si="0"/>
        <v>#DIV/0!</v>
      </c>
      <c r="M30" s="9" t="str">
        <f t="shared" ca="1" si="1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2"/>
        <v>#DIV/0!</v>
      </c>
      <c r="J31" s="9">
        <v>52</v>
      </c>
      <c r="K31" s="9">
        <v>49.96</v>
      </c>
      <c r="L31" s="9" t="e">
        <f t="shared" ca="1" si="0"/>
        <v>#DIV/0!</v>
      </c>
      <c r="M31" s="9" t="str">
        <f t="shared" ca="1" si="1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2"/>
        <v>#DIV/0!</v>
      </c>
      <c r="J32" s="9">
        <v>52</v>
      </c>
      <c r="K32" s="9">
        <v>49.96</v>
      </c>
      <c r="L32" s="9" t="e">
        <f t="shared" ca="1" si="0"/>
        <v>#DIV/0!</v>
      </c>
      <c r="M32" s="9" t="str">
        <f t="shared" ca="1" si="1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Echo'!$Y$11:$Y$596,MATCH('(3)Flange Peq'!$A33,'Input Echo'!$I$11:$I$596,0)),INDEX('Input Echo'!$Y$11:$Y$596,MATCH('(3)Flange Peq'!$A33,'Input Echo'!$J$11:$J$596,0)))</f>
        <v>10</v>
      </c>
      <c r="E33" s="9">
        <v>189</v>
      </c>
      <c r="F33" s="9">
        <v>120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0"/>
        <v>0</v>
      </c>
      <c r="M33" s="9" t="str">
        <f t="shared" ca="1" si="1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Echo'!$Y$11:$Y$596,MATCH('(3)Flange Peq'!$A34,'Input Echo'!$I$11:$I$596,0)),INDEX('Input Echo'!$Y$11:$Y$596,MATCH('(3)Flange Peq'!$A34,'Input Echo'!$J$11:$J$596,0)))</f>
        <v>10</v>
      </c>
      <c r="E34" s="9">
        <v>232</v>
      </c>
      <c r="F34" s="9">
        <v>137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2"/>
        <v>#DIV/0!</v>
      </c>
      <c r="J34" s="9">
        <v>110</v>
      </c>
      <c r="K34" s="9">
        <v>46.37</v>
      </c>
      <c r="L34" s="9" t="e">
        <f t="shared" ca="1" si="0"/>
        <v>#DIV/0!</v>
      </c>
      <c r="M34" s="9" t="str">
        <f t="shared" ca="1" si="1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139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113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2"/>
        <v>#DIV/0!</v>
      </c>
      <c r="J36" s="9">
        <v>110</v>
      </c>
      <c r="K36" s="9">
        <v>17.309999999999999</v>
      </c>
      <c r="L36" s="9" t="e">
        <f t="shared" ca="1" si="0"/>
        <v>#DIV/0!</v>
      </c>
      <c r="M36" s="9" t="str">
        <f t="shared" ca="1" si="1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Echo'!$Y$11:$Y$596,MATCH('(3)Flange Peq'!$A37,'Input Echo'!$I$11:$I$596,0)),INDEX('Input Echo'!$Y$11:$Y$596,MATCH('(3)Flange Peq'!$A37,'Input Echo'!$J$11:$J$596,0)))</f>
        <v>10</v>
      </c>
      <c r="E37" s="9">
        <v>91</v>
      </c>
      <c r="F37" s="9">
        <v>69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2"/>
        <v>#DIV/0!</v>
      </c>
      <c r="J37" s="9">
        <v>110</v>
      </c>
      <c r="K37" s="9">
        <v>17.309999999999999</v>
      </c>
      <c r="L37" s="9" t="e">
        <f t="shared" ca="1" si="0"/>
        <v>#DIV/0!</v>
      </c>
      <c r="M37" s="9" t="str">
        <f t="shared" ca="1" si="1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Echo'!$Y$11:$Y$596,MATCH('(3)Flange Peq'!$A38,'Input Echo'!$I$11:$I$596,0)),INDEX('Input Echo'!$Y$11:$Y$596,MATCH('(3)Flange Peq'!$A38,'Input Echo'!$J$11:$J$596,0)))</f>
        <v>10</v>
      </c>
      <c r="E38" s="9">
        <v>2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2"/>
        <v>#DIV/0!</v>
      </c>
      <c r="J38" s="9">
        <v>52</v>
      </c>
      <c r="K38" s="9">
        <v>49.96</v>
      </c>
      <c r="L38" s="9" t="e">
        <f t="shared" ca="1" si="0"/>
        <v>#DIV/0!</v>
      </c>
      <c r="M38" s="9" t="str">
        <f t="shared" ca="1" si="1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Echo'!$Y$11:$Y$596,MATCH('(3)Flange Peq'!$A39,'Input Echo'!$I$11:$I$596,0)),INDEX('Input Echo'!$Y$11:$Y$596,MATCH('(3)Flange Peq'!$A39,'Input Echo'!$J$11:$J$596,0)))</f>
        <v>17</v>
      </c>
      <c r="E39" s="9">
        <v>2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2"/>
        <v>#DIV/0!</v>
      </c>
      <c r="J39" s="9">
        <v>52</v>
      </c>
      <c r="K39" s="9">
        <v>49.96</v>
      </c>
      <c r="L39" s="9" t="e">
        <f t="shared" ca="1" si="0"/>
        <v>#DIV/0!</v>
      </c>
      <c r="M39" s="9" t="str">
        <f t="shared" ca="1" si="1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Echo'!$Y$11:$Y$596,MATCH('(3)Flange Peq'!$A40,'Input Echo'!$I$11:$I$596,0)),INDEX('Input Echo'!$Y$11:$Y$596,MATCH('(3)Flange Peq'!$A40,'Input Echo'!$J$11:$J$596,0)))</f>
        <v>17</v>
      </c>
      <c r="E40" s="9">
        <v>58</v>
      </c>
      <c r="F40" s="9">
        <v>19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2"/>
        <v>#DIV/0!</v>
      </c>
      <c r="J40" s="9">
        <v>52</v>
      </c>
      <c r="K40" s="9">
        <v>49.96</v>
      </c>
      <c r="L40" s="9" t="e">
        <f t="shared" ref="L40:L71" ca="1" si="3">(I40/K40)*100</f>
        <v>#DIV/0!</v>
      </c>
      <c r="M40" s="9" t="str">
        <f t="shared" ref="M40:M71" ca="1" si="4">B40&amp;C40</f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2"/>
        <v>#DIV/0!</v>
      </c>
      <c r="J41" s="9">
        <v>110</v>
      </c>
      <c r="K41" s="9">
        <v>17.309999999999999</v>
      </c>
      <c r="L41" s="9" t="e">
        <f t="shared" ca="1" si="3"/>
        <v>#DIV/0!</v>
      </c>
      <c r="M41" s="9" t="str">
        <f t="shared" ca="1" si="4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Echo'!$Y$11:$Y$596,MATCH('(3)Flange Peq'!$A42,'Input Echo'!$I$11:$I$596,0)),INDEX('Input Echo'!$Y$11:$Y$596,MATCH('(3)Flange Peq'!$A42,'Input Echo'!$J$11:$J$596,0)))</f>
        <v>17</v>
      </c>
      <c r="E42" s="9">
        <v>710</v>
      </c>
      <c r="F42" s="9">
        <v>139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3"/>
        <v>0</v>
      </c>
      <c r="M42" s="9" t="str">
        <f t="shared" ca="1" si="4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Echo'!$Y$11:$Y$596,MATCH('(3)Flange Peq'!$A43,'Input Echo'!$I$11:$I$596,0)),INDEX('Input Echo'!$Y$11:$Y$596,MATCH('(3)Flange Peq'!$A43,'Input Echo'!$J$11:$J$596,0)))</f>
        <v>10</v>
      </c>
      <c r="E43" s="9">
        <v>710</v>
      </c>
      <c r="F43" s="9">
        <v>139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3"/>
        <v>0</v>
      </c>
      <c r="M43" s="9" t="str">
        <f t="shared" ca="1" si="4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Echo'!$Y$11:$Y$596,MATCH('(3)Flange Peq'!$A44,'Input Echo'!$I$11:$I$596,0)),INDEX('Input Echo'!$Y$11:$Y$596,MATCH('(3)Flange Peq'!$A44,'Input Echo'!$J$11:$J$596,0)))</f>
        <v>20</v>
      </c>
      <c r="E44" s="9">
        <v>90</v>
      </c>
      <c r="F44" s="9">
        <v>55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2"/>
        <v>22.499999064840029</v>
      </c>
      <c r="J44" s="9">
        <v>110</v>
      </c>
      <c r="K44" s="9">
        <v>17.309999999999999</v>
      </c>
      <c r="L44" s="9">
        <f t="shared" ca="1" si="3"/>
        <v>129.98266357504352</v>
      </c>
      <c r="M44" s="9" t="str">
        <f t="shared" ca="1" si="4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Echo'!$Y$11:$Y$596,MATCH('(3)Flange Peq'!$A45,'Input Echo'!$I$11:$I$596,0)),INDEX('Input Echo'!$Y$11:$Y$596,MATCH('(3)Flange Peq'!$A45,'Input Echo'!$J$11:$J$596,0)))</f>
        <v>20</v>
      </c>
      <c r="E45" s="9">
        <v>433</v>
      </c>
      <c r="F45" s="9">
        <v>66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3"/>
        <v>0</v>
      </c>
      <c r="M45" s="9" t="str">
        <f t="shared" ca="1" si="4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3"/>
        <v>0</v>
      </c>
      <c r="M46" s="9" t="str">
        <f t="shared" ca="1" si="4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35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2"/>
        <v>#DIV/0!</v>
      </c>
      <c r="J47" s="9">
        <v>52</v>
      </c>
      <c r="K47" s="9">
        <v>49.96</v>
      </c>
      <c r="L47" s="9" t="e">
        <f t="shared" ca="1" si="3"/>
        <v>#DIV/0!</v>
      </c>
      <c r="M47" s="9" t="str">
        <f t="shared" ca="1" si="4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Echo'!$Y$11:$Y$596,MATCH('(3)Flange Peq'!$A48,'Input Echo'!$I$11:$I$596,0)),INDEX('Input Echo'!$Y$11:$Y$596,MATCH('(3)Flange Peq'!$A48,'Input Echo'!$J$11:$J$596,0)))</f>
        <v>10</v>
      </c>
      <c r="E48" s="9">
        <v>34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2"/>
        <v>#DIV/0!</v>
      </c>
      <c r="J48" s="9">
        <v>52</v>
      </c>
      <c r="K48" s="9">
        <v>49.96</v>
      </c>
      <c r="L48" s="9" t="e">
        <f t="shared" ca="1" si="3"/>
        <v>#DIV/0!</v>
      </c>
      <c r="M48" s="9" t="str">
        <f t="shared" ca="1" si="4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Echo'!$Y$11:$Y$596,MATCH('(3)Flange Peq'!$A49,'Input Echo'!$I$11:$I$596,0)),INDEX('Input Echo'!$Y$11:$Y$596,MATCH('(3)Flange Peq'!$A49,'Input Echo'!$J$11:$J$596,0)))</f>
        <v>10</v>
      </c>
      <c r="E49" s="9">
        <v>34</v>
      </c>
      <c r="F49" s="9">
        <v>57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2"/>
        <v>#DIV/0!</v>
      </c>
      <c r="J49" s="9">
        <v>52</v>
      </c>
      <c r="K49" s="9">
        <v>49.96</v>
      </c>
      <c r="L49" s="9" t="e">
        <f t="shared" ca="1" si="3"/>
        <v>#DIV/0!</v>
      </c>
      <c r="M49" s="9" t="str">
        <f t="shared" ca="1" si="4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2"/>
        <v>#DIV/0!</v>
      </c>
      <c r="J50" s="9">
        <v>52</v>
      </c>
      <c r="K50" s="9">
        <v>49.96</v>
      </c>
      <c r="L50" s="9" t="e">
        <f t="shared" ca="1" si="3"/>
        <v>#DIV/0!</v>
      </c>
      <c r="M50" s="9" t="str">
        <f t="shared" ca="1" si="4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2969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2"/>
        <v>33.609430771060147</v>
      </c>
      <c r="J51" s="9">
        <v>110</v>
      </c>
      <c r="K51" s="9">
        <v>17.309999999999999</v>
      </c>
      <c r="L51" s="9">
        <f t="shared" ca="1" si="3"/>
        <v>194.16193397492864</v>
      </c>
      <c r="M51" s="9" t="str">
        <f t="shared" ca="1" si="4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2969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2"/>
        <v>#DIV/0!</v>
      </c>
      <c r="J52" s="9">
        <v>110</v>
      </c>
      <c r="K52" s="9">
        <v>17.309999999999999</v>
      </c>
      <c r="L52" s="9" t="e">
        <f t="shared" ca="1" si="3"/>
        <v>#DIV/0!</v>
      </c>
      <c r="M52" s="9" t="str">
        <f t="shared" ca="1" si="4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Echo'!$Y$11:$Y$596,MATCH('(3)Flange Peq'!$A53,'Input Echo'!$I$11:$I$596,0)),INDEX('Input Echo'!$Y$11:$Y$596,MATCH('(3)Flange Peq'!$A53,'Input Echo'!$J$11:$J$596,0)))</f>
        <v>10</v>
      </c>
      <c r="E53" s="9">
        <v>27783</v>
      </c>
      <c r="F53" s="9">
        <v>510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2"/>
        <v>#DIV/0!</v>
      </c>
      <c r="J53" s="9">
        <v>110</v>
      </c>
      <c r="K53" s="9">
        <v>17.309999999999999</v>
      </c>
      <c r="L53" s="9" t="e">
        <f t="shared" ca="1" si="3"/>
        <v>#DIV/0!</v>
      </c>
      <c r="M53" s="9" t="str">
        <f t="shared" ca="1" si="4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Echo'!$Y$11:$Y$596,MATCH('(3)Flange Peq'!$A54,'Input Echo'!$I$11:$I$596,0)),INDEX('Input Echo'!$Y$11:$Y$596,MATCH('(3)Flange Peq'!$A54,'Input Echo'!$J$11:$J$596,0)))</f>
        <v>10</v>
      </c>
      <c r="E54" s="9">
        <v>4836</v>
      </c>
      <c r="F54" s="9">
        <v>455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2"/>
        <v>#DIV/0!</v>
      </c>
      <c r="J54" s="9">
        <v>100</v>
      </c>
      <c r="K54" s="9">
        <v>46.68</v>
      </c>
      <c r="L54" s="9" t="e">
        <f t="shared" ca="1" si="3"/>
        <v>#DIV/0!</v>
      </c>
      <c r="M54" s="9" t="str">
        <f t="shared" ca="1" si="4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Echo'!$Y$11:$Y$596,MATCH('(3)Flange Peq'!$A55,'Input Echo'!$I$11:$I$596,0)),INDEX('Input Echo'!$Y$11:$Y$596,MATCH('(3)Flange Peq'!$A55,'Input Echo'!$J$11:$J$596,0)))</f>
        <v>20</v>
      </c>
      <c r="E55" s="9">
        <v>2452</v>
      </c>
      <c r="F55" s="9">
        <v>325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2"/>
        <v>#DIV/0!</v>
      </c>
      <c r="J55" s="9">
        <v>100</v>
      </c>
      <c r="K55" s="9">
        <v>46.68</v>
      </c>
      <c r="L55" s="9" t="e">
        <f t="shared" ca="1" si="3"/>
        <v>#DIV/0!</v>
      </c>
      <c r="M55" s="9" t="str">
        <f t="shared" ca="1" si="4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Echo'!$Y$11:$Y$596,MATCH('(3)Flange Peq'!$A56,'Input Echo'!$I$11:$I$596,0)),INDEX('Input Echo'!$Y$11:$Y$596,MATCH('(3)Flange Peq'!$A56,'Input Echo'!$J$11:$J$596,0)))</f>
        <v>20</v>
      </c>
      <c r="E56" s="9">
        <v>2452</v>
      </c>
      <c r="F56" s="9">
        <v>654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2"/>
        <v>#DIV/0!</v>
      </c>
      <c r="J56" s="9">
        <v>100</v>
      </c>
      <c r="K56" s="9">
        <v>46.68</v>
      </c>
      <c r="L56" s="9" t="e">
        <f t="shared" ca="1" si="3"/>
        <v>#DIV/0!</v>
      </c>
      <c r="M56" s="9" t="str">
        <f t="shared" ca="1" si="4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Echo'!$Y$11:$Y$596,MATCH('(3)Flange Peq'!$A57,'Input Echo'!$I$11:$I$596,0)),INDEX('Input Echo'!$Y$11:$Y$596,MATCH('(3)Flange Peq'!$A57,'Input Echo'!$J$11:$J$596,0)))</f>
        <v>20</v>
      </c>
      <c r="E57" s="9">
        <v>568</v>
      </c>
      <c r="F57" s="9">
        <v>1718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2"/>
        <v>#DIV/0!</v>
      </c>
      <c r="J57" s="9">
        <v>100</v>
      </c>
      <c r="K57" s="9">
        <v>46.68</v>
      </c>
      <c r="L57" s="9" t="e">
        <f t="shared" ca="1" si="3"/>
        <v>#DIV/0!</v>
      </c>
      <c r="M57" s="9" t="str">
        <f t="shared" ca="1" si="4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Echo'!$Y$11:$Y$596,MATCH('(3)Flange Peq'!$A58,'Input Echo'!$I$11:$I$596,0)),INDEX('Input Echo'!$Y$11:$Y$596,MATCH('(3)Flange Peq'!$A58,'Input Echo'!$J$11:$J$596,0)))</f>
        <v>20</v>
      </c>
      <c r="E58" s="9">
        <v>285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2"/>
        <v>25.094535909442914</v>
      </c>
      <c r="J58" s="9">
        <v>110</v>
      </c>
      <c r="K58" s="9">
        <v>17.309999999999999</v>
      </c>
      <c r="L58" s="9">
        <f t="shared" ca="1" si="3"/>
        <v>144.97132241157087</v>
      </c>
      <c r="M58" s="9" t="str">
        <f t="shared" ca="1" si="4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Echo'!$Y$11:$Y$596,MATCH('(3)Flange Peq'!$A59,'Input Echo'!$I$11:$I$596,0)),INDEX('Input Echo'!$Y$11:$Y$596,MATCH('(3)Flange Peq'!$A59,'Input Echo'!$J$11:$J$596,0)))</f>
        <v>20</v>
      </c>
      <c r="E59" s="9">
        <v>285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2"/>
        <v>25.094535909442914</v>
      </c>
      <c r="J59" s="9">
        <v>110</v>
      </c>
      <c r="K59" s="9">
        <v>17.309999999999999</v>
      </c>
      <c r="L59" s="9">
        <f t="shared" ca="1" si="3"/>
        <v>144.97132241157087</v>
      </c>
      <c r="M59" s="9" t="str">
        <f t="shared" ca="1" si="4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Echo'!$Y$11:$Y$596,MATCH('(3)Flange Peq'!$A60,'Input Echo'!$I$11:$I$596,0)),INDEX('Input Echo'!$Y$11:$Y$596,MATCH('(3)Flange Peq'!$A60,'Input Echo'!$J$11:$J$596,0)))</f>
        <v>20</v>
      </c>
      <c r="E60" s="9">
        <v>132</v>
      </c>
      <c r="F60" s="9">
        <v>40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2"/>
        <v>#DIV/0!</v>
      </c>
      <c r="J60" s="9">
        <v>110</v>
      </c>
      <c r="K60" s="9">
        <v>17.309999999999999</v>
      </c>
      <c r="L60" s="9" t="e">
        <f t="shared" ca="1" si="3"/>
        <v>#DIV/0!</v>
      </c>
      <c r="M60" s="9" t="str">
        <f t="shared" ca="1" si="4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Echo'!$Y$11:$Y$596,MATCH('(3)Flange Peq'!$A61,'Input Echo'!$I$11:$I$596,0)),INDEX('Input Echo'!$Y$11:$Y$596,MATCH('(3)Flange Peq'!$A61,'Input Echo'!$J$11:$J$596,0)))</f>
        <v>10</v>
      </c>
      <c r="E61" s="9">
        <v>49</v>
      </c>
      <c r="F61" s="9">
        <v>48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2"/>
        <v>#DIV/0!</v>
      </c>
      <c r="J61" s="9">
        <v>110</v>
      </c>
      <c r="K61" s="9">
        <v>17.309999999999999</v>
      </c>
      <c r="L61" s="9" t="e">
        <f t="shared" ca="1" si="3"/>
        <v>#DIV/0!</v>
      </c>
      <c r="M61" s="9" t="str">
        <f t="shared" ca="1" si="4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90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2"/>
        <v>26.709254421427495</v>
      </c>
      <c r="J62" s="9">
        <v>110</v>
      </c>
      <c r="K62" s="9">
        <v>17.309999999999999</v>
      </c>
      <c r="L62" s="9">
        <f t="shared" ca="1" si="3"/>
        <v>154.29956338201904</v>
      </c>
      <c r="M62" s="9" t="str">
        <f t="shared" ca="1" si="4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90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2"/>
        <v>#DIV/0!</v>
      </c>
      <c r="J63" s="9">
        <v>52</v>
      </c>
      <c r="K63" s="9">
        <v>19.21</v>
      </c>
      <c r="L63" s="9" t="e">
        <f t="shared" ca="1" si="3"/>
        <v>#DIV/0!</v>
      </c>
      <c r="M63" s="9" t="str">
        <f t="shared" ca="1" si="4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Echo'!$Y$11:$Y$596,MATCH('(3)Flange Peq'!$A64,'Input Echo'!$I$11:$I$596,0)),INDEX('Input Echo'!$Y$11:$Y$596,MATCH('(3)Flange Peq'!$A64,'Input Echo'!$J$11:$J$596,0)))</f>
        <v>20</v>
      </c>
      <c r="E64" s="9">
        <v>32</v>
      </c>
      <c r="F64" s="9">
        <v>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2"/>
        <v>20.728908613730635</v>
      </c>
      <c r="J64" s="9">
        <v>52</v>
      </c>
      <c r="K64" s="9">
        <v>49.96</v>
      </c>
      <c r="L64" s="9">
        <f t="shared" ca="1" si="3"/>
        <v>41.491010035489658</v>
      </c>
      <c r="M64" s="9" t="str">
        <f t="shared" ca="1" si="4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Echo'!$Y$11:$Y$596,MATCH('(3)Flange Peq'!$A65,'Input Echo'!$I$11:$I$596,0)),INDEX('Input Echo'!$Y$11:$Y$596,MATCH('(3)Flange Peq'!$A65,'Input Echo'!$J$11:$J$596,0)))</f>
        <v>20</v>
      </c>
      <c r="E65" s="9">
        <v>32</v>
      </c>
      <c r="F65" s="9">
        <v>9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2"/>
        <v>#DIV/0!</v>
      </c>
      <c r="J66" s="9">
        <v>52</v>
      </c>
      <c r="K66" s="9">
        <v>49.96</v>
      </c>
      <c r="L66" s="9" t="e">
        <f t="shared" ca="1" si="3"/>
        <v>#DIV/0!</v>
      </c>
      <c r="M66" s="9" t="str">
        <f t="shared" ca="1" si="4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2"/>
        <v>21.773108580441164</v>
      </c>
      <c r="J71" s="9">
        <v>52</v>
      </c>
      <c r="K71" s="9">
        <v>49.96</v>
      </c>
      <c r="L71" s="9">
        <f t="shared" ca="1" si="3"/>
        <v>43.58108202650353</v>
      </c>
      <c r="M71" s="9" t="str">
        <f t="shared" ca="1" si="4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2"/>
        <v>21.577581623871264</v>
      </c>
      <c r="J72" s="9">
        <v>52</v>
      </c>
      <c r="K72" s="9">
        <v>49.96</v>
      </c>
      <c r="L72" s="9">
        <f t="shared" ref="L72:L97" ca="1" si="5">(I72/K72)*100</f>
        <v>43.189715019758331</v>
      </c>
      <c r="M72" s="9" t="str">
        <f t="shared" ref="M72:M97" ca="1" si="6">B72&amp;C72</f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Echo'!$Y$11:$Y$596,MATCH('(3)Flange Peq'!$A73,'Input Echo'!$I$11:$I$596,0)),INDEX('Input Echo'!$Y$11:$Y$596,MATCH('(3)Flange Peq'!$A73,'Input Echo'!$J$11:$J$596,0)))</f>
        <v>20</v>
      </c>
      <c r="E73" s="9">
        <v>183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7">D73+(4*E73*10)/(PI()*G73^2)+16*F73*10^4/(PI()*G73^2*H73)</f>
        <v>20.582958162138738</v>
      </c>
      <c r="J73" s="9">
        <v>52</v>
      </c>
      <c r="K73" s="9">
        <v>49.96</v>
      </c>
      <c r="L73" s="9">
        <f t="shared" ca="1" si="5"/>
        <v>41.198875424617171</v>
      </c>
      <c r="M73" s="9" t="str">
        <f t="shared" ca="1" si="6"/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7"/>
        <v>20.843125523318527</v>
      </c>
      <c r="J74" s="9">
        <v>52</v>
      </c>
      <c r="K74" s="9">
        <v>49.96</v>
      </c>
      <c r="L74" s="9">
        <f t="shared" ca="1" si="5"/>
        <v>41.719626748035481</v>
      </c>
      <c r="M74" s="9" t="str">
        <f t="shared" ca="1" si="6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7"/>
        <v>12.680340425290542</v>
      </c>
      <c r="J75" s="9">
        <v>52</v>
      </c>
      <c r="K75" s="9">
        <v>49.96</v>
      </c>
      <c r="L75" s="9">
        <f t="shared" ca="1" si="5"/>
        <v>25.380985639092358</v>
      </c>
      <c r="M75" s="9" t="str">
        <f t="shared" ca="1" si="6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7"/>
        <v>12.283331376417646</v>
      </c>
      <c r="J76" s="9">
        <v>52</v>
      </c>
      <c r="K76" s="9">
        <v>49.96</v>
      </c>
      <c r="L76" s="9">
        <f t="shared" ca="1" si="5"/>
        <v>24.586331818289921</v>
      </c>
      <c r="M76" s="9" t="str">
        <f t="shared" ca="1" si="6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6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6">
        <f>IFERROR(INDEX('Input Echo'!$Y$11:$Y$596,MATCH('(3)Flange Peq'!$A78,'Input Echo'!$I$11:$I$596,0)),INDEX('Input Echo'!$Y$11:$Y$596,MATCH('(3)Flange Peq'!$A78,'Input Echo'!$J$11:$J$596,0)))</f>
        <v>10</v>
      </c>
      <c r="E78" s="9">
        <v>4161</v>
      </c>
      <c r="F78" s="9">
        <v>14425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7"/>
        <v>#DIV/0!</v>
      </c>
      <c r="J78" s="9">
        <v>70</v>
      </c>
      <c r="K78" s="9">
        <v>18.649999999999999</v>
      </c>
      <c r="L78" s="9" t="e">
        <f t="shared" ca="1" si="5"/>
        <v>#DIV/0!</v>
      </c>
      <c r="M78" s="9" t="str">
        <f t="shared" ca="1" si="6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6">
        <f>IFERROR(INDEX('Input Echo'!$Y$11:$Y$596,MATCH('(3)Flange Peq'!$A79,'Input Echo'!$I$11:$I$596,0)),INDEX('Input Echo'!$Y$11:$Y$596,MATCH('(3)Flange Peq'!$A79,'Input Echo'!$J$11:$J$596,0)))</f>
        <v>10</v>
      </c>
      <c r="E79" s="9">
        <v>1137</v>
      </c>
      <c r="F79" s="9">
        <v>977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7"/>
        <v>#DIV/0!</v>
      </c>
      <c r="J79" s="9">
        <v>110</v>
      </c>
      <c r="K79" s="9">
        <v>17.309999999999999</v>
      </c>
      <c r="L79" s="9" t="e">
        <f t="shared" ca="1" si="5"/>
        <v>#DIV/0!</v>
      </c>
      <c r="M79" s="9" t="str">
        <f t="shared" ca="1" si="6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6">
        <f>IFERROR(INDEX('Input Echo'!$Y$11:$Y$596,MATCH('(3)Flange Peq'!$A80,'Input Echo'!$I$11:$I$596,0)),INDEX('Input Echo'!$Y$11:$Y$596,MATCH('(3)Flange Peq'!$A80,'Input Echo'!$J$11:$J$596,0)))</f>
        <v>10</v>
      </c>
      <c r="E80" s="9">
        <v>1439</v>
      </c>
      <c r="F80" s="9">
        <v>480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5"/>
        <v>0</v>
      </c>
      <c r="M80" s="9" t="str">
        <f t="shared" ca="1" si="6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6">
        <f>IFERROR(INDEX('Input Echo'!$Y$11:$Y$596,MATCH('(3)Flange Peq'!$A81,'Input Echo'!$I$11:$I$596,0)),INDEX('Input Echo'!$Y$11:$Y$596,MATCH('(3)Flange Peq'!$A81,'Input Echo'!$J$11:$J$596,0)))</f>
        <v>10</v>
      </c>
      <c r="E81" s="9">
        <v>10653</v>
      </c>
      <c r="F81" s="9">
        <v>606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7"/>
        <v>#DIV/0!</v>
      </c>
      <c r="J81" s="9">
        <v>110</v>
      </c>
      <c r="K81" s="9">
        <v>17.309999999999999</v>
      </c>
      <c r="L81" s="9" t="e">
        <f t="shared" ca="1" si="5"/>
        <v>#DIV/0!</v>
      </c>
      <c r="M81" s="9" t="str">
        <f t="shared" ca="1" si="6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6">
        <f>IFERROR(INDEX('Input Echo'!$Y$11:$Y$596,MATCH('(3)Flange Peq'!$A82,'Input Echo'!$I$11:$I$596,0)),INDEX('Input Echo'!$Y$11:$Y$596,MATCH('(3)Flange Peq'!$A82,'Input Echo'!$J$11:$J$596,0)))</f>
        <v>10</v>
      </c>
      <c r="E82" s="9">
        <v>3847</v>
      </c>
      <c r="F82" s="9">
        <v>866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7"/>
        <v>#DIV/0!</v>
      </c>
      <c r="J82" s="9">
        <v>110</v>
      </c>
      <c r="K82" s="9">
        <v>34.03</v>
      </c>
      <c r="L82" s="9" t="e">
        <f t="shared" ca="1" si="5"/>
        <v>#DIV/0!</v>
      </c>
      <c r="M82" s="9" t="str">
        <f t="shared" ca="1" si="6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6">
        <f>IFERROR(INDEX('Input Echo'!$Y$11:$Y$596,MATCH('(3)Flange Peq'!$A83,'Input Echo'!$I$11:$I$596,0)),INDEX('Input Echo'!$Y$11:$Y$596,MATCH('(3)Flange Peq'!$A83,'Input Echo'!$J$11:$J$596,0)))</f>
        <v>10</v>
      </c>
      <c r="E83" s="9">
        <v>1067</v>
      </c>
      <c r="F83" s="9">
        <v>103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7"/>
        <v>#DIV/0!</v>
      </c>
      <c r="J83" s="9">
        <v>110</v>
      </c>
      <c r="K83" s="9">
        <v>17.32</v>
      </c>
      <c r="L83" s="9" t="e">
        <f t="shared" ca="1" si="5"/>
        <v>#DIV/0!</v>
      </c>
      <c r="M83" s="9" t="str">
        <f t="shared" ca="1" si="6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6">
        <f>IFERROR(INDEX('Input Echo'!$Y$11:$Y$596,MATCH('(3)Flange Peq'!$A84,'Input Echo'!$I$11:$I$596,0)),INDEX('Input Echo'!$Y$11:$Y$596,MATCH('(3)Flange Peq'!$A84,'Input Echo'!$J$11:$J$596,0)))</f>
        <v>10</v>
      </c>
      <c r="E84" s="9">
        <v>231</v>
      </c>
      <c r="F84" s="9">
        <v>1406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5"/>
        <v>0</v>
      </c>
      <c r="M84" s="9" t="str">
        <f t="shared" ca="1" si="6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6">
        <f>IFERROR(INDEX('Input Echo'!$Y$11:$Y$596,MATCH('(3)Flange Peq'!$A85,'Input Echo'!$I$11:$I$596,0)),INDEX('Input Echo'!$Y$11:$Y$596,MATCH('(3)Flange Peq'!$A85,'Input Echo'!$J$11:$J$596,0)))</f>
        <v>10</v>
      </c>
      <c r="E85" s="9">
        <v>2030</v>
      </c>
      <c r="F85" s="9">
        <v>1608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7"/>
        <v>#DIV/0!</v>
      </c>
      <c r="J85" s="9">
        <v>52</v>
      </c>
      <c r="K85" s="9">
        <v>49.96</v>
      </c>
      <c r="L85" s="9" t="e">
        <f t="shared" ca="1" si="5"/>
        <v>#DIV/0!</v>
      </c>
      <c r="M85" s="9" t="str">
        <f t="shared" ca="1" si="6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6">
        <f>IFERROR(INDEX('Input Echo'!$Y$11:$Y$596,MATCH('(3)Flange Peq'!$A86,'Input Echo'!$I$11:$I$596,0)),INDEX('Input Echo'!$Y$11:$Y$596,MATCH('(3)Flange Peq'!$A86,'Input Echo'!$J$11:$J$596,0)))</f>
        <v>10</v>
      </c>
      <c r="E86" s="9">
        <v>2747</v>
      </c>
      <c r="F86" s="9">
        <v>3810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7"/>
        <v>#DIV/0!</v>
      </c>
      <c r="J86" s="9">
        <v>52</v>
      </c>
      <c r="K86" s="9">
        <v>49.96</v>
      </c>
      <c r="L86" s="9" t="e">
        <f t="shared" ca="1" si="5"/>
        <v>#DIV/0!</v>
      </c>
      <c r="M86" s="9" t="str">
        <f t="shared" ca="1" si="6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6">
        <f>IFERROR(INDEX('Input Echo'!$Y$11:$Y$596,MATCH('(3)Flange Peq'!$A87,'Input Echo'!$I$11:$I$596,0)),INDEX('Input Echo'!$Y$11:$Y$596,MATCH('(3)Flange Peq'!$A87,'Input Echo'!$J$11:$J$596,0)))</f>
        <v>10</v>
      </c>
      <c r="E87" s="9">
        <v>1562</v>
      </c>
      <c r="F87" s="9">
        <v>1281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7"/>
        <v>#DIV/0!</v>
      </c>
      <c r="J87" s="9">
        <v>70</v>
      </c>
      <c r="K87" s="9">
        <v>18.649999999999999</v>
      </c>
      <c r="L87" s="9" t="e">
        <f t="shared" ca="1" si="5"/>
        <v>#DIV/0!</v>
      </c>
      <c r="M87" s="9" t="str">
        <f t="shared" ca="1" si="6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6">
        <f>IFERROR(INDEX('Input Echo'!$Y$11:$Y$596,MATCH('(3)Flange Peq'!$A88,'Input Echo'!$I$11:$I$596,0)),INDEX('Input Echo'!$Y$11:$Y$596,MATCH('(3)Flange Peq'!$A88,'Input Echo'!$J$11:$J$596,0)))</f>
        <v>10</v>
      </c>
      <c r="E88" s="9">
        <v>2322</v>
      </c>
      <c r="F88" s="9">
        <v>668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7"/>
        <v>#DIV/0!</v>
      </c>
      <c r="J88" s="9">
        <v>110</v>
      </c>
      <c r="K88" s="9">
        <v>34.03</v>
      </c>
      <c r="L88" s="9" t="e">
        <f t="shared" ca="1" si="5"/>
        <v>#DIV/0!</v>
      </c>
      <c r="M88" s="9" t="str">
        <f t="shared" ca="1" si="6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6">
        <f>IFERROR(INDEX('Input Echo'!$Y$11:$Y$596,MATCH('(3)Flange Peq'!$A89,'Input Echo'!$I$11:$I$596,0)),INDEX('Input Echo'!$Y$11:$Y$596,MATCH('(3)Flange Peq'!$A89,'Input Echo'!$J$11:$J$596,0)))</f>
        <v>17</v>
      </c>
      <c r="E89" s="9">
        <v>2820</v>
      </c>
      <c r="F89" s="9">
        <v>2533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7"/>
        <v>#DIV/0!</v>
      </c>
      <c r="J89" s="9">
        <v>110</v>
      </c>
      <c r="K89" s="9">
        <v>34.03</v>
      </c>
      <c r="L89" s="9" t="e">
        <f t="shared" ca="1" si="5"/>
        <v>#DIV/0!</v>
      </c>
      <c r="M89" s="9" t="str">
        <f t="shared" ca="1" si="6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6">
        <f>IFERROR(INDEX('Input Echo'!$Y$11:$Y$596,MATCH('(3)Flange Peq'!$A90,'Input Echo'!$I$11:$I$596,0)),INDEX('Input Echo'!$Y$11:$Y$596,MATCH('(3)Flange Peq'!$A90,'Input Echo'!$J$11:$J$596,0)))</f>
        <v>17</v>
      </c>
      <c r="E90" s="9">
        <v>1384</v>
      </c>
      <c r="F90" s="9">
        <v>160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6">
        <f>IFERROR(INDEX('Input Echo'!$Y$11:$Y$596,MATCH('(3)Flange Peq'!$A91,'Input Echo'!$I$11:$I$596,0)),INDEX('Input Echo'!$Y$11:$Y$596,MATCH('(3)Flange Peq'!$A91,'Input Echo'!$J$11:$J$596,0)))</f>
        <v>20</v>
      </c>
      <c r="E91" s="9">
        <v>1384</v>
      </c>
      <c r="F91" s="9">
        <v>194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7"/>
        <v>#DIV/0!</v>
      </c>
      <c r="J91" s="9">
        <v>70</v>
      </c>
      <c r="K91" s="9">
        <v>18.649999999999999</v>
      </c>
      <c r="L91" s="9" t="e">
        <f t="shared" ca="1" si="5"/>
        <v>#DIV/0!</v>
      </c>
      <c r="M91" s="9" t="str">
        <f t="shared" ca="1" si="6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6">
        <f>IFERROR(INDEX('Input Echo'!$Y$11:$Y$596,MATCH('(3)Flange Peq'!$A92,'Input Echo'!$I$11:$I$596,0)),INDEX('Input Echo'!$Y$11:$Y$596,MATCH('(3)Flange Peq'!$A92,'Input Echo'!$J$11:$J$596,0)))</f>
        <v>20</v>
      </c>
      <c r="E92" s="9">
        <v>1384</v>
      </c>
      <c r="F92" s="9">
        <v>193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5"/>
        <v>0</v>
      </c>
      <c r="M92" s="9" t="str">
        <f t="shared" ca="1" si="6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6">
        <f>IFERROR(INDEX('Input Echo'!$Y$11:$Y$596,MATCH('(3)Flange Peq'!$A93,'Input Echo'!$I$11:$I$596,0)),INDEX('Input Echo'!$Y$11:$Y$596,MATCH('(3)Flange Peq'!$A93,'Input Echo'!$J$11:$J$596,0)))</f>
        <v>17</v>
      </c>
      <c r="E93" s="9">
        <v>1384</v>
      </c>
      <c r="F93" s="9">
        <v>190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5"/>
        <v>0</v>
      </c>
      <c r="M93" s="9" t="str">
        <f t="shared" ca="1" si="6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6">
        <f>IFERROR(INDEX('Input Echo'!$Y$11:$Y$596,MATCH('(3)Flange Peq'!$A94,'Input Echo'!$I$11:$I$596,0)),INDEX('Input Echo'!$Y$11:$Y$596,MATCH('(3)Flange Peq'!$A94,'Input Echo'!$J$11:$J$596,0)))</f>
        <v>10</v>
      </c>
      <c r="E94" s="9">
        <v>1247</v>
      </c>
      <c r="F94" s="9">
        <v>9715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7"/>
        <v>52.779988081873242</v>
      </c>
      <c r="J94" s="9">
        <v>70</v>
      </c>
      <c r="K94" s="9">
        <v>18.649999999999999</v>
      </c>
      <c r="L94" s="9">
        <f t="shared" ca="1" si="5"/>
        <v>283.00261706098257</v>
      </c>
      <c r="M94" s="9" t="str">
        <f t="shared" ca="1" si="6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6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6">
        <f>IFERROR(INDEX('Input Echo'!$Y$11:$Y$596,MATCH('(3)Flange Peq'!$A96,'Input Echo'!$I$11:$I$596,0)),INDEX('Input Echo'!$Y$11:$Y$596,MATCH('(3)Flange Peq'!$A96,'Input Echo'!$J$11:$J$596,0)))</f>
        <v>17</v>
      </c>
      <c r="E96" s="9">
        <v>8973</v>
      </c>
      <c r="F96" s="9">
        <v>23250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66.087170260192707</v>
      </c>
      <c r="J96" s="9">
        <v>110</v>
      </c>
      <c r="K96" s="9">
        <v>34.03</v>
      </c>
      <c r="L96" s="9">
        <f t="shared" ca="1" si="5"/>
        <v>194.20267487567648</v>
      </c>
      <c r="M96" s="9" t="str">
        <f t="shared" ca="1" si="6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6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6503</v>
      </c>
      <c r="E105" s="14">
        <f ca="1">IFERROR(INDEX(F8:F300,MATCH(F105:F600,I8:I300,0)),INDEX(E8:F300,MATCH(F105:F600,M8:M300,0)))</f>
        <v>395</v>
      </c>
      <c r="F105" s="20">
        <f t="array" aca="1" ref="F105" ca="1">MAX(IF(M8:M300=150&amp;150,I8:I300))</f>
        <v>23.45509633139779</v>
      </c>
      <c r="G105" s="19">
        <f ca="1">IFERROR(INDEX(L8:L300,MATCH(F105:F600,I8:I300,0)),INDEX(L8:L300,MATCH(F105:F600,M8:M300,0)))</f>
        <v>50.582480766439062</v>
      </c>
    </row>
    <row r="106" spans="1:13">
      <c r="A106" s="14">
        <f t="shared" ref="A106:A120" ca="1" si="8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9">IFERROR(INDEX(E9:E301,MATCH(F106:F601,I9:I301,0)),INDEX(E9:E301,MATCH(F106:F601,M9:M301,0)))</f>
        <v>6567</v>
      </c>
      <c r="E106" s="14">
        <f t="shared" ref="E106:E120" ca="1" si="10">IFERROR(INDEX(F9:F301,MATCH(F106:F601,I9:I301,0)),INDEX(E9:F301,MATCH(F106:F601,M9:M301,0)))</f>
        <v>263</v>
      </c>
      <c r="F106" s="19">
        <f t="array" aca="1" ref="F106" ca="1">MAX(IF(M8:M300=150&amp;50,I8:I300))</f>
        <v>25.763637365292269</v>
      </c>
      <c r="G106" s="19">
        <f t="shared" ref="G106:G120" ca="1" si="11">IFERROR(INDEX(L9:L301,MATCH(F106:F601,I9:I301,0)),INDEX(L9:L301,MATCH(F106:F601,M9:M301,0)))</f>
        <v>55.561003591313927</v>
      </c>
    </row>
    <row r="107" spans="1:13">
      <c r="A107" s="14">
        <f t="shared" ca="1" si="8"/>
        <v>2015</v>
      </c>
      <c r="B107" s="14">
        <v>150</v>
      </c>
      <c r="C107" s="14">
        <v>25</v>
      </c>
      <c r="D107" s="14">
        <f t="shared" ca="1" si="9"/>
        <v>586</v>
      </c>
      <c r="E107" s="14">
        <f t="shared" ca="1" si="10"/>
        <v>316</v>
      </c>
      <c r="F107" s="19">
        <f t="array" aca="1" ref="F107" ca="1">MAX(IF(M8:M300=150&amp;25,I8:I300))</f>
        <v>0</v>
      </c>
      <c r="G107" s="19">
        <f t="shared" ca="1" si="11"/>
        <v>0</v>
      </c>
    </row>
    <row r="108" spans="1:13">
      <c r="A108" s="14">
        <f t="shared" ca="1" si="8"/>
        <v>2015</v>
      </c>
      <c r="B108" s="14">
        <v>150</v>
      </c>
      <c r="C108" s="10">
        <v>100</v>
      </c>
      <c r="D108" s="14">
        <f t="shared" ca="1" si="9"/>
        <v>586</v>
      </c>
      <c r="E108" s="14">
        <f t="shared" ca="1" si="10"/>
        <v>316</v>
      </c>
      <c r="F108" s="19">
        <f t="array" aca="1" ref="F108" ca="1">MAX(IF(M8:M300=150&amp;100,I8:I300))</f>
        <v>0</v>
      </c>
      <c r="G108" s="19">
        <f t="shared" ca="1" si="11"/>
        <v>0</v>
      </c>
    </row>
    <row r="109" spans="1:13">
      <c r="A109" s="14">
        <f t="shared" ca="1" si="8"/>
        <v>2015</v>
      </c>
      <c r="B109" s="14">
        <v>150</v>
      </c>
      <c r="C109" s="10">
        <v>250</v>
      </c>
      <c r="D109" s="14">
        <f t="shared" ca="1" si="9"/>
        <v>586</v>
      </c>
      <c r="E109" s="14">
        <f t="shared" ca="1" si="10"/>
        <v>316</v>
      </c>
      <c r="F109" s="19">
        <f t="array" aca="1" ref="F109" ca="1">MAX(IF(M8:M300=150&amp;250,I8:I300))</f>
        <v>0</v>
      </c>
      <c r="G109" s="19">
        <f t="shared" ca="1" si="11"/>
        <v>0</v>
      </c>
    </row>
    <row r="110" spans="1:13">
      <c r="A110" s="14">
        <f t="shared" ca="1" si="8"/>
        <v>2015</v>
      </c>
      <c r="B110" s="14">
        <v>150</v>
      </c>
      <c r="C110" s="10">
        <v>400</v>
      </c>
      <c r="D110" s="14">
        <f t="shared" ca="1" si="9"/>
        <v>586</v>
      </c>
      <c r="E110" s="14">
        <f t="shared" ca="1" si="10"/>
        <v>316</v>
      </c>
      <c r="F110" s="19">
        <f t="array" aca="1" ref="F110" ca="1">MAX(IF(M8:M300=150&amp;400,I8:I300))</f>
        <v>0</v>
      </c>
      <c r="G110" s="19">
        <f t="shared" ca="1" si="11"/>
        <v>0</v>
      </c>
    </row>
    <row r="111" spans="1:13">
      <c r="A111" s="14">
        <f t="shared" ca="1" si="8"/>
        <v>20040</v>
      </c>
      <c r="B111" s="14">
        <v>150</v>
      </c>
      <c r="C111" s="10">
        <v>80</v>
      </c>
      <c r="D111" s="14">
        <f t="shared" ca="1" si="9"/>
        <v>586</v>
      </c>
      <c r="E111" s="14">
        <f t="shared" ca="1" si="10"/>
        <v>528</v>
      </c>
      <c r="F111" s="19">
        <f t="array" aca="1" ref="F111" ca="1">MAX(IF(M8:M300=150&amp;80,I8:I300))</f>
        <v>0</v>
      </c>
      <c r="G111" s="19">
        <f t="shared" ca="1" si="11"/>
        <v>0</v>
      </c>
    </row>
    <row r="112" spans="1:13">
      <c r="A112" s="14">
        <f t="shared" ca="1" si="8"/>
        <v>11800</v>
      </c>
      <c r="B112" s="14">
        <v>300</v>
      </c>
      <c r="C112" s="10">
        <v>150</v>
      </c>
      <c r="D112" s="14">
        <f t="shared" ca="1" si="9"/>
        <v>184</v>
      </c>
      <c r="E112" s="14">
        <f t="shared" ca="1" si="10"/>
        <v>33</v>
      </c>
      <c r="F112" s="19">
        <f t="array" aca="1" ref="F112" ca="1">MAX(IF(M8:M300=300&amp;150,I8:I300))</f>
        <v>21.773108580441164</v>
      </c>
      <c r="G112" s="19">
        <f t="shared" ca="1" si="11"/>
        <v>43.58108202650353</v>
      </c>
    </row>
    <row r="113" spans="1:7">
      <c r="A113" s="14">
        <f t="shared" ca="1" si="8"/>
        <v>240</v>
      </c>
      <c r="B113" s="14">
        <v>300</v>
      </c>
      <c r="C113" s="10">
        <v>50</v>
      </c>
      <c r="D113" s="14">
        <f t="shared" ca="1" si="9"/>
        <v>1247</v>
      </c>
      <c r="E113" s="14">
        <f t="shared" ca="1" si="10"/>
        <v>9715</v>
      </c>
      <c r="F113" s="19">
        <f t="array" aca="1" ref="F113" ca="1">MAX(IF(M8:M300=300&amp;50,I8:I300))</f>
        <v>52.779988081873242</v>
      </c>
      <c r="G113" s="19">
        <f t="shared" ca="1" si="11"/>
        <v>283.00261706098257</v>
      </c>
    </row>
    <row r="114" spans="1:7">
      <c r="A114" s="14">
        <f t="shared" ca="1" si="8"/>
        <v>6410</v>
      </c>
      <c r="B114" s="14">
        <v>300</v>
      </c>
      <c r="C114" s="10">
        <v>25</v>
      </c>
      <c r="D114" s="14">
        <f t="shared" ca="1" si="9"/>
        <v>765</v>
      </c>
      <c r="E114" s="14">
        <f t="shared" ca="1" si="10"/>
        <v>109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>
      <c r="A115" s="14">
        <f t="shared" ca="1" si="8"/>
        <v>1140</v>
      </c>
      <c r="B115" s="14">
        <v>300</v>
      </c>
      <c r="C115" s="10">
        <v>100</v>
      </c>
      <c r="D115" s="14">
        <f t="shared" ca="1" si="9"/>
        <v>285</v>
      </c>
      <c r="E115" s="14">
        <f t="shared" ca="1" si="10"/>
        <v>107</v>
      </c>
      <c r="F115" s="19">
        <f t="array" aca="1" ref="F115" ca="1">MAX(IF(M8:M300=300&amp;100,I8:I300))</f>
        <v>25.094535909442914</v>
      </c>
      <c r="G115" s="19">
        <f t="shared" ca="1" si="11"/>
        <v>144.97132241157087</v>
      </c>
    </row>
    <row r="116" spans="1:7">
      <c r="A116" s="14">
        <f t="shared" ca="1" si="8"/>
        <v>6410</v>
      </c>
      <c r="B116" s="14">
        <v>300</v>
      </c>
      <c r="C116" s="10">
        <v>250</v>
      </c>
      <c r="D116" s="14">
        <f t="shared" ca="1" si="9"/>
        <v>765</v>
      </c>
      <c r="E116" s="14">
        <f t="shared" ca="1" si="10"/>
        <v>109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>
      <c r="A117" s="14">
        <f t="shared" ca="1" si="8"/>
        <v>6410</v>
      </c>
      <c r="B117" s="14">
        <v>300</v>
      </c>
      <c r="C117" s="10">
        <v>400</v>
      </c>
      <c r="D117" s="14">
        <f t="shared" ca="1" si="9"/>
        <v>765</v>
      </c>
      <c r="E117" s="14">
        <f t="shared" ca="1" si="10"/>
        <v>109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>
      <c r="A118" s="14">
        <f t="shared" ca="1" si="8"/>
        <v>285</v>
      </c>
      <c r="B118" s="14">
        <v>300</v>
      </c>
      <c r="C118" s="10">
        <v>80</v>
      </c>
      <c r="D118" s="14">
        <f t="shared" ca="1" si="9"/>
        <v>8973</v>
      </c>
      <c r="E118" s="14">
        <f t="shared" ca="1" si="10"/>
        <v>23250</v>
      </c>
      <c r="F118" s="19">
        <f t="array" aca="1" ref="F118" ca="1">MAX(IF(M8:M300=300&amp;300,I8:I300))</f>
        <v>66.087170260192707</v>
      </c>
      <c r="G118" s="19">
        <f t="shared" ca="1" si="11"/>
        <v>194.20267487567648</v>
      </c>
    </row>
    <row r="119" spans="1:7">
      <c r="A119" s="14">
        <f t="shared" ca="1" si="8"/>
        <v>11500</v>
      </c>
      <c r="B119" s="17">
        <v>300</v>
      </c>
      <c r="C119" s="17">
        <v>40</v>
      </c>
      <c r="D119" s="14">
        <f t="shared" ca="1" si="9"/>
        <v>44</v>
      </c>
      <c r="E119" s="14">
        <f t="shared" ca="1" si="10"/>
        <v>90</v>
      </c>
      <c r="F119" s="21">
        <f t="array" aca="1" ref="F119" ca="1">MAX(IF(M8:M300=300&amp;40,I8:I300))</f>
        <v>26.709254421427495</v>
      </c>
      <c r="G119" s="19">
        <f t="shared" ca="1" si="11"/>
        <v>154.29956338201904</v>
      </c>
    </row>
    <row r="120" spans="1:7">
      <c r="A120" s="14">
        <f t="shared" ca="1" si="8"/>
        <v>285</v>
      </c>
      <c r="B120" s="17">
        <v>300</v>
      </c>
      <c r="C120" s="17">
        <v>300</v>
      </c>
      <c r="D120" s="14">
        <f t="shared" ca="1" si="9"/>
        <v>8973</v>
      </c>
      <c r="E120" s="14">
        <f t="shared" ca="1" si="10"/>
        <v>23250</v>
      </c>
      <c r="F120">
        <f t="array" aca="1" ref="F120" ca="1">MAX(IF(M8:M300=300&amp;300,I8:I300))</f>
        <v>66.087170260192707</v>
      </c>
      <c r="G120" s="19">
        <f t="shared" ca="1" si="11"/>
        <v>194.20267487567648</v>
      </c>
    </row>
  </sheetData>
  <sortState ref="A8:M97">
    <sortCondition ref="B8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30"/>
  <dimension ref="A1:M120"/>
  <sheetViews>
    <sheetView workbookViewId="0">
      <selection activeCell="A21" sqref="A21:M22"/>
    </sheetView>
  </sheetViews>
  <sheetFormatPr baseColWidth="10" defaultRowHeight="14.5"/>
  <cols>
    <col min="2" max="4" width="11.453125" style="8"/>
    <col min="8" max="8" width="11.453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29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736</v>
      </c>
      <c r="F8" s="9">
        <v>729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14.245272901689193</v>
      </c>
      <c r="J8" s="9">
        <v>110</v>
      </c>
      <c r="K8" s="9">
        <v>17.309999999999999</v>
      </c>
      <c r="L8" s="9">
        <f t="shared" ref="L8:L39" ca="1" si="0">(I8/K8)*100</f>
        <v>82.295048536621579</v>
      </c>
      <c r="M8" s="9" t="str">
        <f t="shared" ref="M8:M39" ca="1" si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736</v>
      </c>
      <c r="F9" s="9">
        <v>729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D9+4*E9*10/(PI()*G9^2)+16*F9*10^4/(PI()*G9^2*H9)</f>
        <v>14.245272901689193</v>
      </c>
      <c r="J9" s="9">
        <v>110</v>
      </c>
      <c r="K9" s="9">
        <v>17.309999999999999</v>
      </c>
      <c r="L9" s="9">
        <f t="shared" ca="1" si="0"/>
        <v>82.295048536621579</v>
      </c>
      <c r="M9" s="9" t="str">
        <f t="shared" ca="1" si="1"/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15878</v>
      </c>
      <c r="F10" s="9">
        <v>777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0150</v>
      </c>
    </row>
    <row r="11" spans="1:13">
      <c r="A11" s="9">
        <v>6310</v>
      </c>
      <c r="B11" s="15">
        <f ca="1">IFERROR(INDEX('Input Echo'!$M$11:$M$596,MATCH('(3)Flange Peq'!$A17,'Input Echo'!$I$11:$I$596,0)),INDEX('Input Echo'!$M$11:$M$596,MATCH('(3)Flange Peq'!$A17,'Input Echo'!$J$11:$J$596,0)))</f>
        <v>150</v>
      </c>
      <c r="C11" s="9">
        <f>IFERROR(INDEX('Input Echo'!$AI$11:$AI$596,MATCH('(3)Flange Peq'!$A17,'Input Echo'!$I$11:$I$596,0)),INDEX('Input Echo'!$AI$11:$AI$596,MATCH('(3)Flange Peq'!$A17,'Input Echo'!$J$11:$J$596,0)))</f>
        <v>50</v>
      </c>
      <c r="D11" s="9">
        <f>IFERROR(INDEX('Input Echo'!$Y$11:$Y$596,MATCH('(3)Flange Peq'!$A17,'Input Echo'!$I$11:$I$596,0)),INDEX('Input Echo'!$Y$11:$Y$596,MATCH('(3)Flange Peq'!$A17,'Input Echo'!$J$11:$J$596,0)))</f>
        <v>10</v>
      </c>
      <c r="E11" s="9">
        <v>444</v>
      </c>
      <c r="F11" s="9">
        <v>167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4">
        <f t="shared" ca="1" si="2"/>
        <v>16.168285208177466</v>
      </c>
      <c r="J11" s="9">
        <v>110</v>
      </c>
      <c r="K11" s="9">
        <v>17.309999999999999</v>
      </c>
      <c r="L11" s="9">
        <f t="shared" ca="1" si="0"/>
        <v>93.404305073237822</v>
      </c>
      <c r="M11" s="9" t="str">
        <f t="shared" ca="1" si="1"/>
        <v>15050</v>
      </c>
    </row>
    <row r="12" spans="1:13">
      <c r="A12" s="9">
        <v>6380</v>
      </c>
      <c r="B12" s="15">
        <f ca="1">IFERROR(INDEX('Input Echo'!$M$11:$M$596,MATCH('(3)Flange Peq'!$A18,'Input Echo'!$I$11:$I$596,0)),INDEX('Input Echo'!$M$11:$M$596,MATCH('(3)Flange Peq'!$A18,'Input Echo'!$J$11:$J$596,0)))</f>
        <v>150</v>
      </c>
      <c r="C12" s="9">
        <f>IFERROR(INDEX('Input Echo'!$AI$11:$AI$596,MATCH('(3)Flange Peq'!$A18,'Input Echo'!$I$11:$I$596,0)),INDEX('Input Echo'!$AI$11:$AI$596,MATCH('(3)Flange Peq'!$A18,'Input Echo'!$J$11:$J$596,0)))</f>
        <v>50</v>
      </c>
      <c r="D12" s="9">
        <f>IFERROR(INDEX('Input Echo'!$Y$11:$Y$596,MATCH('(3)Flange Peq'!$A18,'Input Echo'!$I$11:$I$596,0)),INDEX('Input Echo'!$Y$11:$Y$596,MATCH('(3)Flange Peq'!$A18,'Input Echo'!$J$11:$J$596,0)))</f>
        <v>10</v>
      </c>
      <c r="E12" s="9">
        <v>628</v>
      </c>
      <c r="F12" s="9">
        <v>102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4">
        <f t="shared" ca="1" si="2"/>
        <v>14.135321786777816</v>
      </c>
      <c r="J12" s="9">
        <v>52</v>
      </c>
      <c r="K12" s="9">
        <v>49.96</v>
      </c>
      <c r="L12" s="9">
        <f t="shared" ca="1" si="0"/>
        <v>28.293278196112521</v>
      </c>
      <c r="M12" s="9" t="str">
        <f t="shared" ca="1" si="1"/>
        <v>15050</v>
      </c>
    </row>
    <row r="13" spans="1:13">
      <c r="A13" s="9">
        <v>6490</v>
      </c>
      <c r="B13" s="15">
        <f ca="1">IFERROR(INDEX('Input Echo'!$M$11:$M$596,MATCH('(3)Flange Peq'!$A19,'Input Echo'!$I$11:$I$596,0)),INDEX('Input Echo'!$M$11:$M$596,MATCH('(3)Flange Peq'!$A19,'Input Echo'!$J$11:$J$596,0)))</f>
        <v>0</v>
      </c>
      <c r="C13" s="9">
        <f>IFERROR(INDEX('Input Echo'!$AI$11:$AI$596,MATCH('(3)Flange Peq'!$A19,'Input Echo'!$I$11:$I$596,0)),INDEX('Input Echo'!$AI$11:$AI$596,MATCH('(3)Flange Peq'!$A19,'Input Echo'!$J$11:$J$596,0)))</f>
        <v>50</v>
      </c>
      <c r="D13" s="9">
        <f>IFERROR(INDEX('Input Echo'!$Y$11:$Y$596,MATCH('(3)Flange Peq'!$A19,'Input Echo'!$I$11:$I$596,0)),INDEX('Input Echo'!$Y$11:$Y$596,MATCH('(3)Flange Peq'!$A19,'Input Echo'!$J$11:$J$596,0)))</f>
        <v>10</v>
      </c>
      <c r="E13" s="9">
        <v>287</v>
      </c>
      <c r="F13" s="9">
        <v>130</v>
      </c>
      <c r="G13" s="9">
        <v>111.13</v>
      </c>
      <c r="H13" s="9">
        <f ca="1">IFERROR(INDEX('Input Echo'!$O$11:$O$596,MATCH('(3)Flange Peq'!$A19,'Input Echo'!$I$11:$I$596,0)),INDEX('Input Echo'!$O$11:$O$596,MATCH('(3)Flange Peq'!$A19,'[1]Input  Echo'!$J$11:$J$600,0)))</f>
        <v>0</v>
      </c>
      <c r="I13" s="14" t="e">
        <f t="shared" ca="1" si="2"/>
        <v>#DIV/0!</v>
      </c>
      <c r="J13" s="9">
        <v>52</v>
      </c>
      <c r="K13" s="9">
        <v>49.96</v>
      </c>
      <c r="L13" s="9" t="e">
        <f t="shared" ca="1" si="0"/>
        <v>#DIV/0!</v>
      </c>
      <c r="M13" s="9" t="str">
        <f t="shared" ca="1" si="1"/>
        <v>050</v>
      </c>
    </row>
    <row r="14" spans="1:13">
      <c r="A14" s="9">
        <v>6410</v>
      </c>
      <c r="B14" s="15">
        <f ca="1">IFERROR(INDEX('Input Echo'!$M$11:$M$596,MATCH('(3)Flange Peq'!$A20,'Input Echo'!$I$11:$I$596,0)),INDEX('Input Echo'!$M$11:$M$596,MATCH('(3)Flange Peq'!$A20,'Input Echo'!$J$11:$J$596,0)))</f>
        <v>150</v>
      </c>
      <c r="C14" s="9">
        <f>IFERROR(INDEX('Input Echo'!$AI$11:$AI$596,MATCH('(3)Flange Peq'!$A20,'Input Echo'!$I$11:$I$596,0)),INDEX('Input Echo'!$AI$11:$AI$596,MATCH('(3)Flange Peq'!$A20,'Input Echo'!$J$11:$J$596,0)))</f>
        <v>25</v>
      </c>
      <c r="D14" s="9">
        <f>IFERROR(INDEX('Input Echo'!$Y$11:$Y$596,MATCH('(3)Flange Peq'!$A20,'Input Echo'!$I$11:$I$596,0)),INDEX('Input Echo'!$Y$11:$Y$596,MATCH('(3)Flange Peq'!$A20,'Input Echo'!$J$11:$J$596,0)))</f>
        <v>10</v>
      </c>
      <c r="E14" s="9">
        <v>523</v>
      </c>
      <c r="F14" s="9">
        <v>94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4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15025</v>
      </c>
    </row>
    <row r="15" spans="1:13">
      <c r="A15" s="9">
        <v>6330</v>
      </c>
      <c r="B15" s="15">
        <f ca="1">IFERROR(INDEX('Input Echo'!$M$11:$M$596,MATCH('(3)Flange Peq'!$A21,'Input Echo'!$I$11:$I$596,0)),INDEX('Input Echo'!$M$11:$M$596,MATCH('(3)Flange Peq'!$A21,'Input Echo'!$J$11:$J$596,0)))</f>
        <v>150</v>
      </c>
      <c r="C15" s="9">
        <f>IFERROR(INDEX('Input Echo'!$AI$11:$AI$596,MATCH('(3)Flange Peq'!$A21,'Input Echo'!$I$11:$I$596,0)),INDEX('Input Echo'!$AI$11:$AI$596,MATCH('(3)Flange Peq'!$A21,'Input Echo'!$J$11:$J$596,0)))</f>
        <v>50</v>
      </c>
      <c r="D15" s="9">
        <f>IFERROR(INDEX('Input Echo'!$Y$11:$Y$596,MATCH('(3)Flange Peq'!$A21,'Input Echo'!$I$11:$I$596,0)),INDEX('Input Echo'!$Y$11:$Y$596,MATCH('(3)Flange Peq'!$A21,'Input Echo'!$J$11:$J$596,0)))</f>
        <v>10</v>
      </c>
      <c r="E15" s="9">
        <v>162</v>
      </c>
      <c r="F15" s="9">
        <v>35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4">
        <f t="shared" ca="1" si="2"/>
        <v>11.363835992964624</v>
      </c>
      <c r="J15" s="9">
        <v>110</v>
      </c>
      <c r="K15" s="9">
        <v>17.309999999999999</v>
      </c>
      <c r="L15" s="9">
        <f t="shared" ca="1" si="0"/>
        <v>65.64896587501228</v>
      </c>
      <c r="M15" s="9" t="str">
        <f t="shared" ca="1" si="1"/>
        <v>15050</v>
      </c>
    </row>
    <row r="16" spans="1:13">
      <c r="A16" s="9">
        <v>7470</v>
      </c>
      <c r="B16" s="15">
        <f ca="1">IFERROR(INDEX('Input Echo'!$M$11:$M$596,MATCH('(3)Flange Peq'!$A27,'Input Echo'!$I$11:$I$596,0)),INDEX('Input Echo'!$M$11:$M$596,MATCH('(3)Flange Peq'!$A27,'Input Echo'!$J$11:$J$596,0)))</f>
        <v>0</v>
      </c>
      <c r="C16" s="9">
        <f>IFERROR(INDEX('Input Echo'!$AI$11:$AI$596,MATCH('(3)Flange Peq'!$A27,'Input Echo'!$I$11:$I$596,0)),INDEX('Input Echo'!$AI$11:$AI$596,MATCH('(3)Flange Peq'!$A27,'Input Echo'!$J$11:$J$596,0)))</f>
        <v>50</v>
      </c>
      <c r="D16" s="9">
        <f>IFERROR(INDEX('Input Echo'!$Y$11:$Y$596,MATCH('(3)Flange Peq'!$A27,'Input Echo'!$I$11:$I$596,0)),INDEX('Input Echo'!$Y$11:$Y$596,MATCH('(3)Flange Peq'!$A27,'Input Echo'!$J$11:$J$596,0)))</f>
        <v>10</v>
      </c>
      <c r="E16" s="9">
        <v>578</v>
      </c>
      <c r="F16" s="9">
        <v>609</v>
      </c>
      <c r="G16" s="9">
        <v>111.13</v>
      </c>
      <c r="H16" s="9">
        <f ca="1">IFERROR(INDEX('Input Echo'!$O$11:$O$596,MATCH('(3)Flange Peq'!$A27,'Input Echo'!$I$11:$I$596,0)),INDEX('Input Echo'!$O$11:$O$596,MATCH('(3)Flange Peq'!$A27,'[1]Input  Echo'!$J$11:$J$600,0)))</f>
        <v>0</v>
      </c>
      <c r="I16" s="14" t="e">
        <f t="shared" ca="1" si="2"/>
        <v>#DIV/0!</v>
      </c>
      <c r="J16" s="9">
        <v>110</v>
      </c>
      <c r="K16" s="9">
        <v>17.309999999999999</v>
      </c>
      <c r="L16" s="9" t="e">
        <f t="shared" ca="1" si="0"/>
        <v>#DIV/0!</v>
      </c>
      <c r="M16" s="9" t="str">
        <f t="shared" ca="1" si="1"/>
        <v>050</v>
      </c>
    </row>
    <row r="17" spans="1:13">
      <c r="A17" s="9">
        <v>88</v>
      </c>
      <c r="B17" s="15">
        <f ca="1">IFERROR(INDEX('Input Echo'!$M$11:$M$596,MATCH('(3)Flange Peq'!$A35,'Input Echo'!$I$11:$I$596,0)),INDEX('Input Echo'!$M$11:$M$596,MATCH('(3)Flange Peq'!$A35,'Input Echo'!$J$11:$J$596,0)))</f>
        <v>0</v>
      </c>
      <c r="C17" s="9">
        <f>IFERROR(INDEX('Input Echo'!$AI$11:$AI$596,MATCH('(3)Flange Peq'!$A35,'Input Echo'!$I$11:$I$596,0)),INDEX('Input Echo'!$AI$11:$AI$596,MATCH('(3)Flange Peq'!$A35,'Input Echo'!$J$11:$J$596,0)))</f>
        <v>100</v>
      </c>
      <c r="D17" s="9">
        <f>IFERROR(INDEX('Input Echo'!$Y$11:$Y$596,MATCH('(3)Flange Peq'!$A35,'Input Echo'!$I$11:$I$596,0)),INDEX('Input Echo'!$Y$11:$Y$596,MATCH('(3)Flange Peq'!$A35,'Input Echo'!$J$11:$J$596,0)))</f>
        <v>10</v>
      </c>
      <c r="E17" s="9">
        <v>671</v>
      </c>
      <c r="F17" s="9">
        <v>137</v>
      </c>
      <c r="G17" s="9">
        <v>77.849999999999994</v>
      </c>
      <c r="H17" s="9">
        <f ca="1">IFERROR(INDEX('Input Echo'!$O$11:$O$596,MATCH('(3)Flange Peq'!$A35,'Input Echo'!$I$11:$I$596,0)),INDEX('Input Echo'!$O$11:$O$596,MATCH('(3)Flange Peq'!$A35,'[1]Input  Echo'!$J$11:$J$600,0)))</f>
        <v>0</v>
      </c>
      <c r="I17" s="14" t="e">
        <f t="shared" ca="1" si="2"/>
        <v>#DIV/0!</v>
      </c>
      <c r="J17" s="9">
        <v>110</v>
      </c>
      <c r="K17" s="9">
        <v>17.309999999999999</v>
      </c>
      <c r="L17" s="9" t="e">
        <f t="shared" ca="1" si="0"/>
        <v>#DIV/0!</v>
      </c>
      <c r="M17" s="9" t="str">
        <f t="shared" ca="1" si="1"/>
        <v>0100</v>
      </c>
    </row>
    <row r="18" spans="1:13">
      <c r="A18" s="9">
        <v>89</v>
      </c>
      <c r="B18" s="15">
        <f ca="1">IFERROR(INDEX('Input Echo'!$M$11:$M$596,MATCH('(3)Flange Peq'!$A36,'Input Echo'!$I$11:$I$596,0)),INDEX('Input Echo'!$M$11:$M$596,MATCH('(3)Flange Peq'!$A36,'Input Echo'!$J$11:$J$596,0)))</f>
        <v>0</v>
      </c>
      <c r="C18" s="9">
        <f>IFERROR(INDEX('Input Echo'!$AI$11:$AI$596,MATCH('(3)Flange Peq'!$A36,'Input Echo'!$I$11:$I$596,0)),INDEX('Input Echo'!$AI$11:$AI$596,MATCH('(3)Flange Peq'!$A36,'Input Echo'!$J$11:$J$596,0)))</f>
        <v>50</v>
      </c>
      <c r="D18" s="9">
        <f>IFERROR(INDEX('Input Echo'!$Y$11:$Y$596,MATCH('(3)Flange Peq'!$A36,'Input Echo'!$I$11:$I$596,0)),INDEX('Input Echo'!$Y$11:$Y$596,MATCH('(3)Flange Peq'!$A36,'Input Echo'!$J$11:$J$596,0)))</f>
        <v>10</v>
      </c>
      <c r="E18" s="9">
        <v>644</v>
      </c>
      <c r="F18" s="9">
        <v>131</v>
      </c>
      <c r="G18" s="9">
        <v>77.849999999999994</v>
      </c>
      <c r="H18" s="9">
        <f ca="1">IFERROR(INDEX('Input Echo'!$O$11:$O$596,MATCH('(3)Flange Peq'!$A36,'Input Echo'!$I$11:$I$596,0)),INDEX('Input Echo'!$O$11:$O$596,MATCH('(3)Flange Peq'!$A36,'[1]Input  Echo'!$J$11:$J$600,0)))</f>
        <v>0</v>
      </c>
      <c r="I18" s="14" t="e">
        <f t="shared" ca="1" si="2"/>
        <v>#DIV/0!</v>
      </c>
      <c r="J18" s="9">
        <v>110</v>
      </c>
      <c r="K18" s="9">
        <v>17.309999999999999</v>
      </c>
      <c r="L18" s="9" t="e">
        <f t="shared" ca="1" si="0"/>
        <v>#DIV/0!</v>
      </c>
      <c r="M18" s="9" t="str">
        <f t="shared" ca="1" si="1"/>
        <v>050</v>
      </c>
    </row>
    <row r="19" spans="1:13">
      <c r="A19" s="9">
        <v>8930</v>
      </c>
      <c r="B19" s="15">
        <f ca="1">IFERROR(INDEX('Input Echo'!$M$11:$M$596,MATCH('(3)Flange Peq'!$A37,'Input Echo'!$I$11:$I$596,0)),INDEX('Input Echo'!$M$11:$M$596,MATCH('(3)Flange Peq'!$A37,'Input Echo'!$J$11:$J$596,0)))</f>
        <v>0</v>
      </c>
      <c r="C19" s="9">
        <f>IFERROR(INDEX('Input Echo'!$AI$11:$AI$596,MATCH('(3)Flange Peq'!$A37,'Input Echo'!$I$11:$I$596,0)),INDEX('Input Echo'!$AI$11:$AI$596,MATCH('(3)Flange Peq'!$A37,'Input Echo'!$J$11:$J$596,0)))</f>
        <v>100</v>
      </c>
      <c r="D19" s="9">
        <f>IFERROR(INDEX('Input Echo'!$Y$11:$Y$596,MATCH('(3)Flange Peq'!$A37,'Input Echo'!$I$11:$I$596,0)),INDEX('Input Echo'!$Y$11:$Y$596,MATCH('(3)Flange Peq'!$A37,'Input Echo'!$J$11:$J$596,0)))</f>
        <v>10</v>
      </c>
      <c r="E19" s="9">
        <v>85</v>
      </c>
      <c r="F19" s="9">
        <v>47</v>
      </c>
      <c r="G19" s="9">
        <v>77.849999999999994</v>
      </c>
      <c r="H19" s="9">
        <f ca="1">IFERROR(INDEX('Input Echo'!$O$11:$O$596,MATCH('(3)Flange Peq'!$A37,'Input Echo'!$I$11:$I$596,0)),INDEX('Input Echo'!$O$11:$O$596,MATCH('(3)Flange Peq'!$A37,'[1]Input  Echo'!$J$11:$J$600,0)))</f>
        <v>0</v>
      </c>
      <c r="I19" s="14" t="e">
        <f t="shared" ca="1" si="2"/>
        <v>#DIV/0!</v>
      </c>
      <c r="J19" s="9">
        <v>110</v>
      </c>
      <c r="K19" s="9">
        <v>17.309999999999999</v>
      </c>
      <c r="L19" s="9" t="e">
        <f t="shared" ca="1" si="0"/>
        <v>#DIV/0!</v>
      </c>
      <c r="M19" s="9" t="str">
        <f t="shared" ca="1" si="1"/>
        <v>0100</v>
      </c>
    </row>
    <row r="20" spans="1:13">
      <c r="A20" s="9">
        <v>92</v>
      </c>
      <c r="B20" s="15">
        <f ca="1">IFERROR(INDEX('Input Echo'!$M$11:$M$596,MATCH('(3)Flange Peq'!$A41,'Input Echo'!$I$11:$I$596,0)),INDEX('Input Echo'!$M$11:$M$596,MATCH('(3)Flange Peq'!$A41,'Input Echo'!$J$11:$J$596,0)))</f>
        <v>0</v>
      </c>
      <c r="C20" s="9">
        <f>IFERROR(INDEX('Input Echo'!$AI$11:$AI$596,MATCH('(3)Flange Peq'!$A41,'Input Echo'!$I$11:$I$596,0)),INDEX('Input Echo'!$AI$11:$AI$596,MATCH('(3)Flange Peq'!$A41,'Input Echo'!$J$11:$J$596,0)))</f>
        <v>50</v>
      </c>
      <c r="D20" s="9">
        <f>IFERROR(INDEX('Input Echo'!$Y$11:$Y$596,MATCH('(3)Flange Peq'!$A41,'Input Echo'!$I$11:$I$596,0)),INDEX('Input Echo'!$Y$11:$Y$596,MATCH('(3)Flange Peq'!$A41,'Input Echo'!$J$11:$J$596,0)))</f>
        <v>10</v>
      </c>
      <c r="E20" s="9">
        <v>0</v>
      </c>
      <c r="F20" s="9">
        <v>0</v>
      </c>
      <c r="G20" s="9">
        <v>39.75</v>
      </c>
      <c r="H20" s="9">
        <f ca="1">IFERROR(INDEX('Input Echo'!$O$11:$O$596,MATCH('(3)Flange Peq'!$A41,'Input Echo'!$I$11:$I$596,0)),INDEX('Input Echo'!$O$11:$O$596,MATCH('(3)Flange Peq'!$A41,'[1]Input  Echo'!$J$11:$J$600,0)))</f>
        <v>0</v>
      </c>
      <c r="I20" s="14" t="e">
        <f t="shared" ca="1" si="2"/>
        <v>#DIV/0!</v>
      </c>
      <c r="J20" s="9">
        <v>110</v>
      </c>
      <c r="K20" s="9">
        <v>17.309999999999999</v>
      </c>
      <c r="L20" s="9" t="e">
        <f t="shared" ca="1" si="0"/>
        <v>#DIV/0!</v>
      </c>
      <c r="M20" s="9" t="str">
        <f t="shared" ca="1" si="1"/>
        <v>050</v>
      </c>
    </row>
    <row r="21" spans="1:13">
      <c r="A21" s="9">
        <v>102</v>
      </c>
      <c r="B21" s="15">
        <f ca="1">IFERROR(INDEX('Input Echo'!$M$11:$M$596,MATCH('(3)Flange Peq'!$A42,'Input Echo'!$I$11:$I$596,0)),INDEX('Input Echo'!$M$11:$M$596,MATCH('(3)Flange Peq'!$A42,'Input Echo'!$J$11:$J$596,0)))</f>
        <v>0</v>
      </c>
      <c r="C21" s="9">
        <f>IFERROR(INDEX('Input Echo'!$AI$11:$AI$596,MATCH('(3)Flange Peq'!$A42,'Input Echo'!$I$11:$I$596,0)),INDEX('Input Echo'!$AI$11:$AI$596,MATCH('(3)Flange Peq'!$A42,'Input Echo'!$J$11:$J$596,0)))</f>
        <v>50</v>
      </c>
      <c r="D21" s="9">
        <f>IFERROR(INDEX('Input Echo'!$Y$11:$Y$596,MATCH('(3)Flange Peq'!$A42,'Input Echo'!$I$11:$I$596,0)),INDEX('Input Echo'!$Y$11:$Y$596,MATCH('(3)Flange Peq'!$A42,'Input Echo'!$J$11:$J$596,0)))</f>
        <v>17</v>
      </c>
      <c r="E21" s="9">
        <v>708</v>
      </c>
      <c r="F21" s="9">
        <v>132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4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050</v>
      </c>
    </row>
    <row r="22" spans="1:13">
      <c r="A22" s="9">
        <v>102</v>
      </c>
      <c r="B22" s="15">
        <f ca="1">IFERROR(INDEX('Input Echo'!$M$11:$M$596,MATCH('(3)Flange Peq'!$A43,'Input Echo'!$I$11:$I$596,0)),INDEX('Input Echo'!$M$11:$M$596,MATCH('(3)Flange Peq'!$A43,'Input Echo'!$J$11:$J$596,0)))</f>
        <v>0</v>
      </c>
      <c r="C22" s="9">
        <f>IFERROR(INDEX('Input Echo'!$AI$11:$AI$596,MATCH('(3)Flange Peq'!$A43,'Input Echo'!$I$11:$I$596,0)),INDEX('Input Echo'!$AI$11:$AI$596,MATCH('(3)Flange Peq'!$A43,'Input Echo'!$J$11:$J$596,0)))</f>
        <v>250</v>
      </c>
      <c r="D22" s="9">
        <f>IFERROR(INDEX('Input Echo'!$Y$11:$Y$596,MATCH('(3)Flange Peq'!$A43,'Input Echo'!$I$11:$I$596,0)),INDEX('Input Echo'!$Y$11:$Y$596,MATCH('(3)Flange Peq'!$A43,'Input Echo'!$J$11:$J$596,0)))</f>
        <v>10</v>
      </c>
      <c r="E22" s="9">
        <v>708</v>
      </c>
      <c r="F22" s="9">
        <v>132</v>
      </c>
      <c r="G22" s="9">
        <v>77.849999999999994</v>
      </c>
      <c r="H22" s="9">
        <f ca="1">IFERROR(INDEX('Input Echo'!$O$11:$O$596,MATCH('(3)Flange Peq'!$A43,'Input Echo'!$I$11:$I$596,0)),INDEX('Input Echo'!$O$11:$O$596,MATCH('(3)Flange Peq'!$A43,'[1]Input  Echo'!$J$11:$J$600,0)))</f>
        <v>0</v>
      </c>
      <c r="I22" s="14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0250</v>
      </c>
    </row>
    <row r="23" spans="1:13">
      <c r="A23" s="9">
        <v>30030</v>
      </c>
      <c r="B23" s="15" t="str">
        <f ca="1">IFERROR(INDEX('Input Echo'!$M$11:$M$596,MATCH('(3)Flange Peq'!$A44,'Input Echo'!$I$11:$I$596,0)),INDEX('Input Echo'!$M$11:$M$596,MATCH('(3)Flange Peq'!$A44,'Input Echo'!$J$11:$J$596,0)))</f>
        <v>300</v>
      </c>
      <c r="C23" s="9">
        <f>IFERROR(INDEX('Input Echo'!$AI$11:$AI$596,MATCH('(3)Flange Peq'!$A44,'Input Echo'!$I$11:$I$596,0)),INDEX('Input Echo'!$AI$11:$AI$596,MATCH('(3)Flange Peq'!$A44,'Input Echo'!$J$11:$J$596,0)))</f>
        <v>100</v>
      </c>
      <c r="D23" s="9">
        <f>IFERROR(INDEX('Input Echo'!$Y$11:$Y$596,MATCH('(3)Flange Peq'!$A44,'Input Echo'!$I$11:$I$596,0)),INDEX('Input Echo'!$Y$11:$Y$596,MATCH('(3)Flange Peq'!$A44,'Input Echo'!$J$11:$J$596,0)))</f>
        <v>20</v>
      </c>
      <c r="E23" s="9">
        <v>87</v>
      </c>
      <c r="F23" s="9">
        <v>59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4">
        <f t="shared" ca="1" si="2"/>
        <v>22.661763710212032</v>
      </c>
      <c r="J23" s="9">
        <v>110</v>
      </c>
      <c r="K23" s="9">
        <v>17.309999999999999</v>
      </c>
      <c r="L23" s="9">
        <f t="shared" ca="1" si="0"/>
        <v>130.9171791462278</v>
      </c>
      <c r="M23" s="9" t="str">
        <f t="shared" ca="1" si="1"/>
        <v>300100</v>
      </c>
    </row>
    <row r="24" spans="1:13">
      <c r="A24" s="9">
        <v>112</v>
      </c>
      <c r="B24" s="15">
        <f ca="1">IFERROR(INDEX('Input Echo'!$M$11:$M$596,MATCH('(3)Flange Peq'!$A51,'Input Echo'!$I$11:$I$596,0)),INDEX('Input Echo'!$M$11:$M$596,MATCH('(3)Flange Peq'!$A51,'Input Echo'!$J$11:$J$596,0)))</f>
        <v>300</v>
      </c>
      <c r="C24" s="9">
        <f>IFERROR(INDEX('Input Echo'!$AI$11:$AI$596,MATCH('(3)Flange Peq'!$A51,'Input Echo'!$I$11:$I$596,0)),INDEX('Input Echo'!$AI$11:$AI$596,MATCH('(3)Flange Peq'!$A51,'Input Echo'!$J$11:$J$596,0)))</f>
        <v>80</v>
      </c>
      <c r="D24" s="9">
        <f>IFERROR(INDEX('Input Echo'!$Y$11:$Y$596,MATCH('(3)Flange Peq'!$A51,'Input Echo'!$I$11:$I$596,0)),INDEX('Input Echo'!$Y$11:$Y$596,MATCH('(3)Flange Peq'!$A51,'Input Echo'!$J$11:$J$596,0)))</f>
        <v>10</v>
      </c>
      <c r="E24" s="9">
        <v>759</v>
      </c>
      <c r="F24" s="9">
        <v>3006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4">
        <f t="shared" ca="1" si="2"/>
        <v>33.908568150937867</v>
      </c>
      <c r="J24" s="9">
        <v>110</v>
      </c>
      <c r="K24" s="9">
        <v>17.309999999999999</v>
      </c>
      <c r="L24" s="9">
        <f t="shared" ca="1" si="0"/>
        <v>195.89005286503681</v>
      </c>
      <c r="M24" s="9" t="str">
        <f t="shared" ca="1" si="1"/>
        <v>30080</v>
      </c>
    </row>
    <row r="25" spans="1:13">
      <c r="A25" s="9">
        <v>112</v>
      </c>
      <c r="B25" s="15">
        <f ca="1">IFERROR(INDEX('Input Echo'!$M$11:$M$596,MATCH('(3)Flange Peq'!$A52,'Input Echo'!$I$11:$I$596,0)),INDEX('Input Echo'!$M$11:$M$596,MATCH('(3)Flange Peq'!$A52,'Input Echo'!$J$11:$J$596,0)))</f>
        <v>0</v>
      </c>
      <c r="C25" s="9">
        <f>IFERROR(INDEX('Input Echo'!$AI$11:$AI$596,MATCH('(3)Flange Peq'!$A52,'Input Echo'!$I$11:$I$596,0)),INDEX('Input Echo'!$AI$11:$AI$596,MATCH('(3)Flange Peq'!$A52,'Input Echo'!$J$11:$J$596,0)))</f>
        <v>80</v>
      </c>
      <c r="D25" s="9">
        <f>IFERROR(INDEX('Input Echo'!$Y$11:$Y$596,MATCH('(3)Flange Peq'!$A52,'Input Echo'!$I$11:$I$596,0)),INDEX('Input Echo'!$Y$11:$Y$596,MATCH('(3)Flange Peq'!$A52,'Input Echo'!$J$11:$J$596,0)))</f>
        <v>10</v>
      </c>
      <c r="E25" s="9">
        <v>759</v>
      </c>
      <c r="F25" s="9">
        <v>3006</v>
      </c>
      <c r="G25" s="9">
        <v>196.09</v>
      </c>
      <c r="H25" s="9">
        <f ca="1">IFERROR(INDEX('Input Echo'!$O$11:$O$596,MATCH('(3)Flange Peq'!$A52,'Input Echo'!$I$11:$I$596,0)),INDEX('Input Echo'!$O$11:$O$596,MATCH('(3)Flange Peq'!$A52,'[1]Input  Echo'!$J$11:$J$600,0)))</f>
        <v>0</v>
      </c>
      <c r="I25" s="14" t="e">
        <f t="shared" ca="1" si="2"/>
        <v>#DIV/0!</v>
      </c>
      <c r="J25" s="9">
        <v>110</v>
      </c>
      <c r="K25" s="9">
        <v>17.309999999999999</v>
      </c>
      <c r="L25" s="9" t="e">
        <f t="shared" ca="1" si="0"/>
        <v>#DIV/0!</v>
      </c>
      <c r="M25" s="9" t="str">
        <f t="shared" ca="1" si="1"/>
        <v>080</v>
      </c>
    </row>
    <row r="26" spans="1:13">
      <c r="A26" s="9">
        <v>11230</v>
      </c>
      <c r="B26" s="15">
        <f ca="1">IFERROR(INDEX('Input Echo'!$M$11:$M$596,MATCH('(3)Flange Peq'!$A53,'Input Echo'!$I$11:$I$596,0)),INDEX('Input Echo'!$M$11:$M$596,MATCH('(3)Flange Peq'!$A53,'Input Echo'!$J$11:$J$596,0)))</f>
        <v>0</v>
      </c>
      <c r="C26" s="9">
        <f>IFERROR(INDEX('Input Echo'!$AI$11:$AI$596,MATCH('(3)Flange Peq'!$A53,'Input Echo'!$I$11:$I$596,0)),INDEX('Input Echo'!$AI$11:$AI$596,MATCH('(3)Flange Peq'!$A53,'Input Echo'!$J$11:$J$596,0)))</f>
        <v>50</v>
      </c>
      <c r="D26" s="9">
        <f>IFERROR(INDEX('Input Echo'!$Y$11:$Y$596,MATCH('(3)Flange Peq'!$A53,'Input Echo'!$I$11:$I$596,0)),INDEX('Input Echo'!$Y$11:$Y$596,MATCH('(3)Flange Peq'!$A53,'Input Echo'!$J$11:$J$596,0)))</f>
        <v>10</v>
      </c>
      <c r="E26" s="9">
        <v>222</v>
      </c>
      <c r="F26" s="9">
        <v>298</v>
      </c>
      <c r="G26" s="9">
        <v>196.09</v>
      </c>
      <c r="H26" s="9">
        <f ca="1">IFERROR(INDEX('Input Echo'!$O$11:$O$596,MATCH('(3)Flange Peq'!$A53,'Input Echo'!$I$11:$I$596,0)),INDEX('Input Echo'!$O$11:$O$596,MATCH('(3)Flange Peq'!$A53,'[1]Input  Echo'!$J$11:$J$600,0)))</f>
        <v>0</v>
      </c>
      <c r="I26" s="14" t="e">
        <f t="shared" ca="1" si="2"/>
        <v>#DIV/0!</v>
      </c>
      <c r="J26" s="9">
        <v>110</v>
      </c>
      <c r="K26" s="9">
        <v>17.309999999999999</v>
      </c>
      <c r="L26" s="9" t="e">
        <f t="shared" ca="1" si="0"/>
        <v>#DIV/0!</v>
      </c>
      <c r="M26" s="9" t="str">
        <f t="shared" ca="1" si="1"/>
        <v>050</v>
      </c>
    </row>
    <row r="27" spans="1:13">
      <c r="A27" s="9">
        <v>1140</v>
      </c>
      <c r="B27" s="15">
        <f ca="1">IFERROR(INDEX('Input Echo'!$M$11:$M$596,MATCH('(3)Flange Peq'!$A58,'Input Echo'!$I$11:$I$596,0)),INDEX('Input Echo'!$M$11:$M$596,MATCH('(3)Flange Peq'!$A58,'Input Echo'!$J$11:$J$596,0)))</f>
        <v>300</v>
      </c>
      <c r="C27" s="9">
        <f>IFERROR(INDEX('Input Echo'!$AI$11:$AI$596,MATCH('(3)Flange Peq'!$A58,'Input Echo'!$I$11:$I$596,0)),INDEX('Input Echo'!$AI$11:$AI$596,MATCH('(3)Flange Peq'!$A58,'Input Echo'!$J$11:$J$596,0)))</f>
        <v>100</v>
      </c>
      <c r="D27" s="9">
        <f>IFERROR(INDEX('Input Echo'!$Y$11:$Y$596,MATCH('(3)Flange Peq'!$A58,'Input Echo'!$I$11:$I$596,0)),INDEX('Input Echo'!$Y$11:$Y$596,MATCH('(3)Flange Peq'!$A58,'Input Echo'!$J$11:$J$596,0)))</f>
        <v>20</v>
      </c>
      <c r="E27" s="9">
        <v>290</v>
      </c>
      <c r="F27" s="9">
        <v>102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4">
        <f t="shared" ca="1" si="2"/>
        <v>24.894956152165772</v>
      </c>
      <c r="J27" s="9">
        <v>110</v>
      </c>
      <c r="K27" s="9">
        <v>17.309999999999999</v>
      </c>
      <c r="L27" s="9">
        <f t="shared" ca="1" si="0"/>
        <v>143.81834865491493</v>
      </c>
      <c r="M27" s="9" t="str">
        <f t="shared" ca="1" si="1"/>
        <v>300100</v>
      </c>
    </row>
    <row r="28" spans="1:13">
      <c r="A28" s="9">
        <v>1140</v>
      </c>
      <c r="B28" s="15">
        <f ca="1">IFERROR(INDEX('Input Echo'!$M$11:$M$596,MATCH('(3)Flange Peq'!$A59,'Input Echo'!$I$11:$I$596,0)),INDEX('Input Echo'!$M$11:$M$596,MATCH('(3)Flange Peq'!$A59,'Input Echo'!$J$11:$J$596,0)))</f>
        <v>300</v>
      </c>
      <c r="C28" s="9">
        <f>IFERROR(INDEX('Input Echo'!$AI$11:$AI$596,MATCH('(3)Flange Peq'!$A59,'Input Echo'!$I$11:$I$596,0)),INDEX('Input Echo'!$AI$11:$AI$596,MATCH('(3)Flange Peq'!$A59,'Input Echo'!$J$11:$J$596,0)))</f>
        <v>100</v>
      </c>
      <c r="D28" s="9">
        <f>IFERROR(INDEX('Input Echo'!$Y$11:$Y$596,MATCH('(3)Flange Peq'!$A59,'Input Echo'!$I$11:$I$596,0)),INDEX('Input Echo'!$Y$11:$Y$596,MATCH('(3)Flange Peq'!$A59,'Input Echo'!$J$11:$J$596,0)))</f>
        <v>20</v>
      </c>
      <c r="E28" s="9">
        <v>290</v>
      </c>
      <c r="F28" s="9">
        <v>102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4">
        <f t="shared" ca="1" si="2"/>
        <v>24.894956152165772</v>
      </c>
      <c r="J28" s="9">
        <v>110</v>
      </c>
      <c r="K28" s="9">
        <v>17.309999999999999</v>
      </c>
      <c r="L28" s="9">
        <f t="shared" ca="1" si="0"/>
        <v>143.81834865491493</v>
      </c>
      <c r="M28" s="9" t="str">
        <f t="shared" ca="1" si="1"/>
        <v>300100</v>
      </c>
    </row>
    <row r="29" spans="1:13">
      <c r="A29" s="9">
        <v>11460</v>
      </c>
      <c r="B29" s="15">
        <f ca="1">IFERROR(INDEX('Input Echo'!$M$11:$M$596,MATCH('(3)Flange Peq'!$A60,'Input Echo'!$I$11:$I$596,0)),INDEX('Input Echo'!$M$11:$M$596,MATCH('(3)Flange Peq'!$A60,'Input Echo'!$J$11:$J$596,0)))</f>
        <v>0</v>
      </c>
      <c r="C29" s="9">
        <f>IFERROR(INDEX('Input Echo'!$AI$11:$AI$596,MATCH('(3)Flange Peq'!$A60,'Input Echo'!$I$11:$I$596,0)),INDEX('Input Echo'!$AI$11:$AI$596,MATCH('(3)Flange Peq'!$A60,'Input Echo'!$J$11:$J$596,0)))</f>
        <v>100</v>
      </c>
      <c r="D29" s="9">
        <f>IFERROR(INDEX('Input Echo'!$Y$11:$Y$596,MATCH('(3)Flange Peq'!$A60,'Input Echo'!$I$11:$I$596,0)),INDEX('Input Echo'!$Y$11:$Y$596,MATCH('(3)Flange Peq'!$A60,'Input Echo'!$J$11:$J$596,0)))</f>
        <v>20</v>
      </c>
      <c r="E29" s="9">
        <v>137</v>
      </c>
      <c r="F29" s="9">
        <v>34</v>
      </c>
      <c r="G29" s="9">
        <v>77.849999999999994</v>
      </c>
      <c r="H29" s="9">
        <f ca="1">IFERROR(INDEX('Input Echo'!$O$11:$O$596,MATCH('(3)Flange Peq'!$A60,'Input Echo'!$I$11:$I$596,0)),INDEX('Input Echo'!$O$11:$O$596,MATCH('(3)Flange Peq'!$A60,'[1]Input  Echo'!$J$11:$J$600,0)))</f>
        <v>0</v>
      </c>
      <c r="I29" s="14" t="e">
        <f t="shared" ca="1" si="2"/>
        <v>#DIV/0!</v>
      </c>
      <c r="J29" s="9">
        <v>110</v>
      </c>
      <c r="K29" s="9">
        <v>17.309999999999999</v>
      </c>
      <c r="L29" s="9" t="e">
        <f t="shared" ca="1" si="0"/>
        <v>#DIV/0!</v>
      </c>
      <c r="M29" s="9" t="str">
        <f t="shared" ca="1" si="1"/>
        <v>0100</v>
      </c>
    </row>
    <row r="30" spans="1:13">
      <c r="A30" s="9">
        <v>11470</v>
      </c>
      <c r="B30" s="15">
        <f ca="1">IFERROR(INDEX('Input Echo'!$M$11:$M$596,MATCH('(3)Flange Peq'!$A61,'Input Echo'!$I$11:$I$596,0)),INDEX('Input Echo'!$M$11:$M$596,MATCH('(3)Flange Peq'!$A61,'Input Echo'!$J$11:$J$596,0)))</f>
        <v>0</v>
      </c>
      <c r="C30" s="9">
        <f>IFERROR(INDEX('Input Echo'!$AI$11:$AI$596,MATCH('(3)Flange Peq'!$A61,'Input Echo'!$I$11:$I$596,0)),INDEX('Input Echo'!$AI$11:$AI$596,MATCH('(3)Flange Peq'!$A61,'Input Echo'!$J$11:$J$596,0)))</f>
        <v>80</v>
      </c>
      <c r="D30" s="9">
        <f>IFERROR(INDEX('Input Echo'!$Y$11:$Y$596,MATCH('(3)Flange Peq'!$A61,'Input Echo'!$I$11:$I$596,0)),INDEX('Input Echo'!$Y$11:$Y$596,MATCH('(3)Flange Peq'!$A61,'Input Echo'!$J$11:$J$596,0)))</f>
        <v>10</v>
      </c>
      <c r="E30" s="9">
        <v>54</v>
      </c>
      <c r="F30" s="9">
        <v>42</v>
      </c>
      <c r="G30" s="9">
        <v>77.849999999999994</v>
      </c>
      <c r="H30" s="9">
        <f ca="1">IFERROR(INDEX('Input Echo'!$O$11:$O$596,MATCH('(3)Flange Peq'!$A61,'Input Echo'!$I$11:$I$596,0)),INDEX('Input Echo'!$O$11:$O$596,MATCH('(3)Flange Peq'!$A61,'[1]Input  Echo'!$J$11:$J$600,0)))</f>
        <v>0</v>
      </c>
      <c r="I30" s="14" t="e">
        <f t="shared" ca="1" si="2"/>
        <v>#DIV/0!</v>
      </c>
      <c r="J30" s="9">
        <v>110</v>
      </c>
      <c r="K30" s="9">
        <v>17.309999999999999</v>
      </c>
      <c r="L30" s="9" t="e">
        <f t="shared" ca="1" si="0"/>
        <v>#DIV/0!</v>
      </c>
      <c r="M30" s="9" t="str">
        <f t="shared" ca="1" si="1"/>
        <v>080</v>
      </c>
    </row>
    <row r="31" spans="1:13">
      <c r="A31" s="9">
        <v>11500</v>
      </c>
      <c r="B31" s="15" t="str">
        <f ca="1">IFERROR(INDEX('Input Echo'!$M$11:$M$596,MATCH('(3)Flange Peq'!$A62,'Input Echo'!$I$11:$I$596,0)),INDEX('Input Echo'!$M$11:$M$596,MATCH('(3)Flange Peq'!$A62,'Input Echo'!$J$11:$J$596,0)))</f>
        <v>300</v>
      </c>
      <c r="C31" s="9">
        <f>IFERROR(INDEX('Input Echo'!$AI$11:$AI$596,MATCH('(3)Flange Peq'!$A62,'Input Echo'!$I$11:$I$596,0)),INDEX('Input Echo'!$AI$11:$AI$596,MATCH('(3)Flange Peq'!$A62,'Input Echo'!$J$11:$J$596,0)))</f>
        <v>40</v>
      </c>
      <c r="D31" s="9">
        <f>IFERROR(INDEX('Input Echo'!$Y$11:$Y$596,MATCH('(3)Flange Peq'!$A62,'Input Echo'!$I$11:$I$596,0)),INDEX('Input Echo'!$Y$11:$Y$596,MATCH('(3)Flange Peq'!$A62,'Input Echo'!$J$11:$J$596,0)))</f>
        <v>20</v>
      </c>
      <c r="E31" s="9">
        <v>43</v>
      </c>
      <c r="F31" s="9">
        <v>87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4">
        <f t="shared" ca="1" si="2"/>
        <v>26.48659299917005</v>
      </c>
      <c r="J31" s="9">
        <v>110</v>
      </c>
      <c r="K31" s="9">
        <v>17.309999999999999</v>
      </c>
      <c r="L31" s="9">
        <f t="shared" ca="1" si="0"/>
        <v>153.01324667342607</v>
      </c>
      <c r="M31" s="9" t="str">
        <f t="shared" ca="1" si="1"/>
        <v>30040</v>
      </c>
    </row>
    <row r="32" spans="1:13">
      <c r="A32" s="9">
        <v>11500</v>
      </c>
      <c r="B32" s="15">
        <f ca="1">IFERROR(INDEX('Input Echo'!$M$11:$M$596,MATCH('(3)Flange Peq'!$A63,'Input Echo'!$I$11:$I$596,0)),INDEX('Input Echo'!$M$11:$M$596,MATCH('(3)Flange Peq'!$A63,'Input Echo'!$J$11:$J$596,0)))</f>
        <v>0</v>
      </c>
      <c r="C32" s="9">
        <f>IFERROR(INDEX('Input Echo'!$AI$11:$AI$596,MATCH('(3)Flange Peq'!$A63,'Input Echo'!$I$11:$I$596,0)),INDEX('Input Echo'!$AI$11:$AI$596,MATCH('(3)Flange Peq'!$A63,'Input Echo'!$J$11:$J$596,0)))</f>
        <v>40</v>
      </c>
      <c r="D32" s="9">
        <f>IFERROR(INDEX('Input Echo'!$Y$11:$Y$596,MATCH('(3)Flange Peq'!$A63,'Input Echo'!$I$11:$I$596,0)),INDEX('Input Echo'!$Y$11:$Y$596,MATCH('(3)Flange Peq'!$A63,'Input Echo'!$J$11:$J$596,0)))</f>
        <v>20</v>
      </c>
      <c r="E32" s="9">
        <v>43</v>
      </c>
      <c r="F32" s="9">
        <v>87</v>
      </c>
      <c r="G32" s="9">
        <v>77.849999999999994</v>
      </c>
      <c r="H32" s="9">
        <f ca="1">IFERROR(INDEX('Input Echo'!$O$11:$O$596,MATCH('(3)Flange Peq'!$A63,'Input Echo'!$I$11:$I$596,0)),INDEX('Input Echo'!$O$11:$O$596,MATCH('(3)Flange Peq'!$A63,'[1]Input  Echo'!$J$11:$J$600,0)))</f>
        <v>0</v>
      </c>
      <c r="I32" s="14" t="e">
        <f t="shared" ca="1" si="2"/>
        <v>#DIV/0!</v>
      </c>
      <c r="J32" s="9">
        <v>52</v>
      </c>
      <c r="K32" s="9">
        <v>19.21</v>
      </c>
      <c r="L32" s="9" t="e">
        <f t="shared" ca="1" si="0"/>
        <v>#DIV/0!</v>
      </c>
      <c r="M32" s="9" t="str">
        <f t="shared" ca="1" si="1"/>
        <v>040</v>
      </c>
    </row>
    <row r="33" spans="1:13">
      <c r="A33" s="9">
        <v>178</v>
      </c>
      <c r="B33" s="15">
        <f ca="1">IFERROR(INDEX('Input Echo'!$M$11:$M$596,MATCH('(3)Flange Peq'!$A78,'Input Echo'!$I$11:$I$596,0)),INDEX('Input Echo'!$M$11:$M$596,MATCH('(3)Flange Peq'!$A78,'Input Echo'!$J$11:$J$596,0)))</f>
        <v>0</v>
      </c>
      <c r="C33" s="9">
        <f>IFERROR(INDEX('Input Echo'!$AI$11:$AI$596,MATCH('(3)Flange Peq'!$A78,'Input Echo'!$I$11:$I$596,0)),INDEX('Input Echo'!$AI$11:$AI$596,MATCH('(3)Flange Peq'!$A78,'Input Echo'!$J$11:$J$596,0)))</f>
        <v>50</v>
      </c>
      <c r="D33" s="9">
        <f>IFERROR(INDEX('Input Echo'!$Y$11:$Y$596,MATCH('(3)Flange Peq'!$A78,'Input Echo'!$I$11:$I$596,0)),INDEX('Input Echo'!$Y$11:$Y$596,MATCH('(3)Flange Peq'!$A78,'Input Echo'!$J$11:$J$596,0)))</f>
        <v>10</v>
      </c>
      <c r="E33" s="9">
        <v>4283</v>
      </c>
      <c r="F33" s="9">
        <v>14411</v>
      </c>
      <c r="G33" s="9">
        <v>442.98</v>
      </c>
      <c r="H33" s="9">
        <f ca="1">IFERROR(INDEX('Input Echo'!$O$11:$O$596,MATCH('(3)Flange Peq'!$A78,'Input Echo'!$I$11:$I$596,0)),INDEX('Input Echo'!$O$11:$O$596,MATCH('(3)Flange Peq'!$A78,'[1]Input  Echo'!$J$11:$J$600,0)))</f>
        <v>0</v>
      </c>
      <c r="I33" s="14" t="e">
        <f t="shared" ca="1" si="2"/>
        <v>#DIV/0!</v>
      </c>
      <c r="J33" s="9">
        <v>70</v>
      </c>
      <c r="K33" s="9">
        <v>18.649999999999999</v>
      </c>
      <c r="L33" s="9" t="e">
        <f t="shared" ca="1" si="0"/>
        <v>#DIV/0!</v>
      </c>
      <c r="M33" s="9" t="str">
        <f t="shared" ca="1" si="1"/>
        <v>050</v>
      </c>
    </row>
    <row r="34" spans="1:13">
      <c r="A34" s="9">
        <v>19450</v>
      </c>
      <c r="B34" s="15">
        <f ca="1">IFERROR(INDEX('Input Echo'!$M$11:$M$596,MATCH('(3)Flange Peq'!$A79,'Input Echo'!$I$11:$I$596,0)),INDEX('Input Echo'!$M$11:$M$596,MATCH('(3)Flange Peq'!$A79,'Input Echo'!$J$11:$J$596,0)))</f>
        <v>0</v>
      </c>
      <c r="C34" s="9">
        <f>IFERROR(INDEX('Input Echo'!$AI$11:$AI$596,MATCH('(3)Flange Peq'!$A79,'Input Echo'!$I$11:$I$596,0)),INDEX('Input Echo'!$AI$11:$AI$596,MATCH('(3)Flange Peq'!$A79,'Input Echo'!$J$11:$J$596,0)))</f>
        <v>50</v>
      </c>
      <c r="D34" s="9">
        <f>IFERROR(INDEX('Input Echo'!$Y$11:$Y$596,MATCH('(3)Flange Peq'!$A79,'Input Echo'!$I$11:$I$596,0)),INDEX('Input Echo'!$Y$11:$Y$596,MATCH('(3)Flange Peq'!$A79,'Input Echo'!$J$11:$J$596,0)))</f>
        <v>10</v>
      </c>
      <c r="E34" s="9">
        <v>1139</v>
      </c>
      <c r="F34" s="9">
        <v>976</v>
      </c>
      <c r="G34" s="9">
        <v>111.13</v>
      </c>
      <c r="H34" s="9">
        <f ca="1">IFERROR(INDEX('Input Echo'!$O$11:$O$596,MATCH('(3)Flange Peq'!$A79,'Input Echo'!$I$11:$I$596,0)),INDEX('Input Echo'!$O$11:$O$596,MATCH('(3)Flange Peq'!$A79,'[1]Input  Echo'!$J$11:$J$600,0)))</f>
        <v>0</v>
      </c>
      <c r="I34" s="14" t="e">
        <f t="shared" ca="1" si="2"/>
        <v>#DIV/0!</v>
      </c>
      <c r="J34" s="9">
        <v>110</v>
      </c>
      <c r="K34" s="9">
        <v>17.309999999999999</v>
      </c>
      <c r="L34" s="9" t="e">
        <f t="shared" ca="1" si="0"/>
        <v>#DIV/0!</v>
      </c>
      <c r="M34" s="9" t="str">
        <f t="shared" ca="1" si="1"/>
        <v>050</v>
      </c>
    </row>
    <row r="35" spans="1:13">
      <c r="A35" s="9">
        <v>19630</v>
      </c>
      <c r="B35" s="15">
        <f ca="1">IFERROR(INDEX('Input Echo'!$M$11:$M$596,MATCH('(3)Flange Peq'!$A81,'Input Echo'!$I$11:$I$596,0)),INDEX('Input Echo'!$M$11:$M$596,MATCH('(3)Flange Peq'!$A81,'Input Echo'!$J$11:$J$596,0)))</f>
        <v>0</v>
      </c>
      <c r="C35" s="9">
        <f>IFERROR(INDEX('Input Echo'!$AI$11:$AI$596,MATCH('(3)Flange Peq'!$A81,'Input Echo'!$I$11:$I$596,0)),INDEX('Input Echo'!$AI$11:$AI$596,MATCH('(3)Flange Peq'!$A81,'Input Echo'!$J$11:$J$596,0)))</f>
        <v>50</v>
      </c>
      <c r="D35" s="9">
        <f>IFERROR(INDEX('Input Echo'!$Y$11:$Y$596,MATCH('(3)Flange Peq'!$A81,'Input Echo'!$I$11:$I$596,0)),INDEX('Input Echo'!$Y$11:$Y$596,MATCH('(3)Flange Peq'!$A81,'Input Echo'!$J$11:$J$596,0)))</f>
        <v>10</v>
      </c>
      <c r="E35" s="9">
        <v>10653</v>
      </c>
      <c r="F35" s="9">
        <v>605</v>
      </c>
      <c r="G35" s="9">
        <v>138.18</v>
      </c>
      <c r="H35" s="9">
        <f ca="1">IFERROR(INDEX('Input Echo'!$O$11:$O$596,MATCH('(3)Flange Peq'!$A81,'Input Echo'!$I$11:$I$596,0)),INDEX('Input Echo'!$O$11:$O$596,MATCH('(3)Flange Peq'!$A81,'[1]Input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050</v>
      </c>
    </row>
    <row r="36" spans="1:13">
      <c r="A36" s="9">
        <v>2030</v>
      </c>
      <c r="B36" s="15">
        <f ca="1">IFERROR(INDEX('Input Echo'!$M$11:$M$596,MATCH('(3)Flange Peq'!$A83,'Input Echo'!$I$11:$I$596,0)),INDEX('Input Echo'!$M$11:$M$596,MATCH('(3)Flange Peq'!$A83,'Input Echo'!$J$11:$J$596,0)))</f>
        <v>0</v>
      </c>
      <c r="C36" s="9">
        <f>IFERROR(INDEX('Input Echo'!$AI$11:$AI$596,MATCH('(3)Flange Peq'!$A83,'Input Echo'!$I$11:$I$596,0)),INDEX('Input Echo'!$AI$11:$AI$596,MATCH('(3)Flange Peq'!$A83,'Input Echo'!$J$11:$J$596,0)))</f>
        <v>50</v>
      </c>
      <c r="D36" s="9">
        <f>IFERROR(INDEX('Input Echo'!$Y$11:$Y$596,MATCH('(3)Flange Peq'!$A83,'Input Echo'!$I$11:$I$596,0)),INDEX('Input Echo'!$Y$11:$Y$596,MATCH('(3)Flange Peq'!$A83,'Input Echo'!$J$11:$J$596,0)))</f>
        <v>10</v>
      </c>
      <c r="E36" s="9">
        <v>1067</v>
      </c>
      <c r="F36" s="9">
        <v>103</v>
      </c>
      <c r="G36" s="9">
        <v>77.849999999999994</v>
      </c>
      <c r="H36" s="9">
        <f ca="1">IFERROR(INDEX('Input Echo'!$O$11:$O$596,MATCH('(3)Flange Peq'!$A83,'Input Echo'!$I$11:$I$596,0)),INDEX('Input Echo'!$O$11:$O$596,MATCH('(3)Flange Peq'!$A83,'[1]Input  Echo'!$J$11:$J$600,0)))</f>
        <v>0</v>
      </c>
      <c r="I36" s="14" t="e">
        <f t="shared" ca="1" si="2"/>
        <v>#DIV/0!</v>
      </c>
      <c r="J36" s="9">
        <v>110</v>
      </c>
      <c r="K36" s="9">
        <v>17.32</v>
      </c>
      <c r="L36" s="9" t="e">
        <f t="shared" ca="1" si="0"/>
        <v>#DIV/0!</v>
      </c>
      <c r="M36" s="9" t="str">
        <f t="shared" ca="1" si="1"/>
        <v>050</v>
      </c>
    </row>
    <row r="37" spans="1:13">
      <c r="A37" s="9">
        <v>3080</v>
      </c>
      <c r="B37" s="15">
        <f ca="1">IFERROR(INDEX('Input Echo'!$M$11:$M$596,MATCH('(3)Flange Peq'!$A84,'Input Echo'!$I$11:$I$596,0)),INDEX('Input Echo'!$M$11:$M$596,MATCH('(3)Flange Peq'!$A84,'Input Echo'!$J$11:$J$596,0)))</f>
        <v>0</v>
      </c>
      <c r="C37" s="9">
        <f>IFERROR(INDEX('Input Echo'!$AI$11:$AI$596,MATCH('(3)Flange Peq'!$A84,'Input Echo'!$I$11:$I$596,0)),INDEX('Input Echo'!$AI$11:$AI$596,MATCH('(3)Flange Peq'!$A84,'Input Echo'!$J$11:$J$596,0)))</f>
        <v>50</v>
      </c>
      <c r="D37" s="9">
        <f>IFERROR(INDEX('Input Echo'!$Y$11:$Y$596,MATCH('(3)Flange Peq'!$A84,'Input Echo'!$I$11:$I$596,0)),INDEX('Input Echo'!$Y$11:$Y$596,MATCH('(3)Flange Peq'!$A84,'Input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4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050</v>
      </c>
    </row>
    <row r="38" spans="1:13">
      <c r="A38" s="9">
        <v>10130</v>
      </c>
      <c r="B38" s="15">
        <f ca="1">IFERROR(INDEX('Input Echo'!$M$11:$M$596,MATCH('(3)Flange Peq'!$A87,'Input Echo'!$I$11:$I$596,0)),INDEX('Input Echo'!$M$11:$M$596,MATCH('(3)Flange Peq'!$A87,'Input Echo'!$J$11:$J$596,0)))</f>
        <v>0</v>
      </c>
      <c r="C38" s="9">
        <f>IFERROR(INDEX('Input Echo'!$AI$11:$AI$596,MATCH('(3)Flange Peq'!$A87,'Input Echo'!$I$11:$I$596,0)),INDEX('Input Echo'!$AI$11:$AI$596,MATCH('(3)Flange Peq'!$A87,'Input Echo'!$J$11:$J$596,0)))</f>
        <v>50</v>
      </c>
      <c r="D38" s="9">
        <f>IFERROR(INDEX('Input Echo'!$Y$11:$Y$596,MATCH('(3)Flange Peq'!$A87,'Input Echo'!$I$11:$I$596,0)),INDEX('Input Echo'!$Y$11:$Y$596,MATCH('(3)Flange Peq'!$A87,'Input Echo'!$J$11:$J$596,0)))</f>
        <v>10</v>
      </c>
      <c r="E38" s="9">
        <v>1561</v>
      </c>
      <c r="F38" s="9">
        <v>1281</v>
      </c>
      <c r="G38" s="9">
        <v>138.18</v>
      </c>
      <c r="H38" s="9">
        <f ca="1">IFERROR(INDEX('Input Echo'!$O$11:$O$596,MATCH('(3)Flange Peq'!$A87,'Input Echo'!$I$11:$I$596,0)),INDEX('Input Echo'!$O$11:$O$596,MATCH('(3)Flange Peq'!$A87,'[1]Input  Echo'!$J$11:$J$600,0)))</f>
        <v>0</v>
      </c>
      <c r="I38" s="14" t="e">
        <f t="shared" ca="1" si="2"/>
        <v>#DIV/0!</v>
      </c>
      <c r="J38" s="9">
        <v>70</v>
      </c>
      <c r="K38" s="9">
        <v>18.649999999999999</v>
      </c>
      <c r="L38" s="9" t="e">
        <f t="shared" ca="1" si="0"/>
        <v>#DIV/0!</v>
      </c>
      <c r="M38" s="9" t="str">
        <f t="shared" ca="1" si="1"/>
        <v>050</v>
      </c>
    </row>
    <row r="39" spans="1:13">
      <c r="A39" s="9">
        <v>10160</v>
      </c>
      <c r="B39" s="15">
        <f ca="1">IFERROR(INDEX('Input Echo'!$M$11:$M$596,MATCH('(3)Flange Peq'!$A88,'Input Echo'!$I$11:$I$596,0)),INDEX('Input Echo'!$M$11:$M$596,MATCH('(3)Flange Peq'!$A88,'Input Echo'!$J$11:$J$596,0)))</f>
        <v>0</v>
      </c>
      <c r="C39" s="9">
        <f>IFERROR(INDEX('Input Echo'!$AI$11:$AI$596,MATCH('(3)Flange Peq'!$A88,'Input Echo'!$I$11:$I$596,0)),INDEX('Input Echo'!$AI$11:$AI$596,MATCH('(3)Flange Peq'!$A88,'Input Echo'!$J$11:$J$596,0)))</f>
        <v>50</v>
      </c>
      <c r="D39" s="9">
        <f>IFERROR(INDEX('Input Echo'!$Y$11:$Y$596,MATCH('(3)Flange Peq'!$A88,'Input Echo'!$I$11:$I$596,0)),INDEX('Input Echo'!$Y$11:$Y$596,MATCH('(3)Flange Peq'!$A88,'Input Echo'!$J$11:$J$596,0)))</f>
        <v>10</v>
      </c>
      <c r="E39" s="9">
        <v>2322</v>
      </c>
      <c r="F39" s="9">
        <v>669</v>
      </c>
      <c r="G39" s="9">
        <v>111.13</v>
      </c>
      <c r="H39" s="9">
        <f ca="1">IFERROR(INDEX('Input Echo'!$O$11:$O$596,MATCH('(3)Flange Peq'!$A88,'Input Echo'!$I$11:$I$596,0)),INDEX('Input Echo'!$O$11:$O$596,MATCH('(3)Flange Peq'!$A88,'[1]Input  Echo'!$J$11:$J$600,0)))</f>
        <v>0</v>
      </c>
      <c r="I39" s="14" t="e">
        <f t="shared" ca="1" si="2"/>
        <v>#DIV/0!</v>
      </c>
      <c r="J39" s="9">
        <v>110</v>
      </c>
      <c r="K39" s="9">
        <v>34.03</v>
      </c>
      <c r="L39" s="9" t="e">
        <f t="shared" ca="1" si="0"/>
        <v>#DIV/0!</v>
      </c>
      <c r="M39" s="9" t="str">
        <f t="shared" ca="1" si="1"/>
        <v>050</v>
      </c>
    </row>
    <row r="40" spans="1:13">
      <c r="A40" s="9">
        <v>10200</v>
      </c>
      <c r="B40" s="15">
        <f ca="1">IFERROR(INDEX('Input Echo'!$M$11:$M$596,MATCH('(3)Flange Peq'!$A90,'Input Echo'!$I$11:$I$596,0)),INDEX('Input Echo'!$M$11:$M$596,MATCH('(3)Flange Peq'!$A90,'Input Echo'!$J$11:$J$596,0)))</f>
        <v>0</v>
      </c>
      <c r="C40" s="9">
        <f>IFERROR(INDEX('Input Echo'!$AI$11:$AI$596,MATCH('(3)Flange Peq'!$A90,'Input Echo'!$I$11:$I$596,0)),INDEX('Input Echo'!$AI$11:$AI$596,MATCH('(3)Flange Peq'!$A90,'Input Echo'!$J$11:$J$596,0)))</f>
        <v>80</v>
      </c>
      <c r="D40" s="9">
        <f>IFERROR(INDEX('Input Echo'!$Y$11:$Y$596,MATCH('(3)Flange Peq'!$A90,'Input Echo'!$I$11:$I$596,0)),INDEX('Input Echo'!$Y$11:$Y$596,MATCH('(3)Flange Peq'!$A90,'Input Echo'!$J$11:$J$596,0)))</f>
        <v>17</v>
      </c>
      <c r="E40" s="9">
        <v>1384</v>
      </c>
      <c r="F40" s="9">
        <v>160</v>
      </c>
      <c r="G40" s="9">
        <v>138.18</v>
      </c>
      <c r="H40" s="9">
        <f ca="1">IFERROR(INDEX('Input Echo'!$O$11:$O$596,MATCH('(3)Flange Peq'!$A90,'Input Echo'!$I$11:$I$596,0)),INDEX('Input Echo'!$O$11:$O$596,MATCH('(3)Flange Peq'!$A90,'[1]Input  Echo'!$J$11:$J$600,0)))</f>
        <v>0</v>
      </c>
      <c r="I40" s="14" t="e">
        <f t="shared" ca="1" si="2"/>
        <v>#DIV/0!</v>
      </c>
      <c r="J40" s="9">
        <v>110</v>
      </c>
      <c r="K40" s="9">
        <v>34.03</v>
      </c>
      <c r="L40" s="9" t="e">
        <f t="shared" ref="L40:L71" ca="1" si="3">(I40/K40)*100</f>
        <v>#DIV/0!</v>
      </c>
      <c r="M40" s="9" t="str">
        <f t="shared" ref="M40:M71" ca="1" si="4">B40&amp;C40</f>
        <v>080</v>
      </c>
    </row>
    <row r="41" spans="1:13">
      <c r="A41" s="9">
        <v>10070</v>
      </c>
      <c r="B41" s="15">
        <f ca="1">IFERROR(INDEX('Input Echo'!$M$11:$M$596,MATCH('(3)Flange Peq'!$A91,'Input Echo'!$I$11:$I$596,0)),INDEX('Input Echo'!$M$11:$M$596,MATCH('(3)Flange Peq'!$A91,'Input Echo'!$J$11:$J$596,0)))</f>
        <v>0</v>
      </c>
      <c r="C41" s="9">
        <f>IFERROR(INDEX('Input Echo'!$AI$11:$AI$596,MATCH('(3)Flange Peq'!$A91,'Input Echo'!$I$11:$I$596,0)),INDEX('Input Echo'!$AI$11:$AI$596,MATCH('(3)Flange Peq'!$A91,'Input Echo'!$J$11:$J$596,0)))</f>
        <v>100</v>
      </c>
      <c r="D41" s="9">
        <f>IFERROR(INDEX('Input Echo'!$Y$11:$Y$596,MATCH('(3)Flange Peq'!$A91,'Input Echo'!$I$11:$I$596,0)),INDEX('Input Echo'!$Y$11:$Y$596,MATCH('(3)Flange Peq'!$A91,'Input Echo'!$J$11:$J$596,0)))</f>
        <v>20</v>
      </c>
      <c r="E41" s="9">
        <v>1384</v>
      </c>
      <c r="F41" s="9">
        <v>194</v>
      </c>
      <c r="G41" s="9">
        <v>77.849999999999994</v>
      </c>
      <c r="H41" s="9">
        <f ca="1">IFERROR(INDEX('Input Echo'!$O$11:$O$596,MATCH('(3)Flange Peq'!$A91,'Input Echo'!$I$11:$I$596,0)),INDEX('Input Echo'!$O$11:$O$596,MATCH('(3)Flange Peq'!$A91,'[1]Input  Echo'!$J$11:$J$600,0)))</f>
        <v>0</v>
      </c>
      <c r="I41" s="14" t="e">
        <f t="shared" ca="1" si="2"/>
        <v>#DIV/0!</v>
      </c>
      <c r="J41" s="9">
        <v>70</v>
      </c>
      <c r="K41" s="9">
        <v>18.649999999999999</v>
      </c>
      <c r="L41" s="9" t="e">
        <f t="shared" ca="1" si="3"/>
        <v>#DIV/0!</v>
      </c>
      <c r="M41" s="9" t="str">
        <f t="shared" ca="1" si="4"/>
        <v>0100</v>
      </c>
    </row>
    <row r="42" spans="1:13">
      <c r="A42" s="9">
        <v>10100</v>
      </c>
      <c r="B42" s="15" t="str">
        <f ca="1">IFERROR(INDEX('Input Echo'!$M$11:$M$596,MATCH('(3)Flange Peq'!$A93,'Input Echo'!$I$11:$I$596,0)),INDEX('Input Echo'!$M$11:$M$596,MATCH('(3)Flange Peq'!$A93,'Input Echo'!$J$11:$J$596,0)))</f>
        <v>300</v>
      </c>
      <c r="C42" s="9">
        <f>IFERROR(INDEX('Input Echo'!$AI$11:$AI$596,MATCH('(3)Flange Peq'!$A93,'Input Echo'!$I$11:$I$596,0)),INDEX('Input Echo'!$AI$11:$AI$596,MATCH('(3)Flange Peq'!$A93,'Input Echo'!$J$11:$J$596,0)))</f>
        <v>100</v>
      </c>
      <c r="D42" s="9">
        <f>IFERROR(INDEX('Input Echo'!$Y$11:$Y$596,MATCH('(3)Flange Peq'!$A93,'Input Echo'!$I$11:$I$596,0)),INDEX('Input Echo'!$Y$11:$Y$596,MATCH('(3)Flange Peq'!$A93,'Input Echo'!$J$11:$J$596,0)))</f>
        <v>17</v>
      </c>
      <c r="E42" s="9">
        <v>1384</v>
      </c>
      <c r="F42" s="9">
        <v>190</v>
      </c>
      <c r="G42" s="9">
        <v>77.849999999999994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4">
        <v>0</v>
      </c>
      <c r="J42" s="9">
        <v>70</v>
      </c>
      <c r="K42" s="9">
        <v>48.62</v>
      </c>
      <c r="L42" s="9">
        <f t="shared" si="3"/>
        <v>0</v>
      </c>
      <c r="M42" s="9" t="str">
        <f t="shared" ca="1" si="4"/>
        <v>300100</v>
      </c>
    </row>
    <row r="43" spans="1:13">
      <c r="A43" s="9">
        <v>240</v>
      </c>
      <c r="B43" s="15" t="str">
        <f ca="1">IFERROR(INDEX('Input Echo'!$M$11:$M$596,MATCH('(3)Flange Peq'!$A94,'Input Echo'!$I$11:$I$596,0)),INDEX('Input Echo'!$M$11:$M$596,MATCH('(3)Flange Peq'!$A94,'Input Echo'!$J$11:$J$596,0)))</f>
        <v>300</v>
      </c>
      <c r="C43" s="9">
        <f>IFERROR(INDEX('Input Echo'!$AI$11:$AI$596,MATCH('(3)Flange Peq'!$A94,'Input Echo'!$I$11:$I$596,0)),INDEX('Input Echo'!$AI$11:$AI$596,MATCH('(3)Flange Peq'!$A94,'Input Echo'!$J$11:$J$596,0)))</f>
        <v>50</v>
      </c>
      <c r="D43" s="9">
        <f>IFERROR(INDEX('Input Echo'!$Y$11:$Y$596,MATCH('(3)Flange Peq'!$A94,'Input Echo'!$I$11:$I$596,0)),INDEX('Input Echo'!$Y$11:$Y$596,MATCH('(3)Flange Peq'!$A94,'Input Echo'!$J$11:$J$596,0)))</f>
        <v>10</v>
      </c>
      <c r="E43" s="9">
        <v>1240</v>
      </c>
      <c r="F43" s="9">
        <v>9718</v>
      </c>
      <c r="G43" s="9">
        <v>302.39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4">
        <f t="shared" ca="1" si="2"/>
        <v>52.792170252982906</v>
      </c>
      <c r="J43" s="9">
        <v>70</v>
      </c>
      <c r="K43" s="9">
        <v>18.649999999999999</v>
      </c>
      <c r="L43" s="9">
        <f t="shared" ca="1" si="3"/>
        <v>283.06793701331321</v>
      </c>
      <c r="M43" s="9" t="str">
        <f t="shared" ca="1" si="4"/>
        <v>30050</v>
      </c>
    </row>
    <row r="44" spans="1:13">
      <c r="A44" s="9">
        <v>20090</v>
      </c>
      <c r="B44" s="15">
        <f ca="1">IFERROR(INDEX('Input Echo'!$M$11:$M$596,MATCH('(3)Flange Peq'!$A11,'Input Echo'!$I$11:$I$596,0)),INDEX('Input Echo'!$M$11:$M$596,MATCH('(3)Flange Peq'!$A11,'Input Echo'!$J$11:$J$596,0)))</f>
        <v>0</v>
      </c>
      <c r="C44" s="9">
        <f>IFERROR(INDEX('Input Echo'!$AI$11:$AI$596,MATCH('(3)Flange Peq'!$A11,'Input Echo'!$I$11:$I$596,0)),INDEX('Input Echo'!$AI$11:$AI$596,MATCH('(3)Flange Peq'!$A11,'Input Echo'!$J$11:$J$596,0)))</f>
        <v>80</v>
      </c>
      <c r="D44" s="9">
        <f>IFERROR(INDEX('Input Echo'!$Y$11:$Y$596,MATCH('(3)Flange Peq'!$A11,'Input Echo'!$I$11:$I$596,0)),INDEX('Input Echo'!$Y$11:$Y$596,MATCH('(3)Flange Peq'!$A11,'Input Echo'!$J$11:$J$596,0)))</f>
        <v>10</v>
      </c>
      <c r="E44" s="9">
        <v>3008</v>
      </c>
      <c r="F44" s="9">
        <v>2958</v>
      </c>
      <c r="G44" s="9">
        <v>138.18</v>
      </c>
      <c r="H44" s="9">
        <f ca="1">IFERROR(INDEX('Input Echo'!$O$11:$O$596,MATCH('(3)Flange Peq'!$A11,'Input Echo'!$I$11:$I$596,0)),INDEX('Input Echo'!$O$11:$O$596,MATCH('(3)Flange Peq'!$A11,'[1]Input  Echo'!$J$11:$J$600,0)))</f>
        <v>0</v>
      </c>
      <c r="I44" s="14" t="e">
        <f t="shared" ca="1" si="2"/>
        <v>#DIV/0!</v>
      </c>
      <c r="J44" s="9">
        <v>100</v>
      </c>
      <c r="K44" s="9">
        <v>46.68</v>
      </c>
      <c r="L44" s="9" t="e">
        <f t="shared" ca="1" si="3"/>
        <v>#DIV/0!</v>
      </c>
      <c r="M44" s="9" t="str">
        <f t="shared" ca="1" si="4"/>
        <v>080</v>
      </c>
    </row>
    <row r="45" spans="1:13">
      <c r="A45" s="9">
        <v>20210</v>
      </c>
      <c r="B45" s="15">
        <f ca="1">IFERROR(INDEX('Input Echo'!$M$11:$M$596,MATCH('(3)Flange Peq'!$A12,'Input Echo'!$I$11:$I$596,0)),INDEX('Input Echo'!$M$11:$M$596,MATCH('(3)Flange Peq'!$A12,'Input Echo'!$J$11:$J$596,0)))</f>
        <v>0</v>
      </c>
      <c r="C45" s="9">
        <f>IFERROR(INDEX('Input Echo'!$AI$11:$AI$596,MATCH('(3)Flange Peq'!$A12,'Input Echo'!$I$11:$I$596,0)),INDEX('Input Echo'!$AI$11:$AI$596,MATCH('(3)Flange Peq'!$A12,'Input Echo'!$J$11:$J$596,0)))</f>
        <v>50</v>
      </c>
      <c r="D45" s="9">
        <f>IFERROR(INDEX('Input Echo'!$Y$11:$Y$596,MATCH('(3)Flange Peq'!$A12,'Input Echo'!$I$11:$I$596,0)),INDEX('Input Echo'!$Y$11:$Y$596,MATCH('(3)Flange Peq'!$A12,'Input Echo'!$J$11:$J$596,0)))</f>
        <v>20</v>
      </c>
      <c r="E45" s="9">
        <v>2408</v>
      </c>
      <c r="F45" s="9">
        <v>1508</v>
      </c>
      <c r="G45" s="9">
        <v>196.09</v>
      </c>
      <c r="H45" s="9">
        <f ca="1">IFERROR(INDEX('Input Echo'!$O$11:$O$596,MATCH('(3)Flange Peq'!$A12,'Input Echo'!$I$11:$I$596,0)),INDEX('Input Echo'!$O$11:$O$596,MATCH('(3)Flange Peq'!$A12,'[1]Input  Echo'!$J$11:$J$600,0)))</f>
        <v>0</v>
      </c>
      <c r="I45" s="14" t="e">
        <f t="shared" ca="1" si="2"/>
        <v>#DIV/0!</v>
      </c>
      <c r="J45" s="9">
        <v>100</v>
      </c>
      <c r="K45" s="9">
        <v>46.68</v>
      </c>
      <c r="L45" s="9" t="e">
        <f t="shared" ca="1" si="3"/>
        <v>#DIV/0!</v>
      </c>
      <c r="M45" s="9" t="str">
        <f t="shared" ca="1" si="4"/>
        <v>050</v>
      </c>
    </row>
    <row r="46" spans="1:13">
      <c r="A46" s="9">
        <v>2015</v>
      </c>
      <c r="B46" s="15" t="str">
        <f ca="1">IFERROR(INDEX('Input Echo'!$M$11:$M$596,MATCH('(3)Flange Peq'!$A13,'Input Echo'!$I$11:$I$596,0)),INDEX('Input Echo'!$M$11:$M$596,MATCH('(3)Flange Peq'!$A13,'Input Echo'!$J$11:$J$596,0)))</f>
        <v>300</v>
      </c>
      <c r="C46" s="9">
        <f>IFERROR(INDEX('Input Echo'!$AI$11:$AI$596,MATCH('(3)Flange Peq'!$A13,'Input Echo'!$I$11:$I$596,0)),INDEX('Input Echo'!$AI$11:$AI$596,MATCH('(3)Flange Peq'!$A13,'Input Echo'!$J$11:$J$596,0)))</f>
        <v>100</v>
      </c>
      <c r="D46" s="9">
        <f>IFERROR(INDEX('Input Echo'!$Y$11:$Y$596,MATCH('(3)Flange Peq'!$A13,'Input Echo'!$I$11:$I$596,0)),INDEX('Input Echo'!$Y$11:$Y$596,MATCH('(3)Flange Peq'!$A13,'Input Echo'!$J$11:$J$596,0)))</f>
        <v>20</v>
      </c>
      <c r="E46" s="9">
        <v>13467</v>
      </c>
      <c r="F46" s="9">
        <v>270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4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300100</v>
      </c>
    </row>
    <row r="47" spans="1:13">
      <c r="A47" s="9">
        <v>20040</v>
      </c>
      <c r="B47" s="15" t="str">
        <f ca="1">IFERROR(INDEX('Input Echo'!$M$11:$M$596,MATCH('(3)Flange Peq'!$A14,'Input Echo'!$I$11:$I$596,0)),INDEX('Input Echo'!$M$11:$M$596,MATCH('(3)Flange Peq'!$A14,'Input Echo'!$J$11:$J$596,0)))</f>
        <v>300</v>
      </c>
      <c r="C47" s="9">
        <f>IFERROR(INDEX('Input Echo'!$AI$11:$AI$596,MATCH('(3)Flange Peq'!$A14,'Input Echo'!$I$11:$I$596,0)),INDEX('Input Echo'!$AI$11:$AI$596,MATCH('(3)Flange Peq'!$A14,'Input Echo'!$J$11:$J$596,0)))</f>
        <v>50</v>
      </c>
      <c r="D47" s="9">
        <f>IFERROR(INDEX('Input Echo'!$Y$11:$Y$596,MATCH('(3)Flange Peq'!$A14,'Input Echo'!$I$11:$I$596,0)),INDEX('Input Echo'!$Y$11:$Y$596,MATCH('(3)Flange Peq'!$A14,'Input Echo'!$J$11:$J$596,0)))</f>
        <v>20</v>
      </c>
      <c r="E47" s="9">
        <v>13467</v>
      </c>
      <c r="F47" s="9">
        <v>433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4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30050</v>
      </c>
    </row>
    <row r="48" spans="1:13">
      <c r="A48" s="9">
        <v>6210</v>
      </c>
      <c r="B48" s="15">
        <f ca="1">IFERROR(INDEX('Input Echo'!$M$11:$M$596,MATCH('(3)Flange Peq'!$A15,'Input Echo'!$I$11:$I$596,0)),INDEX('Input Echo'!$M$11:$M$596,MATCH('(3)Flange Peq'!$A15,'Input Echo'!$J$11:$J$596,0)))</f>
        <v>0</v>
      </c>
      <c r="C48" s="9">
        <f>IFERROR(INDEX('Input Echo'!$AI$11:$AI$596,MATCH('(3)Flange Peq'!$A15,'Input Echo'!$I$11:$I$596,0)),INDEX('Input Echo'!$AI$11:$AI$596,MATCH('(3)Flange Peq'!$A15,'Input Echo'!$J$11:$J$596,0)))</f>
        <v>80</v>
      </c>
      <c r="D48" s="9">
        <f>IFERROR(INDEX('Input Echo'!$Y$11:$Y$596,MATCH('(3)Flange Peq'!$A15,'Input Echo'!$I$11:$I$596,0)),INDEX('Input Echo'!$Y$11:$Y$596,MATCH('(3)Flange Peq'!$A15,'Input Echo'!$J$11:$J$596,0)))</f>
        <v>10</v>
      </c>
      <c r="E48" s="9">
        <v>2383</v>
      </c>
      <c r="F48" s="9">
        <v>755</v>
      </c>
      <c r="G48" s="9">
        <v>111.13</v>
      </c>
      <c r="H48" s="9">
        <f ca="1">IFERROR(INDEX('Input Echo'!$O$11:$O$596,MATCH('(3)Flange Peq'!$A15,'Input Echo'!$I$11:$I$596,0)),INDEX('Input Echo'!$O$11:$O$596,MATCH('(3)Flange Peq'!$A15,'[1]Input  Echo'!$J$11:$J$600,0)))</f>
        <v>0</v>
      </c>
      <c r="I48" s="14" t="e">
        <f t="shared" ca="1" si="2"/>
        <v>#DIV/0!</v>
      </c>
      <c r="J48" s="9">
        <v>110</v>
      </c>
      <c r="K48" s="9">
        <v>46.37</v>
      </c>
      <c r="L48" s="9" t="e">
        <f t="shared" ca="1" si="3"/>
        <v>#DIV/0!</v>
      </c>
      <c r="M48" s="9" t="str">
        <f t="shared" ca="1" si="4"/>
        <v>080</v>
      </c>
    </row>
    <row r="49" spans="1:13">
      <c r="A49" s="9">
        <v>6220</v>
      </c>
      <c r="B49" s="15">
        <f ca="1">IFERROR(INDEX('Input Echo'!$M$11:$M$596,MATCH('(3)Flange Peq'!$A16,'Input Echo'!$I$11:$I$596,0)),INDEX('Input Echo'!$M$11:$M$596,MATCH('(3)Flange Peq'!$A16,'Input Echo'!$J$11:$J$596,0)))</f>
        <v>0</v>
      </c>
      <c r="C49" s="9">
        <f>IFERROR(INDEX('Input Echo'!$AI$11:$AI$596,MATCH('(3)Flange Peq'!$A16,'Input Echo'!$I$11:$I$596,0)),INDEX('Input Echo'!$AI$11:$AI$596,MATCH('(3)Flange Peq'!$A16,'Input Echo'!$J$11:$J$596,0)))</f>
        <v>80</v>
      </c>
      <c r="D49" s="9">
        <f>IFERROR(INDEX('Input Echo'!$Y$11:$Y$596,MATCH('(3)Flange Peq'!$A16,'Input Echo'!$I$11:$I$596,0)),INDEX('Input Echo'!$Y$11:$Y$596,MATCH('(3)Flange Peq'!$A16,'Input Echo'!$J$11:$J$596,0)))</f>
        <v>10</v>
      </c>
      <c r="E49" s="9">
        <v>2319</v>
      </c>
      <c r="F49" s="9">
        <v>776</v>
      </c>
      <c r="G49" s="9">
        <v>111.13</v>
      </c>
      <c r="H49" s="9">
        <f ca="1">IFERROR(INDEX('Input Echo'!$O$11:$O$596,MATCH('(3)Flange Peq'!$A16,'Input Echo'!$I$11:$I$596,0)),INDEX('Input Echo'!$O$11:$O$596,MATCH('(3)Flange Peq'!$A16,'[1]Input  Echo'!$J$11:$J$600,0)))</f>
        <v>0</v>
      </c>
      <c r="I49" s="14" t="e">
        <f t="shared" ca="1" si="2"/>
        <v>#DIV/0!</v>
      </c>
      <c r="J49" s="9">
        <v>110</v>
      </c>
      <c r="K49" s="9">
        <v>46.37</v>
      </c>
      <c r="L49" s="9" t="e">
        <f t="shared" ca="1" si="3"/>
        <v>#DIV/0!</v>
      </c>
      <c r="M49" s="9" t="str">
        <f t="shared" ca="1" si="4"/>
        <v>080</v>
      </c>
    </row>
    <row r="50" spans="1:13">
      <c r="A50" s="9">
        <v>6250</v>
      </c>
      <c r="B50" s="15">
        <f ca="1">IFERROR(INDEX('Input Echo'!$M$11:$M$596,MATCH('(3)Flange Peq'!$A22,'Input Echo'!$I$11:$I$596,0)),INDEX('Input Echo'!$M$11:$M$596,MATCH('(3)Flange Peq'!$A22,'Input Echo'!$J$11:$J$596,0)))</f>
        <v>150</v>
      </c>
      <c r="C50" s="9">
        <f>IFERROR(INDEX('Input Echo'!$AI$11:$AI$596,MATCH('(3)Flange Peq'!$A22,'Input Echo'!$I$11:$I$596,0)),INDEX('Input Echo'!$AI$11:$AI$596,MATCH('(3)Flange Peq'!$A22,'Input Echo'!$J$11:$J$596,0)))</f>
        <v>50</v>
      </c>
      <c r="D50" s="9">
        <f>IFERROR(INDEX('Input Echo'!$Y$11:$Y$596,MATCH('(3)Flange Peq'!$A22,'Input Echo'!$I$11:$I$596,0)),INDEX('Input Echo'!$Y$11:$Y$596,MATCH('(3)Flange Peq'!$A22,'Input Echo'!$J$11:$J$596,0)))</f>
        <v>10</v>
      </c>
      <c r="E50" s="9">
        <v>523</v>
      </c>
      <c r="F50" s="9">
        <v>109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4">
        <f t="shared" ca="1" si="2"/>
        <v>14.266433230529483</v>
      </c>
      <c r="J50" s="9">
        <v>110</v>
      </c>
      <c r="K50" s="9">
        <v>46.37</v>
      </c>
      <c r="L50" s="9">
        <f t="shared" ca="1" si="3"/>
        <v>30.766515485291102</v>
      </c>
      <c r="M50" s="9" t="str">
        <f t="shared" ca="1" si="4"/>
        <v>15050</v>
      </c>
    </row>
    <row r="51" spans="1:13">
      <c r="A51" s="9">
        <v>74</v>
      </c>
      <c r="B51" s="15">
        <f ca="1">IFERROR(INDEX('Input Echo'!$M$11:$M$596,MATCH('(3)Flange Peq'!$A23,'Input Echo'!$I$11:$I$596,0)),INDEX('Input Echo'!$M$11:$M$596,MATCH('(3)Flange Peq'!$A23,'Input Echo'!$J$11:$J$596,0)))</f>
        <v>150</v>
      </c>
      <c r="C51" s="9">
        <f>IFERROR(INDEX('Input Echo'!$AI$11:$AI$596,MATCH('(3)Flange Peq'!$A23,'Input Echo'!$I$11:$I$596,0)),INDEX('Input Echo'!$AI$11:$AI$596,MATCH('(3)Flange Peq'!$A23,'Input Echo'!$J$11:$J$596,0)))</f>
        <v>50</v>
      </c>
      <c r="D51" s="9">
        <f>IFERROR(INDEX('Input Echo'!$Y$11:$Y$596,MATCH('(3)Flange Peq'!$A23,'Input Echo'!$I$11:$I$596,0)),INDEX('Input Echo'!$Y$11:$Y$596,MATCH('(3)Flange Peq'!$A23,'Input Echo'!$J$11:$J$596,0)))</f>
        <v>10</v>
      </c>
      <c r="E51" s="9">
        <v>6070</v>
      </c>
      <c r="F51" s="9">
        <v>331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4">
        <f t="shared" ca="1" si="2"/>
        <v>27.576490515359247</v>
      </c>
      <c r="J51" s="9">
        <v>110</v>
      </c>
      <c r="K51" s="9">
        <v>46.37</v>
      </c>
      <c r="L51" s="9">
        <f t="shared" ca="1" si="3"/>
        <v>59.470542409659799</v>
      </c>
      <c r="M51" s="9" t="str">
        <f t="shared" ca="1" si="4"/>
        <v>15050</v>
      </c>
    </row>
    <row r="52" spans="1:13">
      <c r="A52" s="9">
        <v>7400</v>
      </c>
      <c r="B52" s="15" t="str">
        <f ca="1">IFERROR(INDEX('Input Echo'!$M$11:$M$596,MATCH('(3)Flange Peq'!$A24,'Input Echo'!$I$11:$I$596,0)),INDEX('Input Echo'!$M$11:$M$596,MATCH('(3)Flange Peq'!$A24,'Input Echo'!$J$11:$J$596,0)))</f>
        <v>150</v>
      </c>
      <c r="C52" s="9">
        <f>IFERROR(INDEX('Input Echo'!$AI$11:$AI$596,MATCH('(3)Flange Peq'!$A24,'Input Echo'!$I$11:$I$596,0)),INDEX('Input Echo'!$AI$11:$AI$596,MATCH('(3)Flange Peq'!$A24,'Input Echo'!$J$11:$J$596,0)))</f>
        <v>150</v>
      </c>
      <c r="D52" s="9">
        <f>IFERROR(INDEX('Input Echo'!$Y$11:$Y$596,MATCH('(3)Flange Peq'!$A24,'Input Echo'!$I$11:$I$596,0)),INDEX('Input Echo'!$Y$11:$Y$596,MATCH('(3)Flange Peq'!$A24,'Input Echo'!$J$11:$J$596,0)))</f>
        <v>10</v>
      </c>
      <c r="E52" s="9">
        <v>6006</v>
      </c>
      <c r="F52" s="9">
        <v>450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4">
        <f t="shared" ca="1" si="2"/>
        <v>23.882670040413565</v>
      </c>
      <c r="J52" s="9">
        <v>110</v>
      </c>
      <c r="K52" s="9">
        <v>46.37</v>
      </c>
      <c r="L52" s="9">
        <f t="shared" ca="1" si="3"/>
        <v>51.504572008655522</v>
      </c>
      <c r="M52" s="9" t="str">
        <f t="shared" ca="1" si="4"/>
        <v>150150</v>
      </c>
    </row>
    <row r="53" spans="1:13">
      <c r="A53" s="9">
        <v>7412</v>
      </c>
      <c r="B53" s="15" t="str">
        <f ca="1">IFERROR(INDEX('Input Echo'!$M$11:$M$596,MATCH('(3)Flange Peq'!$A25,'Input Echo'!$I$11:$I$596,0)),INDEX('Input Echo'!$M$11:$M$596,MATCH('(3)Flange Peq'!$A25,'Input Echo'!$J$11:$J$596,0)))</f>
        <v>150</v>
      </c>
      <c r="C53" s="9">
        <f>IFERROR(INDEX('Input Echo'!$AI$11:$AI$596,MATCH('(3)Flange Peq'!$A25,'Input Echo'!$I$11:$I$596,0)),INDEX('Input Echo'!$AI$11:$AI$596,MATCH('(3)Flange Peq'!$A25,'Input Echo'!$J$11:$J$596,0)))</f>
        <v>150</v>
      </c>
      <c r="D53" s="9">
        <f>IFERROR(INDEX('Input Echo'!$Y$11:$Y$596,MATCH('(3)Flange Peq'!$A25,'Input Echo'!$I$11:$I$596,0)),INDEX('Input Echo'!$Y$11:$Y$596,MATCH('(3)Flange Peq'!$A25,'Input Echo'!$J$11:$J$596,0)))</f>
        <v>10</v>
      </c>
      <c r="E53" s="9">
        <v>949</v>
      </c>
      <c r="F53" s="9">
        <v>125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4">
        <f t="shared" ca="1" si="2"/>
        <v>16.346866128757298</v>
      </c>
      <c r="J53" s="9">
        <v>110</v>
      </c>
      <c r="K53" s="9">
        <v>46.37</v>
      </c>
      <c r="L53" s="9">
        <f t="shared" ca="1" si="3"/>
        <v>35.253107890354322</v>
      </c>
      <c r="M53" s="9" t="str">
        <f t="shared" ca="1" si="4"/>
        <v>150150</v>
      </c>
    </row>
    <row r="54" spans="1:13">
      <c r="A54" s="9">
        <v>7414</v>
      </c>
      <c r="B54" s="15" t="str">
        <f ca="1">IFERROR(INDEX('Input Echo'!$M$11:$M$596,MATCH('(3)Flange Peq'!$A26,'Input Echo'!$I$11:$I$596,0)),INDEX('Input Echo'!$M$11:$M$596,MATCH('(3)Flange Peq'!$A26,'Input Echo'!$J$11:$J$596,0)))</f>
        <v>150</v>
      </c>
      <c r="C54" s="9">
        <f>IFERROR(INDEX('Input Echo'!$AI$11:$AI$596,MATCH('(3)Flange Peq'!$A26,'Input Echo'!$I$11:$I$596,0)),INDEX('Input Echo'!$AI$11:$AI$596,MATCH('(3)Flange Peq'!$A26,'Input Echo'!$J$11:$J$596,0)))</f>
        <v>150</v>
      </c>
      <c r="D54" s="9">
        <f>IFERROR(INDEX('Input Echo'!$Y$11:$Y$596,MATCH('(3)Flange Peq'!$A26,'Input Echo'!$I$11:$I$596,0)),INDEX('Input Echo'!$Y$11:$Y$596,MATCH('(3)Flange Peq'!$A26,'Input Echo'!$J$11:$J$596,0)))</f>
        <v>10</v>
      </c>
      <c r="E54" s="9">
        <v>1040</v>
      </c>
      <c r="F54" s="9">
        <v>249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4">
        <f t="shared" ca="1" si="2"/>
        <v>20.856386568205149</v>
      </c>
      <c r="J54" s="9">
        <v>110</v>
      </c>
      <c r="K54" s="9">
        <v>46.37</v>
      </c>
      <c r="L54" s="9">
        <f t="shared" ca="1" si="3"/>
        <v>44.978189709305909</v>
      </c>
      <c r="M54" s="9" t="str">
        <f t="shared" ca="1" si="4"/>
        <v>150150</v>
      </c>
    </row>
    <row r="55" spans="1:13">
      <c r="A55" s="9">
        <v>7560</v>
      </c>
      <c r="B55" s="15">
        <f ca="1">IFERROR(INDEX('Input Echo'!$M$11:$M$596,MATCH('(3)Flange Peq'!$A28,'Input Echo'!$I$11:$I$596,0)),INDEX('Input Echo'!$M$11:$M$596,MATCH('(3)Flange Peq'!$A28,'Input Echo'!$J$11:$J$596,0)))</f>
        <v>0</v>
      </c>
      <c r="C55" s="9">
        <f>IFERROR(INDEX('Input Echo'!$AI$11:$AI$596,MATCH('(3)Flange Peq'!$A28,'Input Echo'!$I$11:$I$596,0)),INDEX('Input Echo'!$AI$11:$AI$596,MATCH('(3)Flange Peq'!$A28,'Input Echo'!$J$11:$J$596,0)))</f>
        <v>50</v>
      </c>
      <c r="D55" s="9">
        <f>IFERROR(INDEX('Input Echo'!$Y$11:$Y$596,MATCH('(3)Flange Peq'!$A28,'Input Echo'!$I$11:$I$596,0)),INDEX('Input Echo'!$Y$11:$Y$596,MATCH('(3)Flange Peq'!$A28,'Input Echo'!$J$11:$J$596,0)))</f>
        <v>10</v>
      </c>
      <c r="E55" s="9">
        <v>1208</v>
      </c>
      <c r="F55" s="9">
        <v>248</v>
      </c>
      <c r="G55" s="9">
        <v>77.849999999999994</v>
      </c>
      <c r="H55" s="9">
        <f ca="1">IFERROR(INDEX('Input Echo'!$O$11:$O$596,MATCH('(3)Flange Peq'!$A28,'Input Echo'!$I$11:$I$596,0)),INDEX('Input Echo'!$O$11:$O$596,MATCH('(3)Flange Peq'!$A28,'[1]Input  Echo'!$J$11:$J$600,0)))</f>
        <v>0</v>
      </c>
      <c r="I55" s="14" t="e">
        <f t="shared" ca="1" si="2"/>
        <v>#DIV/0!</v>
      </c>
      <c r="J55" s="9">
        <v>52</v>
      </c>
      <c r="K55" s="9">
        <v>49.96</v>
      </c>
      <c r="L55" s="9" t="e">
        <f t="shared" ca="1" si="3"/>
        <v>#DIV/0!</v>
      </c>
      <c r="M55" s="9" t="str">
        <f t="shared" ca="1" si="4"/>
        <v>050</v>
      </c>
    </row>
    <row r="56" spans="1:13">
      <c r="A56" s="9">
        <v>7640</v>
      </c>
      <c r="B56" s="15">
        <f ca="1">IFERROR(INDEX('Input Echo'!$M$11:$M$596,MATCH('(3)Flange Peq'!$A29,'Input Echo'!$I$11:$I$596,0)),INDEX('Input Echo'!$M$11:$M$596,MATCH('(3)Flange Peq'!$A29,'Input Echo'!$J$11:$J$596,0)))</f>
        <v>0</v>
      </c>
      <c r="C56" s="9">
        <f>IFERROR(INDEX('Input Echo'!$AI$11:$AI$596,MATCH('(3)Flange Peq'!$A29,'Input Echo'!$I$11:$I$596,0)),INDEX('Input Echo'!$AI$11:$AI$596,MATCH('(3)Flange Peq'!$A29,'Input Echo'!$J$11:$J$596,0)))</f>
        <v>50</v>
      </c>
      <c r="D56" s="9">
        <f>IFERROR(INDEX('Input Echo'!$Y$11:$Y$596,MATCH('(3)Flange Peq'!$A29,'Input Echo'!$I$11:$I$596,0)),INDEX('Input Echo'!$Y$11:$Y$596,MATCH('(3)Flange Peq'!$A29,'Input Echo'!$J$11:$J$596,0)))</f>
        <v>10</v>
      </c>
      <c r="E56" s="9">
        <v>475</v>
      </c>
      <c r="F56" s="9">
        <v>27</v>
      </c>
      <c r="G56" s="9">
        <v>111.13</v>
      </c>
      <c r="H56" s="9">
        <f ca="1">IFERROR(INDEX('Input Echo'!$O$11:$O$596,MATCH('(3)Flange Peq'!$A29,'Input Echo'!$I$11:$I$596,0)),INDEX('Input Echo'!$O$11:$O$596,MATCH('(3)Flange Peq'!$A29,'[1]Input  Echo'!$J$11:$J$600,0)))</f>
        <v>0</v>
      </c>
      <c r="I56" s="14" t="e">
        <f t="shared" ca="1" si="2"/>
        <v>#DIV/0!</v>
      </c>
      <c r="J56" s="9">
        <v>52</v>
      </c>
      <c r="K56" s="9">
        <v>49.96</v>
      </c>
      <c r="L56" s="9" t="e">
        <f t="shared" ca="1" si="3"/>
        <v>#DIV/0!</v>
      </c>
      <c r="M56" s="9" t="str">
        <f t="shared" ca="1" si="4"/>
        <v>050</v>
      </c>
    </row>
    <row r="57" spans="1:13">
      <c r="A57" s="9">
        <v>7650</v>
      </c>
      <c r="B57" s="15">
        <f ca="1">IFERROR(INDEX('Input Echo'!$M$11:$M$596,MATCH('(3)Flange Peq'!$A30,'Input Echo'!$I$11:$I$596,0)),INDEX('Input Echo'!$M$11:$M$596,MATCH('(3)Flange Peq'!$A30,'Input Echo'!$J$11:$J$596,0)))</f>
        <v>0</v>
      </c>
      <c r="C57" s="9">
        <f>IFERROR(INDEX('Input Echo'!$AI$11:$AI$596,MATCH('(3)Flange Peq'!$A30,'Input Echo'!$I$11:$I$596,0)),INDEX('Input Echo'!$AI$11:$AI$596,MATCH('(3)Flange Peq'!$A30,'Input Echo'!$J$11:$J$596,0)))</f>
        <v>50</v>
      </c>
      <c r="D57" s="9">
        <f>IFERROR(INDEX('Input Echo'!$Y$11:$Y$596,MATCH('(3)Flange Peq'!$A30,'Input Echo'!$I$11:$I$596,0)),INDEX('Input Echo'!$Y$11:$Y$596,MATCH('(3)Flange Peq'!$A30,'Input Echo'!$J$11:$J$596,0)))</f>
        <v>10</v>
      </c>
      <c r="E57" s="9">
        <v>546</v>
      </c>
      <c r="F57" s="9">
        <v>25</v>
      </c>
      <c r="G57" s="9">
        <v>111.13</v>
      </c>
      <c r="H57" s="9">
        <f ca="1">IFERROR(INDEX('Input Echo'!$O$11:$O$596,MATCH('(3)Flange Peq'!$A30,'Input Echo'!$I$11:$I$596,0)),INDEX('Input Echo'!$O$11:$O$596,MATCH('(3)Flange Peq'!$A30,'[1]Input  Echo'!$J$11:$J$600,0)))</f>
        <v>0</v>
      </c>
      <c r="I57" s="14" t="e">
        <f t="shared" ca="1" si="2"/>
        <v>#DIV/0!</v>
      </c>
      <c r="J57" s="9">
        <v>52</v>
      </c>
      <c r="K57" s="9">
        <v>49.96</v>
      </c>
      <c r="L57" s="9" t="e">
        <f t="shared" ca="1" si="3"/>
        <v>#DIV/0!</v>
      </c>
      <c r="M57" s="9" t="str">
        <f t="shared" ca="1" si="4"/>
        <v>050</v>
      </c>
    </row>
    <row r="58" spans="1:13">
      <c r="A58" s="9">
        <v>7760</v>
      </c>
      <c r="B58" s="15">
        <f ca="1">IFERROR(INDEX('Input Echo'!$M$11:$M$596,MATCH('(3)Flange Peq'!$A31,'Input Echo'!$I$11:$I$596,0)),INDEX('Input Echo'!$M$11:$M$596,MATCH('(3)Flange Peq'!$A31,'Input Echo'!$J$11:$J$596,0)))</f>
        <v>0</v>
      </c>
      <c r="C58" s="9">
        <f>IFERROR(INDEX('Input Echo'!$AI$11:$AI$596,MATCH('(3)Flange Peq'!$A31,'Input Echo'!$I$11:$I$596,0)),INDEX('Input Echo'!$AI$11:$AI$596,MATCH('(3)Flange Peq'!$A31,'Input Echo'!$J$11:$J$596,0)))</f>
        <v>50</v>
      </c>
      <c r="D58" s="9">
        <f>IFERROR(INDEX('Input Echo'!$Y$11:$Y$596,MATCH('(3)Flange Peq'!$A31,'Input Echo'!$I$11:$I$596,0)),INDEX('Input Echo'!$Y$11:$Y$596,MATCH('(3)Flange Peq'!$A31,'Input Echo'!$J$11:$J$596,0)))</f>
        <v>10</v>
      </c>
      <c r="E58" s="9">
        <v>0</v>
      </c>
      <c r="F58" s="9">
        <v>2</v>
      </c>
      <c r="G58" s="9">
        <v>138.18</v>
      </c>
      <c r="H58" s="9">
        <f ca="1">IFERROR(INDEX('Input Echo'!$O$11:$O$596,MATCH('(3)Flange Peq'!$A31,'Input Echo'!$I$11:$I$596,0)),INDEX('Input Echo'!$O$11:$O$596,MATCH('(3)Flange Peq'!$A31,'[1]Input  Echo'!$J$11:$J$600,0)))</f>
        <v>0</v>
      </c>
      <c r="I58" s="14" t="e">
        <f t="shared" ca="1" si="2"/>
        <v>#DIV/0!</v>
      </c>
      <c r="J58" s="9">
        <v>52</v>
      </c>
      <c r="K58" s="9">
        <v>49.96</v>
      </c>
      <c r="L58" s="9" t="e">
        <f t="shared" ca="1" si="3"/>
        <v>#DIV/0!</v>
      </c>
      <c r="M58" s="9" t="str">
        <f t="shared" ca="1" si="4"/>
        <v>050</v>
      </c>
    </row>
    <row r="59" spans="1:13">
      <c r="A59" s="9">
        <v>7760</v>
      </c>
      <c r="B59" s="15">
        <f ca="1">IFERROR(INDEX('Input Echo'!$M$11:$M$596,MATCH('(3)Flange Peq'!$A32,'Input Echo'!$I$11:$I$596,0)),INDEX('Input Echo'!$M$11:$M$596,MATCH('(3)Flange Peq'!$A32,'Input Echo'!$J$11:$J$596,0)))</f>
        <v>0</v>
      </c>
      <c r="C59" s="9">
        <f>IFERROR(INDEX('Input Echo'!$AI$11:$AI$596,MATCH('(3)Flange Peq'!$A32,'Input Echo'!$I$11:$I$596,0)),INDEX('Input Echo'!$AI$11:$AI$596,MATCH('(3)Flange Peq'!$A32,'Input Echo'!$J$11:$J$596,0)))</f>
        <v>50</v>
      </c>
      <c r="D59" s="9">
        <f>IFERROR(INDEX('Input Echo'!$Y$11:$Y$596,MATCH('(3)Flange Peq'!$A32,'Input Echo'!$I$11:$I$596,0)),INDEX('Input Echo'!$Y$11:$Y$596,MATCH('(3)Flange Peq'!$A32,'Input Echo'!$J$11:$J$596,0)))</f>
        <v>10</v>
      </c>
      <c r="E59" s="9">
        <v>0</v>
      </c>
      <c r="F59" s="9">
        <v>2</v>
      </c>
      <c r="G59" s="9">
        <v>138.18</v>
      </c>
      <c r="H59" s="9">
        <f ca="1">IFERROR(INDEX('Input Echo'!$O$11:$O$596,MATCH('(3)Flange Peq'!$A32,'Input Echo'!$I$11:$I$596,0)),INDEX('Input Echo'!$O$11:$O$596,MATCH('(3)Flange Peq'!$A32,'[1]Input  Echo'!$J$11:$J$600,0)))</f>
        <v>0</v>
      </c>
      <c r="I59" s="14" t="e">
        <f t="shared" ca="1" si="2"/>
        <v>#DIV/0!</v>
      </c>
      <c r="J59" s="9">
        <v>52</v>
      </c>
      <c r="K59" s="9">
        <v>49.96</v>
      </c>
      <c r="L59" s="9" t="e">
        <f t="shared" ca="1" si="3"/>
        <v>#DIV/0!</v>
      </c>
      <c r="M59" s="9" t="str">
        <f t="shared" ca="1" si="4"/>
        <v>050</v>
      </c>
    </row>
    <row r="60" spans="1:13">
      <c r="A60" s="9">
        <v>7710</v>
      </c>
      <c r="B60" s="15">
        <f ca="1">IFERROR(INDEX('Input Echo'!$M$11:$M$596,MATCH('(3)Flange Peq'!$A33,'Input Echo'!$I$11:$I$596,0)),INDEX('Input Echo'!$M$11:$M$596,MATCH('(3)Flange Peq'!$A33,'Input Echo'!$J$11:$J$596,0)))</f>
        <v>150</v>
      </c>
      <c r="C60" s="9">
        <f>IFERROR(INDEX('Input Echo'!$AI$11:$AI$596,MATCH('(3)Flange Peq'!$A33,'Input Echo'!$I$11:$I$596,0)),INDEX('Input Echo'!$AI$11:$AI$596,MATCH('(3)Flange Peq'!$A33,'Input Echo'!$J$11:$J$596,0)))</f>
        <v>400</v>
      </c>
      <c r="D60" s="9">
        <f>IFERROR(INDEX('Input Echo'!$Y$11:$Y$596,MATCH('(3)Flange Peq'!$A33,'Input Echo'!$I$11:$I$596,0)),INDEX('Input Echo'!$Y$11:$Y$596,MATCH('(3)Flange Peq'!$A33,'Input Echo'!$J$11:$J$596,0)))</f>
        <v>10</v>
      </c>
      <c r="E60" s="9">
        <v>197</v>
      </c>
      <c r="F60" s="9">
        <v>123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4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150400</v>
      </c>
    </row>
    <row r="61" spans="1:13">
      <c r="A61" s="9">
        <v>7490</v>
      </c>
      <c r="B61" s="15">
        <f ca="1">IFERROR(INDEX('Input Echo'!$M$11:$M$596,MATCH('(3)Flange Peq'!$A34,'Input Echo'!$I$11:$I$596,0)),INDEX('Input Echo'!$M$11:$M$596,MATCH('(3)Flange Peq'!$A34,'Input Echo'!$J$11:$J$596,0)))</f>
        <v>0</v>
      </c>
      <c r="C61" s="9">
        <f>IFERROR(INDEX('Input Echo'!$AI$11:$AI$596,MATCH('(3)Flange Peq'!$A34,'Input Echo'!$I$11:$I$596,0)),INDEX('Input Echo'!$AI$11:$AI$596,MATCH('(3)Flange Peq'!$A34,'Input Echo'!$J$11:$J$596,0)))</f>
        <v>80</v>
      </c>
      <c r="D61" s="9">
        <f>IFERROR(INDEX('Input Echo'!$Y$11:$Y$596,MATCH('(3)Flange Peq'!$A34,'Input Echo'!$I$11:$I$596,0)),INDEX('Input Echo'!$Y$11:$Y$596,MATCH('(3)Flange Peq'!$A34,'Input Echo'!$J$11:$J$596,0)))</f>
        <v>10</v>
      </c>
      <c r="E61" s="9">
        <v>211</v>
      </c>
      <c r="F61" s="9">
        <v>140</v>
      </c>
      <c r="G61" s="9">
        <v>138.18</v>
      </c>
      <c r="H61" s="9">
        <f ca="1">IFERROR(INDEX('Input Echo'!$O$11:$O$596,MATCH('(3)Flange Peq'!$A34,'Input Echo'!$I$11:$I$596,0)),INDEX('Input Echo'!$O$11:$O$596,MATCH('(3)Flange Peq'!$A34,'[1]Input  Echo'!$J$11:$J$600,0)))</f>
        <v>0</v>
      </c>
      <c r="I61" s="14" t="e">
        <f t="shared" ca="1" si="2"/>
        <v>#DIV/0!</v>
      </c>
      <c r="J61" s="9">
        <v>110</v>
      </c>
      <c r="K61" s="9">
        <v>46.37</v>
      </c>
      <c r="L61" s="9" t="e">
        <f t="shared" ca="1" si="3"/>
        <v>#DIV/0!</v>
      </c>
      <c r="M61" s="9" t="str">
        <f t="shared" ca="1" si="4"/>
        <v>080</v>
      </c>
    </row>
    <row r="62" spans="1:13">
      <c r="A62" s="9">
        <v>9030</v>
      </c>
      <c r="B62" s="15">
        <f ca="1">IFERROR(INDEX('Input Echo'!$M$11:$M$596,MATCH('(3)Flange Peq'!$A38,'Input Echo'!$I$11:$I$596,0)),INDEX('Input Echo'!$M$11:$M$596,MATCH('(3)Flange Peq'!$A38,'Input Echo'!$J$11:$J$596,0)))</f>
        <v>0</v>
      </c>
      <c r="C62" s="9">
        <f>IFERROR(INDEX('Input Echo'!$AI$11:$AI$596,MATCH('(3)Flange Peq'!$A38,'Input Echo'!$I$11:$I$596,0)),INDEX('Input Echo'!$AI$11:$AI$596,MATCH('(3)Flange Peq'!$A38,'Input Echo'!$J$11:$J$596,0)))</f>
        <v>100</v>
      </c>
      <c r="D62" s="9">
        <f>IFERROR(INDEX('Input Echo'!$Y$11:$Y$596,MATCH('(3)Flange Peq'!$A38,'Input Echo'!$I$11:$I$596,0)),INDEX('Input Echo'!$Y$11:$Y$596,MATCH('(3)Flange Peq'!$A38,'Input Echo'!$J$11:$J$596,0)))</f>
        <v>10</v>
      </c>
      <c r="E62" s="9">
        <v>11</v>
      </c>
      <c r="F62" s="9">
        <v>16</v>
      </c>
      <c r="G62" s="9">
        <v>61.98</v>
      </c>
      <c r="H62" s="9">
        <f ca="1">IFERROR(INDEX('Input Echo'!$O$11:$O$596,MATCH('(3)Flange Peq'!$A38,'Input Echo'!$I$11:$I$596,0)),INDEX('Input Echo'!$O$11:$O$596,MATCH('(3)Flange Peq'!$A38,'[1]Input  Echo'!$J$11:$J$600,0)))</f>
        <v>0</v>
      </c>
      <c r="I62" s="14" t="e">
        <f t="shared" ca="1" si="2"/>
        <v>#DIV/0!</v>
      </c>
      <c r="J62" s="9">
        <v>52</v>
      </c>
      <c r="K62" s="9">
        <v>49.96</v>
      </c>
      <c r="L62" s="9" t="e">
        <f t="shared" ca="1" si="3"/>
        <v>#DIV/0!</v>
      </c>
      <c r="M62" s="9" t="str">
        <f t="shared" ca="1" si="4"/>
        <v>0100</v>
      </c>
    </row>
    <row r="63" spans="1:13">
      <c r="A63" s="9">
        <v>9040</v>
      </c>
      <c r="B63" s="15">
        <f ca="1">IFERROR(INDEX('Input Echo'!$M$11:$M$596,MATCH('(3)Flange Peq'!$A39,'Input Echo'!$I$11:$I$596,0)),INDEX('Input Echo'!$M$11:$M$596,MATCH('(3)Flange Peq'!$A39,'Input Echo'!$J$11:$J$596,0)))</f>
        <v>0</v>
      </c>
      <c r="C63" s="9">
        <f>IFERROR(INDEX('Input Echo'!$AI$11:$AI$596,MATCH('(3)Flange Peq'!$A39,'Input Echo'!$I$11:$I$596,0)),INDEX('Input Echo'!$AI$11:$AI$596,MATCH('(3)Flange Peq'!$A39,'Input Echo'!$J$11:$J$596,0)))</f>
        <v>80</v>
      </c>
      <c r="D63" s="9">
        <f>IFERROR(INDEX('Input Echo'!$Y$11:$Y$596,MATCH('(3)Flange Peq'!$A39,'Input Echo'!$I$11:$I$596,0)),INDEX('Input Echo'!$Y$11:$Y$596,MATCH('(3)Flange Peq'!$A39,'Input Echo'!$J$11:$J$596,0)))</f>
        <v>17</v>
      </c>
      <c r="E63" s="9">
        <v>11</v>
      </c>
      <c r="F63" s="9">
        <v>14</v>
      </c>
      <c r="G63" s="9">
        <v>61.98</v>
      </c>
      <c r="H63" s="9">
        <f ca="1">IFERROR(INDEX('Input Echo'!$O$11:$O$596,MATCH('(3)Flange Peq'!$A39,'Input Echo'!$I$11:$I$596,0)),INDEX('Input Echo'!$O$11:$O$596,MATCH('(3)Flange Peq'!$A39,'[1]Input  Echo'!$J$11:$J$600,0)))</f>
        <v>0</v>
      </c>
      <c r="I63" s="14" t="e">
        <f t="shared" ca="1" si="2"/>
        <v>#DIV/0!</v>
      </c>
      <c r="J63" s="9">
        <v>52</v>
      </c>
      <c r="K63" s="9">
        <v>49.96</v>
      </c>
      <c r="L63" s="9" t="e">
        <f t="shared" ca="1" si="3"/>
        <v>#DIV/0!</v>
      </c>
      <c r="M63" s="9" t="str">
        <f t="shared" ca="1" si="4"/>
        <v>080</v>
      </c>
    </row>
    <row r="64" spans="1:13">
      <c r="A64" s="9">
        <v>9160</v>
      </c>
      <c r="B64" s="15">
        <f ca="1">IFERROR(INDEX('Input Echo'!$M$11:$M$596,MATCH('(3)Flange Peq'!$A40,'Input Echo'!$I$11:$I$596,0)),INDEX('Input Echo'!$M$11:$M$596,MATCH('(3)Flange Peq'!$A40,'Input Echo'!$J$11:$J$596,0)))</f>
        <v>0</v>
      </c>
      <c r="C64" s="9">
        <f>IFERROR(INDEX('Input Echo'!$AI$11:$AI$596,MATCH('(3)Flange Peq'!$A40,'Input Echo'!$I$11:$I$596,0)),INDEX('Input Echo'!$AI$11:$AI$596,MATCH('(3)Flange Peq'!$A40,'Input Echo'!$J$11:$J$596,0)))</f>
        <v>50</v>
      </c>
      <c r="D64" s="9">
        <f>IFERROR(INDEX('Input Echo'!$Y$11:$Y$596,MATCH('(3)Flange Peq'!$A40,'Input Echo'!$I$11:$I$596,0)),INDEX('Input Echo'!$Y$11:$Y$596,MATCH('(3)Flange Peq'!$A40,'Input Echo'!$J$11:$J$596,0)))</f>
        <v>17</v>
      </c>
      <c r="E64" s="9">
        <v>64</v>
      </c>
      <c r="F64" s="9">
        <v>20</v>
      </c>
      <c r="G64" s="9">
        <v>61.98</v>
      </c>
      <c r="H64" s="9">
        <f ca="1">IFERROR(INDEX('Input Echo'!$O$11:$O$596,MATCH('(3)Flange Peq'!$A40,'Input Echo'!$I$11:$I$596,0)),INDEX('Input Echo'!$O$11:$O$596,MATCH('(3)Flange Peq'!$A40,'[1]Input  Echo'!$J$11:$J$600,0)))</f>
        <v>0</v>
      </c>
      <c r="I64" s="14" t="e">
        <f t="shared" ca="1" si="2"/>
        <v>#DIV/0!</v>
      </c>
      <c r="J64" s="9">
        <v>52</v>
      </c>
      <c r="K64" s="9">
        <v>49.96</v>
      </c>
      <c r="L64" s="9" t="e">
        <f t="shared" ca="1" si="3"/>
        <v>#DIV/0!</v>
      </c>
      <c r="M64" s="9" t="str">
        <f t="shared" ca="1" si="4"/>
        <v>050</v>
      </c>
    </row>
    <row r="65" spans="1:13">
      <c r="A65" s="9">
        <v>30060</v>
      </c>
      <c r="B65" s="15" t="str">
        <f ca="1">IFERROR(INDEX('Input Echo'!$M$11:$M$596,MATCH('(3)Flange Peq'!$A45,'Input Echo'!$I$11:$I$596,0)),INDEX('Input Echo'!$M$11:$M$596,MATCH('(3)Flange Peq'!$A45,'Input Echo'!$J$11:$J$596,0)))</f>
        <v>300</v>
      </c>
      <c r="C65" s="9">
        <f>IFERROR(INDEX('Input Echo'!$AI$11:$AI$596,MATCH('(3)Flange Peq'!$A45,'Input Echo'!$I$11:$I$596,0)),INDEX('Input Echo'!$AI$11:$AI$596,MATCH('(3)Flange Peq'!$A45,'Input Echo'!$J$11:$J$596,0)))</f>
        <v>150</v>
      </c>
      <c r="D65" s="9">
        <f>IFERROR(INDEX('Input Echo'!$Y$11:$Y$596,MATCH('(3)Flange Peq'!$A45,'Input Echo'!$I$11:$I$596,0)),INDEX('Input Echo'!$Y$11:$Y$596,MATCH('(3)Flange Peq'!$A45,'Input Echo'!$J$11:$J$596,0)))</f>
        <v>20</v>
      </c>
      <c r="E65" s="9">
        <v>429</v>
      </c>
      <c r="F65" s="9">
        <v>63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300150</v>
      </c>
    </row>
    <row r="66" spans="1:13">
      <c r="A66" s="9">
        <v>30140</v>
      </c>
      <c r="B66" s="15" t="str">
        <f ca="1">IFERROR(INDEX('Input Echo'!$M$11:$M$596,MATCH('(3)Flange Peq'!$A46,'Input Echo'!$I$11:$I$596,0)),INDEX('Input Echo'!$M$11:$M$596,MATCH('(3)Flange Peq'!$A46,'Input Echo'!$J$11:$J$596,0)))</f>
        <v>300</v>
      </c>
      <c r="C66" s="9">
        <f>IFERROR(INDEX('Input Echo'!$AI$11:$AI$596,MATCH('(3)Flange Peq'!$A46,'Input Echo'!$I$11:$I$596,0)),INDEX('Input Echo'!$AI$11:$AI$596,MATCH('(3)Flange Peq'!$A46,'Input Echo'!$J$11:$J$596,0)))</f>
        <v>80</v>
      </c>
      <c r="D66" s="9">
        <f>IFERROR(INDEX('Input Echo'!$Y$11:$Y$596,MATCH('(3)Flange Peq'!$A46,'Input Echo'!$I$11:$I$596,0)),INDEX('Input Echo'!$Y$11:$Y$596,MATCH('(3)Flange Peq'!$A46,'Input Echo'!$J$11:$J$596,0)))</f>
        <v>20</v>
      </c>
      <c r="E66" s="9">
        <v>6</v>
      </c>
      <c r="F66" s="9">
        <v>35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4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30080</v>
      </c>
    </row>
    <row r="67" spans="1:13">
      <c r="A67" s="9">
        <v>30140</v>
      </c>
      <c r="B67" s="15">
        <f ca="1">IFERROR(INDEX('Input Echo'!$M$11:$M$596,MATCH('(3)Flange Peq'!$A47,'Input Echo'!$I$11:$I$596,0)),INDEX('Input Echo'!$M$11:$M$596,MATCH('(3)Flange Peq'!$A47,'Input Echo'!$J$11:$J$596,0)))</f>
        <v>0</v>
      </c>
      <c r="C67" s="9">
        <f>IFERROR(INDEX('Input Echo'!$AI$11:$AI$596,MATCH('(3)Flange Peq'!$A47,'Input Echo'!$I$11:$I$596,0)),INDEX('Input Echo'!$AI$11:$AI$596,MATCH('(3)Flange Peq'!$A47,'Input Echo'!$J$11:$J$596,0)))</f>
        <v>50</v>
      </c>
      <c r="D67" s="9">
        <f>IFERROR(INDEX('Input Echo'!$Y$11:$Y$596,MATCH('(3)Flange Peq'!$A47,'Input Echo'!$I$11:$I$596,0)),INDEX('Input Echo'!$Y$11:$Y$596,MATCH('(3)Flange Peq'!$A47,'Input Echo'!$J$11:$J$596,0)))</f>
        <v>10</v>
      </c>
      <c r="E67" s="9">
        <v>6</v>
      </c>
      <c r="F67" s="9">
        <v>35</v>
      </c>
      <c r="G67" s="9">
        <v>61.98</v>
      </c>
      <c r="H67" s="9">
        <f ca="1">IFERROR(INDEX('Input Echo'!$O$11:$O$596,MATCH('(3)Flange Peq'!$A47,'Input Echo'!$I$11:$I$596,0)),INDEX('Input Echo'!$O$11:$O$596,MATCH('(3)Flange Peq'!$A47,'[1]Input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050</v>
      </c>
    </row>
    <row r="68" spans="1:13">
      <c r="A68" s="9">
        <v>30180</v>
      </c>
      <c r="B68" s="15">
        <f ca="1">IFERROR(INDEX('Input Echo'!$M$11:$M$596,MATCH('(3)Flange Peq'!$A48,'Input Echo'!$I$11:$I$596,0)),INDEX('Input Echo'!$M$11:$M$596,MATCH('(3)Flange Peq'!$A48,'Input Echo'!$J$11:$J$596,0)))</f>
        <v>0</v>
      </c>
      <c r="C68" s="9">
        <f>IFERROR(INDEX('Input Echo'!$AI$11:$AI$596,MATCH('(3)Flange Peq'!$A48,'Input Echo'!$I$11:$I$596,0)),INDEX('Input Echo'!$AI$11:$AI$596,MATCH('(3)Flange Peq'!$A48,'Input Echo'!$J$11:$J$596,0)))</f>
        <v>80</v>
      </c>
      <c r="D68" s="9">
        <f>IFERROR(INDEX('Input Echo'!$Y$11:$Y$596,MATCH('(3)Flange Peq'!$A48,'Input Echo'!$I$11:$I$596,0)),INDEX('Input Echo'!$Y$11:$Y$596,MATCH('(3)Flange Peq'!$A48,'Input Echo'!$J$11:$J$596,0)))</f>
        <v>10</v>
      </c>
      <c r="E68" s="9">
        <v>32</v>
      </c>
      <c r="F68" s="9">
        <v>51</v>
      </c>
      <c r="G68" s="9">
        <v>61.98</v>
      </c>
      <c r="H68" s="9">
        <f ca="1">IFERROR(INDEX('Input Echo'!$O$11:$O$596,MATCH('(3)Flange Peq'!$A48,'Input Echo'!$I$11:$I$596,0)),INDEX('Input Echo'!$O$11:$O$596,MATCH('(3)Flange Peq'!$A48,'[1]Input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080</v>
      </c>
    </row>
    <row r="69" spans="1:13">
      <c r="A69" s="9">
        <v>30190</v>
      </c>
      <c r="B69" s="15">
        <f ca="1">IFERROR(INDEX('Input Echo'!$M$11:$M$596,MATCH('(3)Flange Peq'!$A49,'Input Echo'!$I$11:$I$596,0)),INDEX('Input Echo'!$M$11:$M$596,MATCH('(3)Flange Peq'!$A49,'Input Echo'!$J$11:$J$596,0)))</f>
        <v>0</v>
      </c>
      <c r="C69" s="9">
        <f>IFERROR(INDEX('Input Echo'!$AI$11:$AI$596,MATCH('(3)Flange Peq'!$A49,'Input Echo'!$I$11:$I$596,0)),INDEX('Input Echo'!$AI$11:$AI$596,MATCH('(3)Flange Peq'!$A49,'Input Echo'!$J$11:$J$596,0)))</f>
        <v>80</v>
      </c>
      <c r="D69" s="9">
        <f>IFERROR(INDEX('Input Echo'!$Y$11:$Y$596,MATCH('(3)Flange Peq'!$A49,'Input Echo'!$I$11:$I$596,0)),INDEX('Input Echo'!$Y$11:$Y$596,MATCH('(3)Flange Peq'!$A49,'Input Echo'!$J$11:$J$596,0)))</f>
        <v>10</v>
      </c>
      <c r="E69" s="9">
        <v>32</v>
      </c>
      <c r="F69" s="9">
        <v>59</v>
      </c>
      <c r="G69" s="9">
        <v>61.98</v>
      </c>
      <c r="H69" s="9">
        <f ca="1">IFERROR(INDEX('Input Echo'!$O$11:$O$596,MATCH('(3)Flange Peq'!$A49,'Input Echo'!$I$11:$I$596,0)),INDEX('Input Echo'!$O$11:$O$596,MATCH('(3)Flange Peq'!$A49,'[1]Input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080</v>
      </c>
    </row>
    <row r="70" spans="1:13">
      <c r="A70" s="9">
        <v>30275</v>
      </c>
      <c r="B70" s="15">
        <f ca="1">IFERROR(INDEX('Input Echo'!$M$11:$M$596,MATCH('(3)Flange Peq'!$A50,'Input Echo'!$I$11:$I$596,0)),INDEX('Input Echo'!$M$11:$M$596,MATCH('(3)Flange Peq'!$A50,'Input Echo'!$J$11:$J$596,0)))</f>
        <v>0</v>
      </c>
      <c r="C70" s="9">
        <f>IFERROR(INDEX('Input Echo'!$AI$11:$AI$596,MATCH('(3)Flange Peq'!$A50,'Input Echo'!$I$11:$I$596,0)),INDEX('Input Echo'!$AI$11:$AI$596,MATCH('(3)Flange Peq'!$A50,'Input Echo'!$J$11:$J$596,0)))</f>
        <v>200</v>
      </c>
      <c r="D70" s="9">
        <f>IFERROR(INDEX('Input Echo'!$Y$11:$Y$596,MATCH('(3)Flange Peq'!$A50,'Input Echo'!$I$11:$I$596,0)),INDEX('Input Echo'!$Y$11:$Y$596,MATCH('(3)Flange Peq'!$A50,'Input Echo'!$J$11:$J$596,0)))</f>
        <v>10</v>
      </c>
      <c r="E70" s="9">
        <v>95</v>
      </c>
      <c r="F70" s="9">
        <v>17</v>
      </c>
      <c r="G70" s="9">
        <v>61.98</v>
      </c>
      <c r="H70" s="9">
        <f ca="1">IFERROR(INDEX('Input Echo'!$O$11:$O$596,MATCH('(3)Flange Peq'!$A50,'Input Echo'!$I$11:$I$596,0)),INDEX('Input Echo'!$O$11:$O$596,MATCH('(3)Flange Peq'!$A50,'[1]Input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0200</v>
      </c>
    </row>
    <row r="71" spans="1:13">
      <c r="A71" s="9">
        <v>11260</v>
      </c>
      <c r="B71" s="15">
        <f ca="1">IFERROR(INDEX('Input Echo'!$M$11:$M$596,MATCH('(3)Flange Peq'!$A54,'Input Echo'!$I$11:$I$596,0)),INDEX('Input Echo'!$M$11:$M$596,MATCH('(3)Flange Peq'!$A54,'Input Echo'!$J$11:$J$596,0)))</f>
        <v>0</v>
      </c>
      <c r="C71" s="9">
        <f>IFERROR(INDEX('Input Echo'!$AI$11:$AI$596,MATCH('(3)Flange Peq'!$A54,'Input Echo'!$I$11:$I$596,0)),INDEX('Input Echo'!$AI$11:$AI$596,MATCH('(3)Flange Peq'!$A54,'Input Echo'!$J$11:$J$596,0)))</f>
        <v>50</v>
      </c>
      <c r="D71" s="9">
        <f>IFERROR(INDEX('Input Echo'!$Y$11:$Y$596,MATCH('(3)Flange Peq'!$A54,'Input Echo'!$I$11:$I$596,0)),INDEX('Input Echo'!$Y$11:$Y$596,MATCH('(3)Flange Peq'!$A54,'Input Echo'!$J$11:$J$596,0)))</f>
        <v>10</v>
      </c>
      <c r="E71" s="9">
        <v>949</v>
      </c>
      <c r="F71" s="9">
        <v>57</v>
      </c>
      <c r="G71" s="9">
        <v>138.18</v>
      </c>
      <c r="H71" s="9">
        <f ca="1">IFERROR(INDEX('Input Echo'!$O$11:$O$596,MATCH('(3)Flange Peq'!$A54,'Input Echo'!$I$11:$I$596,0)),INDEX('Input Echo'!$O$11:$O$596,MATCH('(3)Flange Peq'!$A54,'[1]Input  Echo'!$J$11:$J$600,0)))</f>
        <v>0</v>
      </c>
      <c r="I71" s="14" t="e">
        <f t="shared" ca="1" si="2"/>
        <v>#DIV/0!</v>
      </c>
      <c r="J71" s="9">
        <v>100</v>
      </c>
      <c r="K71" s="9">
        <v>46.68</v>
      </c>
      <c r="L71" s="9" t="e">
        <f t="shared" ca="1" si="3"/>
        <v>#DIV/0!</v>
      </c>
      <c r="M71" s="9" t="str">
        <f t="shared" ca="1" si="4"/>
        <v>050</v>
      </c>
    </row>
    <row r="72" spans="1:13">
      <c r="A72" s="9">
        <v>11292</v>
      </c>
      <c r="B72" s="15">
        <f ca="1">IFERROR(INDEX('Input Echo'!$M$11:$M$596,MATCH('(3)Flange Peq'!$A55,'Input Echo'!$I$11:$I$596,0)),INDEX('Input Echo'!$M$11:$M$596,MATCH('(3)Flange Peq'!$A55,'Input Echo'!$J$11:$J$596,0)))</f>
        <v>0</v>
      </c>
      <c r="C72" s="9">
        <f>IFERROR(INDEX('Input Echo'!$AI$11:$AI$596,MATCH('(3)Flange Peq'!$A55,'Input Echo'!$I$11:$I$596,0)),INDEX('Input Echo'!$AI$11:$AI$596,MATCH('(3)Flange Peq'!$A55,'Input Echo'!$J$11:$J$596,0)))</f>
        <v>60</v>
      </c>
      <c r="D72" s="9">
        <f>IFERROR(INDEX('Input Echo'!$Y$11:$Y$596,MATCH('(3)Flange Peq'!$A55,'Input Echo'!$I$11:$I$596,0)),INDEX('Input Echo'!$Y$11:$Y$596,MATCH('(3)Flange Peq'!$A55,'Input Echo'!$J$11:$J$596,0)))</f>
        <v>20</v>
      </c>
      <c r="E72" s="9">
        <v>301</v>
      </c>
      <c r="F72" s="9">
        <v>151</v>
      </c>
      <c r="G72" s="9">
        <v>77.849999999999994</v>
      </c>
      <c r="H72" s="9">
        <f ca="1">IFERROR(INDEX('Input Echo'!$O$11:$O$596,MATCH('(3)Flange Peq'!$A55,'Input Echo'!$I$11:$I$596,0)),INDEX('Input Echo'!$O$11:$O$596,MATCH('(3)Flange Peq'!$A55,'[1]Input  Echo'!$J$11:$J$600,0)))</f>
        <v>0</v>
      </c>
      <c r="I72" s="14" t="e">
        <f t="shared" ca="1" si="2"/>
        <v>#DIV/0!</v>
      </c>
      <c r="J72" s="9">
        <v>100</v>
      </c>
      <c r="K72" s="9">
        <v>46.68</v>
      </c>
      <c r="L72" s="9" t="e">
        <f t="shared" ref="L72:L97" ca="1" si="5">(I72/K72)*100</f>
        <v>#DIV/0!</v>
      </c>
      <c r="M72" s="9" t="str">
        <f t="shared" ref="M72:M97" ca="1" si="6">B72&amp;C72</f>
        <v>060</v>
      </c>
    </row>
    <row r="73" spans="1:13">
      <c r="A73" s="9">
        <v>11294</v>
      </c>
      <c r="B73" s="15">
        <f ca="1">IFERROR(INDEX('Input Echo'!$M$11:$M$596,MATCH('(3)Flange Peq'!$A56,'Input Echo'!$I$11:$I$596,0)),INDEX('Input Echo'!$M$11:$M$596,MATCH('(3)Flange Peq'!$A56,'Input Echo'!$J$11:$J$596,0)))</f>
        <v>0</v>
      </c>
      <c r="C73" s="9">
        <f>IFERROR(INDEX('Input Echo'!$AI$11:$AI$596,MATCH('(3)Flange Peq'!$A56,'Input Echo'!$I$11:$I$596,0)),INDEX('Input Echo'!$AI$11:$AI$596,MATCH('(3)Flange Peq'!$A56,'Input Echo'!$J$11:$J$596,0)))</f>
        <v>80</v>
      </c>
      <c r="D73" s="9">
        <f>IFERROR(INDEX('Input Echo'!$Y$11:$Y$596,MATCH('(3)Flange Peq'!$A56,'Input Echo'!$I$11:$I$596,0)),INDEX('Input Echo'!$Y$11:$Y$596,MATCH('(3)Flange Peq'!$A56,'Input Echo'!$J$11:$J$596,0)))</f>
        <v>20</v>
      </c>
      <c r="E73" s="9">
        <v>301</v>
      </c>
      <c r="F73" s="9">
        <v>237</v>
      </c>
      <c r="G73" s="9">
        <v>77.849999999999994</v>
      </c>
      <c r="H73" s="9">
        <f ca="1">IFERROR(INDEX('Input Echo'!$O$11:$O$596,MATCH('(3)Flange Peq'!$A56,'Input Echo'!$I$11:$I$596,0)),INDEX('Input Echo'!$O$11:$O$596,MATCH('(3)Flange Peq'!$A56,'[1]Input  Echo'!$J$11:$J$600,0)))</f>
        <v>0</v>
      </c>
      <c r="I73" s="14" t="e">
        <f t="shared" ref="I73:I96" ca="1" si="7">D73+4*E73*10/(PI()*G73^2)+16*F73*10^4/(PI()*G73^2*H73)</f>
        <v>#DIV/0!</v>
      </c>
      <c r="J73" s="9">
        <v>100</v>
      </c>
      <c r="K73" s="9">
        <v>46.68</v>
      </c>
      <c r="L73" s="9" t="e">
        <f t="shared" ca="1" si="5"/>
        <v>#DIV/0!</v>
      </c>
      <c r="M73" s="9" t="str">
        <f t="shared" ca="1" si="6"/>
        <v>080</v>
      </c>
    </row>
    <row r="74" spans="1:13">
      <c r="A74" s="9">
        <v>11355</v>
      </c>
      <c r="B74" s="15">
        <f ca="1">IFERROR(INDEX('Input Echo'!$M$11:$M$596,MATCH('(3)Flange Peq'!$A57,'Input Echo'!$I$11:$I$596,0)),INDEX('Input Echo'!$M$11:$M$596,MATCH('(3)Flange Peq'!$A57,'Input Echo'!$J$11:$J$596,0)))</f>
        <v>0</v>
      </c>
      <c r="C74" s="9">
        <f>IFERROR(INDEX('Input Echo'!$AI$11:$AI$596,MATCH('(3)Flange Peq'!$A57,'Input Echo'!$I$11:$I$596,0)),INDEX('Input Echo'!$AI$11:$AI$596,MATCH('(3)Flange Peq'!$A57,'Input Echo'!$J$11:$J$596,0)))</f>
        <v>80</v>
      </c>
      <c r="D74" s="9">
        <f>IFERROR(INDEX('Input Echo'!$Y$11:$Y$596,MATCH('(3)Flange Peq'!$A57,'Input Echo'!$I$11:$I$596,0)),INDEX('Input Echo'!$Y$11:$Y$596,MATCH('(3)Flange Peq'!$A57,'Input Echo'!$J$11:$J$596,0)))</f>
        <v>20</v>
      </c>
      <c r="E74" s="9">
        <v>470</v>
      </c>
      <c r="F74" s="9">
        <v>1638</v>
      </c>
      <c r="G74" s="9">
        <v>196.09</v>
      </c>
      <c r="H74" s="9">
        <f ca="1">IFERROR(INDEX('Input Echo'!$O$11:$O$596,MATCH('(3)Flange Peq'!$A57,'Input Echo'!$I$11:$I$596,0)),INDEX('Input Echo'!$O$11:$O$596,MATCH('(3)Flange Peq'!$A57,'[1]Input  Echo'!$J$11:$J$600,0)))</f>
        <v>0</v>
      </c>
      <c r="I74" s="14" t="e">
        <f t="shared" ca="1" si="7"/>
        <v>#DIV/0!</v>
      </c>
      <c r="J74" s="9">
        <v>100</v>
      </c>
      <c r="K74" s="9">
        <v>46.68</v>
      </c>
      <c r="L74" s="9" t="e">
        <f t="shared" ca="1" si="5"/>
        <v>#DIV/0!</v>
      </c>
      <c r="M74" s="9" t="str">
        <f t="shared" ca="1" si="6"/>
        <v>080</v>
      </c>
    </row>
    <row r="75" spans="1:13">
      <c r="A75" s="9">
        <v>11565</v>
      </c>
      <c r="B75" s="15" t="str">
        <f ca="1">IFERROR(INDEX('Input Echo'!$M$11:$M$596,MATCH('(3)Flange Peq'!$A64,'Input Echo'!$I$11:$I$596,0)),INDEX('Input Echo'!$M$11:$M$596,MATCH('(3)Flange Peq'!$A64,'Input Echo'!$J$11:$J$596,0)))</f>
        <v>300</v>
      </c>
      <c r="C75" s="9">
        <f>IFERROR(INDEX('Input Echo'!$AI$11:$AI$596,MATCH('(3)Flange Peq'!$A64,'Input Echo'!$I$11:$I$596,0)),INDEX('Input Echo'!$AI$11:$AI$596,MATCH('(3)Flange Peq'!$A64,'Input Echo'!$J$11:$J$596,0)))</f>
        <v>40</v>
      </c>
      <c r="D75" s="9">
        <f>IFERROR(INDEX('Input Echo'!$Y$11:$Y$596,MATCH('(3)Flange Peq'!$A64,'Input Echo'!$I$11:$I$596,0)),INDEX('Input Echo'!$Y$11:$Y$596,MATCH('(3)Flange Peq'!$A64,'Input Echo'!$J$11:$J$596,0)))</f>
        <v>20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4">
        <f t="shared" ca="1" si="7"/>
        <v>20.64908590084406</v>
      </c>
      <c r="J75" s="9">
        <v>52</v>
      </c>
      <c r="K75" s="9">
        <v>49.96</v>
      </c>
      <c r="L75" s="9">
        <f t="shared" ca="1" si="5"/>
        <v>41.331236791121015</v>
      </c>
      <c r="M75" s="9" t="str">
        <f t="shared" ca="1" si="6"/>
        <v>30040</v>
      </c>
    </row>
    <row r="76" spans="1:13">
      <c r="A76" s="9">
        <v>11565</v>
      </c>
      <c r="B76" s="15">
        <f ca="1">IFERROR(INDEX('Input Echo'!$M$11:$M$596,MATCH('(3)Flange Peq'!$A65,'Input Echo'!$I$11:$I$596,0)),INDEX('Input Echo'!$M$11:$M$596,MATCH('(3)Flange Peq'!$A65,'Input Echo'!$J$11:$J$596,0)))</f>
        <v>300</v>
      </c>
      <c r="C76" s="9">
        <f>IFERROR(INDEX('Input Echo'!$AI$11:$AI$596,MATCH('(3)Flange Peq'!$A65,'Input Echo'!$I$11:$I$596,0)),INDEX('Input Echo'!$AI$11:$AI$596,MATCH('(3)Flange Peq'!$A65,'Input Echo'!$J$11:$J$596,0)))</f>
        <v>25</v>
      </c>
      <c r="D76" s="9">
        <f>IFERROR(INDEX('Input Echo'!$Y$11:$Y$596,MATCH('(3)Flange Peq'!$A65,'Input Echo'!$I$11:$I$596,0)),INDEX('Input Echo'!$Y$11:$Y$596,MATCH('(3)Flange Peq'!$A65,'Input Echo'!$J$11:$J$596,0)))</f>
        <v>20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4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30025</v>
      </c>
    </row>
    <row r="77" spans="1:13">
      <c r="A77" s="9">
        <v>11900</v>
      </c>
      <c r="B77" s="15">
        <f ca="1">IFERROR(INDEX('Input Echo'!$M$11:$M$596,MATCH('(3)Flange Peq'!$A66,'Input Echo'!$I$11:$I$596,0)),INDEX('Input Echo'!$M$11:$M$596,MATCH('(3)Flange Peq'!$A66,'Input Echo'!$J$11:$J$596,0)))</f>
        <v>0</v>
      </c>
      <c r="C77" s="9">
        <f>IFERROR(INDEX('Input Echo'!$AI$11:$AI$596,MATCH('(3)Flange Peq'!$A66,'Input Echo'!$I$11:$I$596,0)),INDEX('Input Echo'!$AI$11:$AI$596,MATCH('(3)Flange Peq'!$A66,'Input Echo'!$J$11:$J$596,0)))</f>
        <v>40</v>
      </c>
      <c r="D77" s="9">
        <f>IFERROR(INDEX('Input Echo'!$Y$11:$Y$596,MATCH('(3)Flange Peq'!$A66,'Input Echo'!$I$11:$I$596,0)),INDEX('Input Echo'!$Y$11:$Y$596,MATCH('(3)Flange Peq'!$A66,'Input Echo'!$J$11:$J$596,0)))</f>
        <v>20</v>
      </c>
      <c r="E77" s="9">
        <v>99</v>
      </c>
      <c r="F77" s="9">
        <v>18</v>
      </c>
      <c r="G77" s="9">
        <v>77.849999999999994</v>
      </c>
      <c r="H77" s="9">
        <f ca="1">IFERROR(INDEX('Input Echo'!$O$11:$O$596,MATCH('(3)Flange Peq'!$A66,'Input Echo'!$I$11:$I$596,0)),INDEX('Input Echo'!$O$11:$O$596,MATCH('(3)Flange Peq'!$A66,'[1]Input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040</v>
      </c>
    </row>
    <row r="78" spans="1:13">
      <c r="A78" s="9">
        <v>11920</v>
      </c>
      <c r="B78" s="15">
        <f ca="1">IFERROR(INDEX('Input Echo'!$M$11:$M$596,MATCH('(3)Flange Peq'!$A67,'Input Echo'!$I$11:$I$596,0)),INDEX('Input Echo'!$M$11:$M$596,MATCH('(3)Flange Peq'!$A67,'Input Echo'!$J$11:$J$596,0)))</f>
        <v>0</v>
      </c>
      <c r="C78" s="9">
        <f>IFERROR(INDEX('Input Echo'!$AI$11:$AI$596,MATCH('(3)Flange Peq'!$A67,'Input Echo'!$I$11:$I$596,0)),INDEX('Input Echo'!$AI$11:$AI$596,MATCH('(3)Flange Peq'!$A67,'Input Echo'!$J$11:$J$596,0)))</f>
        <v>40</v>
      </c>
      <c r="D78" s="9">
        <f>IFERROR(INDEX('Input Echo'!$Y$11:$Y$596,MATCH('(3)Flange Peq'!$A67,'Input Echo'!$I$11:$I$596,0)),INDEX('Input Echo'!$Y$11:$Y$596,MATCH('(3)Flange Peq'!$A67,'Input Echo'!$J$11:$J$596,0)))</f>
        <v>20</v>
      </c>
      <c r="E78" s="9">
        <v>99</v>
      </c>
      <c r="F78" s="9">
        <v>15</v>
      </c>
      <c r="G78" s="9">
        <v>77.849999999999994</v>
      </c>
      <c r="H78" s="9">
        <f ca="1">IFERROR(INDEX('Input Echo'!$O$11:$O$596,MATCH('(3)Flange Peq'!$A67,'Input Echo'!$I$11:$I$596,0)),INDEX('Input Echo'!$O$11:$O$596,MATCH('(3)Flange Peq'!$A67,'[1]Input  Echo'!$J$11:$J$600,0)))</f>
        <v>0</v>
      </c>
      <c r="I78" s="14" t="e">
        <f t="shared" ca="1" si="7"/>
        <v>#DIV/0!</v>
      </c>
      <c r="J78" s="9">
        <v>52</v>
      </c>
      <c r="K78" s="9">
        <v>49.96</v>
      </c>
      <c r="L78" s="9" t="e">
        <f t="shared" ca="1" si="5"/>
        <v>#DIV/0!</v>
      </c>
      <c r="M78" s="9" t="str">
        <f t="shared" ca="1" si="6"/>
        <v>040</v>
      </c>
    </row>
    <row r="79" spans="1:13">
      <c r="A79" s="9">
        <v>11950</v>
      </c>
      <c r="B79" s="15">
        <f ca="1">IFERROR(INDEX('Input Echo'!$M$11:$M$596,MATCH('(3)Flange Peq'!$A68,'Input Echo'!$I$11:$I$596,0)),INDEX('Input Echo'!$M$11:$M$596,MATCH('(3)Flange Peq'!$A68,'Input Echo'!$J$11:$J$596,0)))</f>
        <v>0</v>
      </c>
      <c r="C79" s="9">
        <f>IFERROR(INDEX('Input Echo'!$AI$11:$AI$596,MATCH('(3)Flange Peq'!$A68,'Input Echo'!$I$11:$I$596,0)),INDEX('Input Echo'!$AI$11:$AI$596,MATCH('(3)Flange Peq'!$A68,'Input Echo'!$J$11:$J$596,0)))</f>
        <v>40</v>
      </c>
      <c r="D79" s="9">
        <f>IFERROR(INDEX('Input Echo'!$Y$11:$Y$596,MATCH('(3)Flange Peq'!$A68,'Input Echo'!$I$11:$I$596,0)),INDEX('Input Echo'!$Y$11:$Y$596,MATCH('(3)Flange Peq'!$A68,'Input Echo'!$J$11:$J$596,0)))</f>
        <v>20</v>
      </c>
      <c r="E79" s="9">
        <v>99</v>
      </c>
      <c r="F79" s="9">
        <v>44</v>
      </c>
      <c r="G79" s="9">
        <v>77.849999999999994</v>
      </c>
      <c r="H79" s="9">
        <f ca="1">IFERROR(INDEX('Input Echo'!$O$11:$O$596,MATCH('(3)Flange Peq'!$A68,'Input Echo'!$I$11:$I$596,0)),INDEX('Input Echo'!$O$11:$O$596,MATCH('(3)Flange Peq'!$A68,'[1]Input  Echo'!$J$11:$J$600,0)))</f>
        <v>0</v>
      </c>
      <c r="I79" s="14" t="e">
        <f t="shared" ca="1" si="7"/>
        <v>#DIV/0!</v>
      </c>
      <c r="J79" s="9">
        <v>52</v>
      </c>
      <c r="K79" s="9">
        <v>49.96</v>
      </c>
      <c r="L79" s="9" t="e">
        <f t="shared" ca="1" si="5"/>
        <v>#DIV/0!</v>
      </c>
      <c r="M79" s="9" t="str">
        <f t="shared" ca="1" si="6"/>
        <v>040</v>
      </c>
    </row>
    <row r="80" spans="1:13">
      <c r="A80" s="9">
        <v>11970</v>
      </c>
      <c r="B80" s="15">
        <f ca="1">IFERROR(INDEX('Input Echo'!$M$11:$M$596,MATCH('(3)Flange Peq'!$A69,'Input Echo'!$I$11:$I$596,0)),INDEX('Input Echo'!$M$11:$M$596,MATCH('(3)Flange Peq'!$A69,'Input Echo'!$J$11:$J$596,0)))</f>
        <v>0</v>
      </c>
      <c r="C80" s="9">
        <f>IFERROR(INDEX('Input Echo'!$AI$11:$AI$596,MATCH('(3)Flange Peq'!$A69,'Input Echo'!$I$11:$I$596,0)),INDEX('Input Echo'!$AI$11:$AI$596,MATCH('(3)Flange Peq'!$A69,'Input Echo'!$J$11:$J$596,0)))</f>
        <v>40</v>
      </c>
      <c r="D80" s="9">
        <f>IFERROR(INDEX('Input Echo'!$Y$11:$Y$596,MATCH('(3)Flange Peq'!$A69,'Input Echo'!$I$11:$I$596,0)),INDEX('Input Echo'!$Y$11:$Y$596,MATCH('(3)Flange Peq'!$A69,'Input Echo'!$J$11:$J$596,0)))</f>
        <v>20</v>
      </c>
      <c r="E80" s="9">
        <v>99</v>
      </c>
      <c r="F80" s="9">
        <v>130</v>
      </c>
      <c r="G80" s="9">
        <v>77.849999999999994</v>
      </c>
      <c r="H80" s="9">
        <f ca="1">IFERROR(INDEX('Input Echo'!$O$11:$O$596,MATCH('(3)Flange Peq'!$A69,'Input Echo'!$I$11:$I$596,0)),INDEX('Input Echo'!$O$11:$O$596,MATCH('(3)Flange Peq'!$A69,'[1]Input  Echo'!$J$11:$J$600,0)))</f>
        <v>0</v>
      </c>
      <c r="I80" s="14" t="e">
        <f t="shared" ca="1" si="7"/>
        <v>#DIV/0!</v>
      </c>
      <c r="J80" s="9">
        <v>52</v>
      </c>
      <c r="K80" s="9">
        <v>49.96</v>
      </c>
      <c r="L80" s="9" t="e">
        <f t="shared" ca="1" si="5"/>
        <v>#DIV/0!</v>
      </c>
      <c r="M80" s="9" t="str">
        <f t="shared" ca="1" si="6"/>
        <v>040</v>
      </c>
    </row>
    <row r="81" spans="1:13">
      <c r="A81" s="9">
        <v>11780</v>
      </c>
      <c r="B81" s="15">
        <f ca="1">IFERROR(INDEX('Input Echo'!$M$11:$M$596,MATCH('(3)Flange Peq'!$A70,'Input Echo'!$I$11:$I$596,0)),INDEX('Input Echo'!$M$11:$M$596,MATCH('(3)Flange Peq'!$A70,'Input Echo'!$J$11:$J$596,0)))</f>
        <v>0</v>
      </c>
      <c r="C81" s="9">
        <f>IFERROR(INDEX('Input Echo'!$AI$11:$AI$596,MATCH('(3)Flange Peq'!$A70,'Input Echo'!$I$11:$I$596,0)),INDEX('Input Echo'!$AI$11:$AI$596,MATCH('(3)Flange Peq'!$A70,'Input Echo'!$J$11:$J$596,0)))</f>
        <v>40</v>
      </c>
      <c r="D81" s="9">
        <f>IFERROR(INDEX('Input Echo'!$Y$11:$Y$596,MATCH('(3)Flange Peq'!$A70,'Input Echo'!$I$11:$I$596,0)),INDEX('Input Echo'!$Y$11:$Y$596,MATCH('(3)Flange Peq'!$A70,'Input Echo'!$J$11:$J$596,0)))</f>
        <v>20</v>
      </c>
      <c r="E81" s="9">
        <v>184</v>
      </c>
      <c r="F81" s="9">
        <v>23</v>
      </c>
      <c r="G81" s="9">
        <v>77.849999999999994</v>
      </c>
      <c r="H81" s="9">
        <f ca="1">IFERROR(INDEX('Input Echo'!$O$11:$O$596,MATCH('(3)Flange Peq'!$A70,'Input Echo'!$I$11:$I$596,0)),INDEX('Input Echo'!$O$11:$O$596,MATCH('(3)Flange Peq'!$A70,'[1]Input  Echo'!$J$11:$J$600,0)))</f>
        <v>0</v>
      </c>
      <c r="I81" s="14" t="e">
        <f t="shared" ca="1" si="7"/>
        <v>#DIV/0!</v>
      </c>
      <c r="J81" s="9">
        <v>52</v>
      </c>
      <c r="K81" s="9">
        <v>49.96</v>
      </c>
      <c r="L81" s="9" t="e">
        <f t="shared" ca="1" si="5"/>
        <v>#DIV/0!</v>
      </c>
      <c r="M81" s="9" t="str">
        <f t="shared" ca="1" si="6"/>
        <v>040</v>
      </c>
    </row>
    <row r="82" spans="1:13">
      <c r="A82" s="9">
        <v>11800</v>
      </c>
      <c r="B82" s="15" t="str">
        <f ca="1">IFERROR(INDEX('Input Echo'!$M$11:$M$596,MATCH('(3)Flange Peq'!$A71,'Input Echo'!$I$11:$I$596,0)),INDEX('Input Echo'!$M$11:$M$596,MATCH('(3)Flange Peq'!$A71,'Input Echo'!$J$11:$J$596,0)))</f>
        <v>300</v>
      </c>
      <c r="C82" s="9">
        <f>IFERROR(INDEX('Input Echo'!$AI$11:$AI$596,MATCH('(3)Flange Peq'!$A71,'Input Echo'!$I$11:$I$596,0)),INDEX('Input Echo'!$AI$11:$AI$596,MATCH('(3)Flange Peq'!$A71,'Input Echo'!$J$11:$J$596,0)))</f>
        <v>150</v>
      </c>
      <c r="D82" s="9">
        <f>IFERROR(INDEX('Input Echo'!$Y$11:$Y$596,MATCH('(3)Flange Peq'!$A71,'Input Echo'!$I$11:$I$596,0)),INDEX('Input Echo'!$Y$11:$Y$596,MATCH('(3)Flange Peq'!$A71,'Input Echo'!$J$11:$J$596,0)))</f>
        <v>20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4">
        <f t="shared" ca="1" si="7"/>
        <v>21.773108580441164</v>
      </c>
      <c r="J82" s="9">
        <v>52</v>
      </c>
      <c r="K82" s="9">
        <v>49.96</v>
      </c>
      <c r="L82" s="9">
        <f t="shared" ca="1" si="5"/>
        <v>43.58108202650353</v>
      </c>
      <c r="M82" s="9" t="str">
        <f t="shared" ca="1" si="6"/>
        <v>300150</v>
      </c>
    </row>
    <row r="83" spans="1:13">
      <c r="A83" s="9">
        <v>11820</v>
      </c>
      <c r="B83" s="15" t="str">
        <f ca="1">IFERROR(INDEX('Input Echo'!$M$11:$M$596,MATCH('(3)Flange Peq'!$A72,'Input Echo'!$I$11:$I$596,0)),INDEX('Input Echo'!$M$11:$M$596,MATCH('(3)Flange Peq'!$A72,'Input Echo'!$J$11:$J$596,0)))</f>
        <v>300</v>
      </c>
      <c r="C83" s="9">
        <f>IFERROR(INDEX('Input Echo'!$AI$11:$AI$596,MATCH('(3)Flange Peq'!$A72,'Input Echo'!$I$11:$I$596,0)),INDEX('Input Echo'!$AI$11:$AI$596,MATCH('(3)Flange Peq'!$A72,'Input Echo'!$J$11:$J$596,0)))</f>
        <v>50</v>
      </c>
      <c r="D83" s="9">
        <f>IFERROR(INDEX('Input Echo'!$Y$11:$Y$596,MATCH('(3)Flange Peq'!$A72,'Input Echo'!$I$11:$I$596,0)),INDEX('Input Echo'!$Y$11:$Y$596,MATCH('(3)Flange Peq'!$A72,'Input Echo'!$J$11:$J$596,0)))</f>
        <v>20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4">
        <f t="shared" ca="1" si="7"/>
        <v>21.577581623871264</v>
      </c>
      <c r="J83" s="9">
        <v>52</v>
      </c>
      <c r="K83" s="9">
        <v>49.96</v>
      </c>
      <c r="L83" s="9">
        <f t="shared" ca="1" si="5"/>
        <v>43.189715019758331</v>
      </c>
      <c r="M83" s="9" t="str">
        <f t="shared" ca="1" si="6"/>
        <v>30050</v>
      </c>
    </row>
    <row r="84" spans="1:13">
      <c r="A84" s="9">
        <v>11850</v>
      </c>
      <c r="B84" s="15" t="str">
        <f ca="1">IFERROR(INDEX('Input Echo'!$M$11:$M$596,MATCH('(3)Flange Peq'!$A73,'Input Echo'!$I$11:$I$596,0)),INDEX('Input Echo'!$M$11:$M$596,MATCH('(3)Flange Peq'!$A73,'Input Echo'!$J$11:$J$596,0)))</f>
        <v>300</v>
      </c>
      <c r="C84" s="9">
        <f>IFERROR(INDEX('Input Echo'!$AI$11:$AI$596,MATCH('(3)Flange Peq'!$A73,'Input Echo'!$I$11:$I$596,0)),INDEX('Input Echo'!$AI$11:$AI$596,MATCH('(3)Flange Peq'!$A73,'Input Echo'!$J$11:$J$596,0)))</f>
        <v>50</v>
      </c>
      <c r="D84" s="9">
        <f>IFERROR(INDEX('Input Echo'!$Y$11:$Y$596,MATCH('(3)Flange Peq'!$A73,'Input Echo'!$I$11:$I$596,0)),INDEX('Input Echo'!$Y$11:$Y$596,MATCH('(3)Flange Peq'!$A73,'Input Echo'!$J$11:$J$596,0)))</f>
        <v>20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4">
        <f t="shared" ca="1" si="7"/>
        <v>20.582958162138738</v>
      </c>
      <c r="J84" s="9">
        <v>52</v>
      </c>
      <c r="K84" s="9">
        <v>49.96</v>
      </c>
      <c r="L84" s="9">
        <f t="shared" ca="1" si="5"/>
        <v>41.198875424617171</v>
      </c>
      <c r="M84" s="9" t="str">
        <f t="shared" ca="1" si="6"/>
        <v>30050</v>
      </c>
    </row>
    <row r="85" spans="1:13">
      <c r="A85" s="9">
        <v>11670</v>
      </c>
      <c r="B85" s="15" t="str">
        <f ca="1">IFERROR(INDEX('Input Echo'!$M$11:$M$596,MATCH('(3)Flange Peq'!$A74,'Input Echo'!$I$11:$I$596,0)),INDEX('Input Echo'!$M$11:$M$596,MATCH('(3)Flange Peq'!$A74,'Input Echo'!$J$11:$J$596,0)))</f>
        <v>300</v>
      </c>
      <c r="C85" s="9">
        <f>IFERROR(INDEX('Input Echo'!$AI$11:$AI$596,MATCH('(3)Flange Peq'!$A74,'Input Echo'!$I$11:$I$596,0)),INDEX('Input Echo'!$AI$11:$AI$596,MATCH('(3)Flange Peq'!$A74,'Input Echo'!$J$11:$J$596,0)))</f>
        <v>150</v>
      </c>
      <c r="D85" s="9">
        <f>IFERROR(INDEX('Input Echo'!$Y$11:$Y$596,MATCH('(3)Flange Peq'!$A74,'Input Echo'!$I$11:$I$596,0)),INDEX('Input Echo'!$Y$11:$Y$596,MATCH('(3)Flange Peq'!$A74,'Input Echo'!$J$11:$J$596,0)))</f>
        <v>20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4">
        <f t="shared" ca="1" si="7"/>
        <v>20.811990442914144</v>
      </c>
      <c r="J85" s="9">
        <v>52</v>
      </c>
      <c r="K85" s="9">
        <v>49.96</v>
      </c>
      <c r="L85" s="9">
        <f t="shared" ca="1" si="5"/>
        <v>41.657306731213254</v>
      </c>
      <c r="M85" s="9" t="str">
        <f t="shared" ca="1" si="6"/>
        <v>300150</v>
      </c>
    </row>
    <row r="86" spans="1:13">
      <c r="A86" s="9">
        <v>11690</v>
      </c>
      <c r="B86" s="15">
        <f ca="1">IFERROR(INDEX('Input Echo'!$M$11:$M$596,MATCH('(3)Flange Peq'!$A75,'Input Echo'!$I$11:$I$596,0)),INDEX('Input Echo'!$M$11:$M$596,MATCH('(3)Flange Peq'!$A75,'Input Echo'!$J$11:$J$596,0)))</f>
        <v>300</v>
      </c>
      <c r="C86" s="9">
        <f>IFERROR(INDEX('Input Echo'!$AI$11:$AI$596,MATCH('(3)Flange Peq'!$A75,'Input Echo'!$I$11:$I$596,0)),INDEX('Input Echo'!$AI$11:$AI$596,MATCH('(3)Flange Peq'!$A75,'Input Echo'!$J$11:$J$596,0)))</f>
        <v>50</v>
      </c>
      <c r="D86" s="9">
        <f>IFERROR(INDEX('Input Echo'!$Y$11:$Y$596,MATCH('(3)Flange Peq'!$A75,'Input Echo'!$I$11:$I$596,0)),INDEX('Input Echo'!$Y$11:$Y$596,MATCH('(3)Flange Peq'!$A75,'Input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4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>
      <c r="A87" s="9">
        <v>11700</v>
      </c>
      <c r="B87" s="15">
        <f ca="1">IFERROR(INDEX('Input Echo'!$M$11:$M$596,MATCH('(3)Flange Peq'!$A76,'Input Echo'!$I$11:$I$596,0)),INDEX('Input Echo'!$M$11:$M$596,MATCH('(3)Flange Peq'!$A76,'Input Echo'!$J$11:$J$596,0)))</f>
        <v>300</v>
      </c>
      <c r="C87" s="9">
        <f>IFERROR(INDEX('Input Echo'!$AI$11:$AI$596,MATCH('(3)Flange Peq'!$A76,'Input Echo'!$I$11:$I$596,0)),INDEX('Input Echo'!$AI$11:$AI$596,MATCH('(3)Flange Peq'!$A76,'Input Echo'!$J$11:$J$596,0)))</f>
        <v>50</v>
      </c>
      <c r="D87" s="9">
        <f>IFERROR(INDEX('Input Echo'!$Y$11:$Y$596,MATCH('(3)Flange Peq'!$A76,'Input Echo'!$I$11:$I$596,0)),INDEX('Input Echo'!$Y$11:$Y$596,MATCH('(3)Flange Peq'!$A76,'Input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4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30050</v>
      </c>
    </row>
    <row r="88" spans="1:13">
      <c r="A88" s="9">
        <v>11725</v>
      </c>
      <c r="B88" s="15">
        <f ca="1">IFERROR(INDEX('Input Echo'!$M$11:$M$596,MATCH('(3)Flange Peq'!$A77,'Input Echo'!$I$11:$I$596,0)),INDEX('Input Echo'!$M$11:$M$596,MATCH('(3)Flange Peq'!$A77,'Input Echo'!$J$11:$J$596,0)))</f>
        <v>0</v>
      </c>
      <c r="C88" s="9">
        <f>IFERROR(INDEX('Input Echo'!$AI$11:$AI$596,MATCH('(3)Flange Peq'!$A77,'Input Echo'!$I$11:$I$596,0)),INDEX('Input Echo'!$AI$11:$AI$596,MATCH('(3)Flange Peq'!$A77,'Input Echo'!$J$11:$J$596,0)))</f>
        <v>50</v>
      </c>
      <c r="D88" s="9">
        <f>IFERROR(INDEX('Input Echo'!$Y$11:$Y$596,MATCH('(3)Flange Peq'!$A77,'Input Echo'!$I$11:$I$596,0)),INDEX('Input Echo'!$Y$11:$Y$596,MATCH('(3)Flange Peq'!$A77,'Input Echo'!$J$11:$J$596,0)))</f>
        <v>10</v>
      </c>
      <c r="E88" s="9">
        <v>13</v>
      </c>
      <c r="F88" s="9">
        <v>36</v>
      </c>
      <c r="G88" s="9">
        <v>77.849999999999994</v>
      </c>
      <c r="H88" s="9">
        <f ca="1">IFERROR(INDEX('Input Echo'!$O$11:$O$596,MATCH('(3)Flange Peq'!$A77,'Input Echo'!$I$11:$I$596,0)),INDEX('Input Echo'!$O$11:$O$596,MATCH('(3)Flange Peq'!$A77,'[1]Input  Echo'!$J$11:$J$600,0)))</f>
        <v>0</v>
      </c>
      <c r="I88" s="14" t="e">
        <f t="shared" ca="1" si="7"/>
        <v>#DIV/0!</v>
      </c>
      <c r="J88" s="9">
        <v>52</v>
      </c>
      <c r="K88" s="9">
        <v>49.96</v>
      </c>
      <c r="L88" s="9" t="e">
        <f t="shared" ca="1" si="5"/>
        <v>#DIV/0!</v>
      </c>
      <c r="M88" s="9" t="str">
        <f t="shared" ca="1" si="6"/>
        <v>050</v>
      </c>
    </row>
    <row r="89" spans="1:13">
      <c r="A89" s="9">
        <v>19480</v>
      </c>
      <c r="B89" s="15">
        <f ca="1">IFERROR(INDEX('Input Echo'!$M$11:$M$596,MATCH('(3)Flange Peq'!$A80,'Input Echo'!$I$11:$I$596,0)),INDEX('Input Echo'!$M$11:$M$596,MATCH('(3)Flange Peq'!$A80,'Input Echo'!$J$11:$J$596,0)))</f>
        <v>0</v>
      </c>
      <c r="C89" s="9">
        <f>IFERROR(INDEX('Input Echo'!$AI$11:$AI$596,MATCH('(3)Flange Peq'!$A80,'Input Echo'!$I$11:$I$596,0)),INDEX('Input Echo'!$AI$11:$AI$596,MATCH('(3)Flange Peq'!$A80,'Input Echo'!$J$11:$J$596,0)))</f>
        <v>50</v>
      </c>
      <c r="D89" s="9">
        <f>IFERROR(INDEX('Input Echo'!$Y$11:$Y$596,MATCH('(3)Flange Peq'!$A80,'Input Echo'!$I$11:$I$596,0)),INDEX('Input Echo'!$Y$11:$Y$596,MATCH('(3)Flange Peq'!$A80,'Input Echo'!$J$11:$J$596,0)))</f>
        <v>10</v>
      </c>
      <c r="E89" s="9">
        <v>1439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4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050</v>
      </c>
    </row>
    <row r="90" spans="1:13">
      <c r="A90" s="9">
        <v>19660</v>
      </c>
      <c r="B90" s="15">
        <f ca="1">IFERROR(INDEX('Input Echo'!$M$11:$M$596,MATCH('(3)Flange Peq'!$A82,'Input Echo'!$I$11:$I$596,0)),INDEX('Input Echo'!$M$11:$M$596,MATCH('(3)Flange Peq'!$A82,'Input Echo'!$J$11:$J$596,0)))</f>
        <v>0</v>
      </c>
      <c r="C90" s="9">
        <f>IFERROR(INDEX('Input Echo'!$AI$11:$AI$596,MATCH('(3)Flange Peq'!$A82,'Input Echo'!$I$11:$I$596,0)),INDEX('Input Echo'!$AI$11:$AI$596,MATCH('(3)Flange Peq'!$A82,'Input Echo'!$J$11:$J$596,0)))</f>
        <v>50</v>
      </c>
      <c r="D90" s="9">
        <f>IFERROR(INDEX('Input Echo'!$Y$11:$Y$596,MATCH('(3)Flange Peq'!$A82,'Input Echo'!$I$11:$I$596,0)),INDEX('Input Echo'!$Y$11:$Y$596,MATCH('(3)Flange Peq'!$A82,'Input Echo'!$J$11:$J$596,0)))</f>
        <v>10</v>
      </c>
      <c r="E90" s="9">
        <v>3847</v>
      </c>
      <c r="F90" s="9">
        <v>866</v>
      </c>
      <c r="G90" s="9">
        <v>111.13</v>
      </c>
      <c r="H90" s="9">
        <f ca="1">IFERROR(INDEX('Input Echo'!$O$11:$O$596,MATCH('(3)Flange Peq'!$A82,'Input Echo'!$I$11:$I$596,0)),INDEX('Input Echo'!$O$11:$O$596,MATCH('(3)Flange Peq'!$A82,'[1]Input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050</v>
      </c>
    </row>
    <row r="91" spans="1:13">
      <c r="A91" s="9">
        <v>3110</v>
      </c>
      <c r="B91" s="15">
        <f ca="1">IFERROR(INDEX('Input Echo'!$M$11:$M$596,MATCH('(3)Flange Peq'!$A85,'Input Echo'!$I$11:$I$596,0)),INDEX('Input Echo'!$M$11:$M$596,MATCH('(3)Flange Peq'!$A85,'Input Echo'!$J$11:$J$596,0)))</f>
        <v>0</v>
      </c>
      <c r="C91" s="9">
        <f>IFERROR(INDEX('Input Echo'!$AI$11:$AI$596,MATCH('(3)Flange Peq'!$A85,'Input Echo'!$I$11:$I$596,0)),INDEX('Input Echo'!$AI$11:$AI$596,MATCH('(3)Flange Peq'!$A85,'Input Echo'!$J$11:$J$596,0)))</f>
        <v>50</v>
      </c>
      <c r="D91" s="9">
        <f>IFERROR(INDEX('Input Echo'!$Y$11:$Y$596,MATCH('(3)Flange Peq'!$A85,'Input Echo'!$I$11:$I$596,0)),INDEX('Input Echo'!$Y$11:$Y$596,MATCH('(3)Flange Peq'!$A85,'Input Echo'!$J$11:$J$596,0)))</f>
        <v>10</v>
      </c>
      <c r="E91" s="9">
        <v>2030</v>
      </c>
      <c r="F91" s="9">
        <v>1608</v>
      </c>
      <c r="G91" s="9">
        <v>111.13</v>
      </c>
      <c r="H91" s="9">
        <f ca="1">IFERROR(INDEX('Input Echo'!$O$11:$O$596,MATCH('(3)Flange Peq'!$A85,'Input Echo'!$I$11:$I$596,0)),INDEX('Input Echo'!$O$11:$O$596,MATCH('(3)Flange Peq'!$A85,'[1]Input  Echo'!$J$11:$J$600,0)))</f>
        <v>0</v>
      </c>
      <c r="I91" s="14" t="e">
        <f t="shared" ca="1" si="7"/>
        <v>#DIV/0!</v>
      </c>
      <c r="J91" s="9">
        <v>52</v>
      </c>
      <c r="K91" s="9">
        <v>49.96</v>
      </c>
      <c r="L91" s="9" t="e">
        <f t="shared" ca="1" si="5"/>
        <v>#DIV/0!</v>
      </c>
      <c r="M91" s="9" t="str">
        <f t="shared" ca="1" si="6"/>
        <v>050</v>
      </c>
    </row>
    <row r="92" spans="1:13">
      <c r="A92" s="9">
        <v>3180</v>
      </c>
      <c r="B92" s="15">
        <f ca="1">IFERROR(INDEX('Input Echo'!$M$11:$M$596,MATCH('(3)Flange Peq'!$A86,'Input Echo'!$I$11:$I$596,0)),INDEX('Input Echo'!$M$11:$M$596,MATCH('(3)Flange Peq'!$A86,'Input Echo'!$J$11:$J$596,0)))</f>
        <v>0</v>
      </c>
      <c r="C92" s="9">
        <f>IFERROR(INDEX('Input Echo'!$AI$11:$AI$596,MATCH('(3)Flange Peq'!$A86,'Input Echo'!$I$11:$I$596,0)),INDEX('Input Echo'!$AI$11:$AI$596,MATCH('(3)Flange Peq'!$A86,'Input Echo'!$J$11:$J$596,0)))</f>
        <v>50</v>
      </c>
      <c r="D92" s="9">
        <f>IFERROR(INDEX('Input Echo'!$Y$11:$Y$596,MATCH('(3)Flange Peq'!$A86,'Input Echo'!$I$11:$I$596,0)),INDEX('Input Echo'!$Y$11:$Y$596,MATCH('(3)Flange Peq'!$A86,'Input Echo'!$J$11:$J$596,0)))</f>
        <v>10</v>
      </c>
      <c r="E92" s="9">
        <v>2747</v>
      </c>
      <c r="F92" s="9">
        <v>3810</v>
      </c>
      <c r="G92" s="9">
        <v>357.25</v>
      </c>
      <c r="H92" s="9">
        <f ca="1">IFERROR(INDEX('Input Echo'!$O$11:$O$596,MATCH('(3)Flange Peq'!$A86,'Input Echo'!$I$11:$I$596,0)),INDEX('Input Echo'!$O$11:$O$596,MATCH('(3)Flange Peq'!$A86,'[1]Input  Echo'!$J$11:$J$600,0)))</f>
        <v>0</v>
      </c>
      <c r="I92" s="14" t="e">
        <f t="shared" ca="1" si="7"/>
        <v>#DIV/0!</v>
      </c>
      <c r="J92" s="9">
        <v>52</v>
      </c>
      <c r="K92" s="9">
        <v>49.96</v>
      </c>
      <c r="L92" s="9" t="e">
        <f t="shared" ca="1" si="5"/>
        <v>#DIV/0!</v>
      </c>
      <c r="M92" s="9" t="str">
        <f t="shared" ca="1" si="6"/>
        <v>050</v>
      </c>
    </row>
    <row r="93" spans="1:13">
      <c r="A93" s="9">
        <v>10220</v>
      </c>
      <c r="B93" s="15">
        <f ca="1">IFERROR(INDEX('Input Echo'!$M$11:$M$596,MATCH('(3)Flange Peq'!$A89,'Input Echo'!$I$11:$I$596,0)),INDEX('Input Echo'!$M$11:$M$596,MATCH('(3)Flange Peq'!$A89,'Input Echo'!$J$11:$J$596,0)))</f>
        <v>0</v>
      </c>
      <c r="C93" s="9">
        <f>IFERROR(INDEX('Input Echo'!$AI$11:$AI$596,MATCH('(3)Flange Peq'!$A89,'Input Echo'!$I$11:$I$596,0)),INDEX('Input Echo'!$AI$11:$AI$596,MATCH('(3)Flange Peq'!$A89,'Input Echo'!$J$11:$J$596,0)))</f>
        <v>50</v>
      </c>
      <c r="D93" s="9">
        <f>IFERROR(INDEX('Input Echo'!$Y$11:$Y$596,MATCH('(3)Flange Peq'!$A89,'Input Echo'!$I$11:$I$596,0)),INDEX('Input Echo'!$Y$11:$Y$596,MATCH('(3)Flange Peq'!$A89,'Input Echo'!$J$11:$J$596,0)))</f>
        <v>17</v>
      </c>
      <c r="E93" s="9">
        <v>2820</v>
      </c>
      <c r="F93" s="9">
        <v>2533</v>
      </c>
      <c r="G93" s="9">
        <v>138.18</v>
      </c>
      <c r="H93" s="9">
        <f ca="1">IFERROR(INDEX('Input Echo'!$O$11:$O$596,MATCH('(3)Flange Peq'!$A89,'Input Echo'!$I$11:$I$596,0)),INDEX('Input Echo'!$O$11:$O$596,MATCH('(3)Flange Peq'!$A89,'[1]Input  Echo'!$J$11:$J$600,0)))</f>
        <v>0</v>
      </c>
      <c r="I93" s="14" t="e">
        <f t="shared" ca="1" si="7"/>
        <v>#DIV/0!</v>
      </c>
      <c r="J93" s="9">
        <v>110</v>
      </c>
      <c r="K93" s="9">
        <v>34.03</v>
      </c>
      <c r="L93" s="9" t="e">
        <f t="shared" ca="1" si="5"/>
        <v>#DIV/0!</v>
      </c>
      <c r="M93" s="9" t="str">
        <f t="shared" ca="1" si="6"/>
        <v>050</v>
      </c>
    </row>
    <row r="94" spans="1:13">
      <c r="A94" s="9">
        <v>10090</v>
      </c>
      <c r="B94" s="15" t="str">
        <f ca="1">IFERROR(INDEX('Input Echo'!$M$11:$M$596,MATCH('(3)Flange Peq'!$A92,'Input Echo'!$I$11:$I$596,0)),INDEX('Input Echo'!$M$11:$M$596,MATCH('(3)Flange Peq'!$A92,'Input Echo'!$J$11:$J$596,0)))</f>
        <v>300</v>
      </c>
      <c r="C94" s="9">
        <f>IFERROR(INDEX('Input Echo'!$AI$11:$AI$596,MATCH('(3)Flange Peq'!$A92,'Input Echo'!$I$11:$I$596,0)),INDEX('Input Echo'!$AI$11:$AI$596,MATCH('(3)Flange Peq'!$A92,'Input Echo'!$J$11:$J$596,0)))</f>
        <v>300</v>
      </c>
      <c r="D94" s="9">
        <f>IFERROR(INDEX('Input Echo'!$Y$11:$Y$596,MATCH('(3)Flange Peq'!$A92,'Input Echo'!$I$11:$I$596,0)),INDEX('Input Echo'!$Y$11:$Y$596,MATCH('(3)Flange Peq'!$A92,'Input Echo'!$J$11:$J$596,0)))</f>
        <v>20</v>
      </c>
      <c r="E94" s="9">
        <v>1384</v>
      </c>
      <c r="F94" s="9">
        <v>193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4">
        <v>0</v>
      </c>
      <c r="J94" s="9">
        <v>70</v>
      </c>
      <c r="K94" s="9">
        <v>18.649999999999999</v>
      </c>
      <c r="L94" s="9">
        <f t="shared" si="5"/>
        <v>0</v>
      </c>
      <c r="M94" s="9" t="str">
        <f t="shared" ca="1" si="6"/>
        <v>300300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8972</v>
      </c>
      <c r="F96" s="9">
        <v>23251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66.088995869023279</v>
      </c>
      <c r="J96" s="9">
        <v>110</v>
      </c>
      <c r="K96" s="9">
        <v>34.03</v>
      </c>
      <c r="L96" s="9">
        <f t="shared" ca="1" si="5"/>
        <v>194.20803957985095</v>
      </c>
      <c r="M96" s="9" t="str">
        <f t="shared" ca="1" si="6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6006</v>
      </c>
      <c r="E105" s="14">
        <f ca="1">IFERROR(INDEX(F8:F300,MATCH(F105:F600,I8:I300,0)),INDEX(E8:F300,MATCH(F105:F600,M8:M300,0)))</f>
        <v>450</v>
      </c>
      <c r="F105" s="20">
        <f t="array" aca="1" ref="F105" ca="1">MAX(IF(M8:M300=150&amp;150,I8:I300))</f>
        <v>23.882670040413565</v>
      </c>
      <c r="G105" s="19">
        <f ca="1">IFERROR(INDEX(L8:L300,MATCH(F105:F600,I8:I300,0)),INDEX(L8:L300,MATCH(F105:F600,M8:M300,0)))</f>
        <v>51.504572008655522</v>
      </c>
    </row>
    <row r="106" spans="1:13">
      <c r="A106" s="14">
        <f ca="1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8">IFERROR(INDEX(E9:E301,MATCH(F106:F601,I9:I301,0)),INDEX(E9:E301,MATCH(F106:F601,M9:M301,0)))</f>
        <v>6070</v>
      </c>
      <c r="E106" s="14">
        <f t="shared" ref="E106:E118" ca="1" si="9">IFERROR(INDEX(F9:F301,MATCH(F106:F601,I9:I301,0)),INDEX(E9:F301,MATCH(F106:F601,M9:M301,0)))</f>
        <v>331</v>
      </c>
      <c r="F106" s="19">
        <f t="array" aca="1" ref="F106" ca="1">MAX(IF(M8:M300=150&amp;50,I8:I300))</f>
        <v>27.576490515359247</v>
      </c>
      <c r="G106" s="19">
        <f t="shared" ref="G106:G120" ca="1" si="10">IFERROR(INDEX(L9:L301,MATCH(F106:F601,I9:I301,0)),INDEX(L9:L301,MATCH(F106:F601,M9:M301,0)))</f>
        <v>59.470542409659799</v>
      </c>
    </row>
    <row r="107" spans="1:13">
      <c r="A107" s="14">
        <f t="shared" ref="A107:A120" ca="1" si="11">IFERROR(INDEX(A10:A302,MATCH(F107:F602,I10:I302,0)),INDEX(A10:A302,MATCH(F107:F602,M10:M302,0)))</f>
        <v>6410</v>
      </c>
      <c r="B107" s="14">
        <v>150</v>
      </c>
      <c r="C107" s="14">
        <v>25</v>
      </c>
      <c r="D107" s="14">
        <f t="shared" ca="1" si="8"/>
        <v>523</v>
      </c>
      <c r="E107" s="14">
        <f t="shared" ca="1" si="9"/>
        <v>94</v>
      </c>
      <c r="F107" s="19">
        <f t="array" aca="1" ref="F107" ca="1">MAX(IF(M8:M300=150&amp;25,I8:I300))</f>
        <v>0</v>
      </c>
      <c r="G107" s="19">
        <f t="shared" ca="1" si="10"/>
        <v>0</v>
      </c>
    </row>
    <row r="108" spans="1:13">
      <c r="A108" s="14">
        <f t="shared" ca="1" si="11"/>
        <v>6410</v>
      </c>
      <c r="B108" s="14">
        <v>150</v>
      </c>
      <c r="C108" s="10">
        <v>100</v>
      </c>
      <c r="D108" s="14">
        <f t="shared" ca="1" si="8"/>
        <v>523</v>
      </c>
      <c r="E108" s="14">
        <f t="shared" ca="1" si="9"/>
        <v>94</v>
      </c>
      <c r="F108" s="19">
        <f t="array" aca="1" ref="F108" ca="1">MAX(IF(M8:M300=150&amp;100,I8:I300))</f>
        <v>0</v>
      </c>
      <c r="G108" s="19">
        <f t="shared" ca="1" si="10"/>
        <v>0</v>
      </c>
    </row>
    <row r="109" spans="1:13">
      <c r="A109" s="14">
        <f t="shared" ca="1" si="11"/>
        <v>6410</v>
      </c>
      <c r="B109" s="14">
        <v>150</v>
      </c>
      <c r="C109" s="10">
        <v>250</v>
      </c>
      <c r="D109" s="14">
        <f t="shared" ca="1" si="8"/>
        <v>523</v>
      </c>
      <c r="E109" s="14">
        <f t="shared" ca="1" si="9"/>
        <v>94</v>
      </c>
      <c r="F109" s="19">
        <f t="array" aca="1" ref="F109" ca="1">MAX(IF(M8:M300=150&amp;250,I8:I300))</f>
        <v>0</v>
      </c>
      <c r="G109" s="19">
        <f t="shared" ca="1" si="10"/>
        <v>0</v>
      </c>
    </row>
    <row r="110" spans="1:13">
      <c r="A110" s="14">
        <f t="shared" ca="1" si="11"/>
        <v>6410</v>
      </c>
      <c r="B110" s="14">
        <v>150</v>
      </c>
      <c r="C110" s="10">
        <v>400</v>
      </c>
      <c r="D110" s="14">
        <f t="shared" ca="1" si="8"/>
        <v>523</v>
      </c>
      <c r="E110" s="14">
        <f t="shared" ca="1" si="9"/>
        <v>94</v>
      </c>
      <c r="F110" s="19">
        <f t="array" aca="1" ref="F110" ca="1">MAX(IF(M8:M300=150&amp;400,I8:I300))</f>
        <v>0</v>
      </c>
      <c r="G110" s="19">
        <f t="shared" ca="1" si="10"/>
        <v>0</v>
      </c>
    </row>
    <row r="111" spans="1:13">
      <c r="A111" s="14">
        <f t="shared" ca="1" si="11"/>
        <v>6410</v>
      </c>
      <c r="B111" s="14">
        <v>150</v>
      </c>
      <c r="C111" s="10">
        <v>80</v>
      </c>
      <c r="D111" s="14">
        <f t="shared" ca="1" si="8"/>
        <v>523</v>
      </c>
      <c r="E111" s="14">
        <f t="shared" ca="1" si="9"/>
        <v>94</v>
      </c>
      <c r="F111" s="19">
        <f t="array" aca="1" ref="F111" ca="1">MAX(IF(M8:M300=150&amp;80,I8:I300))</f>
        <v>0</v>
      </c>
      <c r="G111" s="19">
        <f t="shared" ca="1" si="10"/>
        <v>0</v>
      </c>
    </row>
    <row r="112" spans="1:13">
      <c r="A112" s="14">
        <f t="shared" ca="1" si="11"/>
        <v>11800</v>
      </c>
      <c r="B112" s="14">
        <v>300</v>
      </c>
      <c r="C112" s="10">
        <v>150</v>
      </c>
      <c r="D112" s="14">
        <f t="shared" ca="1" si="8"/>
        <v>184</v>
      </c>
      <c r="E112" s="14">
        <f t="shared" ca="1" si="9"/>
        <v>33</v>
      </c>
      <c r="F112" s="19">
        <f t="array" aca="1" ref="F112" ca="1">MAX(IF(M8:M300=300&amp;150,I8:I300))</f>
        <v>21.773108580441164</v>
      </c>
      <c r="G112" s="19">
        <f t="shared" ca="1" si="10"/>
        <v>43.58108202650353</v>
      </c>
    </row>
    <row r="113" spans="1:7">
      <c r="A113" s="14">
        <f t="shared" ca="1" si="11"/>
        <v>240</v>
      </c>
      <c r="B113" s="14">
        <v>300</v>
      </c>
      <c r="C113" s="10">
        <v>50</v>
      </c>
      <c r="D113" s="14">
        <f t="shared" ca="1" si="8"/>
        <v>1240</v>
      </c>
      <c r="E113" s="14">
        <f t="shared" ca="1" si="9"/>
        <v>9718</v>
      </c>
      <c r="F113" s="19">
        <f t="array" aca="1" ref="F113" ca="1">MAX(IF(M8:M300=300&amp;50,I8:I300))</f>
        <v>52.792170252982906</v>
      </c>
      <c r="G113" s="19">
        <f t="shared" ca="1" si="10"/>
        <v>283.06793701331321</v>
      </c>
    </row>
    <row r="114" spans="1:7">
      <c r="A114" s="14">
        <f t="shared" ca="1" si="11"/>
        <v>102</v>
      </c>
      <c r="B114" s="14">
        <v>300</v>
      </c>
      <c r="C114" s="10">
        <v>25</v>
      </c>
      <c r="D114" s="14">
        <f t="shared" ca="1" si="8"/>
        <v>708</v>
      </c>
      <c r="E114" s="14">
        <f t="shared" ca="1" si="9"/>
        <v>132</v>
      </c>
      <c r="F114" s="19">
        <f t="array" aca="1" ref="F114" ca="1">MAX(IF(M8:M300=300&amp;25,I8:I300))</f>
        <v>0</v>
      </c>
      <c r="G114" s="19">
        <f t="shared" ca="1" si="10"/>
        <v>0</v>
      </c>
    </row>
    <row r="115" spans="1:7">
      <c r="A115" s="14">
        <f t="shared" ca="1" si="11"/>
        <v>1140</v>
      </c>
      <c r="B115" s="14">
        <v>300</v>
      </c>
      <c r="C115" s="10">
        <v>100</v>
      </c>
      <c r="D115" s="14">
        <f t="shared" ca="1" si="8"/>
        <v>290</v>
      </c>
      <c r="E115" s="14">
        <f t="shared" ca="1" si="9"/>
        <v>102</v>
      </c>
      <c r="F115" s="19">
        <f t="array" aca="1" ref="F115" ca="1">MAX(IF(M8:M300=300&amp;100,I8:I300))</f>
        <v>24.894956152165772</v>
      </c>
      <c r="G115" s="19">
        <f t="shared" ca="1" si="10"/>
        <v>143.81834865491493</v>
      </c>
    </row>
    <row r="116" spans="1:7">
      <c r="A116" s="14">
        <f t="shared" ca="1" si="11"/>
        <v>102</v>
      </c>
      <c r="B116" s="14">
        <v>300</v>
      </c>
      <c r="C116" s="10">
        <v>250</v>
      </c>
      <c r="D116" s="14">
        <f t="shared" ca="1" si="8"/>
        <v>708</v>
      </c>
      <c r="E116" s="14">
        <f t="shared" ca="1" si="9"/>
        <v>132</v>
      </c>
      <c r="F116" s="19">
        <f t="array" aca="1" ref="F116" ca="1">MAX(IF(M8:M300=300&amp;250,I8:I300))</f>
        <v>0</v>
      </c>
      <c r="G116" s="19">
        <f t="shared" ca="1" si="10"/>
        <v>0</v>
      </c>
    </row>
    <row r="117" spans="1:7">
      <c r="A117" s="14">
        <f t="shared" ca="1" si="11"/>
        <v>102</v>
      </c>
      <c r="B117" s="14">
        <v>300</v>
      </c>
      <c r="C117" s="10">
        <v>400</v>
      </c>
      <c r="D117" s="14">
        <f t="shared" ca="1" si="8"/>
        <v>708</v>
      </c>
      <c r="E117" s="14">
        <f t="shared" ca="1" si="9"/>
        <v>132</v>
      </c>
      <c r="F117" s="19">
        <f t="array" aca="1" ref="F117" ca="1">MAX(IF(M8:M300=300&amp;400,I8:I300))</f>
        <v>0</v>
      </c>
      <c r="G117" s="19">
        <f t="shared" ca="1" si="10"/>
        <v>0</v>
      </c>
    </row>
    <row r="118" spans="1:7">
      <c r="A118" s="14">
        <f t="shared" ca="1" si="11"/>
        <v>112</v>
      </c>
      <c r="B118" s="14">
        <v>300</v>
      </c>
      <c r="C118" s="10">
        <v>80</v>
      </c>
      <c r="D118" s="14">
        <f t="shared" ca="1" si="8"/>
        <v>759</v>
      </c>
      <c r="E118" s="14">
        <f t="shared" ca="1" si="9"/>
        <v>3006</v>
      </c>
      <c r="F118" s="19">
        <f t="array" aca="1" ref="F118" ca="1">MAX(IF(M8:M300=300&amp;80,I8:I300))</f>
        <v>33.908568150937867</v>
      </c>
      <c r="G118" s="19">
        <f t="shared" ca="1" si="10"/>
        <v>195.89005286503681</v>
      </c>
    </row>
    <row r="119" spans="1:7">
      <c r="A119" s="14">
        <f t="shared" ca="1" si="11"/>
        <v>11500</v>
      </c>
      <c r="B119" s="17">
        <v>300</v>
      </c>
      <c r="C119" s="17">
        <v>40</v>
      </c>
      <c r="D119" s="14">
        <f t="shared" ca="1" si="8"/>
        <v>43</v>
      </c>
      <c r="E119" s="14">
        <f ca="1">IFERROR(INDEX(F22:F314,MATCH(F119:F614,I22:I314,0)),INDEX(E22:F314,MATCH(F119:F614,M22:M314,0)))</f>
        <v>87</v>
      </c>
      <c r="F119" s="21">
        <f t="array" aca="1" ref="F119" ca="1">MAX(IF(M8:M300=300&amp;40,I8:I300))</f>
        <v>26.48659299917005</v>
      </c>
      <c r="G119" s="19">
        <f t="shared" ca="1" si="10"/>
        <v>153.01324667342607</v>
      </c>
    </row>
    <row r="120" spans="1:7">
      <c r="A120" s="14">
        <f t="shared" ca="1" si="11"/>
        <v>285</v>
      </c>
      <c r="B120" s="17">
        <v>300</v>
      </c>
      <c r="C120" s="17">
        <v>300</v>
      </c>
      <c r="D120" s="14">
        <f t="shared" ca="1" si="8"/>
        <v>8972</v>
      </c>
      <c r="E120" s="14">
        <f ca="1">IFERROR(INDEX(F23:F315,MATCH(F120:F615,I23:I315,0)),INDEX(E23:F315,MATCH(F120:F615,M23:M315,0)))</f>
        <v>23251</v>
      </c>
      <c r="F120">
        <f t="array" aca="1" ref="F120" ca="1">MAX(IF(M8:M300=300&amp;300,I8:I300))</f>
        <v>66.088995869023279</v>
      </c>
      <c r="G120" s="19">
        <f t="shared" ca="1" si="10"/>
        <v>194.20803957985095</v>
      </c>
    </row>
  </sheetData>
  <sortState ref="A8:M97">
    <sortCondition ref="B8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31"/>
  <dimension ref="A1:O120"/>
  <sheetViews>
    <sheetView tabSelected="1" workbookViewId="0">
      <selection activeCell="M5" sqref="M5"/>
    </sheetView>
  </sheetViews>
  <sheetFormatPr baseColWidth="10" defaultRowHeight="14.5"/>
  <cols>
    <col min="2" max="4" width="11.453125" style="8"/>
    <col min="8" max="8" width="11.453125" style="8"/>
  </cols>
  <sheetData>
    <row r="1" spans="1:15">
      <c r="A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6</v>
      </c>
    </row>
    <row r="5" spans="1:15">
      <c r="A5" t="s">
        <v>26</v>
      </c>
    </row>
    <row r="7" spans="1:1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227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  <c r="N7" s="17" t="s">
        <v>387</v>
      </c>
      <c r="O7" s="17" t="s">
        <v>388</v>
      </c>
    </row>
    <row r="8" spans="1:15">
      <c r="A8" s="9">
        <v>10</v>
      </c>
      <c r="B8" s="15">
        <f ca="1">MAX(IFERROR(INDEX('Input Echo'!$M$11:$M$596,MATCH('(2)Flange Peq'!$A8,'Input Echo'!$I$11:$I$596,0)),0),IFERROR(INDEX('Input Echo'!$M$11:$M$596,MATCH('(2)Flange Peq'!$A8,'Input Echo'!$J$11:$J$596,0)),0))</f>
        <v>150</v>
      </c>
      <c r="C8" s="7">
        <f>IFERROR(INDEX('Input Echo'!$AI$11:$AI$596,MATCH('(2)Flange Peq'!$A8,'Input Echo'!$I$11:$I$596,0)),INDEX('Input Echo'!$AI$11:$AI$596,MATCH('(2)Flange Peq'!$A8,'Input Echo'!$J$11:$J$596,0)))</f>
        <v>150</v>
      </c>
      <c r="D8" s="9">
        <f>IFERROR(INDEX('Input Echo'!$Y$11:$Y$596,MATCH('(2)Flange Peq'!$A8,'Input Echo'!$I$11:$I$596,0)),INDEX('Input Echo'!$Y$11:$Y$596,MATCH('(2)Flange Peq'!$A8,'Input Echo'!$J$11:$J$596,0)))</f>
        <v>10</v>
      </c>
      <c r="E8" s="9">
        <v>2830</v>
      </c>
      <c r="F8" s="9">
        <v>1240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17.743595191917386</v>
      </c>
      <c r="J8" s="9">
        <v>110</v>
      </c>
      <c r="K8" s="9">
        <v>17.309999999999999</v>
      </c>
      <c r="L8" s="9">
        <f t="shared" ref="L8:L39" ca="1" si="0">(I8/K8)*100</f>
        <v>102.50488268005422</v>
      </c>
      <c r="M8" s="9" t="str">
        <f t="shared" ref="M8:M39" ca="1" si="1">B8&amp;C8</f>
        <v>150150</v>
      </c>
      <c r="N8" s="30" t="str">
        <f t="array" aca="1" ref="N8" ca="1">INDEX(M$8:$M$96,SMALL(IF((MATCH(M$8:M$96,M$8:M$96,0)=ROW(M$8:M$96)-7)*(COUNTIF(M$8:M$96,M$8:M$96)&lt;&gt;1),ROW(M$8:M$96)-7,""),ROW(A1)))</f>
        <v>150150</v>
      </c>
      <c r="O8" s="30">
        <f ca="1">COUNTIF(M$8:M$96,N8)</f>
        <v>6</v>
      </c>
    </row>
    <row r="9" spans="1:15">
      <c r="A9" s="9">
        <v>10</v>
      </c>
      <c r="B9" s="15">
        <f ca="1">MAX(IFERROR(INDEX('Input Echo'!$M$11:$M$596,MATCH('(2)Flange Peq'!$A9,'Input Echo'!$I$11:$I$596,0)),0),IFERROR(INDEX('Input Echo'!$M$11:$M$596,MATCH('(2)Flange Peq'!$A9,'Input Echo'!$J$11:$J$596,0)),0))</f>
        <v>150</v>
      </c>
      <c r="C9" s="7">
        <f>IFERROR(INDEX('Input Echo'!$AI$11:$AI$596,MATCH('(2)Flange Peq'!$A9,'Input Echo'!$I$11:$I$596,0)),INDEX('Input Echo'!$AI$11:$AI$596,MATCH('(2)Flange Peq'!$A9,'Input Echo'!$J$11:$J$596,0)))</f>
        <v>150</v>
      </c>
      <c r="D9" s="14">
        <f>IFERROR(INDEX('Input Echo'!$Y$11:$Y$596,MATCH('(2)Flange Peq'!$A9,'Input Echo'!$I$11:$I$596,0)),INDEX('Input Echo'!$Y$11:$Y$596,MATCH('(2)Flange Peq'!$A9,'Input Echo'!$J$11:$J$596,0)))</f>
        <v>10</v>
      </c>
      <c r="E9" s="9">
        <v>2830</v>
      </c>
      <c r="F9" s="9">
        <v>1240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D9+4*E9*10/(PI()*G9^2)+16*F9*10^4/(PI()*G9^2*H9)</f>
        <v>17.743595191917386</v>
      </c>
      <c r="J9" s="9">
        <v>110</v>
      </c>
      <c r="K9" s="9">
        <v>17.309999999999999</v>
      </c>
      <c r="L9" s="9">
        <f t="shared" ca="1" si="0"/>
        <v>102.50488268005422</v>
      </c>
      <c r="M9" s="9" t="str">
        <f t="shared" ca="1" si="1"/>
        <v>150150</v>
      </c>
      <c r="N9" s="30" t="str">
        <f t="array" aca="1" ref="N9" ca="1">INDEX(M$8:$M$96,SMALL(IF((MATCH(M$8:M$96,M$8:M$96,0)=ROW(M$8:M$96)-7)*(COUNTIF(M$8:M$96,M$8:M$96)&lt;&gt;1),ROW(M$8:M$96)-7,""),ROW(A2)))</f>
        <v>15080</v>
      </c>
      <c r="O9" s="30">
        <f t="shared" ref="O9:O30" ca="1" si="3">COUNTIF(M$8:M$96,N9)</f>
        <v>4</v>
      </c>
    </row>
    <row r="10" spans="1:15">
      <c r="A10" s="9">
        <v>20070</v>
      </c>
      <c r="B10" s="15">
        <f ca="1">MAX(IFERROR(INDEX('Input Echo'!$M$11:$M$596,MATCH('(2)Flange Peq'!$A10,'Input Echo'!$I$11:$I$596,0)),0),IFERROR(INDEX('Input Echo'!$M$11:$M$596,MATCH('(2)Flange Peq'!$A10,'Input Echo'!$J$11:$J$596,0)),0))</f>
        <v>150</v>
      </c>
      <c r="C10" s="7">
        <f>IFERROR(INDEX('Input Echo'!$AI$11:$AI$596,MATCH('(2)Flange Peq'!$A10,'Input Echo'!$I$11:$I$596,0)),INDEX('Input Echo'!$AI$11:$AI$596,MATCH('(2)Flange Peq'!$A10,'Input Echo'!$J$11:$J$596,0)))</f>
        <v>150</v>
      </c>
      <c r="D10" s="14">
        <f>IFERROR(INDEX('Input Echo'!$Y$11:$Y$596,MATCH('(2)Flange Peq'!$A10,'Input Echo'!$I$11:$I$596,0)),INDEX('Input Echo'!$Y$11:$Y$596,MATCH('(2)Flange Peq'!$A10,'Input Echo'!$J$11:$J$596,0)))</f>
        <v>10</v>
      </c>
      <c r="E10" s="9">
        <v>51</v>
      </c>
      <c r="F10" s="9">
        <v>1015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150150</v>
      </c>
      <c r="N10" s="30" t="str">
        <f t="array" aca="1" ref="N10" ca="1">INDEX(M$8:$M$96,SMALL(IF((MATCH(M$8:M$96,M$8:M$96,0)=ROW(M$8:M$96)-7)*(COUNTIF(M$8:M$96,M$8:M$96)&lt;&gt;1),ROW(M$8:M$96)-7,""),ROW(A3)))</f>
        <v>30050</v>
      </c>
      <c r="O10" s="30">
        <f t="shared" ca="1" si="3"/>
        <v>11</v>
      </c>
    </row>
    <row r="11" spans="1:15">
      <c r="A11" s="9">
        <v>6310</v>
      </c>
      <c r="B11" s="15">
        <f ca="1">MAX(IFERROR(INDEX('Input Echo'!$M$11:$M$596,MATCH('(2)Flange Peq'!$A11,'Input Echo'!$I$11:$I$596,0)),0),IFERROR(INDEX('Input Echo'!$M$11:$M$596,MATCH('(2)Flange Peq'!$A11,'Input Echo'!$J$11:$J$596,0)),0))</f>
        <v>150</v>
      </c>
      <c r="C11" s="7">
        <f>IFERROR(INDEX('Input Echo'!$AI$11:$AI$596,MATCH('(2)Flange Peq'!$A11,'Input Echo'!$I$11:$I$596,0)),INDEX('Input Echo'!$AI$11:$AI$596,MATCH('(2)Flange Peq'!$A11,'Input Echo'!$J$11:$J$596,0)))</f>
        <v>80</v>
      </c>
      <c r="D11" s="14">
        <f>IFERROR(INDEX('Input Echo'!$Y$11:$Y$596,MATCH('(2)Flange Peq'!$A11,'Input Echo'!$I$11:$I$596,0)),INDEX('Input Echo'!$Y$11:$Y$596,MATCH('(2)Flange Peq'!$A11,'Input Echo'!$J$11:$J$596,0)))</f>
        <v>10</v>
      </c>
      <c r="E11" s="9">
        <v>1742</v>
      </c>
      <c r="F11" s="9">
        <v>690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4">
        <f t="shared" ca="1" si="2"/>
        <v>35.390373517471374</v>
      </c>
      <c r="J11" s="9">
        <v>110</v>
      </c>
      <c r="K11" s="9">
        <v>17.309999999999999</v>
      </c>
      <c r="L11" s="9">
        <f t="shared" ca="1" si="0"/>
        <v>204.45045359602182</v>
      </c>
      <c r="M11" s="9" t="str">
        <f t="shared" ca="1" si="1"/>
        <v>15080</v>
      </c>
      <c r="N11" s="30" t="str">
        <f t="array" aca="1" ref="N11" ca="1">INDEX(M$8:$M$96,SMALL(IF((MATCH(M$8:M$96,M$8:M$96,0)=ROW(M$8:M$96)-7)*(COUNTIF(M$8:M$96,M$8:M$96)&lt;&gt;1),ROW(M$8:M$96)-7,""),ROW(A4)))</f>
        <v>300100</v>
      </c>
      <c r="O11" s="30">
        <f t="shared" ca="1" si="3"/>
        <v>6</v>
      </c>
    </row>
    <row r="12" spans="1:15">
      <c r="A12" s="9">
        <v>6380</v>
      </c>
      <c r="B12" s="15">
        <f ca="1">MAX(IFERROR(INDEX('Input Echo'!$M$11:$M$596,MATCH('(2)Flange Peq'!$A12,'Input Echo'!$I$11:$I$596,0)),0),IFERROR(INDEX('Input Echo'!$M$11:$M$596,MATCH('(2)Flange Peq'!$A12,'Input Echo'!$J$11:$J$596,0)),0))</f>
        <v>300</v>
      </c>
      <c r="C12" s="7">
        <f>IFERROR(INDEX('Input Echo'!$AI$11:$AI$596,MATCH('(2)Flange Peq'!$A12,'Input Echo'!$I$11:$I$596,0)),INDEX('Input Echo'!$AI$11:$AI$596,MATCH('(2)Flange Peq'!$A12,'Input Echo'!$J$11:$J$596,0)))</f>
        <v>50</v>
      </c>
      <c r="D12" s="14">
        <f>IFERROR(INDEX('Input Echo'!$Y$11:$Y$596,MATCH('(2)Flange Peq'!$A12,'Input Echo'!$I$11:$I$596,0)),INDEX('Input Echo'!$Y$11:$Y$596,MATCH('(2)Flange Peq'!$A12,'Input Echo'!$J$11:$J$596,0)))</f>
        <v>20</v>
      </c>
      <c r="E12" s="9">
        <v>650</v>
      </c>
      <c r="F12" s="9">
        <v>306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4">
        <f t="shared" ca="1" si="2"/>
        <v>31.133744097785325</v>
      </c>
      <c r="J12" s="9">
        <v>52</v>
      </c>
      <c r="K12" s="9">
        <v>49.96</v>
      </c>
      <c r="L12" s="9">
        <f t="shared" ca="1" si="0"/>
        <v>62.317342069226036</v>
      </c>
      <c r="M12" s="9" t="str">
        <f t="shared" ca="1" si="1"/>
        <v>30050</v>
      </c>
      <c r="N12" s="30" t="str">
        <f t="array" aca="1" ref="N12" ca="1">INDEX(M$8:$M$96,SMALL(IF((MATCH(M$8:M$96,M$8:M$96,0)=ROW(M$8:M$96)-7)*(COUNTIF(M$8:M$96,M$8:M$96)&lt;&gt;1),ROW(M$8:M$96)-7,""),ROW(A5)))</f>
        <v>15050</v>
      </c>
      <c r="O12" s="30">
        <f t="shared" ca="1" si="3"/>
        <v>10</v>
      </c>
    </row>
    <row r="13" spans="1:15">
      <c r="A13" s="9">
        <v>6490</v>
      </c>
      <c r="B13" s="15">
        <f ca="1">MAX(IFERROR(INDEX('Input Echo'!$M$11:$M$596,MATCH('(2)Flange Peq'!$A13,'Input Echo'!$I$11:$I$596,0)),0),IFERROR(INDEX('Input Echo'!$M$11:$M$596,MATCH('(2)Flange Peq'!$A13,'Input Echo'!$J$11:$J$596,0)),0))</f>
        <v>300</v>
      </c>
      <c r="C13" s="7">
        <f>IFERROR(INDEX('Input Echo'!$AI$11:$AI$596,MATCH('(2)Flange Peq'!$A13,'Input Echo'!$I$11:$I$596,0)),INDEX('Input Echo'!$AI$11:$AI$596,MATCH('(2)Flange Peq'!$A13,'Input Echo'!$J$11:$J$596,0)))</f>
        <v>100</v>
      </c>
      <c r="D13" s="14">
        <f>IFERROR(INDEX('Input Echo'!$Y$11:$Y$596,MATCH('(2)Flange Peq'!$A13,'Input Echo'!$I$11:$I$596,0)),INDEX('Input Echo'!$Y$11:$Y$596,MATCH('(2)Flange Peq'!$A13,'Input Echo'!$J$11:$J$596,0)))</f>
        <v>20</v>
      </c>
      <c r="E13" s="9">
        <v>612</v>
      </c>
      <c r="F13" s="9">
        <v>90</v>
      </c>
      <c r="G13" s="9">
        <v>111.13</v>
      </c>
      <c r="H13" s="9">
        <f ca="1">IFERROR(INDEX('Input Echo'!$O$11:$O$596,MATCH('(3)Flange Peq'!$A19,'Input Echo'!$I$11:$I$596,0)),INDEX('Input Echo'!$O$11:$O$596,MATCH('(3)Flange Peq'!$A19,'[1]Input  Echo'!$J$11:$J$600,0)))</f>
        <v>0</v>
      </c>
      <c r="I13" s="14" t="e">
        <f t="shared" ca="1" si="2"/>
        <v>#DIV/0!</v>
      </c>
      <c r="J13" s="9">
        <v>52</v>
      </c>
      <c r="K13" s="9">
        <v>49.96</v>
      </c>
      <c r="L13" s="9" t="e">
        <f t="shared" ca="1" si="0"/>
        <v>#DIV/0!</v>
      </c>
      <c r="M13" s="9" t="str">
        <f t="shared" ca="1" si="1"/>
        <v>300100</v>
      </c>
      <c r="N13" s="30" t="str">
        <f t="array" aca="1" ref="N13" ca="1">INDEX(M$8:$M$96,SMALL(IF((MATCH(M$8:M$96,M$8:M$96,0)=ROW(M$8:M$96)-7)*(COUNTIF(M$8:M$96,M$8:M$96)&lt;&gt;1),ROW(M$8:M$96)-7,""),ROW(A6)))</f>
        <v>050</v>
      </c>
      <c r="O13" s="30">
        <f t="shared" ca="1" si="3"/>
        <v>18</v>
      </c>
    </row>
    <row r="14" spans="1:15">
      <c r="A14" s="9">
        <v>6410</v>
      </c>
      <c r="B14" s="15">
        <f ca="1">MAX(IFERROR(INDEX('Input Echo'!$M$11:$M$596,MATCH('(2)Flange Peq'!$A14,'Input Echo'!$I$11:$I$596,0)),0),IFERROR(INDEX('Input Echo'!$M$11:$M$596,MATCH('(2)Flange Peq'!$A14,'Input Echo'!$J$11:$J$596,0)),0))</f>
        <v>300</v>
      </c>
      <c r="C14" s="7">
        <f>IFERROR(INDEX('Input Echo'!$AI$11:$AI$596,MATCH('(2)Flange Peq'!$A14,'Input Echo'!$I$11:$I$596,0)),INDEX('Input Echo'!$AI$11:$AI$596,MATCH('(2)Flange Peq'!$A14,'Input Echo'!$J$11:$J$596,0)))</f>
        <v>50</v>
      </c>
      <c r="D14" s="14">
        <f>IFERROR(INDEX('Input Echo'!$Y$11:$Y$596,MATCH('(2)Flange Peq'!$A14,'Input Echo'!$I$11:$I$596,0)),INDEX('Input Echo'!$Y$11:$Y$596,MATCH('(2)Flange Peq'!$A14,'Input Echo'!$J$11:$J$596,0)))</f>
        <v>20</v>
      </c>
      <c r="E14" s="9">
        <v>1602</v>
      </c>
      <c r="F14" s="9">
        <v>155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4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30050</v>
      </c>
      <c r="N14" s="30" t="str">
        <f t="array" aca="1" ref="N14" ca="1">INDEX(M$8:$M$96,SMALL(IF((MATCH(M$8:M$96,M$8:M$96,0)=ROW(M$8:M$96)-7)*(COUNTIF(M$8:M$96,M$8:M$96)&lt;&gt;1),ROW(M$8:M$96)-7,""),ROW(A7)))</f>
        <v>150100</v>
      </c>
      <c r="O14" s="30">
        <f t="shared" ca="1" si="3"/>
        <v>3</v>
      </c>
    </row>
    <row r="15" spans="1:15">
      <c r="A15" s="9">
        <v>6330</v>
      </c>
      <c r="B15" s="15">
        <f ca="1">MAX(IFERROR(INDEX('Input Echo'!$M$11:$M$596,MATCH('(2)Flange Peq'!$A15,'Input Echo'!$I$11:$I$596,0)),0),IFERROR(INDEX('Input Echo'!$M$11:$M$596,MATCH('(2)Flange Peq'!$A15,'Input Echo'!$J$11:$J$596,0)),0))</f>
        <v>150</v>
      </c>
      <c r="C15" s="7">
        <f>IFERROR(INDEX('Input Echo'!$AI$11:$AI$596,MATCH('(2)Flange Peq'!$A15,'Input Echo'!$I$11:$I$596,0)),INDEX('Input Echo'!$AI$11:$AI$596,MATCH('(2)Flange Peq'!$A15,'Input Echo'!$J$11:$J$596,0)))</f>
        <v>80</v>
      </c>
      <c r="D15" s="14">
        <f>IFERROR(INDEX('Input Echo'!$Y$11:$Y$596,MATCH('(2)Flange Peq'!$A15,'Input Echo'!$I$11:$I$596,0)),INDEX('Input Echo'!$Y$11:$Y$596,MATCH('(2)Flange Peq'!$A15,'Input Echo'!$J$11:$J$596,0)))</f>
        <v>10</v>
      </c>
      <c r="E15" s="9">
        <v>6260</v>
      </c>
      <c r="F15" s="9">
        <v>323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4">
        <f t="shared" ca="1" si="2"/>
        <v>27.498817008289571</v>
      </c>
      <c r="J15" s="9">
        <v>110</v>
      </c>
      <c r="K15" s="9">
        <v>17.309999999999999</v>
      </c>
      <c r="L15" s="9">
        <f t="shared" ca="1" si="0"/>
        <v>158.86087237602297</v>
      </c>
      <c r="M15" s="9" t="str">
        <f t="shared" ca="1" si="1"/>
        <v>15080</v>
      </c>
      <c r="N15" s="30" t="str">
        <f t="array" aca="1" ref="N15" ca="1">INDEX(M$8:$M$96,SMALL(IF((MATCH(M$8:M$96,M$8:M$96,0)=ROW(M$8:M$96)-7)*(COUNTIF(M$8:M$96,M$8:M$96)&lt;&gt;1),ROW(M$8:M$96)-7,""),ROW(A8)))</f>
        <v>300200</v>
      </c>
      <c r="O15" s="30">
        <f t="shared" ca="1" si="3"/>
        <v>2</v>
      </c>
    </row>
    <row r="16" spans="1:15">
      <c r="A16" s="9">
        <v>7470</v>
      </c>
      <c r="B16" s="15">
        <f ca="1">MAX(IFERROR(INDEX('Input Echo'!$M$11:$M$596,MATCH('(2)Flange Peq'!$A16,'Input Echo'!$I$11:$I$596,0)),0),IFERROR(INDEX('Input Echo'!$M$11:$M$596,MATCH('(2)Flange Peq'!$A16,'Input Echo'!$J$11:$J$596,0)),0))</f>
        <v>150</v>
      </c>
      <c r="C16" s="7">
        <f>IFERROR(INDEX('Input Echo'!$AI$11:$AI$596,MATCH('(2)Flange Peq'!$A16,'Input Echo'!$I$11:$I$596,0)),INDEX('Input Echo'!$AI$11:$AI$596,MATCH('(2)Flange Peq'!$A16,'Input Echo'!$J$11:$J$596,0)))</f>
        <v>80</v>
      </c>
      <c r="D16" s="14">
        <f>IFERROR(INDEX('Input Echo'!$Y$11:$Y$596,MATCH('(2)Flange Peq'!$A16,'Input Echo'!$I$11:$I$596,0)),INDEX('Input Echo'!$Y$11:$Y$596,MATCH('(2)Flange Peq'!$A16,'Input Echo'!$J$11:$J$596,0)))</f>
        <v>10</v>
      </c>
      <c r="E16" s="9">
        <v>2152</v>
      </c>
      <c r="F16" s="9">
        <v>964</v>
      </c>
      <c r="G16" s="9">
        <v>111.13</v>
      </c>
      <c r="H16" s="9">
        <f ca="1">IFERROR(INDEX('Input Echo'!$O$11:$O$596,MATCH('(3)Flange Peq'!$A27,'Input Echo'!$I$11:$I$596,0)),INDEX('Input Echo'!$O$11:$O$596,MATCH('(3)Flange Peq'!$A27,'[1]Input  Echo'!$J$11:$J$600,0)))</f>
        <v>0</v>
      </c>
      <c r="I16" s="14" t="e">
        <f t="shared" ca="1" si="2"/>
        <v>#DIV/0!</v>
      </c>
      <c r="J16" s="9">
        <v>110</v>
      </c>
      <c r="K16" s="9">
        <v>17.309999999999999</v>
      </c>
      <c r="L16" s="9" t="e">
        <f t="shared" ca="1" si="0"/>
        <v>#DIV/0!</v>
      </c>
      <c r="M16" s="9" t="str">
        <f t="shared" ca="1" si="1"/>
        <v>15080</v>
      </c>
      <c r="N16" s="30" t="str">
        <f t="array" aca="1" ref="N16" ca="1">INDEX(M$8:$M$96,SMALL(IF((MATCH(M$8:M$96,M$8:M$96,0)=ROW(M$8:M$96)-7)*(COUNTIF(M$8:M$96,M$8:M$96)&lt;&gt;1),ROW(M$8:M$96)-7,""),ROW(A9)))</f>
        <v>300150</v>
      </c>
      <c r="O16" s="30">
        <f t="shared" ca="1" si="3"/>
        <v>3</v>
      </c>
    </row>
    <row r="17" spans="1:15">
      <c r="A17" s="9">
        <v>88</v>
      </c>
      <c r="B17" s="15">
        <f ca="1">MAX(IFERROR(INDEX('Input Echo'!$M$11:$M$596,MATCH('(2)Flange Peq'!$A17,'Input Echo'!$I$11:$I$596,0)),0),IFERROR(INDEX('Input Echo'!$M$11:$M$596,MATCH('(2)Flange Peq'!$A17,'Input Echo'!$J$11:$J$596,0)),0))</f>
        <v>150</v>
      </c>
      <c r="C17" s="7">
        <f>IFERROR(INDEX('Input Echo'!$AI$11:$AI$596,MATCH('(2)Flange Peq'!$A17,'Input Echo'!$I$11:$I$596,0)),INDEX('Input Echo'!$AI$11:$AI$596,MATCH('(2)Flange Peq'!$A17,'Input Echo'!$J$11:$J$596,0)))</f>
        <v>50</v>
      </c>
      <c r="D17" s="14">
        <f>IFERROR(INDEX('Input Echo'!$Y$11:$Y$596,MATCH('(2)Flange Peq'!$A17,'Input Echo'!$I$11:$I$596,0)),INDEX('Input Echo'!$Y$11:$Y$596,MATCH('(2)Flange Peq'!$A17,'Input Echo'!$J$11:$J$596,0)))</f>
        <v>10</v>
      </c>
      <c r="E17" s="9">
        <v>668</v>
      </c>
      <c r="F17" s="9">
        <v>197</v>
      </c>
      <c r="G17" s="9">
        <v>77.849999999999994</v>
      </c>
      <c r="H17" s="9">
        <f ca="1">IFERROR(INDEX('Input Echo'!$O$11:$O$596,MATCH('(3)Flange Peq'!$A35,'Input Echo'!$I$11:$I$596,0)),INDEX('Input Echo'!$O$11:$O$596,MATCH('(3)Flange Peq'!$A35,'[1]Input  Echo'!$J$11:$J$600,0)))</f>
        <v>0</v>
      </c>
      <c r="I17" s="14" t="e">
        <f t="shared" ca="1" si="2"/>
        <v>#DIV/0!</v>
      </c>
      <c r="J17" s="9">
        <v>110</v>
      </c>
      <c r="K17" s="9">
        <v>17.309999999999999</v>
      </c>
      <c r="L17" s="9" t="e">
        <f t="shared" ca="1" si="0"/>
        <v>#DIV/0!</v>
      </c>
      <c r="M17" s="9" t="str">
        <f t="shared" ca="1" si="1"/>
        <v>15050</v>
      </c>
      <c r="N17" s="30" t="str">
        <f t="array" aca="1" ref="N17" ca="1">INDEX(M$8:$M$96,SMALL(IF((MATCH(M$8:M$96,M$8:M$96,0)=ROW(M$8:M$96)-7)*(COUNTIF(M$8:M$96,M$8:M$96)&lt;&gt;1),ROW(M$8:M$96)-7,""),ROW(A10)))</f>
        <v>30080</v>
      </c>
      <c r="O17" s="30">
        <f t="shared" ca="1" si="3"/>
        <v>6</v>
      </c>
    </row>
    <row r="18" spans="1:15">
      <c r="A18" s="9">
        <v>89</v>
      </c>
      <c r="B18" s="15">
        <f ca="1">MAX(IFERROR(INDEX('Input Echo'!$M$11:$M$596,MATCH('(2)Flange Peq'!$A18,'Input Echo'!$I$11:$I$596,0)),0),IFERROR(INDEX('Input Echo'!$M$11:$M$596,MATCH('(2)Flange Peq'!$A18,'Input Echo'!$J$11:$J$596,0)),0))</f>
        <v>150</v>
      </c>
      <c r="C18" s="7">
        <f>IFERROR(INDEX('Input Echo'!$AI$11:$AI$596,MATCH('(2)Flange Peq'!$A18,'Input Echo'!$I$11:$I$596,0)),INDEX('Input Echo'!$AI$11:$AI$596,MATCH('(2)Flange Peq'!$A18,'Input Echo'!$J$11:$J$596,0)))</f>
        <v>50</v>
      </c>
      <c r="D18" s="14">
        <f>IFERROR(INDEX('Input Echo'!$Y$11:$Y$596,MATCH('(2)Flange Peq'!$A18,'Input Echo'!$I$11:$I$596,0)),INDEX('Input Echo'!$Y$11:$Y$596,MATCH('(2)Flange Peq'!$A18,'Input Echo'!$J$11:$J$596,0)))</f>
        <v>10</v>
      </c>
      <c r="E18" s="9">
        <v>641</v>
      </c>
      <c r="F18" s="9">
        <v>233</v>
      </c>
      <c r="G18" s="9">
        <v>77.849999999999994</v>
      </c>
      <c r="H18" s="9">
        <f ca="1">IFERROR(INDEX('Input Echo'!$O$11:$O$596,MATCH('(3)Flange Peq'!$A36,'Input Echo'!$I$11:$I$596,0)),INDEX('Input Echo'!$O$11:$O$596,MATCH('(3)Flange Peq'!$A36,'[1]Input  Echo'!$J$11:$J$600,0)))</f>
        <v>0</v>
      </c>
      <c r="I18" s="14" t="e">
        <f t="shared" ca="1" si="2"/>
        <v>#DIV/0!</v>
      </c>
      <c r="J18" s="9">
        <v>110</v>
      </c>
      <c r="K18" s="9">
        <v>17.309999999999999</v>
      </c>
      <c r="L18" s="9" t="e">
        <f t="shared" ca="1" si="0"/>
        <v>#DIV/0!</v>
      </c>
      <c r="M18" s="9" t="str">
        <f t="shared" ca="1" si="1"/>
        <v>15050</v>
      </c>
      <c r="N18" s="30" t="str">
        <f t="array" aca="1" ref="N18" ca="1">INDEX(M$8:$M$96,SMALL(IF((MATCH(M$8:M$96,M$8:M$96,0)=ROW(M$8:M$96)-7)*(COUNTIF(M$8:M$96,M$8:M$96)&lt;&gt;1),ROW(M$8:M$96)-7,""),ROW(A11)))</f>
        <v>080</v>
      </c>
      <c r="O18" s="30">
        <f t="shared" ca="1" si="3"/>
        <v>3</v>
      </c>
    </row>
    <row r="19" spans="1:15">
      <c r="A19" s="9">
        <v>8930</v>
      </c>
      <c r="B19" s="15">
        <f ca="1">MAX(IFERROR(INDEX('Input Echo'!$M$11:$M$596,MATCH('(2)Flange Peq'!$A19,'Input Echo'!$I$11:$I$596,0)),0),IFERROR(INDEX('Input Echo'!$M$11:$M$596,MATCH('(2)Flange Peq'!$A19,'Input Echo'!$J$11:$J$596,0)),0))</f>
        <v>0</v>
      </c>
      <c r="C19" s="7">
        <f>IFERROR(INDEX('Input Echo'!$AI$11:$AI$596,MATCH('(2)Flange Peq'!$A19,'Input Echo'!$I$11:$I$596,0)),INDEX('Input Echo'!$AI$11:$AI$596,MATCH('(2)Flange Peq'!$A19,'Input Echo'!$J$11:$J$596,0)))</f>
        <v>50</v>
      </c>
      <c r="D19" s="14">
        <f>IFERROR(INDEX('Input Echo'!$Y$11:$Y$596,MATCH('(2)Flange Peq'!$A19,'Input Echo'!$I$11:$I$596,0)),INDEX('Input Echo'!$Y$11:$Y$596,MATCH('(2)Flange Peq'!$A19,'Input Echo'!$J$11:$J$596,0)))</f>
        <v>10</v>
      </c>
      <c r="E19" s="9">
        <v>3028</v>
      </c>
      <c r="F19" s="9">
        <v>21</v>
      </c>
      <c r="G19" s="9">
        <v>77.849999999999994</v>
      </c>
      <c r="H19" s="9">
        <f ca="1">IFERROR(INDEX('Input Echo'!$O$11:$O$596,MATCH('(3)Flange Peq'!$A37,'Input Echo'!$I$11:$I$596,0)),INDEX('Input Echo'!$O$11:$O$596,MATCH('(3)Flange Peq'!$A37,'[1]Input  Echo'!$J$11:$J$600,0)))</f>
        <v>0</v>
      </c>
      <c r="I19" s="14" t="e">
        <f t="shared" ca="1" si="2"/>
        <v>#DIV/0!</v>
      </c>
      <c r="J19" s="9">
        <v>110</v>
      </c>
      <c r="K19" s="9">
        <v>17.309999999999999</v>
      </c>
      <c r="L19" s="9" t="e">
        <f t="shared" ca="1" si="0"/>
        <v>#DIV/0!</v>
      </c>
      <c r="M19" s="9" t="str">
        <f t="shared" ca="1" si="1"/>
        <v>050</v>
      </c>
      <c r="N19" s="30" t="str">
        <f t="array" aca="1" ref="N19" ca="1">INDEX(M$8:$M$96,SMALL(IF((MATCH(M$8:M$96,M$8:M$96,0)=ROW(M$8:M$96)-7)*(COUNTIF(M$8:M$96,M$8:M$96)&lt;&gt;1),ROW(M$8:M$96)-7,""),ROW(A12)))</f>
        <v>30040</v>
      </c>
      <c r="O19" s="30">
        <f t="shared" ca="1" si="3"/>
        <v>5</v>
      </c>
    </row>
    <row r="20" spans="1:15">
      <c r="A20" s="9">
        <v>92</v>
      </c>
      <c r="B20" s="15">
        <f ca="1">MAX(IFERROR(INDEX('Input Echo'!$M$11:$M$596,MATCH('(2)Flange Peq'!$A20,'Input Echo'!$I$11:$I$596,0)),0),IFERROR(INDEX('Input Echo'!$M$11:$M$596,MATCH('(2)Flange Peq'!$A20,'Input Echo'!$J$11:$J$596,0)),0))</f>
        <v>150</v>
      </c>
      <c r="C20" s="7">
        <f>IFERROR(INDEX('Input Echo'!$AI$11:$AI$596,MATCH('(2)Flange Peq'!$A20,'Input Echo'!$I$11:$I$596,0)),INDEX('Input Echo'!$AI$11:$AI$596,MATCH('(2)Flange Peq'!$A20,'Input Echo'!$J$11:$J$596,0)))</f>
        <v>25</v>
      </c>
      <c r="D20" s="14">
        <f>IFERROR(INDEX('Input Echo'!$Y$11:$Y$596,MATCH('(2)Flange Peq'!$A20,'Input Echo'!$I$11:$I$596,0)),INDEX('Input Echo'!$Y$11:$Y$596,MATCH('(2)Flange Peq'!$A20,'Input Echo'!$J$11:$J$596,0)))</f>
        <v>10</v>
      </c>
      <c r="E20" s="9">
        <v>0</v>
      </c>
      <c r="F20" s="9">
        <v>0</v>
      </c>
      <c r="G20" s="9">
        <v>39.75</v>
      </c>
      <c r="H20" s="9">
        <f ca="1">IFERROR(INDEX('Input Echo'!$O$11:$O$596,MATCH('(3)Flange Peq'!$A41,'Input Echo'!$I$11:$I$596,0)),INDEX('Input Echo'!$O$11:$O$596,MATCH('(3)Flange Peq'!$A41,'[1]Input  Echo'!$J$11:$J$600,0)))</f>
        <v>0</v>
      </c>
      <c r="I20" s="14" t="e">
        <f t="shared" ca="1" si="2"/>
        <v>#DIV/0!</v>
      </c>
      <c r="J20" s="9">
        <v>110</v>
      </c>
      <c r="K20" s="9">
        <v>17.309999999999999</v>
      </c>
      <c r="L20" s="9" t="e">
        <f t="shared" ca="1" si="0"/>
        <v>#DIV/0!</v>
      </c>
      <c r="M20" s="9" t="str">
        <f t="shared" ca="1" si="1"/>
        <v>15025</v>
      </c>
      <c r="N20" s="30" t="str">
        <f t="array" aca="1" ref="N20" ca="1">INDEX(M$8:$M$96,SMALL(IF((MATCH(M$8:M$96,M$8:M$96,0)=ROW(M$8:M$96)-7)*(COUNTIF(M$8:M$96,M$8:M$96)&lt;&gt;1),ROW(M$8:M$96)-7,""),ROW(A13)))</f>
        <v>040</v>
      </c>
      <c r="O20" s="30">
        <f t="shared" ca="1" si="3"/>
        <v>3</v>
      </c>
    </row>
    <row r="21" spans="1:15">
      <c r="A21" s="9">
        <v>102</v>
      </c>
      <c r="B21" s="15">
        <f ca="1">MAX(IFERROR(INDEX('Input Echo'!$M$11:$M$596,MATCH('(2)Flange Peq'!$A21,'Input Echo'!$I$11:$I$596,0)),0),IFERROR(INDEX('Input Echo'!$M$11:$M$596,MATCH('(2)Flange Peq'!$A21,'Input Echo'!$J$11:$J$596,0)),0))</f>
        <v>150</v>
      </c>
      <c r="C21" s="7">
        <f>IFERROR(INDEX('Input Echo'!$AI$11:$AI$596,MATCH('(2)Flange Peq'!$A21,'Input Echo'!$I$11:$I$596,0)),INDEX('Input Echo'!$AI$11:$AI$596,MATCH('(2)Flange Peq'!$A21,'Input Echo'!$J$11:$J$596,0)))</f>
        <v>50</v>
      </c>
      <c r="D21" s="14">
        <f>IFERROR(INDEX('Input Echo'!$Y$11:$Y$596,MATCH('(2)Flange Peq'!$A21,'Input Echo'!$I$11:$I$596,0)),INDEX('Input Echo'!$Y$11:$Y$596,MATCH('(2)Flange Peq'!$A21,'Input Echo'!$J$11:$J$596,0)))</f>
        <v>10</v>
      </c>
      <c r="E21" s="9">
        <v>701</v>
      </c>
      <c r="F21" s="9">
        <v>276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4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15050</v>
      </c>
      <c r="N21" s="30" t="str">
        <f t="array" aca="1" ref="N21" ca="1">INDEX(M$8:$M$96,SMALL(IF((MATCH(M$8:M$96,M$8:M$96,0)=ROW(M$8:M$96)-7)*(COUNTIF(M$8:M$96,M$8:M$96)&lt;&gt;1),ROW(M$8:M$96)-7,""),ROW(A14)))</f>
        <v>300300</v>
      </c>
      <c r="O21" s="30">
        <f ca="1">COUNTIF(M$8:M$96,N21)</f>
        <v>3</v>
      </c>
    </row>
    <row r="22" spans="1:15">
      <c r="A22" s="9">
        <v>102</v>
      </c>
      <c r="B22" s="15">
        <f ca="1">MAX(IFERROR(INDEX('Input Echo'!$M$11:$M$596,MATCH('(2)Flange Peq'!$A22,'Input Echo'!$I$11:$I$596,0)),0),IFERROR(INDEX('Input Echo'!$M$11:$M$596,MATCH('(2)Flange Peq'!$A22,'Input Echo'!$J$11:$J$596,0)),0))</f>
        <v>150</v>
      </c>
      <c r="C22" s="7">
        <f>IFERROR(INDEX('Input Echo'!$AI$11:$AI$596,MATCH('(2)Flange Peq'!$A22,'Input Echo'!$I$11:$I$596,0)),INDEX('Input Echo'!$AI$11:$AI$596,MATCH('(2)Flange Peq'!$A22,'Input Echo'!$J$11:$J$596,0)))</f>
        <v>50</v>
      </c>
      <c r="D22" s="14">
        <f>IFERROR(INDEX('Input Echo'!$Y$11:$Y$596,MATCH('(2)Flange Peq'!$A22,'Input Echo'!$I$11:$I$596,0)),INDEX('Input Echo'!$Y$11:$Y$596,MATCH('(2)Flange Peq'!$A22,'Input Echo'!$J$11:$J$596,0)))</f>
        <v>10</v>
      </c>
      <c r="E22" s="9">
        <v>701</v>
      </c>
      <c r="F22" s="9">
        <v>276</v>
      </c>
      <c r="G22" s="9">
        <v>77.849999999999994</v>
      </c>
      <c r="H22" s="9">
        <f ca="1">IFERROR(INDEX('Input Echo'!$O$11:$O$596,MATCH('(3)Flange Peq'!$A43,'Input Echo'!$I$11:$I$596,0)),INDEX('Input Echo'!$O$11:$O$596,MATCH('(3)Flange Peq'!$A43,'[1]Input  Echo'!$J$11:$J$600,0)))</f>
        <v>0</v>
      </c>
      <c r="I22" s="14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15050</v>
      </c>
      <c r="N22" s="30" t="e">
        <f t="array" aca="1" ref="N22" ca="1">INDEX(M$8:$M$96,SMALL(IF((MATCH(M$8:M$96,M$8:M$96,0)=ROW(M$8:M$96)-7)*(COUNTIF(M$8:M$96,M$8:M$96)&lt;&gt;1),ROW(M$8:M$96)-7,""),ROW(A15)))</f>
        <v>#NUM!</v>
      </c>
      <c r="O22" s="30">
        <f t="shared" ca="1" si="3"/>
        <v>0</v>
      </c>
    </row>
    <row r="23" spans="1:15">
      <c r="A23" s="9">
        <v>30030</v>
      </c>
      <c r="B23" s="15">
        <f ca="1">MAX(IFERROR(INDEX('Input Echo'!$M$11:$M$596,MATCH('(2)Flange Peq'!$A23,'Input Echo'!$I$11:$I$596,0)),0),IFERROR(INDEX('Input Echo'!$M$11:$M$596,MATCH('(2)Flange Peq'!$A23,'Input Echo'!$J$11:$J$596,0)),0))</f>
        <v>150</v>
      </c>
      <c r="C23" s="7">
        <f>IFERROR(INDEX('Input Echo'!$AI$11:$AI$596,MATCH('(2)Flange Peq'!$A23,'Input Echo'!$I$11:$I$596,0)),INDEX('Input Echo'!$AI$11:$AI$596,MATCH('(2)Flange Peq'!$A23,'Input Echo'!$J$11:$J$596,0)))</f>
        <v>50</v>
      </c>
      <c r="D23" s="14">
        <f>IFERROR(INDEX('Input Echo'!$Y$11:$Y$596,MATCH('(2)Flange Peq'!$A23,'Input Echo'!$I$11:$I$596,0)),INDEX('Input Echo'!$Y$11:$Y$596,MATCH('(2)Flange Peq'!$A23,'Input Echo'!$J$11:$J$596,0)))</f>
        <v>10</v>
      </c>
      <c r="E23" s="9">
        <v>3031</v>
      </c>
      <c r="F23" s="9">
        <v>15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4">
        <f t="shared" ca="1" si="2"/>
        <v>16.997896542001794</v>
      </c>
      <c r="J23" s="9">
        <v>110</v>
      </c>
      <c r="K23" s="9">
        <v>17.309999999999999</v>
      </c>
      <c r="L23" s="9">
        <f t="shared" ca="1" si="0"/>
        <v>98.196975979213136</v>
      </c>
      <c r="M23" s="9" t="str">
        <f t="shared" ca="1" si="1"/>
        <v>15050</v>
      </c>
      <c r="N23" s="30" t="e">
        <f t="array" aca="1" ref="N23" ca="1">INDEX(M$8:$M$96,SMALL(IF((MATCH(M$8:M$96,M$8:M$96,0)=ROW(M$8:M$96)-7)*(COUNTIF(M$8:M$96,M$8:M$96)&lt;&gt;1),ROW(M$8:M$96)-7,""),ROW(A16)))</f>
        <v>#NUM!</v>
      </c>
      <c r="O23" s="30">
        <f t="shared" ca="1" si="3"/>
        <v>0</v>
      </c>
    </row>
    <row r="24" spans="1:15">
      <c r="A24" s="9">
        <v>112</v>
      </c>
      <c r="B24" s="15">
        <f ca="1">MAX(IFERROR(INDEX('Input Echo'!$M$11:$M$596,MATCH('(2)Flange Peq'!$A24,'Input Echo'!$I$11:$I$596,0)),0),IFERROR(INDEX('Input Echo'!$M$11:$M$596,MATCH('(2)Flange Peq'!$A24,'Input Echo'!$J$11:$J$596,0)),0))</f>
        <v>150</v>
      </c>
      <c r="C24" s="7">
        <f>IFERROR(INDEX('Input Echo'!$AI$11:$AI$596,MATCH('(2)Flange Peq'!$A24,'Input Echo'!$I$11:$I$596,0)),INDEX('Input Echo'!$AI$11:$AI$596,MATCH('(2)Flange Peq'!$A24,'Input Echo'!$J$11:$J$596,0)))</f>
        <v>150</v>
      </c>
      <c r="D24" s="14">
        <f>IFERROR(INDEX('Input Echo'!$Y$11:$Y$596,MATCH('(2)Flange Peq'!$A24,'Input Echo'!$I$11:$I$596,0)),INDEX('Input Echo'!$Y$11:$Y$596,MATCH('(2)Flange Peq'!$A24,'Input Echo'!$J$11:$J$596,0)))</f>
        <v>10</v>
      </c>
      <c r="E24" s="9">
        <v>753</v>
      </c>
      <c r="F24" s="9">
        <v>2626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4">
        <f t="shared" ca="1" si="2"/>
        <v>30.915978829629054</v>
      </c>
      <c r="J24" s="9">
        <v>110</v>
      </c>
      <c r="K24" s="9">
        <v>17.309999999999999</v>
      </c>
      <c r="L24" s="9">
        <f t="shared" ca="1" si="0"/>
        <v>178.6018418811615</v>
      </c>
      <c r="M24" s="9" t="str">
        <f t="shared" ca="1" si="1"/>
        <v>150150</v>
      </c>
      <c r="N24" s="30" t="e">
        <f t="array" aca="1" ref="N24" ca="1">INDEX(M$8:$M$96,SMALL(IF((MATCH(M$8:M$96,M$8:M$96,0)=ROW(M$8:M$96)-7)*(COUNTIF(M$8:M$96,M$8:M$96)&lt;&gt;1),ROW(M$8:M$96)-7,""),ROW(A17)))</f>
        <v>#NUM!</v>
      </c>
      <c r="O24" s="30">
        <f t="shared" ca="1" si="3"/>
        <v>0</v>
      </c>
    </row>
    <row r="25" spans="1:15">
      <c r="A25" s="9">
        <v>112</v>
      </c>
      <c r="B25" s="15">
        <f ca="1">MAX(IFERROR(INDEX('Input Echo'!$M$11:$M$596,MATCH('(2)Flange Peq'!$A25,'Input Echo'!$I$11:$I$596,0)),0),IFERROR(INDEX('Input Echo'!$M$11:$M$596,MATCH('(2)Flange Peq'!$A25,'Input Echo'!$J$11:$J$596,0)),0))</f>
        <v>150</v>
      </c>
      <c r="C25" s="7">
        <f>IFERROR(INDEX('Input Echo'!$AI$11:$AI$596,MATCH('(2)Flange Peq'!$A25,'Input Echo'!$I$11:$I$596,0)),INDEX('Input Echo'!$AI$11:$AI$596,MATCH('(2)Flange Peq'!$A25,'Input Echo'!$J$11:$J$596,0)))</f>
        <v>150</v>
      </c>
      <c r="D25" s="14">
        <f>IFERROR(INDEX('Input Echo'!$Y$11:$Y$596,MATCH('(2)Flange Peq'!$A25,'Input Echo'!$I$11:$I$596,0)),INDEX('Input Echo'!$Y$11:$Y$596,MATCH('(2)Flange Peq'!$A25,'Input Echo'!$J$11:$J$596,0)))</f>
        <v>10</v>
      </c>
      <c r="E25" s="9">
        <v>753</v>
      </c>
      <c r="F25" s="9">
        <v>2626</v>
      </c>
      <c r="G25" s="9">
        <v>196.09</v>
      </c>
      <c r="H25" s="9">
        <f ca="1">IFERROR(INDEX('Input Echo'!$O$11:$O$596,MATCH('(3)Flange Peq'!$A52,'Input Echo'!$I$11:$I$596,0)),INDEX('Input Echo'!$O$11:$O$596,MATCH('(3)Flange Peq'!$A52,'[1]Input  Echo'!$J$11:$J$600,0)))</f>
        <v>0</v>
      </c>
      <c r="I25" s="14" t="e">
        <f t="shared" ca="1" si="2"/>
        <v>#DIV/0!</v>
      </c>
      <c r="J25" s="9">
        <v>110</v>
      </c>
      <c r="K25" s="9">
        <v>17.309999999999999</v>
      </c>
      <c r="L25" s="9" t="e">
        <f t="shared" ca="1" si="0"/>
        <v>#DIV/0!</v>
      </c>
      <c r="M25" s="9" t="str">
        <f t="shared" ca="1" si="1"/>
        <v>150150</v>
      </c>
      <c r="N25" s="30" t="e">
        <f t="array" aca="1" ref="N25" ca="1">INDEX(M$8:$M$96,SMALL(IF((MATCH(M$8:M$96,M$8:M$96,0)=ROW(M$8:M$96)-7)*(COUNTIF(M$8:M$96,M$8:M$96)&lt;&gt;1),ROW(M$8:M$96)-7,""),ROW(A18)))</f>
        <v>#NUM!</v>
      </c>
      <c r="O25" s="30">
        <f t="shared" ca="1" si="3"/>
        <v>0</v>
      </c>
    </row>
    <row r="26" spans="1:15">
      <c r="A26" s="9">
        <v>11230</v>
      </c>
      <c r="B26" s="15">
        <f ca="1">MAX(IFERROR(INDEX('Input Echo'!$M$11:$M$596,MATCH('(2)Flange Peq'!$A26,'Input Echo'!$I$11:$I$596,0)),0),IFERROR(INDEX('Input Echo'!$M$11:$M$596,MATCH('(2)Flange Peq'!$A26,'Input Echo'!$J$11:$J$596,0)),0))</f>
        <v>150</v>
      </c>
      <c r="C26" s="7">
        <f>IFERROR(INDEX('Input Echo'!$AI$11:$AI$596,MATCH('(2)Flange Peq'!$A26,'Input Echo'!$I$11:$I$596,0)),INDEX('Input Echo'!$AI$11:$AI$596,MATCH('(2)Flange Peq'!$A26,'Input Echo'!$J$11:$J$596,0)))</f>
        <v>150</v>
      </c>
      <c r="D26" s="14">
        <f>IFERROR(INDEX('Input Echo'!$Y$11:$Y$596,MATCH('(2)Flange Peq'!$A26,'Input Echo'!$I$11:$I$596,0)),INDEX('Input Echo'!$Y$11:$Y$596,MATCH('(2)Flange Peq'!$A26,'Input Echo'!$J$11:$J$596,0)))</f>
        <v>10</v>
      </c>
      <c r="E26" s="9">
        <v>263</v>
      </c>
      <c r="F26" s="9">
        <v>289</v>
      </c>
      <c r="G26" s="9">
        <v>196.09</v>
      </c>
      <c r="H26" s="9">
        <f ca="1">IFERROR(INDEX('Input Echo'!$O$11:$O$596,MATCH('(3)Flange Peq'!$A53,'Input Echo'!$I$11:$I$596,0)),INDEX('Input Echo'!$O$11:$O$596,MATCH('(3)Flange Peq'!$A53,'[1]Input  Echo'!$J$11:$J$600,0)))</f>
        <v>0</v>
      </c>
      <c r="I26" s="14" t="e">
        <f t="shared" ca="1" si="2"/>
        <v>#DIV/0!</v>
      </c>
      <c r="J26" s="9">
        <v>110</v>
      </c>
      <c r="K26" s="9">
        <v>17.309999999999999</v>
      </c>
      <c r="L26" s="9" t="e">
        <f t="shared" ca="1" si="0"/>
        <v>#DIV/0!</v>
      </c>
      <c r="M26" s="9" t="str">
        <f t="shared" ca="1" si="1"/>
        <v>150150</v>
      </c>
      <c r="N26" s="30" t="e">
        <f t="array" aca="1" ref="N26" ca="1">INDEX(M$8:$M$96,SMALL(IF((MATCH(M$8:M$96,M$8:M$96,0)=ROW(M$8:M$96)-7)*(COUNTIF(M$8:M$96,M$8:M$96)&lt;&gt;1),ROW(M$8:M$96)-7,""),ROW(A19)))</f>
        <v>#NUM!</v>
      </c>
      <c r="O26" s="30">
        <f t="shared" ca="1" si="3"/>
        <v>0</v>
      </c>
    </row>
    <row r="27" spans="1:15">
      <c r="A27" s="9">
        <v>1140</v>
      </c>
      <c r="B27" s="15">
        <f ca="1">MAX(IFERROR(INDEX('Input Echo'!$M$11:$M$596,MATCH('(2)Flange Peq'!$A27,'Input Echo'!$I$11:$I$596,0)),0),IFERROR(INDEX('Input Echo'!$M$11:$M$596,MATCH('(2)Flange Peq'!$A27,'Input Echo'!$J$11:$J$596,0)),0))</f>
        <v>150</v>
      </c>
      <c r="C27" s="7">
        <f>IFERROR(INDEX('Input Echo'!$AI$11:$AI$596,MATCH('(2)Flange Peq'!$A27,'Input Echo'!$I$11:$I$596,0)),INDEX('Input Echo'!$AI$11:$AI$596,MATCH('(2)Flange Peq'!$A27,'Input Echo'!$J$11:$J$596,0)))</f>
        <v>50</v>
      </c>
      <c r="D27" s="14">
        <f>IFERROR(INDEX('Input Echo'!$Y$11:$Y$596,MATCH('(2)Flange Peq'!$A27,'Input Echo'!$I$11:$I$596,0)),INDEX('Input Echo'!$Y$11:$Y$596,MATCH('(2)Flange Peq'!$A27,'Input Echo'!$J$11:$J$596,0)))</f>
        <v>10</v>
      </c>
      <c r="E27" s="9">
        <v>289</v>
      </c>
      <c r="F27" s="9">
        <v>101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4">
        <f t="shared" ca="1" si="2"/>
        <v>14.85083852160977</v>
      </c>
      <c r="J27" s="9">
        <v>110</v>
      </c>
      <c r="K27" s="9">
        <v>17.309999999999999</v>
      </c>
      <c r="L27" s="9">
        <f t="shared" ca="1" si="0"/>
        <v>85.793405670767015</v>
      </c>
      <c r="M27" s="9" t="str">
        <f t="shared" ca="1" si="1"/>
        <v>15050</v>
      </c>
      <c r="N27" s="30" t="e">
        <f t="array" aca="1" ref="N27" ca="1">INDEX(M$8:$M$96,SMALL(IF((MATCH(M$8:M$96,M$8:M$96,0)=ROW(M$8:M$96)-7)*(COUNTIF(M$8:M$96,M$8:M$96)&lt;&gt;1),ROW(M$8:M$96)-7,""),ROW(A20)))</f>
        <v>#NUM!</v>
      </c>
      <c r="O27" s="30">
        <f t="shared" ca="1" si="3"/>
        <v>0</v>
      </c>
    </row>
    <row r="28" spans="1:15">
      <c r="A28" s="9">
        <v>1140</v>
      </c>
      <c r="B28" s="15">
        <f ca="1">MAX(IFERROR(INDEX('Input Echo'!$M$11:$M$596,MATCH('(2)Flange Peq'!$A28,'Input Echo'!$I$11:$I$596,0)),0),IFERROR(INDEX('Input Echo'!$M$11:$M$596,MATCH('(2)Flange Peq'!$A28,'Input Echo'!$J$11:$J$596,0)),0))</f>
        <v>150</v>
      </c>
      <c r="C28" s="7">
        <f>IFERROR(INDEX('Input Echo'!$AI$11:$AI$596,MATCH('(2)Flange Peq'!$A28,'Input Echo'!$I$11:$I$596,0)),INDEX('Input Echo'!$AI$11:$AI$596,MATCH('(2)Flange Peq'!$A28,'Input Echo'!$J$11:$J$596,0)))</f>
        <v>50</v>
      </c>
      <c r="D28" s="14">
        <f>IFERROR(INDEX('Input Echo'!$Y$11:$Y$596,MATCH('(2)Flange Peq'!$A28,'Input Echo'!$I$11:$I$596,0)),INDEX('Input Echo'!$Y$11:$Y$596,MATCH('(2)Flange Peq'!$A28,'Input Echo'!$J$11:$J$596,0)))</f>
        <v>10</v>
      </c>
      <c r="E28" s="9">
        <v>289</v>
      </c>
      <c r="F28" s="9">
        <v>101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4">
        <f t="shared" ca="1" si="2"/>
        <v>14.85083852160977</v>
      </c>
      <c r="J28" s="9">
        <v>110</v>
      </c>
      <c r="K28" s="9">
        <v>17.309999999999999</v>
      </c>
      <c r="L28" s="9">
        <f t="shared" ca="1" si="0"/>
        <v>85.793405670767015</v>
      </c>
      <c r="M28" s="9" t="str">
        <f t="shared" ca="1" si="1"/>
        <v>15050</v>
      </c>
      <c r="N28" s="30" t="e">
        <f t="array" aca="1" ref="N28" ca="1">INDEX(M$8:$M$96,SMALL(IF((MATCH(M$8:M$96,M$8:M$96,0)=ROW(M$8:M$96)-7)*(COUNTIF(M$8:M$96,M$8:M$96)&lt;&gt;1),ROW(M$8:M$96)-7,""),ROW(A21)))</f>
        <v>#NUM!</v>
      </c>
      <c r="O28" s="30">
        <f t="shared" ca="1" si="3"/>
        <v>0</v>
      </c>
    </row>
    <row r="29" spans="1:15">
      <c r="A29" s="9">
        <v>11460</v>
      </c>
      <c r="B29" s="15">
        <f ca="1">MAX(IFERROR(INDEX('Input Echo'!$M$11:$M$596,MATCH('(2)Flange Peq'!$A29,'Input Echo'!$I$11:$I$596,0)),0),IFERROR(INDEX('Input Echo'!$M$11:$M$596,MATCH('(2)Flange Peq'!$A29,'Input Echo'!$J$11:$J$596,0)),0))</f>
        <v>150</v>
      </c>
      <c r="C29" s="7">
        <f>IFERROR(INDEX('Input Echo'!$AI$11:$AI$596,MATCH('(2)Flange Peq'!$A29,'Input Echo'!$I$11:$I$596,0)),INDEX('Input Echo'!$AI$11:$AI$596,MATCH('(2)Flange Peq'!$A29,'Input Echo'!$J$11:$J$596,0)))</f>
        <v>50</v>
      </c>
      <c r="D29" s="14">
        <f>IFERROR(INDEX('Input Echo'!$Y$11:$Y$596,MATCH('(2)Flange Peq'!$A29,'Input Echo'!$I$11:$I$596,0)),INDEX('Input Echo'!$Y$11:$Y$596,MATCH('(2)Flange Peq'!$A29,'Input Echo'!$J$11:$J$596,0)))</f>
        <v>10</v>
      </c>
      <c r="E29" s="9">
        <v>136</v>
      </c>
      <c r="F29" s="9">
        <v>36</v>
      </c>
      <c r="G29" s="9">
        <v>77.849999999999994</v>
      </c>
      <c r="H29" s="9">
        <f ca="1">IFERROR(INDEX('Input Echo'!$O$11:$O$596,MATCH('(3)Flange Peq'!$A60,'Input Echo'!$I$11:$I$596,0)),INDEX('Input Echo'!$O$11:$O$596,MATCH('(3)Flange Peq'!$A60,'[1]Input  Echo'!$J$11:$J$600,0)))</f>
        <v>0</v>
      </c>
      <c r="I29" s="14" t="e">
        <f t="shared" ca="1" si="2"/>
        <v>#DIV/0!</v>
      </c>
      <c r="J29" s="9">
        <v>110</v>
      </c>
      <c r="K29" s="9">
        <v>17.309999999999999</v>
      </c>
      <c r="L29" s="9" t="e">
        <f t="shared" ca="1" si="0"/>
        <v>#DIV/0!</v>
      </c>
      <c r="M29" s="9" t="str">
        <f t="shared" ca="1" si="1"/>
        <v>15050</v>
      </c>
      <c r="N29" s="30" t="e">
        <f t="array" aca="1" ref="N29" ca="1">INDEX(M$8:$M$96,SMALL(IF((MATCH(M$8:M$96,M$8:M$96,0)=ROW(M$8:M$96)-7)*(COUNTIF(M$8:M$96,M$8:M$96)&lt;&gt;1),ROW(M$8:M$96)-7,""),ROW(A22)))</f>
        <v>#NUM!</v>
      </c>
      <c r="O29" s="30">
        <f t="shared" ca="1" si="3"/>
        <v>0</v>
      </c>
    </row>
    <row r="30" spans="1:15">
      <c r="A30" s="9">
        <v>11470</v>
      </c>
      <c r="B30" s="15">
        <f ca="1">MAX(IFERROR(INDEX('Input Echo'!$M$11:$M$596,MATCH('(2)Flange Peq'!$A30,'Input Echo'!$I$11:$I$596,0)),0),IFERROR(INDEX('Input Echo'!$M$11:$M$596,MATCH('(2)Flange Peq'!$A30,'Input Echo'!$J$11:$J$596,0)),0))</f>
        <v>0</v>
      </c>
      <c r="C30" s="7">
        <f>IFERROR(INDEX('Input Echo'!$AI$11:$AI$596,MATCH('(2)Flange Peq'!$A30,'Input Echo'!$I$11:$I$596,0)),INDEX('Input Echo'!$AI$11:$AI$596,MATCH('(2)Flange Peq'!$A30,'Input Echo'!$J$11:$J$596,0)))</f>
        <v>50</v>
      </c>
      <c r="D30" s="14">
        <f>IFERROR(INDEX('Input Echo'!$Y$11:$Y$596,MATCH('(2)Flange Peq'!$A30,'Input Echo'!$I$11:$I$596,0)),INDEX('Input Echo'!$Y$11:$Y$596,MATCH('(2)Flange Peq'!$A30,'Input Echo'!$J$11:$J$596,0)))</f>
        <v>10</v>
      </c>
      <c r="E30" s="9">
        <v>53</v>
      </c>
      <c r="F30" s="9">
        <v>44</v>
      </c>
      <c r="G30" s="9">
        <v>77.849999999999994</v>
      </c>
      <c r="H30" s="9">
        <f ca="1">IFERROR(INDEX('Input Echo'!$O$11:$O$596,MATCH('(3)Flange Peq'!$A61,'Input Echo'!$I$11:$I$596,0)),INDEX('Input Echo'!$O$11:$O$596,MATCH('(3)Flange Peq'!$A61,'[1]Input  Echo'!$J$11:$J$600,0)))</f>
        <v>0</v>
      </c>
      <c r="I30" s="14" t="e">
        <f t="shared" ca="1" si="2"/>
        <v>#DIV/0!</v>
      </c>
      <c r="J30" s="9">
        <v>110</v>
      </c>
      <c r="K30" s="9">
        <v>17.309999999999999</v>
      </c>
      <c r="L30" s="9" t="e">
        <f t="shared" ca="1" si="0"/>
        <v>#DIV/0!</v>
      </c>
      <c r="M30" s="9" t="str">
        <f t="shared" ca="1" si="1"/>
        <v>050</v>
      </c>
      <c r="N30" s="30" t="e">
        <f t="array" aca="1" ref="N30" ca="1">INDEX(M$8:$M$96,SMALL(IF((MATCH(M$8:M$96,M$8:M$96,0)=ROW(M$8:M$96)-7)*(COUNTIF(M$8:M$96,M$8:M$96)&lt;&gt;1),ROW(M$8:M$96)-7,""),ROW(A23)))</f>
        <v>#NUM!</v>
      </c>
      <c r="O30" s="30">
        <f t="shared" ca="1" si="3"/>
        <v>0</v>
      </c>
    </row>
    <row r="31" spans="1:15">
      <c r="A31" s="9">
        <v>11500</v>
      </c>
      <c r="B31" s="15">
        <f ca="1">MAX(IFERROR(INDEX('Input Echo'!$M$11:$M$596,MATCH('(2)Flange Peq'!$A31,'Input Echo'!$I$11:$I$596,0)),0),IFERROR(INDEX('Input Echo'!$M$11:$M$596,MATCH('(2)Flange Peq'!$A31,'Input Echo'!$J$11:$J$596,0)),0))</f>
        <v>0</v>
      </c>
      <c r="C31" s="7">
        <f>IFERROR(INDEX('Input Echo'!$AI$11:$AI$596,MATCH('(2)Flange Peq'!$A31,'Input Echo'!$I$11:$I$596,0)),INDEX('Input Echo'!$AI$11:$AI$596,MATCH('(2)Flange Peq'!$A31,'Input Echo'!$J$11:$J$596,0)))</f>
        <v>50</v>
      </c>
      <c r="D31" s="14">
        <f>IFERROR(INDEX('Input Echo'!$Y$11:$Y$596,MATCH('(2)Flange Peq'!$A31,'Input Echo'!$I$11:$I$596,0)),INDEX('Input Echo'!$Y$11:$Y$596,MATCH('(2)Flange Peq'!$A31,'Input Echo'!$J$11:$J$596,0)))</f>
        <v>10</v>
      </c>
      <c r="E31" s="9">
        <v>43</v>
      </c>
      <c r="F31" s="9">
        <v>88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4">
        <f t="shared" ca="1" si="2"/>
        <v>16.560113193405769</v>
      </c>
      <c r="J31" s="9">
        <v>110</v>
      </c>
      <c r="K31" s="9">
        <v>17.309999999999999</v>
      </c>
      <c r="L31" s="9">
        <f t="shared" ca="1" si="0"/>
        <v>95.667898286572907</v>
      </c>
      <c r="M31" s="9" t="str">
        <f t="shared" ca="1" si="1"/>
        <v>050</v>
      </c>
    </row>
    <row r="32" spans="1:15">
      <c r="A32" s="9">
        <v>11500</v>
      </c>
      <c r="B32" s="15">
        <f ca="1">MAX(IFERROR(INDEX('Input Echo'!$M$11:$M$596,MATCH('(2)Flange Peq'!$A32,'Input Echo'!$I$11:$I$596,0)),0),IFERROR(INDEX('Input Echo'!$M$11:$M$596,MATCH('(2)Flange Peq'!$A32,'Input Echo'!$J$11:$J$596,0)),0))</f>
        <v>0</v>
      </c>
      <c r="C32" s="7">
        <f>IFERROR(INDEX('Input Echo'!$AI$11:$AI$596,MATCH('(2)Flange Peq'!$A32,'Input Echo'!$I$11:$I$596,0)),INDEX('Input Echo'!$AI$11:$AI$596,MATCH('(2)Flange Peq'!$A32,'Input Echo'!$J$11:$J$596,0)))</f>
        <v>50</v>
      </c>
      <c r="D32" s="14">
        <f>IFERROR(INDEX('Input Echo'!$Y$11:$Y$596,MATCH('(2)Flange Peq'!$A32,'Input Echo'!$I$11:$I$596,0)),INDEX('Input Echo'!$Y$11:$Y$596,MATCH('(2)Flange Peq'!$A32,'Input Echo'!$J$11:$J$596,0)))</f>
        <v>10</v>
      </c>
      <c r="E32" s="9">
        <v>43</v>
      </c>
      <c r="F32" s="9">
        <v>88</v>
      </c>
      <c r="G32" s="9">
        <v>77.849999999999994</v>
      </c>
      <c r="H32" s="9">
        <f ca="1">IFERROR(INDEX('Input Echo'!$O$11:$O$596,MATCH('(3)Flange Peq'!$A63,'Input Echo'!$I$11:$I$596,0)),INDEX('Input Echo'!$O$11:$O$596,MATCH('(3)Flange Peq'!$A63,'[1]Input  Echo'!$J$11:$J$600,0)))</f>
        <v>0</v>
      </c>
      <c r="I32" s="14" t="e">
        <f t="shared" ca="1" si="2"/>
        <v>#DIV/0!</v>
      </c>
      <c r="J32" s="9">
        <v>52</v>
      </c>
      <c r="K32" s="9">
        <v>19.21</v>
      </c>
      <c r="L32" s="9" t="e">
        <f t="shared" ca="1" si="0"/>
        <v>#DIV/0!</v>
      </c>
      <c r="M32" s="9" t="str">
        <f t="shared" ca="1" si="1"/>
        <v>050</v>
      </c>
    </row>
    <row r="33" spans="1:13">
      <c r="A33" s="9">
        <v>178</v>
      </c>
      <c r="B33" s="15">
        <f ca="1">MAX(IFERROR(INDEX('Input Echo'!$M$11:$M$596,MATCH('(2)Flange Peq'!$A33,'Input Echo'!$I$11:$I$596,0)),0),IFERROR(INDEX('Input Echo'!$M$11:$M$596,MATCH('(2)Flange Peq'!$A33,'Input Echo'!$J$11:$J$596,0)),0))</f>
        <v>150</v>
      </c>
      <c r="C33" s="7">
        <f>IFERROR(INDEX('Input Echo'!$AI$11:$AI$596,MATCH('(2)Flange Peq'!$A33,'Input Echo'!$I$11:$I$596,0)),INDEX('Input Echo'!$AI$11:$AI$596,MATCH('(2)Flange Peq'!$A33,'Input Echo'!$J$11:$J$596,0)))</f>
        <v>400</v>
      </c>
      <c r="D33" s="14">
        <f>IFERROR(INDEX('Input Echo'!$Y$11:$Y$596,MATCH('(2)Flange Peq'!$A33,'Input Echo'!$I$11:$I$596,0)),INDEX('Input Echo'!$Y$11:$Y$596,MATCH('(2)Flange Peq'!$A33,'Input Echo'!$J$11:$J$596,0)))</f>
        <v>10</v>
      </c>
      <c r="E33" s="9">
        <v>4293</v>
      </c>
      <c r="F33" s="9">
        <v>14424</v>
      </c>
      <c r="G33" s="9">
        <v>442.98</v>
      </c>
      <c r="H33" s="9">
        <f ca="1">IFERROR(INDEX('Input Echo'!$O$11:$O$596,MATCH('(3)Flange Peq'!$A78,'Input Echo'!$I$11:$I$596,0)),INDEX('Input Echo'!$O$11:$O$596,MATCH('(3)Flange Peq'!$A78,'[1]Input  Echo'!$J$11:$J$600,0)))</f>
        <v>0</v>
      </c>
      <c r="I33" s="14" t="e">
        <f t="shared" ca="1" si="2"/>
        <v>#DIV/0!</v>
      </c>
      <c r="J33" s="9">
        <v>70</v>
      </c>
      <c r="K33" s="9">
        <v>18.649999999999999</v>
      </c>
      <c r="L33" s="9" t="e">
        <f t="shared" ca="1" si="0"/>
        <v>#DIV/0!</v>
      </c>
      <c r="M33" s="9" t="str">
        <f t="shared" ca="1" si="1"/>
        <v>150400</v>
      </c>
    </row>
    <row r="34" spans="1:13">
      <c r="A34" s="9">
        <v>19450</v>
      </c>
      <c r="B34" s="15">
        <f ca="1">MAX(IFERROR(INDEX('Input Echo'!$M$11:$M$596,MATCH('(2)Flange Peq'!$A34,'Input Echo'!$I$11:$I$596,0)),0),IFERROR(INDEX('Input Echo'!$M$11:$M$596,MATCH('(2)Flange Peq'!$A34,'Input Echo'!$J$11:$J$596,0)),0))</f>
        <v>150</v>
      </c>
      <c r="C34" s="7">
        <f>IFERROR(INDEX('Input Echo'!$AI$11:$AI$596,MATCH('(2)Flange Peq'!$A34,'Input Echo'!$I$11:$I$596,0)),INDEX('Input Echo'!$AI$11:$AI$596,MATCH('(2)Flange Peq'!$A34,'Input Echo'!$J$11:$J$596,0)))</f>
        <v>80</v>
      </c>
      <c r="D34" s="14">
        <f>IFERROR(INDEX('Input Echo'!$Y$11:$Y$596,MATCH('(2)Flange Peq'!$A34,'Input Echo'!$I$11:$I$596,0)),INDEX('Input Echo'!$Y$11:$Y$596,MATCH('(2)Flange Peq'!$A34,'Input Echo'!$J$11:$J$596,0)))</f>
        <v>10</v>
      </c>
      <c r="E34" s="9">
        <v>1138</v>
      </c>
      <c r="F34" s="9">
        <v>977</v>
      </c>
      <c r="G34" s="9">
        <v>111.13</v>
      </c>
      <c r="H34" s="9">
        <f ca="1">IFERROR(INDEX('Input Echo'!$O$11:$O$596,MATCH('(3)Flange Peq'!$A79,'Input Echo'!$I$11:$I$596,0)),INDEX('Input Echo'!$O$11:$O$596,MATCH('(3)Flange Peq'!$A79,'[1]Input  Echo'!$J$11:$J$600,0)))</f>
        <v>0</v>
      </c>
      <c r="I34" s="14" t="e">
        <f t="shared" ca="1" si="2"/>
        <v>#DIV/0!</v>
      </c>
      <c r="J34" s="9">
        <v>110</v>
      </c>
      <c r="K34" s="9">
        <v>17.309999999999999</v>
      </c>
      <c r="L34" s="9" t="e">
        <f t="shared" ca="1" si="0"/>
        <v>#DIV/0!</v>
      </c>
      <c r="M34" s="9" t="str">
        <f t="shared" ca="1" si="1"/>
        <v>15080</v>
      </c>
    </row>
    <row r="35" spans="1:13">
      <c r="A35" s="9">
        <v>19630</v>
      </c>
      <c r="B35" s="15">
        <f ca="1">MAX(IFERROR(INDEX('Input Echo'!$M$11:$M$596,MATCH('(2)Flange Peq'!$A35,'Input Echo'!$I$11:$I$596,0)),0),IFERROR(INDEX('Input Echo'!$M$11:$M$596,MATCH('(2)Flange Peq'!$A35,'Input Echo'!$J$11:$J$596,0)),0))</f>
        <v>150</v>
      </c>
      <c r="C35" s="7">
        <f>IFERROR(INDEX('Input Echo'!$AI$11:$AI$596,MATCH('(2)Flange Peq'!$A35,'Input Echo'!$I$11:$I$596,0)),INDEX('Input Echo'!$AI$11:$AI$596,MATCH('(2)Flange Peq'!$A35,'Input Echo'!$J$11:$J$596,0)))</f>
        <v>100</v>
      </c>
      <c r="D35" s="14">
        <f>IFERROR(INDEX('Input Echo'!$Y$11:$Y$596,MATCH('(2)Flange Peq'!$A35,'Input Echo'!$I$11:$I$596,0)),INDEX('Input Echo'!$Y$11:$Y$596,MATCH('(2)Flange Peq'!$A35,'Input Echo'!$J$11:$J$596,0)))</f>
        <v>10</v>
      </c>
      <c r="E35" s="9">
        <v>10653</v>
      </c>
      <c r="F35" s="9">
        <v>605</v>
      </c>
      <c r="G35" s="9">
        <v>138.18</v>
      </c>
      <c r="H35" s="9">
        <f ca="1">IFERROR(INDEX('Input Echo'!$O$11:$O$596,MATCH('(3)Flange Peq'!$A81,'Input Echo'!$I$11:$I$596,0)),INDEX('Input Echo'!$O$11:$O$596,MATCH('(3)Flange Peq'!$A81,'[1]Input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150100</v>
      </c>
    </row>
    <row r="36" spans="1:13">
      <c r="A36" s="9">
        <v>2030</v>
      </c>
      <c r="B36" s="15">
        <f ca="1">MAX(IFERROR(INDEX('Input Echo'!$M$11:$M$596,MATCH('(2)Flange Peq'!$A36,'Input Echo'!$I$11:$I$596,0)),0),IFERROR(INDEX('Input Echo'!$M$11:$M$596,MATCH('(2)Flange Peq'!$A36,'Input Echo'!$J$11:$J$596,0)),0))</f>
        <v>150</v>
      </c>
      <c r="C36" s="7">
        <f>IFERROR(INDEX('Input Echo'!$AI$11:$AI$596,MATCH('(2)Flange Peq'!$A36,'Input Echo'!$I$11:$I$596,0)),INDEX('Input Echo'!$AI$11:$AI$596,MATCH('(2)Flange Peq'!$A36,'Input Echo'!$J$11:$J$596,0)))</f>
        <v>50</v>
      </c>
      <c r="D36" s="14">
        <f>IFERROR(INDEX('Input Echo'!$Y$11:$Y$596,MATCH('(2)Flange Peq'!$A36,'Input Echo'!$I$11:$I$596,0)),INDEX('Input Echo'!$Y$11:$Y$596,MATCH('(2)Flange Peq'!$A36,'Input Echo'!$J$11:$J$596,0)))</f>
        <v>10</v>
      </c>
      <c r="E36" s="9">
        <v>1067</v>
      </c>
      <c r="F36" s="9">
        <v>103</v>
      </c>
      <c r="G36" s="9">
        <v>77.849999999999994</v>
      </c>
      <c r="H36" s="9">
        <f ca="1">IFERROR(INDEX('Input Echo'!$O$11:$O$596,MATCH('(3)Flange Peq'!$A83,'Input Echo'!$I$11:$I$596,0)),INDEX('Input Echo'!$O$11:$O$596,MATCH('(3)Flange Peq'!$A83,'[1]Input  Echo'!$J$11:$J$600,0)))</f>
        <v>0</v>
      </c>
      <c r="I36" s="14" t="e">
        <f t="shared" ca="1" si="2"/>
        <v>#DIV/0!</v>
      </c>
      <c r="J36" s="9">
        <v>110</v>
      </c>
      <c r="K36" s="9">
        <v>17.32</v>
      </c>
      <c r="L36" s="9" t="e">
        <f t="shared" ca="1" si="0"/>
        <v>#DIV/0!</v>
      </c>
      <c r="M36" s="9" t="str">
        <f t="shared" ca="1" si="1"/>
        <v>15050</v>
      </c>
    </row>
    <row r="37" spans="1:13">
      <c r="A37" s="9">
        <v>3080</v>
      </c>
      <c r="B37" s="15">
        <f ca="1">MAX(IFERROR(INDEX('Input Echo'!$M$11:$M$596,MATCH('(2)Flange Peq'!$A37,'Input Echo'!$I$11:$I$596,0)),0),IFERROR(INDEX('Input Echo'!$M$11:$M$596,MATCH('(2)Flange Peq'!$A37,'Input Echo'!$J$11:$J$596,0)),0))</f>
        <v>150</v>
      </c>
      <c r="C37" s="7">
        <f>IFERROR(INDEX('Input Echo'!$AI$11:$AI$596,MATCH('(2)Flange Peq'!$A37,'Input Echo'!$I$11:$I$596,0)),INDEX('Input Echo'!$AI$11:$AI$596,MATCH('(2)Flange Peq'!$A37,'Input Echo'!$J$11:$J$596,0)))</f>
        <v>100</v>
      </c>
      <c r="D37" s="14">
        <f>IFERROR(INDEX('Input Echo'!$Y$11:$Y$596,MATCH('(2)Flange Peq'!$A37,'Input Echo'!$I$11:$I$596,0)),INDEX('Input Echo'!$Y$11:$Y$596,MATCH('(2)Flange Peq'!$A37,'Input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4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150100</v>
      </c>
    </row>
    <row r="38" spans="1:13">
      <c r="A38" s="9">
        <v>10130</v>
      </c>
      <c r="B38" s="15">
        <f ca="1">MAX(IFERROR(INDEX('Input Echo'!$M$11:$M$596,MATCH('(2)Flange Peq'!$A38,'Input Echo'!$I$11:$I$596,0)),0),IFERROR(INDEX('Input Echo'!$M$11:$M$596,MATCH('(2)Flange Peq'!$A38,'Input Echo'!$J$11:$J$596,0)),0))</f>
        <v>150</v>
      </c>
      <c r="C38" s="7">
        <f>IFERROR(INDEX('Input Echo'!$AI$11:$AI$596,MATCH('(2)Flange Peq'!$A38,'Input Echo'!$I$11:$I$596,0)),INDEX('Input Echo'!$AI$11:$AI$596,MATCH('(2)Flange Peq'!$A38,'Input Echo'!$J$11:$J$596,0)))</f>
        <v>100</v>
      </c>
      <c r="D38" s="14">
        <f>IFERROR(INDEX('Input Echo'!$Y$11:$Y$596,MATCH('(2)Flange Peq'!$A38,'Input Echo'!$I$11:$I$596,0)),INDEX('Input Echo'!$Y$11:$Y$596,MATCH('(2)Flange Peq'!$A38,'Input Echo'!$J$11:$J$596,0)))</f>
        <v>10</v>
      </c>
      <c r="E38" s="9">
        <v>1562</v>
      </c>
      <c r="F38" s="9">
        <v>1281</v>
      </c>
      <c r="G38" s="9">
        <v>138.18</v>
      </c>
      <c r="H38" s="9">
        <f ca="1">IFERROR(INDEX('Input Echo'!$O$11:$O$596,MATCH('(3)Flange Peq'!$A87,'Input Echo'!$I$11:$I$596,0)),INDEX('Input Echo'!$O$11:$O$596,MATCH('(3)Flange Peq'!$A87,'[1]Input  Echo'!$J$11:$J$600,0)))</f>
        <v>0</v>
      </c>
      <c r="I38" s="14" t="e">
        <f t="shared" ca="1" si="2"/>
        <v>#DIV/0!</v>
      </c>
      <c r="J38" s="9">
        <v>70</v>
      </c>
      <c r="K38" s="9">
        <v>18.649999999999999</v>
      </c>
      <c r="L38" s="9" t="e">
        <f t="shared" ca="1" si="0"/>
        <v>#DIV/0!</v>
      </c>
      <c r="M38" s="9" t="str">
        <f t="shared" ca="1" si="1"/>
        <v>150100</v>
      </c>
    </row>
    <row r="39" spans="1:13">
      <c r="A39" s="9">
        <v>10220</v>
      </c>
      <c r="B39" s="15">
        <f ca="1">MAX(IFERROR(INDEX('Input Echo'!$M$11:$M$596,MATCH('(2)Flange Peq'!$A39,'Input Echo'!$I$11:$I$596,0)),0),IFERROR(INDEX('Input Echo'!$M$11:$M$596,MATCH('(2)Flange Peq'!$A39,'Input Echo'!$J$11:$J$596,0)),0))</f>
        <v>300</v>
      </c>
      <c r="C39" s="7">
        <f>IFERROR(INDEX('Input Echo'!$AI$11:$AI$596,MATCH('(2)Flange Peq'!$A39,'Input Echo'!$I$11:$I$596,0)),INDEX('Input Echo'!$AI$11:$AI$596,MATCH('(2)Flange Peq'!$A39,'Input Echo'!$J$11:$J$596,0)))</f>
        <v>100</v>
      </c>
      <c r="D39" s="14">
        <f>IFERROR(INDEX('Input Echo'!$Y$11:$Y$596,MATCH('(2)Flange Peq'!$A39,'Input Echo'!$I$11:$I$596,0)),INDEX('Input Echo'!$Y$11:$Y$596,MATCH('(2)Flange Peq'!$A39,'Input Echo'!$J$11:$J$596,0)))</f>
        <v>17</v>
      </c>
      <c r="E39" s="9">
        <v>2820</v>
      </c>
      <c r="F39" s="9">
        <v>2533</v>
      </c>
      <c r="G39" s="9">
        <v>138.18</v>
      </c>
      <c r="H39" s="9">
        <f ca="1">IFERROR(INDEX('Input Echo'!$O$11:$O$596,MATCH('(3)Flange Peq'!$A88,'Input Echo'!$I$11:$I$596,0)),INDEX('Input Echo'!$O$11:$O$596,MATCH('(3)Flange Peq'!$A88,'[1]Input  Echo'!$J$11:$J$600,0)))</f>
        <v>0</v>
      </c>
      <c r="I39" s="14" t="e">
        <f t="shared" ca="1" si="2"/>
        <v>#DIV/0!</v>
      </c>
      <c r="J39" s="9">
        <v>110</v>
      </c>
      <c r="K39" s="9">
        <v>34.03</v>
      </c>
      <c r="L39" s="9" t="e">
        <f t="shared" ca="1" si="0"/>
        <v>#DIV/0!</v>
      </c>
      <c r="M39" s="9" t="str">
        <f t="shared" ca="1" si="1"/>
        <v>300100</v>
      </c>
    </row>
    <row r="40" spans="1:13">
      <c r="A40" s="9">
        <v>10070</v>
      </c>
      <c r="B40" s="15">
        <f ca="1">MAX(IFERROR(INDEX('Input Echo'!$M$11:$M$596,MATCH('(2)Flange Peq'!$A40,'Input Echo'!$I$11:$I$596,0)),0),IFERROR(INDEX('Input Echo'!$M$11:$M$596,MATCH('(2)Flange Peq'!$A40,'Input Echo'!$J$11:$J$596,0)),0))</f>
        <v>150</v>
      </c>
      <c r="C40" s="7">
        <f>IFERROR(INDEX('Input Echo'!$AI$11:$AI$596,MATCH('(2)Flange Peq'!$A40,'Input Echo'!$I$11:$I$596,0)),INDEX('Input Echo'!$AI$11:$AI$596,MATCH('(2)Flange Peq'!$A40,'Input Echo'!$J$11:$J$596,0)))</f>
        <v>50</v>
      </c>
      <c r="D40" s="14">
        <f>IFERROR(INDEX('Input Echo'!$Y$11:$Y$596,MATCH('(2)Flange Peq'!$A40,'Input Echo'!$I$11:$I$596,0)),INDEX('Input Echo'!$Y$11:$Y$596,MATCH('(2)Flange Peq'!$A40,'Input Echo'!$J$11:$J$596,0)))</f>
        <v>10</v>
      </c>
      <c r="E40" s="9">
        <v>1384</v>
      </c>
      <c r="F40" s="9">
        <v>194</v>
      </c>
      <c r="G40" s="9">
        <v>77.849999999999994</v>
      </c>
      <c r="H40" s="9">
        <f ca="1">IFERROR(INDEX('Input Echo'!$O$11:$O$596,MATCH('(3)Flange Peq'!$A90,'Input Echo'!$I$11:$I$596,0)),INDEX('Input Echo'!$O$11:$O$596,MATCH('(3)Flange Peq'!$A90,'[1]Input  Echo'!$J$11:$J$600,0)))</f>
        <v>0</v>
      </c>
      <c r="I40" s="14" t="e">
        <f t="shared" ca="1" si="2"/>
        <v>#DIV/0!</v>
      </c>
      <c r="J40" s="9">
        <v>70</v>
      </c>
      <c r="K40" s="9">
        <v>18.649999999999999</v>
      </c>
      <c r="L40" s="9" t="e">
        <f t="shared" ref="L40:L71" ca="1" si="4">(I40/K40)*100</f>
        <v>#DIV/0!</v>
      </c>
      <c r="M40" s="9" t="str">
        <f t="shared" ref="M40:M71" ca="1" si="5">B40&amp;C40</f>
        <v>15050</v>
      </c>
    </row>
    <row r="41" spans="1:13">
      <c r="A41" s="9">
        <v>10090</v>
      </c>
      <c r="B41" s="15">
        <f ca="1">MAX(IFERROR(INDEX('Input Echo'!$M$11:$M$596,MATCH('(2)Flange Peq'!$A41,'Input Echo'!$I$11:$I$596,0)),0),IFERROR(INDEX('Input Echo'!$M$11:$M$596,MATCH('(2)Flange Peq'!$A41,'Input Echo'!$J$11:$J$596,0)),0))</f>
        <v>300</v>
      </c>
      <c r="C41" s="7">
        <f>IFERROR(INDEX('Input Echo'!$AI$11:$AI$596,MATCH('(2)Flange Peq'!$A41,'Input Echo'!$I$11:$I$596,0)),INDEX('Input Echo'!$AI$11:$AI$596,MATCH('(2)Flange Peq'!$A41,'Input Echo'!$J$11:$J$596,0)))</f>
        <v>50</v>
      </c>
      <c r="D41" s="14">
        <f>IFERROR(INDEX('Input Echo'!$Y$11:$Y$596,MATCH('(2)Flange Peq'!$A41,'Input Echo'!$I$11:$I$596,0)),INDEX('Input Echo'!$Y$11:$Y$596,MATCH('(2)Flange Peq'!$A41,'Input Echo'!$J$11:$J$596,0)))</f>
        <v>10</v>
      </c>
      <c r="E41" s="9">
        <v>1384</v>
      </c>
      <c r="F41" s="9">
        <v>193</v>
      </c>
      <c r="G41" s="9">
        <v>77.849999999999994</v>
      </c>
      <c r="H41" s="9">
        <f ca="1">IFERROR(INDEX('Input Echo'!$O$11:$O$596,MATCH('(3)Flange Peq'!$A91,'Input Echo'!$I$11:$I$596,0)),INDEX('Input Echo'!$O$11:$O$596,MATCH('(3)Flange Peq'!$A91,'[1]Input  Echo'!$J$11:$J$600,0)))</f>
        <v>0</v>
      </c>
      <c r="I41" s="14" t="e">
        <f t="shared" ca="1" si="2"/>
        <v>#DIV/0!</v>
      </c>
      <c r="J41" s="9">
        <v>70</v>
      </c>
      <c r="K41" s="9">
        <v>18.649999999999999</v>
      </c>
      <c r="L41" s="9" t="e">
        <f t="shared" ca="1" si="4"/>
        <v>#DIV/0!</v>
      </c>
      <c r="M41" s="9" t="str">
        <f t="shared" ca="1" si="5"/>
        <v>30050</v>
      </c>
    </row>
    <row r="42" spans="1:13">
      <c r="A42" s="9">
        <v>240</v>
      </c>
      <c r="B42" s="15">
        <f ca="1">MAX(IFERROR(INDEX('Input Echo'!$M$11:$M$596,MATCH('(2)Flange Peq'!$A42,'Input Echo'!$I$11:$I$596,0)),0),IFERROR(INDEX('Input Echo'!$M$11:$M$596,MATCH('(2)Flange Peq'!$A42,'Input Echo'!$J$11:$J$596,0)),0))</f>
        <v>150</v>
      </c>
      <c r="C42" s="7">
        <f>IFERROR(INDEX('Input Echo'!$AI$11:$AI$596,MATCH('(2)Flange Peq'!$A42,'Input Echo'!$I$11:$I$596,0)),INDEX('Input Echo'!$AI$11:$AI$596,MATCH('(2)Flange Peq'!$A42,'Input Echo'!$J$11:$J$596,0)))</f>
        <v>250</v>
      </c>
      <c r="D42" s="14">
        <f>IFERROR(INDEX('Input Echo'!$Y$11:$Y$596,MATCH('(2)Flange Peq'!$A42,'Input Echo'!$I$11:$I$596,0)),INDEX('Input Echo'!$Y$11:$Y$596,MATCH('(2)Flange Peq'!$A42,'Input Echo'!$J$11:$J$596,0)))</f>
        <v>10</v>
      </c>
      <c r="E42" s="9">
        <v>1250</v>
      </c>
      <c r="F42" s="9">
        <v>9731</v>
      </c>
      <c r="G42" s="9">
        <v>302.39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4">
        <v>0</v>
      </c>
      <c r="J42" s="9">
        <v>70</v>
      </c>
      <c r="K42" s="9">
        <v>18.649999999999999</v>
      </c>
      <c r="L42" s="9">
        <f t="shared" si="4"/>
        <v>0</v>
      </c>
      <c r="M42" s="9" t="str">
        <f t="shared" ca="1" si="5"/>
        <v>150250</v>
      </c>
    </row>
    <row r="43" spans="1:13">
      <c r="A43" s="9">
        <v>270</v>
      </c>
      <c r="B43" s="15">
        <f ca="1">MAX(IFERROR(INDEX('Input Echo'!$M$11:$M$596,MATCH('(2)Flange Peq'!$A43,'Input Echo'!$I$11:$I$596,0)),0),IFERROR(INDEX('Input Echo'!$M$11:$M$596,MATCH('(2)Flange Peq'!$A43,'Input Echo'!$J$11:$J$596,0)),0))</f>
        <v>300</v>
      </c>
      <c r="C43" s="7">
        <f>IFERROR(INDEX('Input Echo'!$AI$11:$AI$596,MATCH('(2)Flange Peq'!$A43,'Input Echo'!$I$11:$I$596,0)),INDEX('Input Echo'!$AI$11:$AI$596,MATCH('(2)Flange Peq'!$A43,'Input Echo'!$J$11:$J$596,0)))</f>
        <v>200</v>
      </c>
      <c r="D43" s="14">
        <f>IFERROR(INDEX('Input Echo'!$Y$11:$Y$596,MATCH('(2)Flange Peq'!$A43,'Input Echo'!$I$11:$I$596,0)),INDEX('Input Echo'!$Y$11:$Y$596,MATCH('(2)Flange Peq'!$A43,'Input Echo'!$J$11:$J$596,0)))</f>
        <v>17</v>
      </c>
      <c r="E43" s="9">
        <v>8328</v>
      </c>
      <c r="F43" s="9">
        <v>14548</v>
      </c>
      <c r="G43" s="9">
        <v>248.54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4">
        <f t="shared" ca="1" si="2"/>
        <v>113.16114876488118</v>
      </c>
      <c r="J43" s="9">
        <v>110</v>
      </c>
      <c r="K43" s="9">
        <v>34.03</v>
      </c>
      <c r="L43" s="9">
        <f t="shared" ca="1" si="4"/>
        <v>332.53349622357086</v>
      </c>
      <c r="M43" s="9" t="str">
        <f t="shared" ca="1" si="5"/>
        <v>300200</v>
      </c>
    </row>
    <row r="44" spans="1:13">
      <c r="A44" s="9">
        <v>20090</v>
      </c>
      <c r="B44" s="15">
        <f ca="1">MAX(IFERROR(INDEX('Input Echo'!$M$11:$M$596,MATCH('(2)Flange Peq'!$A44,'Input Echo'!$I$11:$I$596,0)),0),IFERROR(INDEX('Input Echo'!$M$11:$M$596,MATCH('(2)Flange Peq'!$A44,'Input Echo'!$J$11:$J$596,0)),0))</f>
        <v>300</v>
      </c>
      <c r="C44" s="7">
        <f>IFERROR(INDEX('Input Echo'!$AI$11:$AI$596,MATCH('(2)Flange Peq'!$A44,'Input Echo'!$I$11:$I$596,0)),INDEX('Input Echo'!$AI$11:$AI$596,MATCH('(2)Flange Peq'!$A44,'Input Echo'!$J$11:$J$596,0)))</f>
        <v>100</v>
      </c>
      <c r="D44" s="14">
        <f>IFERROR(INDEX('Input Echo'!$Y$11:$Y$596,MATCH('(2)Flange Peq'!$A44,'Input Echo'!$I$11:$I$596,0)),INDEX('Input Echo'!$Y$11:$Y$596,MATCH('(2)Flange Peq'!$A44,'Input Echo'!$J$11:$J$596,0)))</f>
        <v>20</v>
      </c>
      <c r="E44" s="9">
        <v>415</v>
      </c>
      <c r="F44" s="9">
        <v>937</v>
      </c>
      <c r="G44" s="9">
        <v>138.18</v>
      </c>
      <c r="H44" s="9">
        <f ca="1">IFERROR(INDEX('Input Echo'!$O$11:$O$596,MATCH('(3)Flange Peq'!$A11,'Input Echo'!$I$11:$I$596,0)),INDEX('Input Echo'!$O$11:$O$596,MATCH('(3)Flange Peq'!$A11,'[1]Input  Echo'!$J$11:$J$600,0)))</f>
        <v>0</v>
      </c>
      <c r="I44" s="14" t="e">
        <f t="shared" ca="1" si="2"/>
        <v>#DIV/0!</v>
      </c>
      <c r="J44" s="9">
        <v>100</v>
      </c>
      <c r="K44" s="9">
        <v>46.68</v>
      </c>
      <c r="L44" s="9" t="e">
        <f t="shared" ca="1" si="4"/>
        <v>#DIV/0!</v>
      </c>
      <c r="M44" s="9" t="str">
        <f t="shared" ca="1" si="5"/>
        <v>300100</v>
      </c>
    </row>
    <row r="45" spans="1:13">
      <c r="A45" s="9">
        <v>20210</v>
      </c>
      <c r="B45" s="15">
        <f ca="1">MAX(IFERROR(INDEX('Input Echo'!$M$11:$M$596,MATCH('(2)Flange Peq'!$A45,'Input Echo'!$I$11:$I$596,0)),0),IFERROR(INDEX('Input Echo'!$M$11:$M$596,MATCH('(2)Flange Peq'!$A45,'Input Echo'!$J$11:$J$596,0)),0))</f>
        <v>300</v>
      </c>
      <c r="C45" s="7">
        <f>IFERROR(INDEX('Input Echo'!$AI$11:$AI$596,MATCH('(2)Flange Peq'!$A45,'Input Echo'!$I$11:$I$596,0)),INDEX('Input Echo'!$AI$11:$AI$596,MATCH('(2)Flange Peq'!$A45,'Input Echo'!$J$11:$J$596,0)))</f>
        <v>150</v>
      </c>
      <c r="D45" s="14">
        <f>IFERROR(INDEX('Input Echo'!$Y$11:$Y$596,MATCH('(2)Flange Peq'!$A45,'Input Echo'!$I$11:$I$596,0)),INDEX('Input Echo'!$Y$11:$Y$596,MATCH('(2)Flange Peq'!$A45,'Input Echo'!$J$11:$J$596,0)))</f>
        <v>20</v>
      </c>
      <c r="E45" s="9">
        <v>2121</v>
      </c>
      <c r="F45" s="9">
        <v>1529</v>
      </c>
      <c r="G45" s="9">
        <v>196.09</v>
      </c>
      <c r="H45" s="9">
        <f ca="1">IFERROR(INDEX('Input Echo'!$O$11:$O$596,MATCH('(3)Flange Peq'!$A12,'Input Echo'!$I$11:$I$596,0)),INDEX('Input Echo'!$O$11:$O$596,MATCH('(3)Flange Peq'!$A12,'[1]Input  Echo'!$J$11:$J$600,0)))</f>
        <v>0</v>
      </c>
      <c r="I45" s="14" t="e">
        <f t="shared" ca="1" si="2"/>
        <v>#DIV/0!</v>
      </c>
      <c r="J45" s="9">
        <v>100</v>
      </c>
      <c r="K45" s="9">
        <v>46.68</v>
      </c>
      <c r="L45" s="9" t="e">
        <f t="shared" ca="1" si="4"/>
        <v>#DIV/0!</v>
      </c>
      <c r="M45" s="9" t="str">
        <f t="shared" ca="1" si="5"/>
        <v>300150</v>
      </c>
    </row>
    <row r="46" spans="1:13">
      <c r="A46" s="9">
        <v>2015</v>
      </c>
      <c r="B46" s="15">
        <f ca="1">MAX(IFERROR(INDEX('Input Echo'!$M$11:$M$596,MATCH('(2)Flange Peq'!$A46,'Input Echo'!$I$11:$I$596,0)),0),IFERROR(INDEX('Input Echo'!$M$11:$M$596,MATCH('(2)Flange Peq'!$A46,'Input Echo'!$J$11:$J$596,0)),0))</f>
        <v>300</v>
      </c>
      <c r="C46" s="7">
        <f>IFERROR(INDEX('Input Echo'!$AI$11:$AI$596,MATCH('(2)Flange Peq'!$A46,'Input Echo'!$I$11:$I$596,0)),INDEX('Input Echo'!$AI$11:$AI$596,MATCH('(2)Flange Peq'!$A46,'Input Echo'!$J$11:$J$596,0)))</f>
        <v>80</v>
      </c>
      <c r="D46" s="14">
        <f>IFERROR(INDEX('Input Echo'!$Y$11:$Y$596,MATCH('(2)Flange Peq'!$A46,'Input Echo'!$I$11:$I$596,0)),INDEX('Input Echo'!$Y$11:$Y$596,MATCH('(2)Flange Peq'!$A46,'Input Echo'!$J$11:$J$596,0)))</f>
        <v>20</v>
      </c>
      <c r="E46" s="9">
        <v>906</v>
      </c>
      <c r="F46" s="9">
        <v>307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4">
        <v>0</v>
      </c>
      <c r="J46" s="9">
        <v>100</v>
      </c>
      <c r="K46" s="9">
        <v>46.68</v>
      </c>
      <c r="L46" s="9">
        <f t="shared" si="4"/>
        <v>0</v>
      </c>
      <c r="M46" s="9" t="str">
        <f t="shared" ca="1" si="5"/>
        <v>30080</v>
      </c>
    </row>
    <row r="47" spans="1:13">
      <c r="A47" s="9">
        <v>20040</v>
      </c>
      <c r="B47" s="15">
        <f ca="1">MAX(IFERROR(INDEX('Input Echo'!$M$11:$M$596,MATCH('(2)Flange Peq'!$A47,'Input Echo'!$I$11:$I$596,0)),0),IFERROR(INDEX('Input Echo'!$M$11:$M$596,MATCH('(2)Flange Peq'!$A47,'Input Echo'!$J$11:$J$596,0)),0))</f>
        <v>300</v>
      </c>
      <c r="C47" s="7">
        <f>IFERROR(INDEX('Input Echo'!$AI$11:$AI$596,MATCH('(2)Flange Peq'!$A47,'Input Echo'!$I$11:$I$596,0)),INDEX('Input Echo'!$AI$11:$AI$596,MATCH('(2)Flange Peq'!$A47,'Input Echo'!$J$11:$J$596,0)))</f>
        <v>50</v>
      </c>
      <c r="D47" s="14">
        <f>IFERROR(INDEX('Input Echo'!$Y$11:$Y$596,MATCH('(2)Flange Peq'!$A47,'Input Echo'!$I$11:$I$596,0)),INDEX('Input Echo'!$Y$11:$Y$596,MATCH('(2)Flange Peq'!$A47,'Input Echo'!$J$11:$J$596,0)))</f>
        <v>10</v>
      </c>
      <c r="E47" s="9">
        <v>906</v>
      </c>
      <c r="F47" s="9">
        <v>477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4">
        <v>0</v>
      </c>
      <c r="J47" s="9">
        <v>110</v>
      </c>
      <c r="K47" s="9">
        <v>46.37</v>
      </c>
      <c r="L47" s="9">
        <f t="shared" si="4"/>
        <v>0</v>
      </c>
      <c r="M47" s="9" t="str">
        <f t="shared" ca="1" si="5"/>
        <v>30050</v>
      </c>
    </row>
    <row r="48" spans="1:13">
      <c r="A48" s="9">
        <v>6210</v>
      </c>
      <c r="B48" s="15">
        <f ca="1">MAX(IFERROR(INDEX('Input Echo'!$M$11:$M$596,MATCH('(2)Flange Peq'!$A48,'Input Echo'!$I$11:$I$596,0)),0),IFERROR(INDEX('Input Echo'!$M$11:$M$596,MATCH('(2)Flange Peq'!$A48,'Input Echo'!$J$11:$J$596,0)),0))</f>
        <v>300</v>
      </c>
      <c r="C48" s="7">
        <f>IFERROR(INDEX('Input Echo'!$AI$11:$AI$596,MATCH('(2)Flange Peq'!$A48,'Input Echo'!$I$11:$I$596,0)),INDEX('Input Echo'!$AI$11:$AI$596,MATCH('(2)Flange Peq'!$A48,'Input Echo'!$J$11:$J$596,0)))</f>
        <v>80</v>
      </c>
      <c r="D48" s="14">
        <f>IFERROR(INDEX('Input Echo'!$Y$11:$Y$596,MATCH('(2)Flange Peq'!$A48,'Input Echo'!$I$11:$I$596,0)),INDEX('Input Echo'!$Y$11:$Y$596,MATCH('(2)Flange Peq'!$A48,'Input Echo'!$J$11:$J$596,0)))</f>
        <v>10</v>
      </c>
      <c r="E48" s="9">
        <v>2955</v>
      </c>
      <c r="F48" s="9">
        <v>1109</v>
      </c>
      <c r="G48" s="9">
        <v>111.13</v>
      </c>
      <c r="H48" s="9">
        <f ca="1">IFERROR(INDEX('Input Echo'!$O$11:$O$596,MATCH('(3)Flange Peq'!$A15,'Input Echo'!$I$11:$I$596,0)),INDEX('Input Echo'!$O$11:$O$596,MATCH('(3)Flange Peq'!$A15,'[1]Input  Echo'!$J$11:$J$600,0)))</f>
        <v>0</v>
      </c>
      <c r="I48" s="14" t="e">
        <f t="shared" ca="1" si="2"/>
        <v>#DIV/0!</v>
      </c>
      <c r="J48" s="9">
        <v>110</v>
      </c>
      <c r="K48" s="9">
        <v>46.37</v>
      </c>
      <c r="L48" s="9" t="e">
        <f t="shared" ca="1" si="4"/>
        <v>#DIV/0!</v>
      </c>
      <c r="M48" s="9" t="str">
        <f t="shared" ca="1" si="5"/>
        <v>30080</v>
      </c>
    </row>
    <row r="49" spans="1:13">
      <c r="A49" s="9">
        <v>6220</v>
      </c>
      <c r="B49" s="15">
        <f ca="1">MAX(IFERROR(INDEX('Input Echo'!$M$11:$M$596,MATCH('(2)Flange Peq'!$A49,'Input Echo'!$I$11:$I$596,0)),0),IFERROR(INDEX('Input Echo'!$M$11:$M$596,MATCH('(2)Flange Peq'!$A49,'Input Echo'!$J$11:$J$596,0)),0))</f>
        <v>0</v>
      </c>
      <c r="C49" s="7">
        <f>IFERROR(INDEX('Input Echo'!$AI$11:$AI$596,MATCH('(2)Flange Peq'!$A49,'Input Echo'!$I$11:$I$596,0)),INDEX('Input Echo'!$AI$11:$AI$596,MATCH('(2)Flange Peq'!$A49,'Input Echo'!$J$11:$J$596,0)))</f>
        <v>80</v>
      </c>
      <c r="D49" s="14">
        <f>IFERROR(INDEX('Input Echo'!$Y$11:$Y$596,MATCH('(2)Flange Peq'!$A49,'Input Echo'!$I$11:$I$596,0)),INDEX('Input Echo'!$Y$11:$Y$596,MATCH('(2)Flange Peq'!$A49,'Input Echo'!$J$11:$J$596,0)))</f>
        <v>10</v>
      </c>
      <c r="E49" s="9">
        <v>2891</v>
      </c>
      <c r="F49" s="9">
        <v>1102</v>
      </c>
      <c r="G49" s="9">
        <v>111.13</v>
      </c>
      <c r="H49" s="9">
        <f ca="1">IFERROR(INDEX('Input Echo'!$O$11:$O$596,MATCH('(3)Flange Peq'!$A16,'Input Echo'!$I$11:$I$596,0)),INDEX('Input Echo'!$O$11:$O$596,MATCH('(3)Flange Peq'!$A16,'[1]Input  Echo'!$J$11:$J$600,0)))</f>
        <v>0</v>
      </c>
      <c r="I49" s="14" t="e">
        <f t="shared" ca="1" si="2"/>
        <v>#DIV/0!</v>
      </c>
      <c r="J49" s="9">
        <v>110</v>
      </c>
      <c r="K49" s="9">
        <v>46.37</v>
      </c>
      <c r="L49" s="9" t="e">
        <f t="shared" ca="1" si="4"/>
        <v>#DIV/0!</v>
      </c>
      <c r="M49" s="9" t="str">
        <f t="shared" ca="1" si="5"/>
        <v>080</v>
      </c>
    </row>
    <row r="50" spans="1:13">
      <c r="A50" s="9">
        <v>6250</v>
      </c>
      <c r="B50" s="15">
        <f ca="1">MAX(IFERROR(INDEX('Input Echo'!$M$11:$M$596,MATCH('(2)Flange Peq'!$A50,'Input Echo'!$I$11:$I$596,0)),0),IFERROR(INDEX('Input Echo'!$M$11:$M$596,MATCH('(2)Flange Peq'!$A50,'Input Echo'!$J$11:$J$596,0)),0))</f>
        <v>300</v>
      </c>
      <c r="C50" s="7">
        <f>IFERROR(INDEX('Input Echo'!$AI$11:$AI$596,MATCH('(2)Flange Peq'!$A50,'Input Echo'!$I$11:$I$596,0)),INDEX('Input Echo'!$AI$11:$AI$596,MATCH('(2)Flange Peq'!$A50,'Input Echo'!$J$11:$J$596,0)))</f>
        <v>200</v>
      </c>
      <c r="D50" s="14">
        <f>IFERROR(INDEX('Input Echo'!$Y$11:$Y$596,MATCH('(2)Flange Peq'!$A50,'Input Echo'!$I$11:$I$596,0)),INDEX('Input Echo'!$Y$11:$Y$596,MATCH('(2)Flange Peq'!$A50,'Input Echo'!$J$11:$J$596,0)))</f>
        <v>10</v>
      </c>
      <c r="E50" s="9">
        <v>1602</v>
      </c>
      <c r="F50" s="9">
        <v>354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4">
        <f t="shared" ca="1" si="2"/>
        <v>23.75658164040653</v>
      </c>
      <c r="J50" s="9">
        <v>110</v>
      </c>
      <c r="K50" s="9">
        <v>46.37</v>
      </c>
      <c r="L50" s="9">
        <f t="shared" ca="1" si="4"/>
        <v>51.232653958176691</v>
      </c>
      <c r="M50" s="9" t="str">
        <f t="shared" ca="1" si="5"/>
        <v>300200</v>
      </c>
    </row>
    <row r="51" spans="1:13">
      <c r="A51" s="9">
        <v>74</v>
      </c>
      <c r="B51" s="15">
        <f ca="1">MAX(IFERROR(INDEX('Input Echo'!$M$11:$M$596,MATCH('(2)Flange Peq'!$A51,'Input Echo'!$I$11:$I$596,0)),0),IFERROR(INDEX('Input Echo'!$M$11:$M$596,MATCH('(2)Flange Peq'!$A51,'Input Echo'!$J$11:$J$596,0)),0))</f>
        <v>300</v>
      </c>
      <c r="C51" s="7">
        <f>IFERROR(INDEX('Input Echo'!$AI$11:$AI$596,MATCH('(2)Flange Peq'!$A51,'Input Echo'!$I$11:$I$596,0)),INDEX('Input Echo'!$AI$11:$AI$596,MATCH('(2)Flange Peq'!$A51,'Input Echo'!$J$11:$J$596,0)))</f>
        <v>80</v>
      </c>
      <c r="D51" s="14">
        <f>IFERROR(INDEX('Input Echo'!$Y$11:$Y$596,MATCH('(2)Flange Peq'!$A51,'Input Echo'!$I$11:$I$596,0)),INDEX('Input Echo'!$Y$11:$Y$596,MATCH('(2)Flange Peq'!$A51,'Input Echo'!$J$11:$J$596,0)))</f>
        <v>10</v>
      </c>
      <c r="E51" s="9">
        <v>5730</v>
      </c>
      <c r="F51" s="9">
        <v>875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4">
        <f t="shared" ca="1" si="2"/>
        <v>45.827935254489056</v>
      </c>
      <c r="J51" s="9">
        <v>110</v>
      </c>
      <c r="K51" s="9">
        <v>46.37</v>
      </c>
      <c r="L51" s="9">
        <f t="shared" ca="1" si="4"/>
        <v>98.831001195792666</v>
      </c>
      <c r="M51" s="9" t="str">
        <f t="shared" ca="1" si="5"/>
        <v>30080</v>
      </c>
    </row>
    <row r="52" spans="1:13">
      <c r="A52" s="9">
        <v>7400</v>
      </c>
      <c r="B52" s="15">
        <f ca="1">MAX(IFERROR(INDEX('Input Echo'!$M$11:$M$596,MATCH('(2)Flange Peq'!$A52,'Input Echo'!$I$11:$I$596,0)),0),IFERROR(INDEX('Input Echo'!$M$11:$M$596,MATCH('(2)Flange Peq'!$A52,'Input Echo'!$J$11:$J$596,0)),0))</f>
        <v>300</v>
      </c>
      <c r="C52" s="7">
        <f>IFERROR(INDEX('Input Echo'!$AI$11:$AI$596,MATCH('(2)Flange Peq'!$A52,'Input Echo'!$I$11:$I$596,0)),INDEX('Input Echo'!$AI$11:$AI$596,MATCH('(2)Flange Peq'!$A52,'Input Echo'!$J$11:$J$596,0)))</f>
        <v>80</v>
      </c>
      <c r="D52" s="14">
        <f>IFERROR(INDEX('Input Echo'!$Y$11:$Y$596,MATCH('(2)Flange Peq'!$A52,'Input Echo'!$I$11:$I$596,0)),INDEX('Input Echo'!$Y$11:$Y$596,MATCH('(2)Flange Peq'!$A52,'Input Echo'!$J$11:$J$596,0)))</f>
        <v>10</v>
      </c>
      <c r="E52" s="9">
        <v>5666</v>
      </c>
      <c r="F52" s="9">
        <v>963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4">
        <f t="shared" ca="1" si="2"/>
        <v>32.299472510041468</v>
      </c>
      <c r="J52" s="9">
        <v>110</v>
      </c>
      <c r="K52" s="9">
        <v>46.37</v>
      </c>
      <c r="L52" s="9">
        <f t="shared" ca="1" si="4"/>
        <v>69.655968320123947</v>
      </c>
      <c r="M52" s="9" t="str">
        <f t="shared" ca="1" si="5"/>
        <v>30080</v>
      </c>
    </row>
    <row r="53" spans="1:13">
      <c r="A53" s="9">
        <v>7412</v>
      </c>
      <c r="B53" s="15">
        <f ca="1">MAX(IFERROR(INDEX('Input Echo'!$M$11:$M$596,MATCH('(2)Flange Peq'!$A53,'Input Echo'!$I$11:$I$596,0)),0),IFERROR(INDEX('Input Echo'!$M$11:$M$596,MATCH('(2)Flange Peq'!$A53,'Input Echo'!$J$11:$J$596,0)),0))</f>
        <v>300</v>
      </c>
      <c r="C53" s="7">
        <f>IFERROR(INDEX('Input Echo'!$AI$11:$AI$596,MATCH('(2)Flange Peq'!$A53,'Input Echo'!$I$11:$I$596,0)),INDEX('Input Echo'!$AI$11:$AI$596,MATCH('(2)Flange Peq'!$A53,'Input Echo'!$J$11:$J$596,0)))</f>
        <v>50</v>
      </c>
      <c r="D53" s="14">
        <f>IFERROR(INDEX('Input Echo'!$Y$11:$Y$596,MATCH('(2)Flange Peq'!$A53,'Input Echo'!$I$11:$I$596,0)),INDEX('Input Echo'!$Y$11:$Y$596,MATCH('(2)Flange Peq'!$A53,'Input Echo'!$J$11:$J$596,0)))</f>
        <v>10</v>
      </c>
      <c r="E53" s="9">
        <v>1537</v>
      </c>
      <c r="F53" s="9">
        <v>341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4">
        <f t="shared" ca="1" si="2"/>
        <v>25.104436499811754</v>
      </c>
      <c r="J53" s="9">
        <v>110</v>
      </c>
      <c r="K53" s="9">
        <v>46.37</v>
      </c>
      <c r="L53" s="9">
        <f t="shared" ca="1" si="4"/>
        <v>54.139392926055109</v>
      </c>
      <c r="M53" s="9" t="str">
        <f t="shared" ca="1" si="5"/>
        <v>30050</v>
      </c>
    </row>
    <row r="54" spans="1:13">
      <c r="A54" s="9">
        <v>7414</v>
      </c>
      <c r="B54" s="15">
        <f ca="1">MAX(IFERROR(INDEX('Input Echo'!$M$11:$M$596,MATCH('(2)Flange Peq'!$A54,'Input Echo'!$I$11:$I$596,0)),0),IFERROR(INDEX('Input Echo'!$M$11:$M$596,MATCH('(2)Flange Peq'!$A54,'Input Echo'!$J$11:$J$596,0)),0))</f>
        <v>0</v>
      </c>
      <c r="C54" s="7">
        <f>IFERROR(INDEX('Input Echo'!$AI$11:$AI$596,MATCH('(2)Flange Peq'!$A54,'Input Echo'!$I$11:$I$596,0)),INDEX('Input Echo'!$AI$11:$AI$596,MATCH('(2)Flange Peq'!$A54,'Input Echo'!$J$11:$J$596,0)))</f>
        <v>50</v>
      </c>
      <c r="D54" s="14">
        <f>IFERROR(INDEX('Input Echo'!$Y$11:$Y$596,MATCH('(2)Flange Peq'!$A54,'Input Echo'!$I$11:$I$596,0)),INDEX('Input Echo'!$Y$11:$Y$596,MATCH('(2)Flange Peq'!$A54,'Input Echo'!$J$11:$J$596,0)))</f>
        <v>10</v>
      </c>
      <c r="E54" s="9">
        <v>2010</v>
      </c>
      <c r="F54" s="9">
        <v>352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4">
        <f t="shared" ca="1" si="2"/>
        <v>26.48121251390409</v>
      </c>
      <c r="J54" s="9">
        <v>110</v>
      </c>
      <c r="K54" s="9">
        <v>46.37</v>
      </c>
      <c r="L54" s="9">
        <f t="shared" ca="1" si="4"/>
        <v>57.10850229438018</v>
      </c>
      <c r="M54" s="9" t="str">
        <f t="shared" ca="1" si="5"/>
        <v>050</v>
      </c>
    </row>
    <row r="55" spans="1:13">
      <c r="A55" s="9">
        <v>7560</v>
      </c>
      <c r="B55" s="15">
        <f ca="1">MAX(IFERROR(INDEX('Input Echo'!$M$11:$M$596,MATCH('(2)Flange Peq'!$A55,'Input Echo'!$I$11:$I$596,0)),0),IFERROR(INDEX('Input Echo'!$M$11:$M$596,MATCH('(2)Flange Peq'!$A55,'Input Echo'!$J$11:$J$596,0)),0))</f>
        <v>300</v>
      </c>
      <c r="C55" s="7">
        <f>IFERROR(INDEX('Input Echo'!$AI$11:$AI$596,MATCH('(2)Flange Peq'!$A55,'Input Echo'!$I$11:$I$596,0)),INDEX('Input Echo'!$AI$11:$AI$596,MATCH('(2)Flange Peq'!$A55,'Input Echo'!$J$11:$J$596,0)))</f>
        <v>60</v>
      </c>
      <c r="D55" s="14">
        <f>IFERROR(INDEX('Input Echo'!$Y$11:$Y$596,MATCH('(2)Flange Peq'!$A55,'Input Echo'!$I$11:$I$596,0)),INDEX('Input Echo'!$Y$11:$Y$596,MATCH('(2)Flange Peq'!$A55,'Input Echo'!$J$11:$J$596,0)))</f>
        <v>20</v>
      </c>
      <c r="E55" s="9">
        <v>1137</v>
      </c>
      <c r="F55" s="9">
        <v>257</v>
      </c>
      <c r="G55" s="9">
        <v>77.849999999999994</v>
      </c>
      <c r="H55" s="9">
        <f ca="1">IFERROR(INDEX('Input Echo'!$O$11:$O$596,MATCH('(3)Flange Peq'!$A28,'Input Echo'!$I$11:$I$596,0)),INDEX('Input Echo'!$O$11:$O$596,MATCH('(3)Flange Peq'!$A28,'[1]Input  Echo'!$J$11:$J$600,0)))</f>
        <v>0</v>
      </c>
      <c r="I55" s="14" t="e">
        <f t="shared" ca="1" si="2"/>
        <v>#DIV/0!</v>
      </c>
      <c r="J55" s="9">
        <v>52</v>
      </c>
      <c r="K55" s="9">
        <v>49.96</v>
      </c>
      <c r="L55" s="9" t="e">
        <f t="shared" ca="1" si="4"/>
        <v>#DIV/0!</v>
      </c>
      <c r="M55" s="9" t="str">
        <f t="shared" ca="1" si="5"/>
        <v>30060</v>
      </c>
    </row>
    <row r="56" spans="1:13">
      <c r="A56" s="9">
        <v>7640</v>
      </c>
      <c r="B56" s="15">
        <f ca="1">MAX(IFERROR(INDEX('Input Echo'!$M$11:$M$596,MATCH('(2)Flange Peq'!$A56,'Input Echo'!$I$11:$I$596,0)),0),IFERROR(INDEX('Input Echo'!$M$11:$M$596,MATCH('(2)Flange Peq'!$A56,'Input Echo'!$J$11:$J$596,0)),0))</f>
        <v>300</v>
      </c>
      <c r="C56" s="7">
        <f>IFERROR(INDEX('Input Echo'!$AI$11:$AI$596,MATCH('(2)Flange Peq'!$A56,'Input Echo'!$I$11:$I$596,0)),INDEX('Input Echo'!$AI$11:$AI$596,MATCH('(2)Flange Peq'!$A56,'Input Echo'!$J$11:$J$596,0)))</f>
        <v>80</v>
      </c>
      <c r="D56" s="14">
        <f>IFERROR(INDEX('Input Echo'!$Y$11:$Y$596,MATCH('(2)Flange Peq'!$A56,'Input Echo'!$I$11:$I$596,0)),INDEX('Input Echo'!$Y$11:$Y$596,MATCH('(2)Flange Peq'!$A56,'Input Echo'!$J$11:$J$596,0)))</f>
        <v>20</v>
      </c>
      <c r="E56" s="9">
        <v>450</v>
      </c>
      <c r="F56" s="9">
        <v>105</v>
      </c>
      <c r="G56" s="9">
        <v>111.13</v>
      </c>
      <c r="H56" s="9">
        <f ca="1">IFERROR(INDEX('Input Echo'!$O$11:$O$596,MATCH('(3)Flange Peq'!$A29,'Input Echo'!$I$11:$I$596,0)),INDEX('Input Echo'!$O$11:$O$596,MATCH('(3)Flange Peq'!$A29,'[1]Input  Echo'!$J$11:$J$600,0)))</f>
        <v>0</v>
      </c>
      <c r="I56" s="14" t="e">
        <f t="shared" ca="1" si="2"/>
        <v>#DIV/0!</v>
      </c>
      <c r="J56" s="9">
        <v>52</v>
      </c>
      <c r="K56" s="9">
        <v>49.96</v>
      </c>
      <c r="L56" s="9" t="e">
        <f t="shared" ca="1" si="4"/>
        <v>#DIV/0!</v>
      </c>
      <c r="M56" s="9" t="str">
        <f t="shared" ca="1" si="5"/>
        <v>30080</v>
      </c>
    </row>
    <row r="57" spans="1:13">
      <c r="A57" s="9">
        <v>7650</v>
      </c>
      <c r="B57" s="15">
        <f ca="1">MAX(IFERROR(INDEX('Input Echo'!$M$11:$M$596,MATCH('(2)Flange Peq'!$A57,'Input Echo'!$I$11:$I$596,0)),0),IFERROR(INDEX('Input Echo'!$M$11:$M$596,MATCH('(2)Flange Peq'!$A57,'Input Echo'!$J$11:$J$596,0)),0))</f>
        <v>0</v>
      </c>
      <c r="C57" s="7">
        <f>IFERROR(INDEX('Input Echo'!$AI$11:$AI$596,MATCH('(2)Flange Peq'!$A57,'Input Echo'!$I$11:$I$596,0)),INDEX('Input Echo'!$AI$11:$AI$596,MATCH('(2)Flange Peq'!$A57,'Input Echo'!$J$11:$J$596,0)))</f>
        <v>80</v>
      </c>
      <c r="D57" s="14">
        <f>IFERROR(INDEX('Input Echo'!$Y$11:$Y$596,MATCH('(2)Flange Peq'!$A57,'Input Echo'!$I$11:$I$596,0)),INDEX('Input Echo'!$Y$11:$Y$596,MATCH('(2)Flange Peq'!$A57,'Input Echo'!$J$11:$J$596,0)))</f>
        <v>20</v>
      </c>
      <c r="E57" s="9">
        <v>520</v>
      </c>
      <c r="F57" s="9">
        <v>109</v>
      </c>
      <c r="G57" s="9">
        <v>111.13</v>
      </c>
      <c r="H57" s="9">
        <f ca="1">IFERROR(INDEX('Input Echo'!$O$11:$O$596,MATCH('(3)Flange Peq'!$A30,'Input Echo'!$I$11:$I$596,0)),INDEX('Input Echo'!$O$11:$O$596,MATCH('(3)Flange Peq'!$A30,'[1]Input  Echo'!$J$11:$J$600,0)))</f>
        <v>0</v>
      </c>
      <c r="I57" s="14" t="e">
        <f t="shared" ca="1" si="2"/>
        <v>#DIV/0!</v>
      </c>
      <c r="J57" s="9">
        <v>52</v>
      </c>
      <c r="K57" s="9">
        <v>49.96</v>
      </c>
      <c r="L57" s="9" t="e">
        <f t="shared" ca="1" si="4"/>
        <v>#DIV/0!</v>
      </c>
      <c r="M57" s="9" t="str">
        <f t="shared" ca="1" si="5"/>
        <v>080</v>
      </c>
    </row>
    <row r="58" spans="1:13">
      <c r="A58" s="9">
        <v>7760</v>
      </c>
      <c r="B58" s="15">
        <f ca="1">MAX(IFERROR(INDEX('Input Echo'!$M$11:$M$596,MATCH('(2)Flange Peq'!$A58,'Input Echo'!$I$11:$I$596,0)),0),IFERROR(INDEX('Input Echo'!$M$11:$M$596,MATCH('(2)Flange Peq'!$A58,'Input Echo'!$J$11:$J$596,0)),0))</f>
        <v>300</v>
      </c>
      <c r="C58" s="7">
        <f>IFERROR(INDEX('Input Echo'!$AI$11:$AI$596,MATCH('(2)Flange Peq'!$A58,'Input Echo'!$I$11:$I$596,0)),INDEX('Input Echo'!$AI$11:$AI$596,MATCH('(2)Flange Peq'!$A58,'Input Echo'!$J$11:$J$596,0)))</f>
        <v>100</v>
      </c>
      <c r="D58" s="14">
        <f>IFERROR(INDEX('Input Echo'!$Y$11:$Y$596,MATCH('(2)Flange Peq'!$A58,'Input Echo'!$I$11:$I$596,0)),INDEX('Input Echo'!$Y$11:$Y$596,MATCH('(2)Flange Peq'!$A58,'Input Echo'!$J$11:$J$596,0)))</f>
        <v>20</v>
      </c>
      <c r="E58" s="9">
        <v>0</v>
      </c>
      <c r="F58" s="9">
        <v>2</v>
      </c>
      <c r="G58" s="9">
        <v>138.18</v>
      </c>
      <c r="H58" s="9">
        <f ca="1">IFERROR(INDEX('Input Echo'!$O$11:$O$596,MATCH('(3)Flange Peq'!$A31,'Input Echo'!$I$11:$I$596,0)),INDEX('Input Echo'!$O$11:$O$596,MATCH('(3)Flange Peq'!$A31,'[1]Input  Echo'!$J$11:$J$600,0)))</f>
        <v>0</v>
      </c>
      <c r="I58" s="14" t="e">
        <f t="shared" ca="1" si="2"/>
        <v>#DIV/0!</v>
      </c>
      <c r="J58" s="9">
        <v>52</v>
      </c>
      <c r="K58" s="9">
        <v>49.96</v>
      </c>
      <c r="L58" s="9" t="e">
        <f t="shared" ca="1" si="4"/>
        <v>#DIV/0!</v>
      </c>
      <c r="M58" s="9" t="str">
        <f t="shared" ca="1" si="5"/>
        <v>300100</v>
      </c>
    </row>
    <row r="59" spans="1:13">
      <c r="A59" s="9">
        <v>7760</v>
      </c>
      <c r="B59" s="15">
        <f ca="1">MAX(IFERROR(INDEX('Input Echo'!$M$11:$M$596,MATCH('(2)Flange Peq'!$A59,'Input Echo'!$I$11:$I$596,0)),0),IFERROR(INDEX('Input Echo'!$M$11:$M$596,MATCH('(2)Flange Peq'!$A59,'Input Echo'!$J$11:$J$596,0)),0))</f>
        <v>300</v>
      </c>
      <c r="C59" s="7">
        <f>IFERROR(INDEX('Input Echo'!$AI$11:$AI$596,MATCH('(2)Flange Peq'!$A59,'Input Echo'!$I$11:$I$596,0)),INDEX('Input Echo'!$AI$11:$AI$596,MATCH('(2)Flange Peq'!$A59,'Input Echo'!$J$11:$J$596,0)))</f>
        <v>100</v>
      </c>
      <c r="D59" s="14">
        <f>IFERROR(INDEX('Input Echo'!$Y$11:$Y$596,MATCH('(2)Flange Peq'!$A59,'Input Echo'!$I$11:$I$596,0)),INDEX('Input Echo'!$Y$11:$Y$596,MATCH('(2)Flange Peq'!$A59,'Input Echo'!$J$11:$J$596,0)))</f>
        <v>20</v>
      </c>
      <c r="E59" s="9">
        <v>0</v>
      </c>
      <c r="F59" s="9">
        <v>2</v>
      </c>
      <c r="G59" s="9">
        <v>138.18</v>
      </c>
      <c r="H59" s="9">
        <f ca="1">IFERROR(INDEX('Input Echo'!$O$11:$O$596,MATCH('(3)Flange Peq'!$A32,'Input Echo'!$I$11:$I$596,0)),INDEX('Input Echo'!$O$11:$O$596,MATCH('(3)Flange Peq'!$A32,'[1]Input  Echo'!$J$11:$J$600,0)))</f>
        <v>0</v>
      </c>
      <c r="I59" s="14" t="e">
        <f t="shared" ca="1" si="2"/>
        <v>#DIV/0!</v>
      </c>
      <c r="J59" s="9">
        <v>52</v>
      </c>
      <c r="K59" s="9">
        <v>49.96</v>
      </c>
      <c r="L59" s="9" t="e">
        <f t="shared" ca="1" si="4"/>
        <v>#DIV/0!</v>
      </c>
      <c r="M59" s="9" t="str">
        <f t="shared" ca="1" si="5"/>
        <v>300100</v>
      </c>
    </row>
    <row r="60" spans="1:13">
      <c r="A60" s="9">
        <v>7710</v>
      </c>
      <c r="B60" s="15">
        <f ca="1">MAX(IFERROR(INDEX('Input Echo'!$M$11:$M$596,MATCH('(2)Flange Peq'!$A60,'Input Echo'!$I$11:$I$596,0)),0),IFERROR(INDEX('Input Echo'!$M$11:$M$596,MATCH('(2)Flange Peq'!$A60,'Input Echo'!$J$11:$J$596,0)),0))</f>
        <v>0</v>
      </c>
      <c r="C60" s="7">
        <f>IFERROR(INDEX('Input Echo'!$AI$11:$AI$596,MATCH('(2)Flange Peq'!$A60,'Input Echo'!$I$11:$I$596,0)),INDEX('Input Echo'!$AI$11:$AI$596,MATCH('(2)Flange Peq'!$A60,'Input Echo'!$J$11:$J$596,0)))</f>
        <v>100</v>
      </c>
      <c r="D60" s="14">
        <f>IFERROR(INDEX('Input Echo'!$Y$11:$Y$596,MATCH('(2)Flange Peq'!$A60,'Input Echo'!$I$11:$I$596,0)),INDEX('Input Echo'!$Y$11:$Y$596,MATCH('(2)Flange Peq'!$A60,'Input Echo'!$J$11:$J$596,0)))</f>
        <v>20</v>
      </c>
      <c r="E60" s="9">
        <v>136</v>
      </c>
      <c r="F60" s="9">
        <v>113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4">
        <v>0</v>
      </c>
      <c r="J60" s="9">
        <v>52</v>
      </c>
      <c r="K60" s="9">
        <v>49.96</v>
      </c>
      <c r="L60" s="9">
        <f t="shared" si="4"/>
        <v>0</v>
      </c>
      <c r="M60" s="9" t="str">
        <f t="shared" ca="1" si="5"/>
        <v>0100</v>
      </c>
    </row>
    <row r="61" spans="1:13">
      <c r="A61" s="9">
        <v>7490</v>
      </c>
      <c r="B61" s="15">
        <f ca="1">MAX(IFERROR(INDEX('Input Echo'!$M$11:$M$596,MATCH('(2)Flange Peq'!$A61,'Input Echo'!$I$11:$I$596,0)),0),IFERROR(INDEX('Input Echo'!$M$11:$M$596,MATCH('(2)Flange Peq'!$A61,'Input Echo'!$J$11:$J$596,0)),0))</f>
        <v>0</v>
      </c>
      <c r="C61" s="7">
        <f>IFERROR(INDEX('Input Echo'!$AI$11:$AI$596,MATCH('(2)Flange Peq'!$A61,'Input Echo'!$I$11:$I$596,0)),INDEX('Input Echo'!$AI$11:$AI$596,MATCH('(2)Flange Peq'!$A61,'Input Echo'!$J$11:$J$596,0)))</f>
        <v>80</v>
      </c>
      <c r="D61" s="14">
        <f>IFERROR(INDEX('Input Echo'!$Y$11:$Y$596,MATCH('(2)Flange Peq'!$A61,'Input Echo'!$I$11:$I$596,0)),INDEX('Input Echo'!$Y$11:$Y$596,MATCH('(2)Flange Peq'!$A61,'Input Echo'!$J$11:$J$596,0)))</f>
        <v>10</v>
      </c>
      <c r="E61" s="9">
        <v>5984</v>
      </c>
      <c r="F61" s="9">
        <v>393</v>
      </c>
      <c r="G61" s="9">
        <v>138.18</v>
      </c>
      <c r="H61" s="9">
        <f ca="1">IFERROR(INDEX('Input Echo'!$O$11:$O$596,MATCH('(3)Flange Peq'!$A34,'Input Echo'!$I$11:$I$596,0)),INDEX('Input Echo'!$O$11:$O$596,MATCH('(3)Flange Peq'!$A34,'[1]Input  Echo'!$J$11:$J$600,0)))</f>
        <v>0</v>
      </c>
      <c r="I61" s="14" t="e">
        <f t="shared" ca="1" si="2"/>
        <v>#DIV/0!</v>
      </c>
      <c r="J61" s="9">
        <v>110</v>
      </c>
      <c r="K61" s="9">
        <v>46.37</v>
      </c>
      <c r="L61" s="9" t="e">
        <f t="shared" ca="1" si="4"/>
        <v>#DIV/0!</v>
      </c>
      <c r="M61" s="9" t="str">
        <f t="shared" ca="1" si="5"/>
        <v>080</v>
      </c>
    </row>
    <row r="62" spans="1:13">
      <c r="A62" s="9">
        <v>9030</v>
      </c>
      <c r="B62" s="15">
        <f ca="1">MAX(IFERROR(INDEX('Input Echo'!$M$11:$M$596,MATCH('(2)Flange Peq'!$A62,'Input Echo'!$I$11:$I$596,0)),0),IFERROR(INDEX('Input Echo'!$M$11:$M$596,MATCH('(2)Flange Peq'!$A62,'Input Echo'!$J$11:$J$596,0)),0))</f>
        <v>300</v>
      </c>
      <c r="C62" s="7">
        <f>IFERROR(INDEX('Input Echo'!$AI$11:$AI$596,MATCH('(2)Flange Peq'!$A62,'Input Echo'!$I$11:$I$596,0)),INDEX('Input Echo'!$AI$11:$AI$596,MATCH('(2)Flange Peq'!$A62,'Input Echo'!$J$11:$J$596,0)))</f>
        <v>40</v>
      </c>
      <c r="D62" s="14">
        <f>IFERROR(INDEX('Input Echo'!$Y$11:$Y$596,MATCH('(2)Flange Peq'!$A62,'Input Echo'!$I$11:$I$596,0)),INDEX('Input Echo'!$Y$11:$Y$596,MATCH('(2)Flange Peq'!$A62,'Input Echo'!$J$11:$J$596,0)))</f>
        <v>20</v>
      </c>
      <c r="E62" s="9">
        <v>17</v>
      </c>
      <c r="F62" s="9">
        <v>15</v>
      </c>
      <c r="G62" s="9">
        <v>61.98</v>
      </c>
      <c r="H62" s="9">
        <f ca="1">IFERROR(INDEX('Input Echo'!$O$11:$O$596,MATCH('(3)Flange Peq'!$A38,'Input Echo'!$I$11:$I$596,0)),INDEX('Input Echo'!$O$11:$O$596,MATCH('(3)Flange Peq'!$A38,'[1]Input  Echo'!$J$11:$J$600,0)))</f>
        <v>0</v>
      </c>
      <c r="I62" s="14" t="e">
        <f t="shared" ca="1" si="2"/>
        <v>#DIV/0!</v>
      </c>
      <c r="J62" s="9">
        <v>52</v>
      </c>
      <c r="K62" s="9">
        <v>49.96</v>
      </c>
      <c r="L62" s="9" t="e">
        <f t="shared" ca="1" si="4"/>
        <v>#DIV/0!</v>
      </c>
      <c r="M62" s="9" t="str">
        <f t="shared" ca="1" si="5"/>
        <v>30040</v>
      </c>
    </row>
    <row r="63" spans="1:13">
      <c r="A63" s="9">
        <v>9040</v>
      </c>
      <c r="B63" s="15">
        <f ca="1">MAX(IFERROR(INDEX('Input Echo'!$M$11:$M$596,MATCH('(2)Flange Peq'!$A63,'Input Echo'!$I$11:$I$596,0)),0),IFERROR(INDEX('Input Echo'!$M$11:$M$596,MATCH('(2)Flange Peq'!$A63,'Input Echo'!$J$11:$J$596,0)),0))</f>
        <v>300</v>
      </c>
      <c r="C63" s="7">
        <f>IFERROR(INDEX('Input Echo'!$AI$11:$AI$596,MATCH('(2)Flange Peq'!$A63,'Input Echo'!$I$11:$I$596,0)),INDEX('Input Echo'!$AI$11:$AI$596,MATCH('(2)Flange Peq'!$A63,'Input Echo'!$J$11:$J$596,0)))</f>
        <v>40</v>
      </c>
      <c r="D63" s="14">
        <f>IFERROR(INDEX('Input Echo'!$Y$11:$Y$596,MATCH('(2)Flange Peq'!$A63,'Input Echo'!$I$11:$I$596,0)),INDEX('Input Echo'!$Y$11:$Y$596,MATCH('(2)Flange Peq'!$A63,'Input Echo'!$J$11:$J$596,0)))</f>
        <v>20</v>
      </c>
      <c r="E63" s="9">
        <v>17</v>
      </c>
      <c r="F63" s="9">
        <v>13</v>
      </c>
      <c r="G63" s="9">
        <v>61.98</v>
      </c>
      <c r="H63" s="9">
        <f ca="1">IFERROR(INDEX('Input Echo'!$O$11:$O$596,MATCH('(3)Flange Peq'!$A39,'Input Echo'!$I$11:$I$596,0)),INDEX('Input Echo'!$O$11:$O$596,MATCH('(3)Flange Peq'!$A39,'[1]Input  Echo'!$J$11:$J$600,0)))</f>
        <v>0</v>
      </c>
      <c r="I63" s="14" t="e">
        <f t="shared" ca="1" si="2"/>
        <v>#DIV/0!</v>
      </c>
      <c r="J63" s="9">
        <v>52</v>
      </c>
      <c r="K63" s="9">
        <v>49.96</v>
      </c>
      <c r="L63" s="9" t="e">
        <f t="shared" ca="1" si="4"/>
        <v>#DIV/0!</v>
      </c>
      <c r="M63" s="9" t="str">
        <f t="shared" ca="1" si="5"/>
        <v>30040</v>
      </c>
    </row>
    <row r="64" spans="1:13">
      <c r="A64" s="9">
        <v>9160</v>
      </c>
      <c r="B64" s="15">
        <f ca="1">MAX(IFERROR(INDEX('Input Echo'!$M$11:$M$596,MATCH('(2)Flange Peq'!$A64,'Input Echo'!$I$11:$I$596,0)),0),IFERROR(INDEX('Input Echo'!$M$11:$M$596,MATCH('(2)Flange Peq'!$A64,'Input Echo'!$J$11:$J$596,0)),0))</f>
        <v>300</v>
      </c>
      <c r="C64" s="7">
        <f>IFERROR(INDEX('Input Echo'!$AI$11:$AI$596,MATCH('(2)Flange Peq'!$A64,'Input Echo'!$I$11:$I$596,0)),INDEX('Input Echo'!$AI$11:$AI$596,MATCH('(2)Flange Peq'!$A64,'Input Echo'!$J$11:$J$596,0)))</f>
        <v>40</v>
      </c>
      <c r="D64" s="14">
        <f>IFERROR(INDEX('Input Echo'!$Y$11:$Y$596,MATCH('(2)Flange Peq'!$A64,'Input Echo'!$I$11:$I$596,0)),INDEX('Input Echo'!$Y$11:$Y$596,MATCH('(2)Flange Peq'!$A64,'Input Echo'!$J$11:$J$596,0)))</f>
        <v>20</v>
      </c>
      <c r="E64" s="9">
        <v>61</v>
      </c>
      <c r="F64" s="9">
        <v>21</v>
      </c>
      <c r="G64" s="9">
        <v>61.98</v>
      </c>
      <c r="H64" s="9">
        <f ca="1">IFERROR(INDEX('Input Echo'!$O$11:$O$596,MATCH('(3)Flange Peq'!$A40,'Input Echo'!$I$11:$I$596,0)),INDEX('Input Echo'!$O$11:$O$596,MATCH('(3)Flange Peq'!$A40,'[1]Input  Echo'!$J$11:$J$600,0)))</f>
        <v>0</v>
      </c>
      <c r="I64" s="14" t="e">
        <f t="shared" ca="1" si="2"/>
        <v>#DIV/0!</v>
      </c>
      <c r="J64" s="9">
        <v>52</v>
      </c>
      <c r="K64" s="9">
        <v>49.96</v>
      </c>
      <c r="L64" s="9" t="e">
        <f t="shared" ca="1" si="4"/>
        <v>#DIV/0!</v>
      </c>
      <c r="M64" s="9" t="str">
        <f t="shared" ca="1" si="5"/>
        <v>30040</v>
      </c>
    </row>
    <row r="65" spans="1:13">
      <c r="A65" s="9">
        <v>30060</v>
      </c>
      <c r="B65" s="15">
        <f ca="1">MAX(IFERROR(INDEX('Input Echo'!$M$11:$M$596,MATCH('(2)Flange Peq'!$A65,'Input Echo'!$I$11:$I$596,0)),0),IFERROR(INDEX('Input Echo'!$M$11:$M$596,MATCH('(2)Flange Peq'!$A65,'Input Echo'!$J$11:$J$596,0)),0))</f>
        <v>300</v>
      </c>
      <c r="C65" s="7">
        <f>IFERROR(INDEX('Input Echo'!$AI$11:$AI$596,MATCH('(2)Flange Peq'!$A65,'Input Echo'!$I$11:$I$596,0)),INDEX('Input Echo'!$AI$11:$AI$596,MATCH('(2)Flange Peq'!$A65,'Input Echo'!$J$11:$J$596,0)))</f>
        <v>25</v>
      </c>
      <c r="D65" s="14">
        <f>IFERROR(INDEX('Input Echo'!$Y$11:$Y$596,MATCH('(2)Flange Peq'!$A65,'Input Echo'!$I$11:$I$596,0)),INDEX('Input Echo'!$Y$11:$Y$596,MATCH('(2)Flange Peq'!$A65,'Input Echo'!$J$11:$J$596,0)))</f>
        <v>20</v>
      </c>
      <c r="E65" s="9">
        <v>352</v>
      </c>
      <c r="F65" s="9">
        <v>86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4"/>
        <v>0</v>
      </c>
      <c r="M65" s="9" t="str">
        <f t="shared" ca="1" si="5"/>
        <v>30025</v>
      </c>
    </row>
    <row r="66" spans="1:13">
      <c r="A66" s="9">
        <v>30140</v>
      </c>
      <c r="B66" s="15">
        <f ca="1">MAX(IFERROR(INDEX('Input Echo'!$M$11:$M$596,MATCH('(2)Flange Peq'!$A66,'Input Echo'!$I$11:$I$596,0)),0),IFERROR(INDEX('Input Echo'!$M$11:$M$596,MATCH('(2)Flange Peq'!$A66,'Input Echo'!$J$11:$J$596,0)),0))</f>
        <v>300</v>
      </c>
      <c r="C66" s="7">
        <f>IFERROR(INDEX('Input Echo'!$AI$11:$AI$596,MATCH('(2)Flange Peq'!$A66,'Input Echo'!$I$11:$I$596,0)),INDEX('Input Echo'!$AI$11:$AI$596,MATCH('(2)Flange Peq'!$A66,'Input Echo'!$J$11:$J$596,0)))</f>
        <v>40</v>
      </c>
      <c r="D66" s="14">
        <f>IFERROR(INDEX('Input Echo'!$Y$11:$Y$596,MATCH('(2)Flange Peq'!$A66,'Input Echo'!$I$11:$I$596,0)),INDEX('Input Echo'!$Y$11:$Y$596,MATCH('(2)Flange Peq'!$A66,'Input Echo'!$J$11:$J$596,0)))</f>
        <v>20</v>
      </c>
      <c r="E66" s="9">
        <v>1</v>
      </c>
      <c r="F66" s="9">
        <v>36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4">
        <v>0</v>
      </c>
      <c r="J66" s="9">
        <v>52</v>
      </c>
      <c r="K66" s="9">
        <v>49.96</v>
      </c>
      <c r="L66" s="9">
        <f t="shared" si="4"/>
        <v>0</v>
      </c>
      <c r="M66" s="9" t="str">
        <f t="shared" ca="1" si="5"/>
        <v>30040</v>
      </c>
    </row>
    <row r="67" spans="1:13">
      <c r="A67" s="9">
        <v>30140</v>
      </c>
      <c r="B67" s="15">
        <f ca="1">MAX(IFERROR(INDEX('Input Echo'!$M$11:$M$596,MATCH('(2)Flange Peq'!$A67,'Input Echo'!$I$11:$I$596,0)),0),IFERROR(INDEX('Input Echo'!$M$11:$M$596,MATCH('(2)Flange Peq'!$A67,'Input Echo'!$J$11:$J$596,0)),0))</f>
        <v>300</v>
      </c>
      <c r="C67" s="7">
        <f>IFERROR(INDEX('Input Echo'!$AI$11:$AI$596,MATCH('(2)Flange Peq'!$A67,'Input Echo'!$I$11:$I$596,0)),INDEX('Input Echo'!$AI$11:$AI$596,MATCH('(2)Flange Peq'!$A67,'Input Echo'!$J$11:$J$596,0)))</f>
        <v>40</v>
      </c>
      <c r="D67" s="14">
        <f>IFERROR(INDEX('Input Echo'!$Y$11:$Y$596,MATCH('(2)Flange Peq'!$A67,'Input Echo'!$I$11:$I$596,0)),INDEX('Input Echo'!$Y$11:$Y$596,MATCH('(2)Flange Peq'!$A67,'Input Echo'!$J$11:$J$596,0)))</f>
        <v>20</v>
      </c>
      <c r="E67" s="9">
        <v>1</v>
      </c>
      <c r="F67" s="9">
        <v>36</v>
      </c>
      <c r="G67" s="9">
        <v>61.98</v>
      </c>
      <c r="H67" s="9">
        <f ca="1">IFERROR(INDEX('Input Echo'!$O$11:$O$596,MATCH('(3)Flange Peq'!$A47,'Input Echo'!$I$11:$I$596,0)),INDEX('Input Echo'!$O$11:$O$596,MATCH('(3)Flange Peq'!$A47,'[1]Input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4"/>
        <v>#DIV/0!</v>
      </c>
      <c r="M67" s="9" t="str">
        <f t="shared" ca="1" si="5"/>
        <v>30040</v>
      </c>
    </row>
    <row r="68" spans="1:13">
      <c r="A68" s="9">
        <v>30180</v>
      </c>
      <c r="B68" s="15">
        <f ca="1">MAX(IFERROR(INDEX('Input Echo'!$M$11:$M$596,MATCH('(2)Flange Peq'!$A68,'Input Echo'!$I$11:$I$596,0)),0),IFERROR(INDEX('Input Echo'!$M$11:$M$596,MATCH('(2)Flange Peq'!$A68,'Input Echo'!$J$11:$J$596,0)),0))</f>
        <v>0</v>
      </c>
      <c r="C68" s="7">
        <f>IFERROR(INDEX('Input Echo'!$AI$11:$AI$596,MATCH('(2)Flange Peq'!$A68,'Input Echo'!$I$11:$I$596,0)),INDEX('Input Echo'!$AI$11:$AI$596,MATCH('(2)Flange Peq'!$A68,'Input Echo'!$J$11:$J$596,0)))</f>
        <v>40</v>
      </c>
      <c r="D68" s="14">
        <f>IFERROR(INDEX('Input Echo'!$Y$11:$Y$596,MATCH('(2)Flange Peq'!$A68,'Input Echo'!$I$11:$I$596,0)),INDEX('Input Echo'!$Y$11:$Y$596,MATCH('(2)Flange Peq'!$A68,'Input Echo'!$J$11:$J$596,0)))</f>
        <v>20</v>
      </c>
      <c r="E68" s="9">
        <v>36</v>
      </c>
      <c r="F68" s="9">
        <v>52</v>
      </c>
      <c r="G68" s="9">
        <v>61.98</v>
      </c>
      <c r="H68" s="9">
        <f ca="1">IFERROR(INDEX('Input Echo'!$O$11:$O$596,MATCH('(3)Flange Peq'!$A48,'Input Echo'!$I$11:$I$596,0)),INDEX('Input Echo'!$O$11:$O$596,MATCH('(3)Flange Peq'!$A48,'[1]Input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4"/>
        <v>#DIV/0!</v>
      </c>
      <c r="M68" s="9" t="str">
        <f t="shared" ca="1" si="5"/>
        <v>040</v>
      </c>
    </row>
    <row r="69" spans="1:13">
      <c r="A69" s="9">
        <v>30190</v>
      </c>
      <c r="B69" s="15">
        <f ca="1">MAX(IFERROR(INDEX('Input Echo'!$M$11:$M$596,MATCH('(2)Flange Peq'!$A69,'Input Echo'!$I$11:$I$596,0)),0),IFERROR(INDEX('Input Echo'!$M$11:$M$596,MATCH('(2)Flange Peq'!$A69,'Input Echo'!$J$11:$J$596,0)),0))</f>
        <v>0</v>
      </c>
      <c r="C69" s="7">
        <f>IFERROR(INDEX('Input Echo'!$AI$11:$AI$596,MATCH('(2)Flange Peq'!$A69,'Input Echo'!$I$11:$I$596,0)),INDEX('Input Echo'!$AI$11:$AI$596,MATCH('(2)Flange Peq'!$A69,'Input Echo'!$J$11:$J$596,0)))</f>
        <v>40</v>
      </c>
      <c r="D69" s="14">
        <f>IFERROR(INDEX('Input Echo'!$Y$11:$Y$596,MATCH('(2)Flange Peq'!$A69,'Input Echo'!$I$11:$I$596,0)),INDEX('Input Echo'!$Y$11:$Y$596,MATCH('(2)Flange Peq'!$A69,'Input Echo'!$J$11:$J$596,0)))</f>
        <v>20</v>
      </c>
      <c r="E69" s="9">
        <v>36</v>
      </c>
      <c r="F69" s="9">
        <v>60</v>
      </c>
      <c r="G69" s="9">
        <v>61.98</v>
      </c>
      <c r="H69" s="9">
        <f ca="1">IFERROR(INDEX('Input Echo'!$O$11:$O$596,MATCH('(3)Flange Peq'!$A49,'Input Echo'!$I$11:$I$596,0)),INDEX('Input Echo'!$O$11:$O$596,MATCH('(3)Flange Peq'!$A49,'[1]Input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4"/>
        <v>#DIV/0!</v>
      </c>
      <c r="M69" s="9" t="str">
        <f t="shared" ca="1" si="5"/>
        <v>040</v>
      </c>
    </row>
    <row r="70" spans="1:13">
      <c r="A70" s="9">
        <v>30275</v>
      </c>
      <c r="B70" s="15">
        <f ca="1">MAX(IFERROR(INDEX('Input Echo'!$M$11:$M$596,MATCH('(2)Flange Peq'!$A70,'Input Echo'!$I$11:$I$596,0)),0),IFERROR(INDEX('Input Echo'!$M$11:$M$596,MATCH('(2)Flange Peq'!$A70,'Input Echo'!$J$11:$J$596,0)),0))</f>
        <v>0</v>
      </c>
      <c r="C70" s="7">
        <f>IFERROR(INDEX('Input Echo'!$AI$11:$AI$596,MATCH('(2)Flange Peq'!$A70,'Input Echo'!$I$11:$I$596,0)),INDEX('Input Echo'!$AI$11:$AI$596,MATCH('(2)Flange Peq'!$A70,'Input Echo'!$J$11:$J$596,0)))</f>
        <v>40</v>
      </c>
      <c r="D70" s="14">
        <f>IFERROR(INDEX('Input Echo'!$Y$11:$Y$596,MATCH('(2)Flange Peq'!$A70,'Input Echo'!$I$11:$I$596,0)),INDEX('Input Echo'!$Y$11:$Y$596,MATCH('(2)Flange Peq'!$A70,'Input Echo'!$J$11:$J$596,0)))</f>
        <v>20</v>
      </c>
      <c r="E70" s="9">
        <v>94</v>
      </c>
      <c r="F70" s="9">
        <v>18</v>
      </c>
      <c r="G70" s="9">
        <v>61.98</v>
      </c>
      <c r="H70" s="9">
        <f ca="1">IFERROR(INDEX('Input Echo'!$O$11:$O$596,MATCH('(3)Flange Peq'!$A50,'Input Echo'!$I$11:$I$596,0)),INDEX('Input Echo'!$O$11:$O$596,MATCH('(3)Flange Peq'!$A50,'[1]Input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4"/>
        <v>#DIV/0!</v>
      </c>
      <c r="M70" s="9" t="str">
        <f t="shared" ca="1" si="5"/>
        <v>040</v>
      </c>
    </row>
    <row r="71" spans="1:13">
      <c r="A71" s="9">
        <v>11260</v>
      </c>
      <c r="B71" s="15">
        <f ca="1">MAX(IFERROR(INDEX('Input Echo'!$M$11:$M$596,MATCH('(2)Flange Peq'!$A71,'Input Echo'!$I$11:$I$596,0)),0),IFERROR(INDEX('Input Echo'!$M$11:$M$596,MATCH('(2)Flange Peq'!$A71,'Input Echo'!$J$11:$J$596,0)),0))</f>
        <v>300</v>
      </c>
      <c r="C71" s="7">
        <f>IFERROR(INDEX('Input Echo'!$AI$11:$AI$596,MATCH('(2)Flange Peq'!$A71,'Input Echo'!$I$11:$I$596,0)),INDEX('Input Echo'!$AI$11:$AI$596,MATCH('(2)Flange Peq'!$A71,'Input Echo'!$J$11:$J$596,0)))</f>
        <v>150</v>
      </c>
      <c r="D71" s="14">
        <f>IFERROR(INDEX('Input Echo'!$Y$11:$Y$596,MATCH('(2)Flange Peq'!$A71,'Input Echo'!$I$11:$I$596,0)),INDEX('Input Echo'!$Y$11:$Y$596,MATCH('(2)Flange Peq'!$A71,'Input Echo'!$J$11:$J$596,0)))</f>
        <v>20</v>
      </c>
      <c r="E71" s="9">
        <v>958</v>
      </c>
      <c r="F71" s="9">
        <v>60</v>
      </c>
      <c r="G71" s="9">
        <v>138.18</v>
      </c>
      <c r="H71" s="9">
        <f ca="1">IFERROR(INDEX('Input Echo'!$O$11:$O$596,MATCH('(3)Flange Peq'!$A54,'Input Echo'!$I$11:$I$596,0)),INDEX('Input Echo'!$O$11:$O$596,MATCH('(3)Flange Peq'!$A54,'[1]Input  Echo'!$J$11:$J$600,0)))</f>
        <v>0</v>
      </c>
      <c r="I71" s="14" t="e">
        <f t="shared" ca="1" si="2"/>
        <v>#DIV/0!</v>
      </c>
      <c r="J71" s="9">
        <v>100</v>
      </c>
      <c r="K71" s="9">
        <v>46.68</v>
      </c>
      <c r="L71" s="9" t="e">
        <f t="shared" ca="1" si="4"/>
        <v>#DIV/0!</v>
      </c>
      <c r="M71" s="9" t="str">
        <f t="shared" ca="1" si="5"/>
        <v>300150</v>
      </c>
    </row>
    <row r="72" spans="1:13">
      <c r="A72" s="9">
        <v>11292</v>
      </c>
      <c r="B72" s="15">
        <f ca="1">MAX(IFERROR(INDEX('Input Echo'!$M$11:$M$596,MATCH('(2)Flange Peq'!$A72,'Input Echo'!$I$11:$I$596,0)),0),IFERROR(INDEX('Input Echo'!$M$11:$M$596,MATCH('(2)Flange Peq'!$A72,'Input Echo'!$J$11:$J$596,0)),0))</f>
        <v>300</v>
      </c>
      <c r="C72" s="7">
        <f>IFERROR(INDEX('Input Echo'!$AI$11:$AI$596,MATCH('(2)Flange Peq'!$A72,'Input Echo'!$I$11:$I$596,0)),INDEX('Input Echo'!$AI$11:$AI$596,MATCH('(2)Flange Peq'!$A72,'Input Echo'!$J$11:$J$596,0)))</f>
        <v>50</v>
      </c>
      <c r="D72" s="14">
        <f>IFERROR(INDEX('Input Echo'!$Y$11:$Y$596,MATCH('(2)Flange Peq'!$A72,'Input Echo'!$I$11:$I$596,0)),INDEX('Input Echo'!$Y$11:$Y$596,MATCH('(2)Flange Peq'!$A72,'Input Echo'!$J$11:$J$596,0)))</f>
        <v>20</v>
      </c>
      <c r="E72" s="9">
        <v>259</v>
      </c>
      <c r="F72" s="9">
        <v>148</v>
      </c>
      <c r="G72" s="9">
        <v>77.849999999999994</v>
      </c>
      <c r="H72" s="9">
        <f ca="1">IFERROR(INDEX('Input Echo'!$O$11:$O$596,MATCH('(3)Flange Peq'!$A55,'Input Echo'!$I$11:$I$596,0)),INDEX('Input Echo'!$O$11:$O$596,MATCH('(3)Flange Peq'!$A55,'[1]Input  Echo'!$J$11:$J$600,0)))</f>
        <v>0</v>
      </c>
      <c r="I72" s="14" t="e">
        <f t="shared" ca="1" si="2"/>
        <v>#DIV/0!</v>
      </c>
      <c r="J72" s="9">
        <v>100</v>
      </c>
      <c r="K72" s="9">
        <v>46.68</v>
      </c>
      <c r="L72" s="9" t="e">
        <f t="shared" ref="L72:L96" ca="1" si="6">(I72/K72)*100</f>
        <v>#DIV/0!</v>
      </c>
      <c r="M72" s="9" t="str">
        <f t="shared" ref="M72:M96" ca="1" si="7">B72&amp;C72</f>
        <v>30050</v>
      </c>
    </row>
    <row r="73" spans="1:13">
      <c r="A73" s="9">
        <v>11294</v>
      </c>
      <c r="B73" s="15">
        <f ca="1">MAX(IFERROR(INDEX('Input Echo'!$M$11:$M$596,MATCH('(2)Flange Peq'!$A73,'Input Echo'!$I$11:$I$596,0)),0),IFERROR(INDEX('Input Echo'!$M$11:$M$596,MATCH('(2)Flange Peq'!$A73,'Input Echo'!$J$11:$J$596,0)),0))</f>
        <v>300</v>
      </c>
      <c r="C73" s="7">
        <f>IFERROR(INDEX('Input Echo'!$AI$11:$AI$596,MATCH('(2)Flange Peq'!$A73,'Input Echo'!$I$11:$I$596,0)),INDEX('Input Echo'!$AI$11:$AI$596,MATCH('(2)Flange Peq'!$A73,'Input Echo'!$J$11:$J$596,0)))</f>
        <v>50</v>
      </c>
      <c r="D73" s="14">
        <f>IFERROR(INDEX('Input Echo'!$Y$11:$Y$596,MATCH('(2)Flange Peq'!$A73,'Input Echo'!$I$11:$I$596,0)),INDEX('Input Echo'!$Y$11:$Y$596,MATCH('(2)Flange Peq'!$A73,'Input Echo'!$J$11:$J$596,0)))</f>
        <v>20</v>
      </c>
      <c r="E73" s="9">
        <v>259</v>
      </c>
      <c r="F73" s="9">
        <v>232</v>
      </c>
      <c r="G73" s="9">
        <v>77.849999999999994</v>
      </c>
      <c r="H73" s="9">
        <f ca="1">IFERROR(INDEX('Input Echo'!$O$11:$O$596,MATCH('(3)Flange Peq'!$A56,'Input Echo'!$I$11:$I$596,0)),INDEX('Input Echo'!$O$11:$O$596,MATCH('(3)Flange Peq'!$A56,'[1]Input  Echo'!$J$11:$J$600,0)))</f>
        <v>0</v>
      </c>
      <c r="I73" s="14" t="e">
        <f t="shared" ref="I73:I96" ca="1" si="8">D73+4*E73*10/(PI()*G73^2)+16*F73*10^4/(PI()*G73^2*H73)</f>
        <v>#DIV/0!</v>
      </c>
      <c r="J73" s="9">
        <v>100</v>
      </c>
      <c r="K73" s="9">
        <v>46.68</v>
      </c>
      <c r="L73" s="9" t="e">
        <f t="shared" ca="1" si="6"/>
        <v>#DIV/0!</v>
      </c>
      <c r="M73" s="9" t="str">
        <f t="shared" ca="1" si="7"/>
        <v>30050</v>
      </c>
    </row>
    <row r="74" spans="1:13">
      <c r="A74" s="9">
        <v>11355</v>
      </c>
      <c r="B74" s="15">
        <f ca="1">MAX(IFERROR(INDEX('Input Echo'!$M$11:$M$596,MATCH('(2)Flange Peq'!$A74,'Input Echo'!$I$11:$I$596,0)),0),IFERROR(INDEX('Input Echo'!$M$11:$M$596,MATCH('(2)Flange Peq'!$A74,'Input Echo'!$J$11:$J$596,0)),0))</f>
        <v>300</v>
      </c>
      <c r="C74" s="7">
        <f>IFERROR(INDEX('Input Echo'!$AI$11:$AI$596,MATCH('(2)Flange Peq'!$A74,'Input Echo'!$I$11:$I$596,0)),INDEX('Input Echo'!$AI$11:$AI$596,MATCH('(2)Flange Peq'!$A74,'Input Echo'!$J$11:$J$596,0)))</f>
        <v>150</v>
      </c>
      <c r="D74" s="14">
        <f>IFERROR(INDEX('Input Echo'!$Y$11:$Y$596,MATCH('(2)Flange Peq'!$A74,'Input Echo'!$I$11:$I$596,0)),INDEX('Input Echo'!$Y$11:$Y$596,MATCH('(2)Flange Peq'!$A74,'Input Echo'!$J$11:$J$596,0)))</f>
        <v>20</v>
      </c>
      <c r="E74" s="9">
        <v>514</v>
      </c>
      <c r="F74" s="9">
        <v>1638</v>
      </c>
      <c r="G74" s="9">
        <v>196.09</v>
      </c>
      <c r="H74" s="9">
        <f ca="1">IFERROR(INDEX('Input Echo'!$O$11:$O$596,MATCH('(3)Flange Peq'!$A57,'Input Echo'!$I$11:$I$596,0)),INDEX('Input Echo'!$O$11:$O$596,MATCH('(3)Flange Peq'!$A57,'[1]Input  Echo'!$J$11:$J$600,0)))</f>
        <v>0</v>
      </c>
      <c r="I74" s="14" t="e">
        <f t="shared" ca="1" si="8"/>
        <v>#DIV/0!</v>
      </c>
      <c r="J74" s="9">
        <v>100</v>
      </c>
      <c r="K74" s="9">
        <v>46.68</v>
      </c>
      <c r="L74" s="9" t="e">
        <f t="shared" ca="1" si="6"/>
        <v>#DIV/0!</v>
      </c>
      <c r="M74" s="9" t="str">
        <f t="shared" ca="1" si="7"/>
        <v>300150</v>
      </c>
    </row>
    <row r="75" spans="1:13">
      <c r="A75" s="9">
        <v>11565</v>
      </c>
      <c r="B75" s="15">
        <f ca="1">MAX(IFERROR(INDEX('Input Echo'!$M$11:$M$596,MATCH('(2)Flange Peq'!$A75,'Input Echo'!$I$11:$I$596,0)),0),IFERROR(INDEX('Input Echo'!$M$11:$M$596,MATCH('(2)Flange Peq'!$A75,'Input Echo'!$J$11:$J$596,0)),0))</f>
        <v>300</v>
      </c>
      <c r="C75" s="7">
        <f>IFERROR(INDEX('Input Echo'!$AI$11:$AI$596,MATCH('(2)Flange Peq'!$A75,'Input Echo'!$I$11:$I$596,0)),INDEX('Input Echo'!$AI$11:$AI$596,MATCH('(2)Flange Peq'!$A75,'Input Echo'!$J$11:$J$596,0)))</f>
        <v>50</v>
      </c>
      <c r="D75" s="14">
        <f>IFERROR(INDEX('Input Echo'!$Y$11:$Y$596,MATCH('(2)Flange Peq'!$A75,'Input Echo'!$I$11:$I$596,0)),INDEX('Input Echo'!$Y$11:$Y$596,MATCH('(2)Flange Peq'!$A75,'Input Echo'!$J$11:$J$596,0)))</f>
        <v>10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4">
        <f t="shared" ca="1" si="8"/>
        <v>10.649085900844057</v>
      </c>
      <c r="J75" s="9">
        <v>52</v>
      </c>
      <c r="K75" s="9">
        <v>49.96</v>
      </c>
      <c r="L75" s="9">
        <f t="shared" ca="1" si="6"/>
        <v>21.315223980872812</v>
      </c>
      <c r="M75" s="9" t="str">
        <f t="shared" ca="1" si="7"/>
        <v>30050</v>
      </c>
    </row>
    <row r="76" spans="1:13">
      <c r="A76" s="9">
        <v>11565</v>
      </c>
      <c r="B76" s="15">
        <f ca="1">MAX(IFERROR(INDEX('Input Echo'!$M$11:$M$596,MATCH('(2)Flange Peq'!$A76,'Input Echo'!$I$11:$I$596,0)),0),IFERROR(INDEX('Input Echo'!$M$11:$M$596,MATCH('(2)Flange Peq'!$A76,'Input Echo'!$J$11:$J$596,0)),0))</f>
        <v>300</v>
      </c>
      <c r="C76" s="7">
        <f>IFERROR(INDEX('Input Echo'!$AI$11:$AI$596,MATCH('(2)Flange Peq'!$A76,'Input Echo'!$I$11:$I$596,0)),INDEX('Input Echo'!$AI$11:$AI$596,MATCH('(2)Flange Peq'!$A76,'Input Echo'!$J$11:$J$596,0)))</f>
        <v>50</v>
      </c>
      <c r="D76" s="14">
        <f>IFERROR(INDEX('Input Echo'!$Y$11:$Y$596,MATCH('(2)Flange Peq'!$A76,'Input Echo'!$I$11:$I$596,0)),INDEX('Input Echo'!$Y$11:$Y$596,MATCH('(2)Flange Peq'!$A76,'Input Echo'!$J$11:$J$596,0)))</f>
        <v>10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4">
        <v>0</v>
      </c>
      <c r="J76" s="9">
        <v>52</v>
      </c>
      <c r="K76" s="9">
        <v>49.96</v>
      </c>
      <c r="L76" s="9">
        <f t="shared" si="6"/>
        <v>0</v>
      </c>
      <c r="M76" s="9" t="str">
        <f t="shared" ca="1" si="7"/>
        <v>30050</v>
      </c>
    </row>
    <row r="77" spans="1:13">
      <c r="A77" s="9">
        <v>11900</v>
      </c>
      <c r="B77" s="15">
        <f ca="1">MAX(IFERROR(INDEX('Input Echo'!$M$11:$M$596,MATCH('(2)Flange Peq'!$A77,'Input Echo'!$I$11:$I$596,0)),0),IFERROR(INDEX('Input Echo'!$M$11:$M$596,MATCH('(2)Flange Peq'!$A77,'Input Echo'!$J$11:$J$596,0)),0))</f>
        <v>0</v>
      </c>
      <c r="C77" s="7">
        <f>IFERROR(INDEX('Input Echo'!$AI$11:$AI$596,MATCH('(2)Flange Peq'!$A77,'Input Echo'!$I$11:$I$596,0)),INDEX('Input Echo'!$AI$11:$AI$596,MATCH('(2)Flange Peq'!$A77,'Input Echo'!$J$11:$J$596,0)))</f>
        <v>50</v>
      </c>
      <c r="D77" s="14">
        <f>IFERROR(INDEX('Input Echo'!$Y$11:$Y$596,MATCH('(2)Flange Peq'!$A77,'Input Echo'!$I$11:$I$596,0)),INDEX('Input Echo'!$Y$11:$Y$596,MATCH('(2)Flange Peq'!$A77,'Input Echo'!$J$11:$J$596,0)))</f>
        <v>10</v>
      </c>
      <c r="E77" s="9">
        <v>99</v>
      </c>
      <c r="F77" s="9">
        <v>18</v>
      </c>
      <c r="G77" s="9">
        <v>77.849999999999994</v>
      </c>
      <c r="H77" s="9">
        <f ca="1">IFERROR(INDEX('Input Echo'!$O$11:$O$596,MATCH('(3)Flange Peq'!$A66,'Input Echo'!$I$11:$I$596,0)),INDEX('Input Echo'!$O$11:$O$596,MATCH('(3)Flange Peq'!$A66,'[1]Input  Echo'!$J$11:$J$600,0)))</f>
        <v>0</v>
      </c>
      <c r="I77" s="14" t="e">
        <f t="shared" ca="1" si="8"/>
        <v>#DIV/0!</v>
      </c>
      <c r="J77" s="9">
        <v>52</v>
      </c>
      <c r="K77" s="9">
        <v>49.96</v>
      </c>
      <c r="L77" s="9" t="e">
        <f t="shared" ca="1" si="6"/>
        <v>#DIV/0!</v>
      </c>
      <c r="M77" s="9" t="str">
        <f t="shared" ca="1" si="7"/>
        <v>050</v>
      </c>
    </row>
    <row r="78" spans="1:13">
      <c r="A78" s="9">
        <v>11920</v>
      </c>
      <c r="B78" s="15">
        <f ca="1">MAX(IFERROR(INDEX('Input Echo'!$M$11:$M$596,MATCH('(2)Flange Peq'!$A78,'Input Echo'!$I$11:$I$596,0)),0),IFERROR(INDEX('Input Echo'!$M$11:$M$596,MATCH('(2)Flange Peq'!$A78,'Input Echo'!$J$11:$J$596,0)),0))</f>
        <v>0</v>
      </c>
      <c r="C78" s="7">
        <f>IFERROR(INDEX('Input Echo'!$AI$11:$AI$596,MATCH('(2)Flange Peq'!$A78,'Input Echo'!$I$11:$I$596,0)),INDEX('Input Echo'!$AI$11:$AI$596,MATCH('(2)Flange Peq'!$A78,'Input Echo'!$J$11:$J$596,0)))</f>
        <v>50</v>
      </c>
      <c r="D78" s="14">
        <f>IFERROR(INDEX('Input Echo'!$Y$11:$Y$596,MATCH('(2)Flange Peq'!$A78,'Input Echo'!$I$11:$I$596,0)),INDEX('Input Echo'!$Y$11:$Y$596,MATCH('(2)Flange Peq'!$A78,'Input Echo'!$J$11:$J$596,0)))</f>
        <v>10</v>
      </c>
      <c r="E78" s="9">
        <v>99</v>
      </c>
      <c r="F78" s="9">
        <v>15</v>
      </c>
      <c r="G78" s="9">
        <v>77.849999999999994</v>
      </c>
      <c r="H78" s="9">
        <f ca="1">IFERROR(INDEX('Input Echo'!$O$11:$O$596,MATCH('(3)Flange Peq'!$A67,'Input Echo'!$I$11:$I$596,0)),INDEX('Input Echo'!$O$11:$O$596,MATCH('(3)Flange Peq'!$A67,'[1]Input  Echo'!$J$11:$J$600,0)))</f>
        <v>0</v>
      </c>
      <c r="I78" s="14" t="e">
        <f t="shared" ca="1" si="8"/>
        <v>#DIV/0!</v>
      </c>
      <c r="J78" s="9">
        <v>52</v>
      </c>
      <c r="K78" s="9">
        <v>49.96</v>
      </c>
      <c r="L78" s="9" t="e">
        <f t="shared" ca="1" si="6"/>
        <v>#DIV/0!</v>
      </c>
      <c r="M78" s="9" t="str">
        <f t="shared" ca="1" si="7"/>
        <v>050</v>
      </c>
    </row>
    <row r="79" spans="1:13">
      <c r="A79" s="9">
        <v>11950</v>
      </c>
      <c r="B79" s="15">
        <f ca="1">MAX(IFERROR(INDEX('Input Echo'!$M$11:$M$596,MATCH('(2)Flange Peq'!$A79,'Input Echo'!$I$11:$I$596,0)),0),IFERROR(INDEX('Input Echo'!$M$11:$M$596,MATCH('(2)Flange Peq'!$A79,'Input Echo'!$J$11:$J$596,0)),0))</f>
        <v>0</v>
      </c>
      <c r="C79" s="7">
        <f>IFERROR(INDEX('Input Echo'!$AI$11:$AI$596,MATCH('(2)Flange Peq'!$A79,'Input Echo'!$I$11:$I$596,0)),INDEX('Input Echo'!$AI$11:$AI$596,MATCH('(2)Flange Peq'!$A79,'Input Echo'!$J$11:$J$596,0)))</f>
        <v>50</v>
      </c>
      <c r="D79" s="14">
        <f>IFERROR(INDEX('Input Echo'!$Y$11:$Y$596,MATCH('(2)Flange Peq'!$A79,'Input Echo'!$I$11:$I$596,0)),INDEX('Input Echo'!$Y$11:$Y$596,MATCH('(2)Flange Peq'!$A79,'Input Echo'!$J$11:$J$596,0)))</f>
        <v>10</v>
      </c>
      <c r="E79" s="9">
        <v>99</v>
      </c>
      <c r="F79" s="9">
        <v>44</v>
      </c>
      <c r="G79" s="9">
        <v>77.849999999999994</v>
      </c>
      <c r="H79" s="9">
        <f ca="1">IFERROR(INDEX('Input Echo'!$O$11:$O$596,MATCH('(3)Flange Peq'!$A68,'Input Echo'!$I$11:$I$596,0)),INDEX('Input Echo'!$O$11:$O$596,MATCH('(3)Flange Peq'!$A68,'[1]Input  Echo'!$J$11:$J$600,0)))</f>
        <v>0</v>
      </c>
      <c r="I79" s="14" t="e">
        <f t="shared" ca="1" si="8"/>
        <v>#DIV/0!</v>
      </c>
      <c r="J79" s="9">
        <v>52</v>
      </c>
      <c r="K79" s="9">
        <v>49.96</v>
      </c>
      <c r="L79" s="9" t="e">
        <f t="shared" ca="1" si="6"/>
        <v>#DIV/0!</v>
      </c>
      <c r="M79" s="9" t="str">
        <f t="shared" ca="1" si="7"/>
        <v>050</v>
      </c>
    </row>
    <row r="80" spans="1:13">
      <c r="A80" s="9">
        <v>11970</v>
      </c>
      <c r="B80" s="15">
        <f ca="1">MAX(IFERROR(INDEX('Input Echo'!$M$11:$M$596,MATCH('(2)Flange Peq'!$A80,'Input Echo'!$I$11:$I$596,0)),0),IFERROR(INDEX('Input Echo'!$M$11:$M$596,MATCH('(2)Flange Peq'!$A80,'Input Echo'!$J$11:$J$596,0)),0))</f>
        <v>0</v>
      </c>
      <c r="C80" s="7">
        <f>IFERROR(INDEX('Input Echo'!$AI$11:$AI$596,MATCH('(2)Flange Peq'!$A80,'Input Echo'!$I$11:$I$596,0)),INDEX('Input Echo'!$AI$11:$AI$596,MATCH('(2)Flange Peq'!$A80,'Input Echo'!$J$11:$J$596,0)))</f>
        <v>50</v>
      </c>
      <c r="D80" s="14">
        <f>IFERROR(INDEX('Input Echo'!$Y$11:$Y$596,MATCH('(2)Flange Peq'!$A80,'Input Echo'!$I$11:$I$596,0)),INDEX('Input Echo'!$Y$11:$Y$596,MATCH('(2)Flange Peq'!$A80,'Input Echo'!$J$11:$J$596,0)))</f>
        <v>10</v>
      </c>
      <c r="E80" s="9">
        <v>99</v>
      </c>
      <c r="F80" s="9">
        <v>130</v>
      </c>
      <c r="G80" s="9">
        <v>77.849999999999994</v>
      </c>
      <c r="H80" s="9">
        <f ca="1">IFERROR(INDEX('Input Echo'!$O$11:$O$596,MATCH('(3)Flange Peq'!$A69,'Input Echo'!$I$11:$I$596,0)),INDEX('Input Echo'!$O$11:$O$596,MATCH('(3)Flange Peq'!$A69,'[1]Input  Echo'!$J$11:$J$600,0)))</f>
        <v>0</v>
      </c>
      <c r="I80" s="14" t="e">
        <f t="shared" ca="1" si="8"/>
        <v>#DIV/0!</v>
      </c>
      <c r="J80" s="9">
        <v>52</v>
      </c>
      <c r="K80" s="9">
        <v>49.96</v>
      </c>
      <c r="L80" s="9" t="e">
        <f t="shared" ca="1" si="6"/>
        <v>#DIV/0!</v>
      </c>
      <c r="M80" s="9" t="str">
        <f t="shared" ca="1" si="7"/>
        <v>050</v>
      </c>
    </row>
    <row r="81" spans="1:13">
      <c r="A81" s="9">
        <v>11780</v>
      </c>
      <c r="B81" s="15">
        <f ca="1">MAX(IFERROR(INDEX('Input Echo'!$M$11:$M$596,MATCH('(2)Flange Peq'!$A81,'Input Echo'!$I$11:$I$596,0)),0),IFERROR(INDEX('Input Echo'!$M$11:$M$596,MATCH('(2)Flange Peq'!$A81,'Input Echo'!$J$11:$J$596,0)),0))</f>
        <v>0</v>
      </c>
      <c r="C81" s="7">
        <f>IFERROR(INDEX('Input Echo'!$AI$11:$AI$596,MATCH('(2)Flange Peq'!$A81,'Input Echo'!$I$11:$I$596,0)),INDEX('Input Echo'!$AI$11:$AI$596,MATCH('(2)Flange Peq'!$A81,'Input Echo'!$J$11:$J$596,0)))</f>
        <v>50</v>
      </c>
      <c r="D81" s="14">
        <f>IFERROR(INDEX('Input Echo'!$Y$11:$Y$596,MATCH('(2)Flange Peq'!$A81,'Input Echo'!$I$11:$I$596,0)),INDEX('Input Echo'!$Y$11:$Y$596,MATCH('(2)Flange Peq'!$A81,'Input Echo'!$J$11:$J$596,0)))</f>
        <v>10</v>
      </c>
      <c r="E81" s="9">
        <v>184</v>
      </c>
      <c r="F81" s="9">
        <v>23</v>
      </c>
      <c r="G81" s="9">
        <v>77.849999999999994</v>
      </c>
      <c r="H81" s="9">
        <f ca="1">IFERROR(INDEX('Input Echo'!$O$11:$O$596,MATCH('(3)Flange Peq'!$A70,'Input Echo'!$I$11:$I$596,0)),INDEX('Input Echo'!$O$11:$O$596,MATCH('(3)Flange Peq'!$A70,'[1]Input  Echo'!$J$11:$J$600,0)))</f>
        <v>0</v>
      </c>
      <c r="I81" s="14" t="e">
        <f t="shared" ca="1" si="8"/>
        <v>#DIV/0!</v>
      </c>
      <c r="J81" s="9">
        <v>52</v>
      </c>
      <c r="K81" s="9">
        <v>49.96</v>
      </c>
      <c r="L81" s="9" t="e">
        <f t="shared" ca="1" si="6"/>
        <v>#DIV/0!</v>
      </c>
      <c r="M81" s="9" t="str">
        <f t="shared" ca="1" si="7"/>
        <v>050</v>
      </c>
    </row>
    <row r="82" spans="1:13">
      <c r="A82" s="9">
        <v>11800</v>
      </c>
      <c r="B82" s="15">
        <f ca="1">MAX(IFERROR(INDEX('Input Echo'!$M$11:$M$596,MATCH('(2)Flange Peq'!$A82,'Input Echo'!$I$11:$I$596,0)),0),IFERROR(INDEX('Input Echo'!$M$11:$M$596,MATCH('(2)Flange Peq'!$A82,'Input Echo'!$J$11:$J$596,0)),0))</f>
        <v>0</v>
      </c>
      <c r="C82" s="7">
        <f>IFERROR(INDEX('Input Echo'!$AI$11:$AI$596,MATCH('(2)Flange Peq'!$A82,'Input Echo'!$I$11:$I$596,0)),INDEX('Input Echo'!$AI$11:$AI$596,MATCH('(2)Flange Peq'!$A82,'Input Echo'!$J$11:$J$596,0)))</f>
        <v>50</v>
      </c>
      <c r="D82" s="14">
        <f>IFERROR(INDEX('Input Echo'!$Y$11:$Y$596,MATCH('(2)Flange Peq'!$A82,'Input Echo'!$I$11:$I$596,0)),INDEX('Input Echo'!$Y$11:$Y$596,MATCH('(2)Flange Peq'!$A82,'Input Echo'!$J$11:$J$596,0)))</f>
        <v>10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4">
        <f t="shared" ca="1" si="8"/>
        <v>11.773108580441162</v>
      </c>
      <c r="J82" s="9">
        <v>52</v>
      </c>
      <c r="K82" s="9">
        <v>49.96</v>
      </c>
      <c r="L82" s="9">
        <f t="shared" ca="1" si="6"/>
        <v>23.565069216255331</v>
      </c>
      <c r="M82" s="9" t="str">
        <f t="shared" ca="1" si="7"/>
        <v>050</v>
      </c>
    </row>
    <row r="83" spans="1:13">
      <c r="A83" s="9">
        <v>11820</v>
      </c>
      <c r="B83" s="15">
        <f ca="1">MAX(IFERROR(INDEX('Input Echo'!$M$11:$M$596,MATCH('(2)Flange Peq'!$A83,'Input Echo'!$I$11:$I$596,0)),0),IFERROR(INDEX('Input Echo'!$M$11:$M$596,MATCH('(2)Flange Peq'!$A83,'Input Echo'!$J$11:$J$596,0)),0))</f>
        <v>0</v>
      </c>
      <c r="C83" s="7">
        <f>IFERROR(INDEX('Input Echo'!$AI$11:$AI$596,MATCH('(2)Flange Peq'!$A83,'Input Echo'!$I$11:$I$596,0)),INDEX('Input Echo'!$AI$11:$AI$596,MATCH('(2)Flange Peq'!$A83,'Input Echo'!$J$11:$J$596,0)))</f>
        <v>50</v>
      </c>
      <c r="D83" s="14">
        <f>IFERROR(INDEX('Input Echo'!$Y$11:$Y$596,MATCH('(2)Flange Peq'!$A83,'Input Echo'!$I$11:$I$596,0)),INDEX('Input Echo'!$Y$11:$Y$596,MATCH('(2)Flange Peq'!$A83,'Input Echo'!$J$11:$J$596,0)))</f>
        <v>10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4">
        <f t="shared" ca="1" si="8"/>
        <v>11.577581623871263</v>
      </c>
      <c r="J83" s="9">
        <v>52</v>
      </c>
      <c r="K83" s="9">
        <v>49.96</v>
      </c>
      <c r="L83" s="9">
        <f t="shared" ca="1" si="6"/>
        <v>23.173702209510132</v>
      </c>
      <c r="M83" s="9" t="str">
        <f t="shared" ca="1" si="7"/>
        <v>050</v>
      </c>
    </row>
    <row r="84" spans="1:13">
      <c r="A84" s="9">
        <v>11850</v>
      </c>
      <c r="B84" s="15">
        <f ca="1">MAX(IFERROR(INDEX('Input Echo'!$M$11:$M$596,MATCH('(2)Flange Peq'!$A84,'Input Echo'!$I$11:$I$596,0)),0),IFERROR(INDEX('Input Echo'!$M$11:$M$596,MATCH('(2)Flange Peq'!$A84,'Input Echo'!$J$11:$J$596,0)),0))</f>
        <v>0</v>
      </c>
      <c r="C84" s="7">
        <f>IFERROR(INDEX('Input Echo'!$AI$11:$AI$596,MATCH('(2)Flange Peq'!$A84,'Input Echo'!$I$11:$I$596,0)),INDEX('Input Echo'!$AI$11:$AI$596,MATCH('(2)Flange Peq'!$A84,'Input Echo'!$J$11:$J$596,0)))</f>
        <v>50</v>
      </c>
      <c r="D84" s="14">
        <f>IFERROR(INDEX('Input Echo'!$Y$11:$Y$596,MATCH('(2)Flange Peq'!$A84,'Input Echo'!$I$11:$I$596,0)),INDEX('Input Echo'!$Y$11:$Y$596,MATCH('(2)Flange Peq'!$A84,'Input Echo'!$J$11:$J$596,0)))</f>
        <v>10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4">
        <f t="shared" ca="1" si="8"/>
        <v>10.582958162138738</v>
      </c>
      <c r="J84" s="9">
        <v>52</v>
      </c>
      <c r="K84" s="9">
        <v>49.96</v>
      </c>
      <c r="L84" s="9">
        <f t="shared" ca="1" si="6"/>
        <v>21.182862614368968</v>
      </c>
      <c r="M84" s="9" t="str">
        <f t="shared" ca="1" si="7"/>
        <v>050</v>
      </c>
    </row>
    <row r="85" spans="1:13">
      <c r="A85" s="9">
        <v>11670</v>
      </c>
      <c r="B85" s="15">
        <f ca="1">MAX(IFERROR(INDEX('Input Echo'!$M$11:$M$596,MATCH('(2)Flange Peq'!$A85,'Input Echo'!$I$11:$I$596,0)),0),IFERROR(INDEX('Input Echo'!$M$11:$M$596,MATCH('(2)Flange Peq'!$A85,'Input Echo'!$J$11:$J$596,0)),0))</f>
        <v>0</v>
      </c>
      <c r="C85" s="7">
        <f>IFERROR(INDEX('Input Echo'!$AI$11:$AI$596,MATCH('(2)Flange Peq'!$A85,'Input Echo'!$I$11:$I$596,0)),INDEX('Input Echo'!$AI$11:$AI$596,MATCH('(2)Flange Peq'!$A85,'Input Echo'!$J$11:$J$596,0)))</f>
        <v>50</v>
      </c>
      <c r="D85" s="14">
        <f>IFERROR(INDEX('Input Echo'!$Y$11:$Y$596,MATCH('(2)Flange Peq'!$A85,'Input Echo'!$I$11:$I$596,0)),INDEX('Input Echo'!$Y$11:$Y$596,MATCH('(2)Flange Peq'!$A85,'Input Echo'!$J$11:$J$596,0)))</f>
        <v>10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4">
        <f t="shared" ca="1" si="8"/>
        <v>10.811990442914144</v>
      </c>
      <c r="J85" s="9">
        <v>52</v>
      </c>
      <c r="K85" s="9">
        <v>49.96</v>
      </c>
      <c r="L85" s="9">
        <f t="shared" ca="1" si="6"/>
        <v>21.641293920965062</v>
      </c>
      <c r="M85" s="9" t="str">
        <f t="shared" ca="1" si="7"/>
        <v>050</v>
      </c>
    </row>
    <row r="86" spans="1:13">
      <c r="A86" s="9">
        <v>11690</v>
      </c>
      <c r="B86" s="15">
        <f ca="1">MAX(IFERROR(INDEX('Input Echo'!$M$11:$M$596,MATCH('(2)Flange Peq'!$A86,'Input Echo'!$I$11:$I$596,0)),0),IFERROR(INDEX('Input Echo'!$M$11:$M$596,MATCH('(2)Flange Peq'!$A86,'Input Echo'!$J$11:$J$596,0)),0))</f>
        <v>300</v>
      </c>
      <c r="C86" s="7">
        <f>IFERROR(INDEX('Input Echo'!$AI$11:$AI$596,MATCH('(2)Flange Peq'!$A86,'Input Echo'!$I$11:$I$596,0)),INDEX('Input Echo'!$AI$11:$AI$596,MATCH('(2)Flange Peq'!$A86,'Input Echo'!$J$11:$J$596,0)))</f>
        <v>50</v>
      </c>
      <c r="D86" s="14">
        <f>IFERROR(INDEX('Input Echo'!$Y$11:$Y$596,MATCH('(2)Flange Peq'!$A86,'Input Echo'!$I$11:$I$596,0)),INDEX('Input Echo'!$Y$11:$Y$596,MATCH('(2)Flange Peq'!$A86,'Input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4">
        <f t="shared" ca="1" si="8"/>
        <v>12.680340425290542</v>
      </c>
      <c r="J86" s="9">
        <v>52</v>
      </c>
      <c r="K86" s="9">
        <v>49.96</v>
      </c>
      <c r="L86" s="9">
        <f t="shared" ca="1" si="6"/>
        <v>25.380985639092358</v>
      </c>
      <c r="M86" s="9" t="str">
        <f t="shared" ca="1" si="7"/>
        <v>30050</v>
      </c>
    </row>
    <row r="87" spans="1:13">
      <c r="A87" s="9">
        <v>11700</v>
      </c>
      <c r="B87" s="15">
        <f ca="1">MAX(IFERROR(INDEX('Input Echo'!$M$11:$M$596,MATCH('(2)Flange Peq'!$A87,'Input Echo'!$I$11:$I$596,0)),0),IFERROR(INDEX('Input Echo'!$M$11:$M$596,MATCH('(2)Flange Peq'!$A87,'Input Echo'!$J$11:$J$596,0)),0))</f>
        <v>0</v>
      </c>
      <c r="C87" s="7">
        <f>IFERROR(INDEX('Input Echo'!$AI$11:$AI$596,MATCH('(2)Flange Peq'!$A87,'Input Echo'!$I$11:$I$596,0)),INDEX('Input Echo'!$AI$11:$AI$596,MATCH('(2)Flange Peq'!$A87,'Input Echo'!$J$11:$J$596,0)))</f>
        <v>50</v>
      </c>
      <c r="D87" s="14">
        <f>IFERROR(INDEX('Input Echo'!$Y$11:$Y$596,MATCH('(2)Flange Peq'!$A87,'Input Echo'!$I$11:$I$596,0)),INDEX('Input Echo'!$Y$11:$Y$596,MATCH('(2)Flange Peq'!$A87,'Input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4">
        <f t="shared" ca="1" si="8"/>
        <v>12.283331376417646</v>
      </c>
      <c r="J87" s="9">
        <v>52</v>
      </c>
      <c r="K87" s="9">
        <v>49.96</v>
      </c>
      <c r="L87" s="9">
        <f t="shared" ca="1" si="6"/>
        <v>24.586331818289921</v>
      </c>
      <c r="M87" s="9" t="str">
        <f t="shared" ca="1" si="7"/>
        <v>050</v>
      </c>
    </row>
    <row r="88" spans="1:13">
      <c r="A88" s="9">
        <v>11725</v>
      </c>
      <c r="B88" s="15">
        <f ca="1">MAX(IFERROR(INDEX('Input Echo'!$M$11:$M$596,MATCH('(2)Flange Peq'!$A88,'Input Echo'!$I$11:$I$596,0)),0),IFERROR(INDEX('Input Echo'!$M$11:$M$596,MATCH('(2)Flange Peq'!$A88,'Input Echo'!$J$11:$J$596,0)),0))</f>
        <v>0</v>
      </c>
      <c r="C88" s="7">
        <f>IFERROR(INDEX('Input Echo'!$AI$11:$AI$596,MATCH('(2)Flange Peq'!$A88,'Input Echo'!$I$11:$I$596,0)),INDEX('Input Echo'!$AI$11:$AI$596,MATCH('(2)Flange Peq'!$A88,'Input Echo'!$J$11:$J$596,0)))</f>
        <v>50</v>
      </c>
      <c r="D88" s="14">
        <f>IFERROR(INDEX('Input Echo'!$Y$11:$Y$596,MATCH('(2)Flange Peq'!$A88,'Input Echo'!$I$11:$I$596,0)),INDEX('Input Echo'!$Y$11:$Y$596,MATCH('(2)Flange Peq'!$A88,'Input Echo'!$J$11:$J$596,0)))</f>
        <v>10</v>
      </c>
      <c r="E88" s="9">
        <v>14</v>
      </c>
      <c r="F88" s="9">
        <v>36</v>
      </c>
      <c r="G88" s="9">
        <v>77.849999999999994</v>
      </c>
      <c r="H88" s="9">
        <f ca="1">IFERROR(INDEX('Input Echo'!$O$11:$O$596,MATCH('(3)Flange Peq'!$A77,'Input Echo'!$I$11:$I$596,0)),INDEX('Input Echo'!$O$11:$O$596,MATCH('(3)Flange Peq'!$A77,'[1]Input  Echo'!$J$11:$J$600,0)))</f>
        <v>0</v>
      </c>
      <c r="I88" s="14" t="e">
        <f t="shared" ca="1" si="8"/>
        <v>#DIV/0!</v>
      </c>
      <c r="J88" s="9">
        <v>52</v>
      </c>
      <c r="K88" s="9">
        <v>49.96</v>
      </c>
      <c r="L88" s="9" t="e">
        <f t="shared" ca="1" si="6"/>
        <v>#DIV/0!</v>
      </c>
      <c r="M88" s="9" t="str">
        <f t="shared" ca="1" si="7"/>
        <v>050</v>
      </c>
    </row>
    <row r="89" spans="1:13">
      <c r="A89" s="9">
        <v>19480</v>
      </c>
      <c r="B89" s="15">
        <f ca="1">MAX(IFERROR(INDEX('Input Echo'!$M$11:$M$596,MATCH('(2)Flange Peq'!$A89,'Input Echo'!$I$11:$I$596,0)),0),IFERROR(INDEX('Input Echo'!$M$11:$M$596,MATCH('(2)Flange Peq'!$A89,'Input Echo'!$J$11:$J$596,0)),0))</f>
        <v>300</v>
      </c>
      <c r="C89" s="7">
        <f>IFERROR(INDEX('Input Echo'!$AI$11:$AI$596,MATCH('(2)Flange Peq'!$A89,'Input Echo'!$I$11:$I$596,0)),INDEX('Input Echo'!$AI$11:$AI$596,MATCH('(2)Flange Peq'!$A89,'Input Echo'!$J$11:$J$596,0)))</f>
        <v>50</v>
      </c>
      <c r="D89" s="14">
        <f>IFERROR(INDEX('Input Echo'!$Y$11:$Y$596,MATCH('(2)Flange Peq'!$A89,'Input Echo'!$I$11:$I$596,0)),INDEX('Input Echo'!$Y$11:$Y$596,MATCH('(2)Flange Peq'!$A89,'Input Echo'!$J$11:$J$596,0)))</f>
        <v>17</v>
      </c>
      <c r="E89" s="9">
        <v>1440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4">
        <v>0</v>
      </c>
      <c r="J89" s="9">
        <v>110</v>
      </c>
      <c r="K89" s="9">
        <v>46.37</v>
      </c>
      <c r="L89" s="9">
        <f t="shared" si="6"/>
        <v>0</v>
      </c>
      <c r="M89" s="9" t="str">
        <f t="shared" ca="1" si="7"/>
        <v>30050</v>
      </c>
    </row>
    <row r="90" spans="1:13">
      <c r="A90" s="9">
        <v>19660</v>
      </c>
      <c r="B90" s="15">
        <f ca="1">MAX(IFERROR(INDEX('Input Echo'!$M$11:$M$596,MATCH('(2)Flange Peq'!$A90,'Input Echo'!$I$11:$I$596,0)),0),IFERROR(INDEX('Input Echo'!$M$11:$M$596,MATCH('(2)Flange Peq'!$A90,'Input Echo'!$J$11:$J$596,0)),0))</f>
        <v>300</v>
      </c>
      <c r="C90" s="7">
        <f>IFERROR(INDEX('Input Echo'!$AI$11:$AI$596,MATCH('(2)Flange Peq'!$A90,'Input Echo'!$I$11:$I$596,0)),INDEX('Input Echo'!$AI$11:$AI$596,MATCH('(2)Flange Peq'!$A90,'Input Echo'!$J$11:$J$596,0)))</f>
        <v>80</v>
      </c>
      <c r="D90" s="14">
        <f>IFERROR(INDEX('Input Echo'!$Y$11:$Y$596,MATCH('(2)Flange Peq'!$A90,'Input Echo'!$I$11:$I$596,0)),INDEX('Input Echo'!$Y$11:$Y$596,MATCH('(2)Flange Peq'!$A90,'Input Echo'!$J$11:$J$596,0)))</f>
        <v>17</v>
      </c>
      <c r="E90" s="9">
        <v>3847</v>
      </c>
      <c r="F90" s="9">
        <v>866</v>
      </c>
      <c r="G90" s="9">
        <v>111.13</v>
      </c>
      <c r="H90" s="9">
        <f ca="1">IFERROR(INDEX('Input Echo'!$O$11:$O$596,MATCH('(3)Flange Peq'!$A82,'Input Echo'!$I$11:$I$596,0)),INDEX('Input Echo'!$O$11:$O$596,MATCH('(3)Flange Peq'!$A82,'[1]Input  Echo'!$J$11:$J$600,0)))</f>
        <v>0</v>
      </c>
      <c r="I90" s="14" t="e">
        <f t="shared" ca="1" si="8"/>
        <v>#DIV/0!</v>
      </c>
      <c r="J90" s="9">
        <v>110</v>
      </c>
      <c r="K90" s="9">
        <v>34.03</v>
      </c>
      <c r="L90" s="9" t="e">
        <f t="shared" ca="1" si="6"/>
        <v>#DIV/0!</v>
      </c>
      <c r="M90" s="9" t="str">
        <f t="shared" ca="1" si="7"/>
        <v>30080</v>
      </c>
    </row>
    <row r="91" spans="1:13">
      <c r="A91" s="9">
        <v>3110</v>
      </c>
      <c r="B91" s="15">
        <f ca="1">MAX(IFERROR(INDEX('Input Echo'!$M$11:$M$596,MATCH('(2)Flange Peq'!$A91,'Input Echo'!$I$11:$I$596,0)),0),IFERROR(INDEX('Input Echo'!$M$11:$M$596,MATCH('(2)Flange Peq'!$A91,'Input Echo'!$J$11:$J$596,0)),0))</f>
        <v>300</v>
      </c>
      <c r="C91" s="7">
        <f>IFERROR(INDEX('Input Echo'!$AI$11:$AI$596,MATCH('(2)Flange Peq'!$A91,'Input Echo'!$I$11:$I$596,0)),INDEX('Input Echo'!$AI$11:$AI$596,MATCH('(2)Flange Peq'!$A91,'Input Echo'!$J$11:$J$596,0)))</f>
        <v>100</v>
      </c>
      <c r="D91" s="14">
        <f>IFERROR(INDEX('Input Echo'!$Y$11:$Y$596,MATCH('(2)Flange Peq'!$A91,'Input Echo'!$I$11:$I$596,0)),INDEX('Input Echo'!$Y$11:$Y$596,MATCH('(2)Flange Peq'!$A91,'Input Echo'!$J$11:$J$596,0)))</f>
        <v>20</v>
      </c>
      <c r="E91" s="9">
        <v>2030</v>
      </c>
      <c r="F91" s="9">
        <v>1607</v>
      </c>
      <c r="G91" s="9">
        <v>111.13</v>
      </c>
      <c r="H91" s="9">
        <f ca="1">IFERROR(INDEX('Input Echo'!$O$11:$O$596,MATCH('(3)Flange Peq'!$A85,'Input Echo'!$I$11:$I$596,0)),INDEX('Input Echo'!$O$11:$O$596,MATCH('(3)Flange Peq'!$A85,'[1]Input  Echo'!$J$11:$J$600,0)))</f>
        <v>0</v>
      </c>
      <c r="I91" s="14" t="e">
        <f t="shared" ca="1" si="8"/>
        <v>#DIV/0!</v>
      </c>
      <c r="J91" s="9">
        <v>52</v>
      </c>
      <c r="K91" s="9">
        <v>49.96</v>
      </c>
      <c r="L91" s="9" t="e">
        <f t="shared" ca="1" si="6"/>
        <v>#DIV/0!</v>
      </c>
      <c r="M91" s="9" t="str">
        <f t="shared" ca="1" si="7"/>
        <v>300100</v>
      </c>
    </row>
    <row r="92" spans="1:13">
      <c r="A92" s="9">
        <v>3180</v>
      </c>
      <c r="B92" s="15">
        <f ca="1">MAX(IFERROR(INDEX('Input Echo'!$M$11:$M$596,MATCH('(2)Flange Peq'!$A92,'Input Echo'!$I$11:$I$596,0)),0),IFERROR(INDEX('Input Echo'!$M$11:$M$596,MATCH('(2)Flange Peq'!$A92,'Input Echo'!$J$11:$J$596,0)),0))</f>
        <v>300</v>
      </c>
      <c r="C92" s="7">
        <f>IFERROR(INDEX('Input Echo'!$AI$11:$AI$596,MATCH('(2)Flange Peq'!$A92,'Input Echo'!$I$11:$I$596,0)),INDEX('Input Echo'!$AI$11:$AI$596,MATCH('(2)Flange Peq'!$A92,'Input Echo'!$J$11:$J$596,0)))</f>
        <v>300</v>
      </c>
      <c r="D92" s="14">
        <f>IFERROR(INDEX('Input Echo'!$Y$11:$Y$596,MATCH('(2)Flange Peq'!$A92,'Input Echo'!$I$11:$I$596,0)),INDEX('Input Echo'!$Y$11:$Y$596,MATCH('(2)Flange Peq'!$A92,'Input Echo'!$J$11:$J$596,0)))</f>
        <v>20</v>
      </c>
      <c r="E92" s="9">
        <v>2752</v>
      </c>
      <c r="F92" s="9">
        <v>3809</v>
      </c>
      <c r="G92" s="9">
        <v>357.25</v>
      </c>
      <c r="H92" s="9">
        <f ca="1">IFERROR(INDEX('Input Echo'!$O$11:$O$596,MATCH('(3)Flange Peq'!$A86,'Input Echo'!$I$11:$I$596,0)),INDEX('Input Echo'!$O$11:$O$596,MATCH('(3)Flange Peq'!$A86,'[1]Input  Echo'!$J$11:$J$600,0)))</f>
        <v>0</v>
      </c>
      <c r="I92" s="14" t="e">
        <f t="shared" ca="1" si="8"/>
        <v>#DIV/0!</v>
      </c>
      <c r="J92" s="9">
        <v>52</v>
      </c>
      <c r="K92" s="9">
        <v>49.96</v>
      </c>
      <c r="L92" s="9" t="e">
        <f t="shared" ca="1" si="6"/>
        <v>#DIV/0!</v>
      </c>
      <c r="M92" s="9" t="str">
        <f t="shared" ca="1" si="7"/>
        <v>300300</v>
      </c>
    </row>
    <row r="93" spans="1:13">
      <c r="A93" s="9">
        <v>10200</v>
      </c>
      <c r="B93" s="15">
        <f ca="1">MAX(IFERROR(INDEX('Input Echo'!$M$11:$M$596,MATCH('(2)Flange Peq'!$A93,'Input Echo'!$I$11:$I$596,0)),0),IFERROR(INDEX('Input Echo'!$M$11:$M$596,MATCH('(2)Flange Peq'!$A93,'Input Echo'!$J$11:$J$596,0)),0))</f>
        <v>0</v>
      </c>
      <c r="C93" s="7">
        <f>IFERROR(INDEX('Input Echo'!$AI$11:$AI$596,MATCH('(2)Flange Peq'!$A93,'Input Echo'!$I$11:$I$596,0)),INDEX('Input Echo'!$AI$11:$AI$596,MATCH('(2)Flange Peq'!$A93,'Input Echo'!$J$11:$J$596,0)))</f>
        <v>50</v>
      </c>
      <c r="D93" s="14">
        <f>IFERROR(INDEX('Input Echo'!$Y$11:$Y$596,MATCH('(2)Flange Peq'!$A93,'Input Echo'!$I$11:$I$596,0)),INDEX('Input Echo'!$Y$11:$Y$596,MATCH('(2)Flange Peq'!$A93,'Input Echo'!$J$11:$J$596,0)))</f>
        <v>17</v>
      </c>
      <c r="E93" s="9">
        <v>1384</v>
      </c>
      <c r="F93" s="9">
        <v>160</v>
      </c>
      <c r="G93" s="9">
        <v>138.18</v>
      </c>
      <c r="H93" s="9">
        <f ca="1">IFERROR(INDEX('Input Echo'!$O$11:$O$596,MATCH('(3)Flange Peq'!$A89,'Input Echo'!$I$11:$I$596,0)),INDEX('Input Echo'!$O$11:$O$596,MATCH('(3)Flange Peq'!$A89,'[1]Input  Echo'!$J$11:$J$600,0)))</f>
        <v>0</v>
      </c>
      <c r="I93" s="14" t="e">
        <f t="shared" ca="1" si="8"/>
        <v>#DIV/0!</v>
      </c>
      <c r="J93" s="9">
        <v>110</v>
      </c>
      <c r="K93" s="9">
        <v>34.03</v>
      </c>
      <c r="L93" s="9" t="e">
        <f t="shared" ca="1" si="6"/>
        <v>#DIV/0!</v>
      </c>
      <c r="M93" s="9" t="str">
        <f t="shared" ca="1" si="7"/>
        <v>050</v>
      </c>
    </row>
    <row r="94" spans="1:13">
      <c r="A94" s="9">
        <v>10100</v>
      </c>
      <c r="B94" s="15">
        <f ca="1">MAX(IFERROR(INDEX('Input Echo'!$M$11:$M$596,MATCH('(2)Flange Peq'!$A94,'Input Echo'!$I$11:$I$596,0)),0),IFERROR(INDEX('Input Echo'!$M$11:$M$596,MATCH('(2)Flange Peq'!$A94,'Input Echo'!$J$11:$J$596,0)),0))</f>
        <v>0</v>
      </c>
      <c r="C94" s="7">
        <f>IFERROR(INDEX('Input Echo'!$AI$11:$AI$596,MATCH('(2)Flange Peq'!$A94,'Input Echo'!$I$11:$I$596,0)),INDEX('Input Echo'!$AI$11:$AI$596,MATCH('(2)Flange Peq'!$A94,'Input Echo'!$J$11:$J$596,0)))</f>
        <v>50</v>
      </c>
      <c r="D94" s="14">
        <f>IFERROR(INDEX('Input Echo'!$Y$11:$Y$596,MATCH('(2)Flange Peq'!$A94,'Input Echo'!$I$11:$I$596,0)),INDEX('Input Echo'!$Y$11:$Y$596,MATCH('(2)Flange Peq'!$A94,'Input Echo'!$J$11:$J$596,0)))</f>
        <v>17</v>
      </c>
      <c r="E94" s="9">
        <v>1384</v>
      </c>
      <c r="F94" s="9">
        <v>190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4">
        <v>0</v>
      </c>
      <c r="J94" s="9">
        <v>70</v>
      </c>
      <c r="K94" s="9">
        <v>48.62</v>
      </c>
      <c r="L94" s="9">
        <f t="shared" si="6"/>
        <v>0</v>
      </c>
      <c r="M94" s="9" t="str">
        <f t="shared" ca="1" si="7"/>
        <v>050</v>
      </c>
    </row>
    <row r="95" spans="1:13">
      <c r="A95" s="9">
        <v>285</v>
      </c>
      <c r="B95" s="15">
        <f ca="1">MAX(IFERROR(INDEX('Input Echo'!$M$11:$M$596,MATCH('(2)Flange Peq'!$A95,'Input Echo'!$I$11:$I$596,0)),0),IFERROR(INDEX('Input Echo'!$M$11:$M$596,MATCH('(2)Flange Peq'!$A95,'Input Echo'!$J$11:$J$596,0)),0))</f>
        <v>300</v>
      </c>
      <c r="C95" s="7">
        <f>IFERROR(INDEX('Input Echo'!$AI$11:$AI$596,MATCH('(2)Flange Peq'!$A95,'Input Echo'!$I$11:$I$596,0)),INDEX('Input Echo'!$AI$11:$AI$596,MATCH('(2)Flange Peq'!$A95,'Input Echo'!$J$11:$J$596,0)))</f>
        <v>300</v>
      </c>
      <c r="D95" s="14">
        <f>IFERROR(INDEX('Input Echo'!$Y$11:$Y$596,MATCH('(2)Flange Peq'!$A95,'Input Echo'!$I$11:$I$596,0)),INDEX('Input Echo'!$Y$11:$Y$596,MATCH('(2)Flange Peq'!$A95,'Input Echo'!$J$11:$J$596,0)))</f>
        <v>17</v>
      </c>
      <c r="E95" s="9">
        <v>8978</v>
      </c>
      <c r="F95" s="9">
        <v>23324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8"/>
        <v>#DIV/0!</v>
      </c>
      <c r="J95" s="9">
        <v>110</v>
      </c>
      <c r="K95" s="9">
        <v>34.03</v>
      </c>
      <c r="L95" s="9" t="e">
        <f t="shared" ca="1" si="6"/>
        <v>#DIV/0!</v>
      </c>
      <c r="M95" s="9" t="str">
        <f t="shared" ca="1" si="7"/>
        <v>300300</v>
      </c>
    </row>
    <row r="96" spans="1:13">
      <c r="A96" s="9">
        <v>290</v>
      </c>
      <c r="B96" s="15">
        <f ca="1">MAX(IFERROR(INDEX('Input Echo'!$M$11:$M$596,MATCH('(2)Flange Peq'!$A96,'Input Echo'!$I$11:$I$596,0)),0),IFERROR(INDEX('Input Echo'!$M$11:$M$596,MATCH('(2)Flange Peq'!$A96,'Input Echo'!$J$11:$J$596,0)),0))</f>
        <v>300</v>
      </c>
      <c r="C96" s="7">
        <f>IFERROR(INDEX('Input Echo'!$AI$11:$AI$596,MATCH('(2)Flange Peq'!$A96,'Input Echo'!$I$11:$I$596,0)),INDEX('Input Echo'!$AI$11:$AI$596,MATCH('(2)Flange Peq'!$A96,'Input Echo'!$J$11:$J$596,0)))</f>
        <v>300</v>
      </c>
      <c r="D96" s="14">
        <f>IFERROR(INDEX('Input Echo'!$Y$11:$Y$596,MATCH('(2)Flange Peq'!$A96,'Input Echo'!$I$11:$I$596,0)),INDEX('Input Echo'!$Y$11:$Y$596,MATCH('(2)Flange Peq'!$A96,'Input Echo'!$J$11:$J$596,0)))</f>
        <v>17</v>
      </c>
      <c r="E96" s="9">
        <v>9599</v>
      </c>
      <c r="F96" s="9">
        <v>28696</v>
      </c>
      <c r="G96" s="9">
        <v>357.25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8"/>
        <v>46.176183561664317</v>
      </c>
      <c r="J96" s="9">
        <v>110</v>
      </c>
      <c r="K96" s="9">
        <v>34.03</v>
      </c>
      <c r="L96" s="9">
        <f t="shared" ca="1" si="6"/>
        <v>135.69257584973352</v>
      </c>
      <c r="M96" s="9" t="str">
        <f t="shared" ca="1" si="7"/>
        <v>300300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 t="e">
        <f ca="1">IFERROR(INDEX(A8:A100,MATCH(F105:F600,I8:I300,0)),INDEX(A8:A300,MATCH(F105:F600,M8:M300,0)))</f>
        <v>#DIV/0!</v>
      </c>
      <c r="B105" s="14">
        <v>150</v>
      </c>
      <c r="C105" s="14">
        <v>150</v>
      </c>
      <c r="D105" s="14" t="e">
        <f t="shared" ref="D105:D120" ca="1" si="9">IFERROR(INDEX(E8:E300,MATCH(F105:F600,I8:I300,0)),INDEX(E8:E300,MATCH(F105:F600,M8:M300,0)))</f>
        <v>#DIV/0!</v>
      </c>
      <c r="E105" s="14" t="e">
        <f t="shared" ref="E105:E120" ca="1" si="10">IFERROR(INDEX(F8:F300,MATCH(F105:F600,I8:I300,0)),INDEX(E8:F300,MATCH(F105:F600,M8:M300,0)))</f>
        <v>#DIV/0!</v>
      </c>
      <c r="F105" s="18" t="e">
        <f t="array" aca="1" ref="F105" ca="1">MAX(IF(M8:M300=150&amp;150,I8:I300))</f>
        <v>#DIV/0!</v>
      </c>
      <c r="G105" s="19" t="e">
        <f ca="1">IFERROR(INDEX(L8:L300,MATCH(F105:F600,I8:I300,0)),INDEX(L8:L300,MATCH(F105:F600,M8:M300,0)))</f>
        <v>#DIV/0!</v>
      </c>
    </row>
    <row r="106" spans="1:7">
      <c r="A106" s="14">
        <f t="shared" ref="A105:A120" ca="1" si="11">IFERROR(INDEX(A9:A301,MATCH(F106:F601,I9:I301,0)),INDEX(A9:A301,MATCH(F106:F601,M9:M301,0)))</f>
        <v>6410</v>
      </c>
      <c r="B106" s="14">
        <v>150</v>
      </c>
      <c r="C106" s="14">
        <v>50</v>
      </c>
      <c r="D106" s="14">
        <f t="shared" ca="1" si="9"/>
        <v>1602</v>
      </c>
      <c r="E106" s="14">
        <f t="shared" ca="1" si="10"/>
        <v>155</v>
      </c>
      <c r="F106" s="19">
        <f>MAX(IF(M8:M300=150&amp;20,I8:I300))</f>
        <v>0</v>
      </c>
      <c r="G106" s="19">
        <f t="shared" ref="G106:G120" ca="1" si="12">IFERROR(INDEX(L9:L301,MATCH(F106:F601,I9:I301,0)),INDEX(L9:L301,MATCH(F106:F601,M9:M301,0)))</f>
        <v>0</v>
      </c>
    </row>
    <row r="107" spans="1:7">
      <c r="A107" s="14" t="e">
        <f t="shared" ca="1" si="11"/>
        <v>#DIV/0!</v>
      </c>
      <c r="B107" s="14">
        <v>150</v>
      </c>
      <c r="C107" s="14">
        <v>25</v>
      </c>
      <c r="D107" s="14" t="e">
        <f t="shared" ca="1" si="9"/>
        <v>#DIV/0!</v>
      </c>
      <c r="E107" s="14" t="e">
        <f t="shared" ca="1" si="10"/>
        <v>#DIV/0!</v>
      </c>
      <c r="F107" s="19" t="e">
        <f t="array" aca="1" ref="F107" ca="1">MAX(IF(M8:M300=150&amp;25,I8:I300))</f>
        <v>#DIV/0!</v>
      </c>
      <c r="G107" s="19" t="e">
        <f t="shared" ca="1" si="12"/>
        <v>#DIV/0!</v>
      </c>
    </row>
    <row r="108" spans="1:7">
      <c r="A108" s="14" t="e">
        <f t="shared" ca="1" si="11"/>
        <v>#DIV/0!</v>
      </c>
      <c r="B108" s="14">
        <v>150</v>
      </c>
      <c r="C108" s="10">
        <v>100</v>
      </c>
      <c r="D108" s="14" t="e">
        <f t="shared" ca="1" si="9"/>
        <v>#DIV/0!</v>
      </c>
      <c r="E108" s="14" t="e">
        <f t="shared" ca="1" si="10"/>
        <v>#DIV/0!</v>
      </c>
      <c r="F108" s="19" t="e">
        <f t="array" aca="1" ref="F108" ca="1">MAX(IF(M8:M300=150&amp;100,I8:I300))</f>
        <v>#DIV/0!</v>
      </c>
      <c r="G108" s="19" t="e">
        <f t="shared" ca="1" si="12"/>
        <v>#DIV/0!</v>
      </c>
    </row>
    <row r="109" spans="1:7">
      <c r="A109" s="14">
        <f t="shared" ca="1" si="11"/>
        <v>6410</v>
      </c>
      <c r="B109" s="14">
        <v>150</v>
      </c>
      <c r="C109" s="10">
        <v>250</v>
      </c>
      <c r="D109" s="14">
        <f t="shared" ca="1" si="9"/>
        <v>1602</v>
      </c>
      <c r="E109" s="14">
        <f t="shared" ca="1" si="10"/>
        <v>155</v>
      </c>
      <c r="F109" s="19">
        <f t="array" aca="1" ref="F109" ca="1">MAX(IF(M8:M300=150&amp;250,I8:I300))</f>
        <v>0</v>
      </c>
      <c r="G109" s="19">
        <f t="shared" ca="1" si="12"/>
        <v>0</v>
      </c>
    </row>
    <row r="110" spans="1:7">
      <c r="A110" s="14" t="e">
        <f t="shared" ca="1" si="11"/>
        <v>#DIV/0!</v>
      </c>
      <c r="B110" s="14">
        <v>150</v>
      </c>
      <c r="C110" s="10">
        <v>400</v>
      </c>
      <c r="D110" s="14" t="e">
        <f t="shared" ca="1" si="9"/>
        <v>#DIV/0!</v>
      </c>
      <c r="E110" s="14" t="e">
        <f t="shared" ca="1" si="10"/>
        <v>#DIV/0!</v>
      </c>
      <c r="F110" s="19" t="e">
        <f t="array" aca="1" ref="F110" ca="1">MAX(IF(M8:M300=150&amp;400,I8:I300))</f>
        <v>#DIV/0!</v>
      </c>
      <c r="G110" s="19" t="e">
        <f t="shared" ca="1" si="12"/>
        <v>#DIV/0!</v>
      </c>
    </row>
    <row r="111" spans="1:7">
      <c r="A111" s="14" t="e">
        <f t="shared" ca="1" si="11"/>
        <v>#DIV/0!</v>
      </c>
      <c r="B111" s="14">
        <v>150</v>
      </c>
      <c r="C111" s="10">
        <v>80</v>
      </c>
      <c r="D111" s="14" t="e">
        <f t="shared" ca="1" si="9"/>
        <v>#DIV/0!</v>
      </c>
      <c r="E111" s="14" t="e">
        <f t="shared" ca="1" si="10"/>
        <v>#DIV/0!</v>
      </c>
      <c r="F111" s="19" t="e">
        <f t="array" aca="1" ref="F111" ca="1">MAX(IF(M8:M300=150&amp;80,I8:I300))</f>
        <v>#DIV/0!</v>
      </c>
      <c r="G111" s="19" t="e">
        <f t="shared" ca="1" si="12"/>
        <v>#DIV/0!</v>
      </c>
    </row>
    <row r="112" spans="1:7">
      <c r="A112" s="14" t="e">
        <f t="shared" ca="1" si="11"/>
        <v>#DIV/0!</v>
      </c>
      <c r="B112" s="14">
        <v>300</v>
      </c>
      <c r="C112" s="10">
        <v>150</v>
      </c>
      <c r="D112" s="14" t="e">
        <f t="shared" ca="1" si="9"/>
        <v>#DIV/0!</v>
      </c>
      <c r="E112" s="14" t="e">
        <f t="shared" ca="1" si="10"/>
        <v>#DIV/0!</v>
      </c>
      <c r="F112" s="19" t="e">
        <f t="array" aca="1" ref="F112" ca="1">MAX(IF(M8:M300=300&amp;150,I8:I300))</f>
        <v>#DIV/0!</v>
      </c>
      <c r="G112" s="19" t="e">
        <f t="shared" ca="1" si="12"/>
        <v>#DIV/0!</v>
      </c>
    </row>
    <row r="113" spans="1:7">
      <c r="A113" s="14" t="e">
        <f t="shared" ca="1" si="11"/>
        <v>#DIV/0!</v>
      </c>
      <c r="B113" s="14">
        <v>300</v>
      </c>
      <c r="C113" s="10">
        <v>50</v>
      </c>
      <c r="D113" s="14" t="e">
        <f t="shared" ca="1" si="9"/>
        <v>#DIV/0!</v>
      </c>
      <c r="E113" s="14" t="e">
        <f t="shared" ca="1" si="10"/>
        <v>#DIV/0!</v>
      </c>
      <c r="F113" s="19" t="e">
        <f t="array" aca="1" ref="F113" ca="1">MAX(IF(M8:M300=300&amp;50,I8:I300))</f>
        <v>#DIV/0!</v>
      </c>
      <c r="G113" s="19" t="e">
        <f t="shared" ca="1" si="12"/>
        <v>#DIV/0!</v>
      </c>
    </row>
    <row r="114" spans="1:7">
      <c r="A114" s="14">
        <f t="shared" ca="1" si="11"/>
        <v>102</v>
      </c>
      <c r="B114" s="14">
        <v>300</v>
      </c>
      <c r="C114" s="10">
        <v>25</v>
      </c>
      <c r="D114" s="14">
        <f t="shared" ca="1" si="9"/>
        <v>701</v>
      </c>
      <c r="E114" s="14">
        <f t="shared" ca="1" si="10"/>
        <v>276</v>
      </c>
      <c r="F114" s="19">
        <f t="array" aca="1" ref="F114" ca="1">MAX(IF(M8:M300=300&amp;25,I8:I300))</f>
        <v>0</v>
      </c>
      <c r="G114" s="19">
        <f t="shared" ca="1" si="12"/>
        <v>0</v>
      </c>
    </row>
    <row r="115" spans="1:7">
      <c r="A115" s="14" t="e">
        <f t="shared" ca="1" si="11"/>
        <v>#DIV/0!</v>
      </c>
      <c r="B115" s="14">
        <v>300</v>
      </c>
      <c r="C115" s="10">
        <v>100</v>
      </c>
      <c r="D115" s="14" t="e">
        <f t="shared" ca="1" si="9"/>
        <v>#DIV/0!</v>
      </c>
      <c r="E115" s="14" t="e">
        <f t="shared" ca="1" si="10"/>
        <v>#DIV/0!</v>
      </c>
      <c r="F115" s="19" t="e">
        <f t="array" aca="1" ref="F115" ca="1">MAX(IF(M8:M300=300&amp;100,I8:I300))</f>
        <v>#DIV/0!</v>
      </c>
      <c r="G115" s="19" t="e">
        <f t="shared" ca="1" si="12"/>
        <v>#DIV/0!</v>
      </c>
    </row>
    <row r="116" spans="1:7">
      <c r="A116" s="14">
        <f t="shared" ca="1" si="11"/>
        <v>102</v>
      </c>
      <c r="B116" s="14">
        <v>300</v>
      </c>
      <c r="C116" s="10">
        <v>250</v>
      </c>
      <c r="D116" s="14">
        <f t="shared" ca="1" si="9"/>
        <v>701</v>
      </c>
      <c r="E116" s="14">
        <f t="shared" ca="1" si="10"/>
        <v>276</v>
      </c>
      <c r="F116" s="19">
        <f t="array" aca="1" ref="F116" ca="1">MAX(IF(M8:M300=300&amp;250,I8:I300))</f>
        <v>0</v>
      </c>
      <c r="G116" s="19">
        <f t="shared" ca="1" si="12"/>
        <v>0</v>
      </c>
    </row>
    <row r="117" spans="1:7">
      <c r="A117" s="14">
        <f t="shared" ca="1" si="11"/>
        <v>102</v>
      </c>
      <c r="B117" s="14">
        <v>300</v>
      </c>
      <c r="C117" s="10">
        <v>400</v>
      </c>
      <c r="D117" s="14">
        <f t="shared" ca="1" si="9"/>
        <v>701</v>
      </c>
      <c r="E117" s="14">
        <f t="shared" ca="1" si="10"/>
        <v>276</v>
      </c>
      <c r="F117" s="19">
        <f t="array" aca="1" ref="F117" ca="1">MAX(IF(M8:M300=300&amp;400,I8:I300))</f>
        <v>0</v>
      </c>
      <c r="G117" s="19">
        <f t="shared" ca="1" si="12"/>
        <v>0</v>
      </c>
    </row>
    <row r="118" spans="1:7">
      <c r="A118" s="14" t="e">
        <f t="shared" ca="1" si="11"/>
        <v>#DIV/0!</v>
      </c>
      <c r="B118" s="14">
        <v>300</v>
      </c>
      <c r="C118" s="10">
        <v>80</v>
      </c>
      <c r="D118" s="14" t="e">
        <f t="shared" ca="1" si="9"/>
        <v>#DIV/0!</v>
      </c>
      <c r="E118" s="14" t="e">
        <f t="shared" ca="1" si="10"/>
        <v>#DIV/0!</v>
      </c>
      <c r="F118" s="19" t="e">
        <f t="array" aca="1" ref="F118" ca="1">MAX(IF(M8:M300=300&amp;80,I8:I300))</f>
        <v>#DIV/0!</v>
      </c>
      <c r="G118" s="19" t="e">
        <f t="shared" ca="1" si="12"/>
        <v>#DIV/0!</v>
      </c>
    </row>
    <row r="119" spans="1:7">
      <c r="A119" s="14" t="e">
        <f t="shared" ca="1" si="11"/>
        <v>#DIV/0!</v>
      </c>
      <c r="B119" s="10">
        <v>300</v>
      </c>
      <c r="C119" s="10">
        <v>40</v>
      </c>
      <c r="D119" s="14" t="e">
        <f t="shared" ca="1" si="9"/>
        <v>#DIV/0!</v>
      </c>
      <c r="E119" s="14" t="e">
        <f t="shared" ca="1" si="10"/>
        <v>#DIV/0!</v>
      </c>
      <c r="F119" s="19" t="e">
        <f t="array" aca="1" ref="F119" ca="1">MAX(IF(M8:M300=300&amp;40,I8:I300))</f>
        <v>#DIV/0!</v>
      </c>
      <c r="G119" s="19" t="e">
        <f t="shared" ca="1" si="12"/>
        <v>#DIV/0!</v>
      </c>
    </row>
    <row r="120" spans="1:7">
      <c r="A120" s="14" t="e">
        <f t="shared" ca="1" si="11"/>
        <v>#DIV/0!</v>
      </c>
      <c r="B120" s="17">
        <v>300</v>
      </c>
      <c r="C120" s="17">
        <v>300</v>
      </c>
      <c r="D120" s="14" t="e">
        <f t="shared" ca="1" si="9"/>
        <v>#DIV/0!</v>
      </c>
      <c r="E120" s="14" t="e">
        <f t="shared" ca="1" si="10"/>
        <v>#DIV/0!</v>
      </c>
      <c r="F120" t="e">
        <f t="array" aca="1" ref="F120" ca="1">MAX(IF(M8:M300=300&amp;300,I8:I300))</f>
        <v>#DIV/0!</v>
      </c>
      <c r="G120" s="19" t="e">
        <f t="shared" ca="1" si="12"/>
        <v>#DIV/0!</v>
      </c>
    </row>
  </sheetData>
  <sortState ref="A8:M96">
    <sortCondition ref="B8"/>
  </sortState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32"/>
  <dimension ref="A1:S120"/>
  <sheetViews>
    <sheetView topLeftCell="A91" workbookViewId="0">
      <selection activeCell="Q7" sqref="Q7"/>
    </sheetView>
  </sheetViews>
  <sheetFormatPr baseColWidth="10" defaultRowHeight="14.5"/>
  <cols>
    <col min="2" max="4" width="11.453125" style="8"/>
    <col min="8" max="8" width="11.453125" style="8"/>
  </cols>
  <sheetData>
    <row r="1" spans="1:19">
      <c r="A1" t="s">
        <v>0</v>
      </c>
    </row>
    <row r="2" spans="1:19">
      <c r="A2" t="s">
        <v>1</v>
      </c>
    </row>
    <row r="3" spans="1:19">
      <c r="A3" t="s">
        <v>2</v>
      </c>
    </row>
    <row r="4" spans="1:19">
      <c r="A4" t="s">
        <v>6</v>
      </c>
    </row>
    <row r="5" spans="1:19">
      <c r="A5" t="s">
        <v>7</v>
      </c>
    </row>
    <row r="7" spans="1:19">
      <c r="A7" s="13" t="s">
        <v>8</v>
      </c>
      <c r="B7" s="13" t="s">
        <v>225</v>
      </c>
      <c r="C7" s="13" t="s">
        <v>269</v>
      </c>
      <c r="D7" s="13" t="s">
        <v>270</v>
      </c>
      <c r="E7" s="13" t="s">
        <v>9</v>
      </c>
      <c r="F7" s="13" t="s">
        <v>10</v>
      </c>
      <c r="G7" s="13" t="s">
        <v>271</v>
      </c>
      <c r="H7" s="13" t="s">
        <v>227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272</v>
      </c>
    </row>
    <row r="8" spans="1:19">
      <c r="A8" s="13">
        <v>10</v>
      </c>
      <c r="B8" s="13">
        <f ca="1">MAX(IFERROR(INDEX('Input Echo'!$M$11:$M$596,MATCH('(1)Flange Peq'!$A8,'Input Echo'!$I$11:$I$596,0)),0),IFERROR(INDEX('Input Echo'!$M$11:$M$596,MATCH('(1)Flange Peq'!$A8,'Input Echo'!$J$11:$J$596,0)),0))</f>
        <v>150</v>
      </c>
      <c r="C8" s="13">
        <f>IFERROR(INDEX('Input Echo'!$AI$11:$AI$596,MATCH('(1)Flange Peq'!$A8,'Input Echo'!$I$11:$I$596,0)),INDEX('Input Echo'!$AI$11:$AI$596,MATCH('(1)Flange Peq'!$A8,'Input Echo'!$J$11:$J$596,0)))</f>
        <v>150</v>
      </c>
      <c r="D8" s="13">
        <f>IFERROR(INDEX('Input Echo'!$AH$11:$AH$596,MATCH('(1)Flange Peq'!$A8,'Input Echo'!$I$11:$I$596,0)),INDEX('Input Echo'!$AH$11:$AH$596,MATCH('(1)Flange Peq'!$A8,'Input Echo'!$J$11:$J$596,0)))</f>
        <v>30</v>
      </c>
      <c r="E8" s="13">
        <v>1240</v>
      </c>
      <c r="F8" s="13">
        <v>181</v>
      </c>
      <c r="G8" s="13">
        <v>196.09</v>
      </c>
      <c r="H8" s="13">
        <f ca="1">MAX(IFERROR(INDEX('Input Echo'!$O$11:$O$596,MATCH('(1)Flange Peq'!$A8,'Input Echo'!$I$11:$I$596,0)),0),IFERROR(INDEX('Input Echo'!$O$11:$O$596,MATCH('(1)Flange Peq'!$A8,'Input Echo'!$J$11:$J$596,0)),0))</f>
        <v>241.3</v>
      </c>
      <c r="I8" s="16">
        <f ca="1">D8+4*E8*10/(PI()*G8^2)+16*F8*10^4/(PI()*G8^2*H8)</f>
        <v>31.40413067930611</v>
      </c>
      <c r="J8" s="13">
        <v>21</v>
      </c>
      <c r="K8" s="13">
        <v>22.6</v>
      </c>
      <c r="L8" s="16">
        <f t="shared" ref="L8:L39" ca="1" si="0">(I8/K8)*100</f>
        <v>138.95633043940757</v>
      </c>
      <c r="M8" s="13" t="str">
        <f t="shared" ref="M8:M39" ca="1" si="1">B8&amp;C8</f>
        <v>150150</v>
      </c>
    </row>
    <row r="9" spans="1:19">
      <c r="A9" s="13">
        <v>10</v>
      </c>
      <c r="B9" s="13">
        <f ca="1">MAX(IFERROR(INDEX('Input Echo'!$M$11:$M$596,MATCH('(1)Flange Peq'!$A9,'Input Echo'!$I$11:$I$596,0)),0),IFERROR(INDEX('Input Echo'!$M$11:$M$596,MATCH('(1)Flange Peq'!$A9,'Input Echo'!$J$11:$J$596,0)),0))</f>
        <v>150</v>
      </c>
      <c r="C9" s="13">
        <f>IFERROR(INDEX('Input Echo'!$AI$11:$AI$596,MATCH('(1)Flange Peq'!$A9,'Input Echo'!$I$11:$I$596,0)),INDEX('Input Echo'!$AI$11:$AI$596,MATCH('(1)Flange Peq'!$A9,'Input Echo'!$J$11:$J$596,0)))</f>
        <v>150</v>
      </c>
      <c r="D9" s="13">
        <f>IFERROR(INDEX('Input Echo'!$AH$11:$AH$596,MATCH('(1)Flange Peq'!$A9,'Input Echo'!$I$11:$I$596,0)),INDEX('Input Echo'!$AH$11:$AH$596,MATCH('(1)Flange Peq'!$A9,'Input Echo'!$J$11:$J$596,0)))</f>
        <v>30</v>
      </c>
      <c r="E9" s="13">
        <v>1240</v>
      </c>
      <c r="F9" s="13">
        <v>181</v>
      </c>
      <c r="G9" s="13">
        <v>196.09</v>
      </c>
      <c r="H9" s="13">
        <f ca="1">MAX(IFERROR(INDEX('Input Echo'!$O$11:$O$596,MATCH('(1)Flange Peq'!$A9,'Input Echo'!$I$11:$I$596,0)),0),IFERROR(INDEX('Input Echo'!$O$11:$O$596,MATCH('(1)Flange Peq'!$A9,'Input Echo'!$J$11:$J$596,0)),0))</f>
        <v>241.3</v>
      </c>
      <c r="I9" s="16">
        <f t="shared" ref="I9:I72" ca="1" si="2">D9+4*E9*10/(PI()*G9^2)+16*F9*10^4/(PI()*G9^2*H9)</f>
        <v>31.40413067930611</v>
      </c>
      <c r="J9" s="13">
        <v>21</v>
      </c>
      <c r="K9" s="13">
        <v>22.6</v>
      </c>
      <c r="L9" s="16">
        <f t="shared" ca="1" si="0"/>
        <v>138.95633043940757</v>
      </c>
      <c r="M9" s="13" t="str">
        <f t="shared" ca="1" si="1"/>
        <v>150150</v>
      </c>
    </row>
    <row r="10" spans="1:19">
      <c r="A10" s="13">
        <v>20070</v>
      </c>
      <c r="B10" s="13">
        <f ca="1">MAX(IFERROR(INDEX('Input Echo'!$M$11:$M$596,MATCH('(1)Flange Peq'!$A10,'Input Echo'!$I$11:$I$596,0)),0),IFERROR(INDEX('Input Echo'!$M$11:$M$596,MATCH('(1)Flange Peq'!$A10,'Input Echo'!$J$11:$J$596,0)),0))</f>
        <v>150</v>
      </c>
      <c r="C10" s="13">
        <f>IFERROR(INDEX('Input Echo'!$AI$11:$AI$596,MATCH('(1)Flange Peq'!$A10,'Input Echo'!$I$11:$I$596,0)),INDEX('Input Echo'!$AI$11:$AI$596,MATCH('(1)Flange Peq'!$A10,'Input Echo'!$J$11:$J$596,0)))</f>
        <v>150</v>
      </c>
      <c r="D10" s="13">
        <f>IFERROR(INDEX('Input Echo'!$AH$11:$AH$596,MATCH('(1)Flange Peq'!$A10,'Input Echo'!$I$11:$I$596,0)),INDEX('Input Echo'!$AH$11:$AH$596,MATCH('(1)Flange Peq'!$A10,'Input Echo'!$J$11:$J$596,0)))</f>
        <v>30</v>
      </c>
      <c r="E10" s="13">
        <v>365</v>
      </c>
      <c r="F10" s="13">
        <v>136</v>
      </c>
      <c r="G10" s="13">
        <v>196.09</v>
      </c>
      <c r="H10" s="13">
        <f ca="1">MAX(IFERROR(INDEX('Input Echo'!$O$11:$O$596,MATCH('(1)Flange Peq'!$A10,'Input Echo'!$I$11:$I$596,0)),0),IFERROR(INDEX('Input Echo'!$O$11:$O$596,MATCH('(1)Flange Peq'!$A10,'Input Echo'!$J$11:$J$596,0)),0))</f>
        <v>241.3</v>
      </c>
      <c r="I10" s="16">
        <f t="shared" ca="1" si="2"/>
        <v>30.867381536824301</v>
      </c>
      <c r="J10" s="13">
        <v>21</v>
      </c>
      <c r="K10" s="13">
        <v>22.6</v>
      </c>
      <c r="L10" s="16">
        <f t="shared" ca="1" si="0"/>
        <v>136.58133423373584</v>
      </c>
      <c r="M10" s="13" t="str">
        <f t="shared" ca="1" si="1"/>
        <v>150150</v>
      </c>
    </row>
    <row r="11" spans="1:19">
      <c r="A11" s="13">
        <v>6310</v>
      </c>
      <c r="B11" s="13">
        <f ca="1">MAX(IFERROR(INDEX('Input Echo'!$M$11:$M$596,MATCH('(1)Flange Peq'!$A11,'Input Echo'!$I$11:$I$596,0)),0),IFERROR(INDEX('Input Echo'!$M$11:$M$596,MATCH('(1)Flange Peq'!$A11,'Input Echo'!$J$11:$J$596,0)),0))</f>
        <v>150</v>
      </c>
      <c r="C11" s="13">
        <f>IFERROR(INDEX('Input Echo'!$AI$11:$AI$596,MATCH('(1)Flange Peq'!$A11,'Input Echo'!$I$11:$I$596,0)),INDEX('Input Echo'!$AI$11:$AI$596,MATCH('(1)Flange Peq'!$A11,'Input Echo'!$J$11:$J$596,0)))</f>
        <v>80</v>
      </c>
      <c r="D11" s="13">
        <f>IFERROR(INDEX('Input Echo'!$AH$11:$AH$596,MATCH('(1)Flange Peq'!$A11,'Input Echo'!$I$11:$I$596,0)),INDEX('Input Echo'!$AH$11:$AH$596,MATCH('(1)Flange Peq'!$A11,'Input Echo'!$J$11:$J$596,0)))</f>
        <v>30</v>
      </c>
      <c r="E11" s="13">
        <v>94</v>
      </c>
      <c r="F11" s="13">
        <v>11</v>
      </c>
      <c r="G11" s="13">
        <v>111.13</v>
      </c>
      <c r="H11" s="13">
        <f ca="1">MAX(IFERROR(INDEX('Input Echo'!$O$11:$O$596,MATCH('(1)Flange Peq'!$A11,'Input Echo'!$I$11:$I$596,0)),0),IFERROR(INDEX('Input Echo'!$O$11:$O$596,MATCH('(1)Flange Peq'!$A11,'Input Echo'!$J$11:$J$596,0)),0))</f>
        <v>152.4</v>
      </c>
      <c r="I11" s="16">
        <f t="shared" ca="1" si="2"/>
        <v>30.394567888770894</v>
      </c>
      <c r="J11" s="13">
        <v>21</v>
      </c>
      <c r="K11" s="13">
        <v>22.6</v>
      </c>
      <c r="L11" s="16">
        <f t="shared" ca="1" si="0"/>
        <v>134.4892384458889</v>
      </c>
      <c r="M11" s="13" t="str">
        <f t="shared" ca="1" si="1"/>
        <v>15080</v>
      </c>
    </row>
    <row r="12" spans="1:19">
      <c r="A12" s="13">
        <v>6380</v>
      </c>
      <c r="B12" s="13">
        <f ca="1">MAX(IFERROR(INDEX('Input Echo'!$M$11:$M$596,MATCH('(1)Flange Peq'!$A12,'Input Echo'!$I$11:$I$596,0)),0),IFERROR(INDEX('Input Echo'!$M$11:$M$596,MATCH('(1)Flange Peq'!$A12,'Input Echo'!$J$11:$J$596,0)),0))</f>
        <v>300</v>
      </c>
      <c r="C12" s="13">
        <f>IFERROR(INDEX('Input Echo'!$AI$11:$AI$596,MATCH('(1)Flange Peq'!$A12,'Input Echo'!$I$11:$I$596,0)),INDEX('Input Echo'!$AI$11:$AI$596,MATCH('(1)Flange Peq'!$A12,'Input Echo'!$J$11:$J$596,0)))</f>
        <v>50</v>
      </c>
      <c r="D12" s="13">
        <f>IFERROR(INDEX('Input Echo'!$AH$11:$AH$596,MATCH('(1)Flange Peq'!$A12,'Input Echo'!$I$11:$I$596,0)),INDEX('Input Echo'!$AH$11:$AH$596,MATCH('(1)Flange Peq'!$A12,'Input Echo'!$J$11:$J$596,0)))</f>
        <v>30</v>
      </c>
      <c r="E12" s="13">
        <v>153</v>
      </c>
      <c r="F12" s="13">
        <v>51</v>
      </c>
      <c r="G12" s="13">
        <v>111.13</v>
      </c>
      <c r="H12" s="13">
        <f ca="1">MAX(IFERROR(INDEX('Input Echo'!$O$11:$O$596,MATCH('(1)Flange Peq'!$A12,'Input Echo'!$I$11:$I$596,0)),0),IFERROR(INDEX('Input Echo'!$O$11:$O$596,MATCH('(1)Flange Peq'!$A12,'Input Echo'!$J$11:$J$596,0)),0))</f>
        <v>127</v>
      </c>
      <c r="I12" s="16">
        <f t="shared" ca="1" si="2"/>
        <v>31.813790814790835</v>
      </c>
      <c r="J12" s="13">
        <v>21</v>
      </c>
      <c r="K12" s="13">
        <v>58.67</v>
      </c>
      <c r="L12" s="16">
        <f t="shared" ca="1" si="0"/>
        <v>54.224971560918412</v>
      </c>
      <c r="M12" s="13" t="str">
        <f t="shared" ca="1" si="1"/>
        <v>30050</v>
      </c>
    </row>
    <row r="13" spans="1:19">
      <c r="A13" s="13">
        <v>6490</v>
      </c>
      <c r="B13" s="13">
        <f ca="1">MAX(IFERROR(INDEX('Input Echo'!$M$11:$M$596,MATCH('(1)Flange Peq'!$A13,'Input Echo'!$I$11:$I$596,0)),0),IFERROR(INDEX('Input Echo'!$M$11:$M$596,MATCH('(1)Flange Peq'!$A13,'Input Echo'!$J$11:$J$596,0)),0))</f>
        <v>300</v>
      </c>
      <c r="C13" s="13">
        <f>IFERROR(INDEX('Input Echo'!$AI$11:$AI$596,MATCH('(1)Flange Peq'!$A13,'Input Echo'!$I$11:$I$596,0)),INDEX('Input Echo'!$AI$11:$AI$596,MATCH('(1)Flange Peq'!$A13,'Input Echo'!$J$11:$J$596,0)))</f>
        <v>100</v>
      </c>
      <c r="D13" s="13">
        <f>IFERROR(INDEX('Input Echo'!$AH$11:$AH$596,MATCH('(1)Flange Peq'!$A13,'Input Echo'!$I$11:$I$596,0)),INDEX('Input Echo'!$AH$11:$AH$596,MATCH('(1)Flange Peq'!$A13,'Input Echo'!$J$11:$J$596,0)))</f>
        <v>30</v>
      </c>
      <c r="E13" s="13">
        <v>96</v>
      </c>
      <c r="F13" s="13">
        <v>13</v>
      </c>
      <c r="G13" s="13">
        <v>111.13</v>
      </c>
      <c r="H13" s="13">
        <f ca="1">MAX(IFERROR(INDEX('Input Echo'!$O$11:$O$596,MATCH('(1)Flange Peq'!$A13,'Input Echo'!$I$11:$I$596,0)),0),IFERROR(INDEX('Input Echo'!$O$11:$O$596,MATCH('(1)Flange Peq'!$A13,'Input Echo'!$J$11:$J$596,0)),0))</f>
        <v>200</v>
      </c>
      <c r="I13" s="16">
        <f t="shared" ca="1" si="2"/>
        <v>30.3670265554839</v>
      </c>
      <c r="J13" s="13">
        <v>21</v>
      </c>
      <c r="K13" s="13">
        <v>58.67</v>
      </c>
      <c r="L13" s="16">
        <f t="shared" ca="1" si="0"/>
        <v>51.759036228880007</v>
      </c>
      <c r="M13" s="13" t="str">
        <f t="shared" ca="1" si="1"/>
        <v>300100</v>
      </c>
    </row>
    <row r="14" spans="1:19">
      <c r="A14" s="13">
        <v>6410</v>
      </c>
      <c r="B14" s="13">
        <f ca="1">MAX(IFERROR(INDEX('Input Echo'!$M$11:$M$596,MATCH('(1)Flange Peq'!$A14,'Input Echo'!$I$11:$I$596,0)),0),IFERROR(INDEX('Input Echo'!$M$11:$M$596,MATCH('(1)Flange Peq'!$A14,'Input Echo'!$J$11:$J$596,0)),0))</f>
        <v>300</v>
      </c>
      <c r="C14" s="13">
        <f>IFERROR(INDEX('Input Echo'!$AI$11:$AI$596,MATCH('(1)Flange Peq'!$A14,'Input Echo'!$I$11:$I$596,0)),INDEX('Input Echo'!$AI$11:$AI$596,MATCH('(1)Flange Peq'!$A14,'Input Echo'!$J$11:$J$596,0)))</f>
        <v>50</v>
      </c>
      <c r="D14" s="13">
        <f>IFERROR(INDEX('Input Echo'!$AH$11:$AH$596,MATCH('(1)Flange Peq'!$A14,'Input Echo'!$I$11:$I$596,0)),INDEX('Input Echo'!$AH$11:$AH$596,MATCH('(1)Flange Peq'!$A14,'Input Echo'!$J$11:$J$596,0)))</f>
        <v>30</v>
      </c>
      <c r="E14" s="13">
        <v>108</v>
      </c>
      <c r="F14" s="13">
        <v>58</v>
      </c>
      <c r="G14" s="13">
        <v>111.13</v>
      </c>
      <c r="H14" s="13">
        <f ca="1">MAX(IFERROR(INDEX('Input Echo'!$O$11:$O$596,MATCH('(1)Flange Peq'!$A14,'Input Echo'!$I$11:$I$596,0)),0),IFERROR(INDEX('Input Echo'!$O$11:$O$596,MATCH('(1)Flange Peq'!$A14,'Input Echo'!$J$11:$J$596,0)),0))</f>
        <v>127</v>
      </c>
      <c r="I14" s="16">
        <v>0</v>
      </c>
      <c r="J14" s="13">
        <v>21</v>
      </c>
      <c r="K14" s="13">
        <v>58.67</v>
      </c>
      <c r="L14" s="16">
        <f t="shared" si="0"/>
        <v>0</v>
      </c>
      <c r="M14" s="13" t="str">
        <f t="shared" ca="1" si="1"/>
        <v>30050</v>
      </c>
    </row>
    <row r="15" spans="1:19">
      <c r="A15" s="13">
        <v>6330</v>
      </c>
      <c r="B15" s="13">
        <f ca="1">MAX(IFERROR(INDEX('Input Echo'!$M$11:$M$596,MATCH('(1)Flange Peq'!$A15,'Input Echo'!$I$11:$I$596,0)),0),IFERROR(INDEX('Input Echo'!$M$11:$M$596,MATCH('(1)Flange Peq'!$A15,'Input Echo'!$J$11:$J$596,0)),0))</f>
        <v>150</v>
      </c>
      <c r="C15" s="13">
        <f>IFERROR(INDEX('Input Echo'!$AI$11:$AI$596,MATCH('(1)Flange Peq'!$A15,'Input Echo'!$I$11:$I$596,0)),INDEX('Input Echo'!$AI$11:$AI$596,MATCH('(1)Flange Peq'!$A15,'Input Echo'!$J$11:$J$596,0)))</f>
        <v>80</v>
      </c>
      <c r="D15" s="13">
        <f>IFERROR(INDEX('Input Echo'!$AH$11:$AH$596,MATCH('(1)Flange Peq'!$A15,'Input Echo'!$I$11:$I$596,0)),INDEX('Input Echo'!$AH$11:$AH$596,MATCH('(1)Flange Peq'!$A15,'Input Echo'!$J$11:$J$596,0)))</f>
        <v>30</v>
      </c>
      <c r="E15" s="13">
        <v>145</v>
      </c>
      <c r="F15" s="13">
        <v>53</v>
      </c>
      <c r="G15" s="13">
        <v>111.13</v>
      </c>
      <c r="H15" s="13">
        <f ca="1">MAX(IFERROR(INDEX('Input Echo'!$O$11:$O$596,MATCH('(1)Flange Peq'!$A15,'Input Echo'!$I$11:$I$596,0)),0),IFERROR(INDEX('Input Echo'!$O$11:$O$596,MATCH('(1)Flange Peq'!$A15,'Input Echo'!$J$11:$J$596,0)),0))</f>
        <v>152.4</v>
      </c>
      <c r="I15" s="16">
        <f t="shared" ca="1" si="2"/>
        <v>31.583653723673471</v>
      </c>
      <c r="J15" s="13">
        <v>21</v>
      </c>
      <c r="K15" s="13">
        <v>22.6</v>
      </c>
      <c r="L15" s="16">
        <f t="shared" ca="1" si="0"/>
        <v>139.75068019324544</v>
      </c>
      <c r="M15" s="13" t="str">
        <f t="shared" ca="1" si="1"/>
        <v>15080</v>
      </c>
      <c r="R15" s="13">
        <v>150</v>
      </c>
      <c r="S15" s="13">
        <v>150</v>
      </c>
    </row>
    <row r="16" spans="1:19">
      <c r="A16" s="13">
        <v>7470</v>
      </c>
      <c r="B16" s="13">
        <f ca="1">MAX(IFERROR(INDEX('Input Echo'!$M$11:$M$596,MATCH('(1)Flange Peq'!$A16,'Input Echo'!$I$11:$I$596,0)),0),IFERROR(INDEX('Input Echo'!$M$11:$M$596,MATCH('(1)Flange Peq'!$A16,'Input Echo'!$J$11:$J$596,0)),0))</f>
        <v>150</v>
      </c>
      <c r="C16" s="13">
        <f>IFERROR(INDEX('Input Echo'!$AI$11:$AI$596,MATCH('(1)Flange Peq'!$A16,'Input Echo'!$I$11:$I$596,0)),INDEX('Input Echo'!$AI$11:$AI$596,MATCH('(1)Flange Peq'!$A16,'Input Echo'!$J$11:$J$596,0)))</f>
        <v>80</v>
      </c>
      <c r="D16" s="13">
        <f>IFERROR(INDEX('Input Echo'!$AH$11:$AH$596,MATCH('(1)Flange Peq'!$A16,'Input Echo'!$I$11:$I$596,0)),INDEX('Input Echo'!$AH$11:$AH$596,MATCH('(1)Flange Peq'!$A16,'Input Echo'!$J$11:$J$596,0)))</f>
        <v>30</v>
      </c>
      <c r="E16" s="13">
        <v>58</v>
      </c>
      <c r="F16" s="13">
        <v>9</v>
      </c>
      <c r="G16" s="13">
        <v>111.13</v>
      </c>
      <c r="H16" s="13">
        <f ca="1">MAX(IFERROR(INDEX('Input Echo'!$O$11:$O$596,MATCH('(1)Flange Peq'!$A16,'Input Echo'!$I$11:$I$596,0)),0),IFERROR(INDEX('Input Echo'!$O$11:$O$596,MATCH('(1)Flange Peq'!$A16,'Input Echo'!$J$11:$J$596,0)),0))</f>
        <v>152.4</v>
      </c>
      <c r="I16" s="16">
        <f t="shared" ca="1" si="2"/>
        <v>30.303333501552935</v>
      </c>
      <c r="J16" s="13">
        <v>21</v>
      </c>
      <c r="K16" s="13">
        <v>22.6</v>
      </c>
      <c r="L16" s="16">
        <f t="shared" ca="1" si="0"/>
        <v>134.08554646704837</v>
      </c>
      <c r="M16" s="13" t="str">
        <f t="shared" ca="1" si="1"/>
        <v>15080</v>
      </c>
      <c r="R16">
        <v>150</v>
      </c>
      <c r="S16">
        <v>80</v>
      </c>
    </row>
    <row r="17" spans="1:19">
      <c r="A17" s="13">
        <v>88</v>
      </c>
      <c r="B17" s="13">
        <f ca="1">MAX(IFERROR(INDEX('Input Echo'!$M$11:$M$596,MATCH('(1)Flange Peq'!$A17,'Input Echo'!$I$11:$I$596,0)),0),IFERROR(INDEX('Input Echo'!$M$11:$M$596,MATCH('(1)Flange Peq'!$A17,'Input Echo'!$J$11:$J$596,0)),0))</f>
        <v>150</v>
      </c>
      <c r="C17" s="13">
        <f>IFERROR(INDEX('Input Echo'!$AI$11:$AI$596,MATCH('(1)Flange Peq'!$A17,'Input Echo'!$I$11:$I$596,0)),INDEX('Input Echo'!$AI$11:$AI$596,MATCH('(1)Flange Peq'!$A17,'Input Echo'!$J$11:$J$596,0)))</f>
        <v>50</v>
      </c>
      <c r="D17" s="13">
        <f>IFERROR(INDEX('Input Echo'!$AH$11:$AH$596,MATCH('(1)Flange Peq'!$A17,'Input Echo'!$I$11:$I$596,0)),INDEX('Input Echo'!$AH$11:$AH$596,MATCH('(1)Flange Peq'!$A17,'Input Echo'!$J$11:$J$596,0)))</f>
        <v>30</v>
      </c>
      <c r="E17" s="13">
        <v>752</v>
      </c>
      <c r="F17" s="13">
        <v>128</v>
      </c>
      <c r="G17" s="13">
        <v>77.849999999999994</v>
      </c>
      <c r="H17" s="13">
        <f ca="1">MAX(IFERROR(INDEX('Input Echo'!$O$11:$O$596,MATCH('(1)Flange Peq'!$A17,'Input Echo'!$I$11:$I$596,0)),0),IFERROR(INDEX('Input Echo'!$O$11:$O$596,MATCH('(1)Flange Peq'!$A17,'Input Echo'!$J$11:$J$596,0)),0))</f>
        <v>120.6</v>
      </c>
      <c r="I17" s="16">
        <f t="shared" ca="1" si="2"/>
        <v>40.498818487306565</v>
      </c>
      <c r="J17" s="13">
        <v>21</v>
      </c>
      <c r="K17" s="13">
        <v>22.6</v>
      </c>
      <c r="L17" s="16">
        <f t="shared" ca="1" si="0"/>
        <v>179.19831189073702</v>
      </c>
      <c r="M17" s="13" t="str">
        <f t="shared" ca="1" si="1"/>
        <v>15050</v>
      </c>
      <c r="R17" s="13">
        <v>300</v>
      </c>
      <c r="S17">
        <v>50</v>
      </c>
    </row>
    <row r="18" spans="1:19">
      <c r="A18" s="13">
        <v>89</v>
      </c>
      <c r="B18" s="13">
        <f ca="1">MAX(IFERROR(INDEX('Input Echo'!$M$11:$M$596,MATCH('(1)Flange Peq'!$A18,'Input Echo'!$I$11:$I$596,0)),0),IFERROR(INDEX('Input Echo'!$M$11:$M$596,MATCH('(1)Flange Peq'!$A18,'Input Echo'!$J$11:$J$596,0)),0))</f>
        <v>150</v>
      </c>
      <c r="C18" s="13">
        <f>IFERROR(INDEX('Input Echo'!$AI$11:$AI$596,MATCH('(1)Flange Peq'!$A18,'Input Echo'!$I$11:$I$596,0)),INDEX('Input Echo'!$AI$11:$AI$596,MATCH('(1)Flange Peq'!$A18,'Input Echo'!$J$11:$J$596,0)))</f>
        <v>50</v>
      </c>
      <c r="D18" s="13">
        <f>IFERROR(INDEX('Input Echo'!$AH$11:$AH$596,MATCH('(1)Flange Peq'!$A18,'Input Echo'!$I$11:$I$596,0)),INDEX('Input Echo'!$AH$11:$AH$596,MATCH('(1)Flange Peq'!$A18,'Input Echo'!$J$11:$J$596,0)))</f>
        <v>30</v>
      </c>
      <c r="E18" s="13">
        <v>723</v>
      </c>
      <c r="F18" s="13">
        <v>126</v>
      </c>
      <c r="G18" s="13">
        <v>77.849999999999994</v>
      </c>
      <c r="H18" s="13">
        <f ca="1">MAX(IFERROR(INDEX('Input Echo'!$O$11:$O$596,MATCH('(1)Flange Peq'!$A18,'Input Echo'!$I$11:$I$596,0)),0),IFERROR(INDEX('Input Echo'!$O$11:$O$596,MATCH('(1)Flange Peq'!$A18,'Input Echo'!$J$11:$J$596,0)),0))</f>
        <v>120.6</v>
      </c>
      <c r="I18" s="16">
        <f t="shared" ca="1" si="2"/>
        <v>40.298534966199973</v>
      </c>
      <c r="J18" s="13">
        <v>21</v>
      </c>
      <c r="K18" s="13">
        <v>22.6</v>
      </c>
      <c r="L18" s="16">
        <f t="shared" ca="1" si="0"/>
        <v>178.31210162035384</v>
      </c>
      <c r="M18" s="13" t="str">
        <f t="shared" ca="1" si="1"/>
        <v>15050</v>
      </c>
    </row>
    <row r="19" spans="1:19">
      <c r="A19" s="13">
        <v>8930</v>
      </c>
      <c r="B19" s="13">
        <f ca="1">MAX(IFERROR(INDEX('Input Echo'!$M$11:$M$596,MATCH('(1)Flange Peq'!$A19,'Input Echo'!$I$11:$I$596,0)),0),IFERROR(INDEX('Input Echo'!$M$11:$M$596,MATCH('(1)Flange Peq'!$A19,'Input Echo'!$J$11:$J$596,0)),0))</f>
        <v>0</v>
      </c>
      <c r="C19" s="13">
        <f>IFERROR(INDEX('Input Echo'!$AI$11:$AI$596,MATCH('(1)Flange Peq'!$A19,'Input Echo'!$I$11:$I$596,0)),INDEX('Input Echo'!$AI$11:$AI$596,MATCH('(1)Flange Peq'!$A19,'Input Echo'!$J$11:$J$596,0)))</f>
        <v>50</v>
      </c>
      <c r="D19" s="13">
        <f>IFERROR(INDEX('Input Echo'!$AH$11:$AH$596,MATCH('(1)Flange Peq'!$A19,'Input Echo'!$I$11:$I$596,0)),INDEX('Input Echo'!$AH$11:$AH$596,MATCH('(1)Flange Peq'!$A19,'Input Echo'!$J$11:$J$596,0)))</f>
        <v>30</v>
      </c>
      <c r="E19" s="13">
        <v>87</v>
      </c>
      <c r="F19" s="13">
        <v>46</v>
      </c>
      <c r="G19" s="13">
        <v>77.849999999999994</v>
      </c>
      <c r="H19" s="13">
        <f ca="1">MAX(IFERROR(INDEX('Input Echo'!$O$11:$O$596,MATCH('(1)Flange Peq'!$A19,'Input Echo'!$I$11:$I$596,0)),0),IFERROR(INDEX('Input Echo'!$O$11:$O$596,MATCH('(1)Flange Peq'!$A19,'Input Echo'!$J$11:$J$596,0)),0))</f>
        <v>0</v>
      </c>
      <c r="I19" s="16" t="e">
        <f t="shared" ca="1" si="2"/>
        <v>#DIV/0!</v>
      </c>
      <c r="J19" s="13">
        <v>21</v>
      </c>
      <c r="K19" s="13">
        <v>22.6</v>
      </c>
      <c r="L19" s="16" t="e">
        <f t="shared" ca="1" si="0"/>
        <v>#DIV/0!</v>
      </c>
      <c r="M19" s="13" t="str">
        <f t="shared" ca="1" si="1"/>
        <v>050</v>
      </c>
    </row>
    <row r="20" spans="1:19">
      <c r="A20" s="13">
        <v>92</v>
      </c>
      <c r="B20" s="13">
        <f ca="1">MAX(IFERROR(INDEX('Input Echo'!$M$11:$M$596,MATCH('(1)Flange Peq'!$A20,'Input Echo'!$I$11:$I$596,0)),0),IFERROR(INDEX('Input Echo'!$M$11:$M$596,MATCH('(1)Flange Peq'!$A20,'Input Echo'!$J$11:$J$596,0)),0))</f>
        <v>150</v>
      </c>
      <c r="C20" s="13">
        <f>IFERROR(INDEX('Input Echo'!$AI$11:$AI$596,MATCH('(1)Flange Peq'!$A20,'Input Echo'!$I$11:$I$596,0)),INDEX('Input Echo'!$AI$11:$AI$596,MATCH('(1)Flange Peq'!$A20,'Input Echo'!$J$11:$J$596,0)))</f>
        <v>25</v>
      </c>
      <c r="D20" s="13">
        <f>IFERROR(INDEX('Input Echo'!$AH$11:$AH$596,MATCH('(1)Flange Peq'!$A20,'Input Echo'!$I$11:$I$596,0)),INDEX('Input Echo'!$AH$11:$AH$596,MATCH('(1)Flange Peq'!$A20,'Input Echo'!$J$11:$J$596,0)))</f>
        <v>30</v>
      </c>
      <c r="E20" s="13">
        <v>0</v>
      </c>
      <c r="F20" s="13">
        <v>0</v>
      </c>
      <c r="G20" s="13">
        <v>39.75</v>
      </c>
      <c r="H20" s="13">
        <f ca="1">MAX(IFERROR(INDEX('Input Echo'!$O$11:$O$596,MATCH('(1)Flange Peq'!$A20,'Input Echo'!$I$11:$I$596,0)),0),IFERROR(INDEX('Input Echo'!$O$11:$O$596,MATCH('(1)Flange Peq'!$A20,'Input Echo'!$J$11:$J$596,0)),0))</f>
        <v>0</v>
      </c>
      <c r="I20" s="16" t="e">
        <f t="shared" ca="1" si="2"/>
        <v>#DIV/0!</v>
      </c>
      <c r="J20" s="13">
        <v>21</v>
      </c>
      <c r="K20" s="13">
        <v>22.6</v>
      </c>
      <c r="L20" s="16" t="e">
        <f t="shared" ca="1" si="0"/>
        <v>#DIV/0!</v>
      </c>
      <c r="M20" s="13" t="str">
        <f t="shared" ca="1" si="1"/>
        <v>15025</v>
      </c>
    </row>
    <row r="21" spans="1:19">
      <c r="A21" s="13">
        <v>102</v>
      </c>
      <c r="B21" s="13">
        <f ca="1">MAX(IFERROR(INDEX('Input Echo'!$M$11:$M$596,MATCH('(1)Flange Peq'!$A21,'Input Echo'!$I$11:$I$596,0)),0),IFERROR(INDEX('Input Echo'!$M$11:$M$596,MATCH('(1)Flange Peq'!$A21,'Input Echo'!$J$11:$J$596,0)),0))</f>
        <v>150</v>
      </c>
      <c r="C21" s="13">
        <f>IFERROR(INDEX('Input Echo'!$AI$11:$AI$596,MATCH('(1)Flange Peq'!$A21,'Input Echo'!$I$11:$I$596,0)),INDEX('Input Echo'!$AI$11:$AI$596,MATCH('(1)Flange Peq'!$A21,'Input Echo'!$J$11:$J$596,0)))</f>
        <v>50</v>
      </c>
      <c r="D21" s="13">
        <f>IFERROR(INDEX('Input Echo'!$AH$11:$AH$596,MATCH('(1)Flange Peq'!$A21,'Input Echo'!$I$11:$I$596,0)),INDEX('Input Echo'!$AH$11:$AH$596,MATCH('(1)Flange Peq'!$A21,'Input Echo'!$J$11:$J$596,0)))</f>
        <v>30</v>
      </c>
      <c r="E21" s="13">
        <v>805</v>
      </c>
      <c r="F21" s="13">
        <v>162</v>
      </c>
      <c r="G21" s="13">
        <v>77.849999999999994</v>
      </c>
      <c r="H21" s="13">
        <f ca="1">MAX(IFERROR(INDEX('Input Echo'!$O$11:$O$596,MATCH('(1)Flange Peq'!$A21,'Input Echo'!$I$11:$I$596,0)),0),IFERROR(INDEX('Input Echo'!$O$11:$O$596,MATCH('(1)Flange Peq'!$A21,'Input Echo'!$J$11:$J$596,0)),0))</f>
        <v>120.6</v>
      </c>
      <c r="I21" s="16">
        <v>0</v>
      </c>
      <c r="J21" s="13">
        <v>21</v>
      </c>
      <c r="K21" s="13">
        <v>22.6</v>
      </c>
      <c r="L21" s="16">
        <f t="shared" si="0"/>
        <v>0</v>
      </c>
      <c r="M21" s="13" t="str">
        <f t="shared" ca="1" si="1"/>
        <v>15050</v>
      </c>
    </row>
    <row r="22" spans="1:19">
      <c r="A22" s="13">
        <v>102</v>
      </c>
      <c r="B22" s="13">
        <f ca="1">MAX(IFERROR(INDEX('Input Echo'!$M$11:$M$596,MATCH('(1)Flange Peq'!$A22,'Input Echo'!$I$11:$I$596,0)),0),IFERROR(INDEX('Input Echo'!$M$11:$M$596,MATCH('(1)Flange Peq'!$A22,'Input Echo'!$J$11:$J$596,0)),0))</f>
        <v>150</v>
      </c>
      <c r="C22" s="13">
        <f>IFERROR(INDEX('Input Echo'!$AI$11:$AI$596,MATCH('(1)Flange Peq'!$A22,'Input Echo'!$I$11:$I$596,0)),INDEX('Input Echo'!$AI$11:$AI$596,MATCH('(1)Flange Peq'!$A22,'Input Echo'!$J$11:$J$596,0)))</f>
        <v>50</v>
      </c>
      <c r="D22" s="13">
        <f>IFERROR(INDEX('Input Echo'!$AH$11:$AH$596,MATCH('(1)Flange Peq'!$A22,'Input Echo'!$I$11:$I$596,0)),INDEX('Input Echo'!$AH$11:$AH$596,MATCH('(1)Flange Peq'!$A22,'Input Echo'!$J$11:$J$596,0)))</f>
        <v>30</v>
      </c>
      <c r="E22" s="13">
        <v>805</v>
      </c>
      <c r="F22" s="13">
        <v>162</v>
      </c>
      <c r="G22" s="13">
        <v>77.849999999999994</v>
      </c>
      <c r="H22" s="13">
        <f ca="1">MAX(IFERROR(INDEX('Input Echo'!$O$11:$O$596,MATCH('(1)Flange Peq'!$A22,'Input Echo'!$I$11:$I$596,0)),0),IFERROR(INDEX('Input Echo'!$O$11:$O$596,MATCH('(1)Flange Peq'!$A22,'Input Echo'!$J$11:$J$596,0)),0))</f>
        <v>120.6</v>
      </c>
      <c r="I22" s="16">
        <v>0</v>
      </c>
      <c r="J22" s="13">
        <v>21</v>
      </c>
      <c r="K22" s="13">
        <v>22.6</v>
      </c>
      <c r="L22" s="16">
        <f t="shared" si="0"/>
        <v>0</v>
      </c>
      <c r="M22" s="13" t="str">
        <f t="shared" ca="1" si="1"/>
        <v>15050</v>
      </c>
    </row>
    <row r="23" spans="1:19">
      <c r="A23" s="13">
        <v>20090</v>
      </c>
      <c r="B23" s="13">
        <f ca="1">MAX(IFERROR(INDEX('Input Echo'!$M$11:$M$596,MATCH('(1)Flange Peq'!$A23,'Input Echo'!$I$11:$I$596,0)),0),IFERROR(INDEX('Input Echo'!$M$11:$M$596,MATCH('(1)Flange Peq'!$A23,'Input Echo'!$J$11:$J$596,0)),0))</f>
        <v>300</v>
      </c>
      <c r="C23" s="13">
        <f>IFERROR(INDEX('Input Echo'!$AI$11:$AI$596,MATCH('(1)Flange Peq'!$A23,'Input Echo'!$I$11:$I$596,0)),INDEX('Input Echo'!$AI$11:$AI$596,MATCH('(1)Flange Peq'!$A23,'Input Echo'!$J$11:$J$596,0)))</f>
        <v>100</v>
      </c>
      <c r="D23" s="13">
        <f>IFERROR(INDEX('Input Echo'!$AH$11:$AH$596,MATCH('(1)Flange Peq'!$A23,'Input Echo'!$I$11:$I$596,0)),INDEX('Input Echo'!$AH$11:$AH$596,MATCH('(1)Flange Peq'!$A23,'Input Echo'!$J$11:$J$596,0)))</f>
        <v>30</v>
      </c>
      <c r="E23" s="13">
        <v>1017</v>
      </c>
      <c r="F23" s="13">
        <v>201</v>
      </c>
      <c r="G23" s="13">
        <v>138.18</v>
      </c>
      <c r="H23" s="13">
        <f ca="1">MAX(IFERROR(INDEX('Input Echo'!$O$11:$O$596,MATCH('(1)Flange Peq'!$A23,'Input Echo'!$I$11:$I$596,0)),0),IFERROR(INDEX('Input Echo'!$O$11:$O$596,MATCH('(1)Flange Peq'!$A23,'Input Echo'!$J$11:$J$596,0)),0))</f>
        <v>200</v>
      </c>
      <c r="I23" s="16">
        <f t="shared" ca="1" si="2"/>
        <v>33.358858378337686</v>
      </c>
      <c r="J23" s="13">
        <v>21</v>
      </c>
      <c r="K23" s="13">
        <v>58.67</v>
      </c>
      <c r="L23" s="16">
        <f t="shared" ca="1" si="0"/>
        <v>56.858459823312913</v>
      </c>
      <c r="M23" s="13" t="str">
        <f t="shared" ca="1" si="1"/>
        <v>300100</v>
      </c>
    </row>
    <row r="24" spans="1:19">
      <c r="A24" s="13">
        <v>20210</v>
      </c>
      <c r="B24" s="13">
        <f ca="1">MAX(IFERROR(INDEX('Input Echo'!$M$11:$M$596,MATCH('(1)Flange Peq'!$A24,'Input Echo'!$I$11:$I$596,0)),0),IFERROR(INDEX('Input Echo'!$M$11:$M$596,MATCH('(1)Flange Peq'!$A24,'Input Echo'!$J$11:$J$596,0)),0))</f>
        <v>300</v>
      </c>
      <c r="C24" s="13">
        <f>IFERROR(INDEX('Input Echo'!$AI$11:$AI$596,MATCH('(1)Flange Peq'!$A24,'Input Echo'!$I$11:$I$596,0)),INDEX('Input Echo'!$AI$11:$AI$596,MATCH('(1)Flange Peq'!$A24,'Input Echo'!$J$11:$J$596,0)))</f>
        <v>150</v>
      </c>
      <c r="D24" s="13">
        <f>IFERROR(INDEX('Input Echo'!$AH$11:$AH$596,MATCH('(1)Flange Peq'!$A24,'Input Echo'!$I$11:$I$596,0)),INDEX('Input Echo'!$AH$11:$AH$596,MATCH('(1)Flange Peq'!$A24,'Input Echo'!$J$11:$J$596,0)))</f>
        <v>30</v>
      </c>
      <c r="E24" s="13">
        <v>1238</v>
      </c>
      <c r="F24" s="13">
        <v>1065</v>
      </c>
      <c r="G24" s="13">
        <v>196.09</v>
      </c>
      <c r="H24" s="13">
        <f ca="1">MAX(IFERROR(INDEX('Input Echo'!$O$11:$O$596,MATCH('(1)Flange Peq'!$A24,'Input Echo'!$I$11:$I$596,0)),0),IFERROR(INDEX('Input Echo'!$O$11:$O$596,MATCH('(1)Flange Peq'!$A24,'Input Echo'!$J$11:$J$596,0)),0))</f>
        <v>269.89999999999998</v>
      </c>
      <c r="I24" s="16">
        <f t="shared" ca="1" si="2"/>
        <v>35.636379249838733</v>
      </c>
      <c r="J24" s="13">
        <v>21</v>
      </c>
      <c r="K24" s="13">
        <v>58.67</v>
      </c>
      <c r="L24" s="16">
        <f t="shared" ca="1" si="0"/>
        <v>60.740377108980283</v>
      </c>
      <c r="M24" s="13" t="str">
        <f t="shared" ca="1" si="1"/>
        <v>300150</v>
      </c>
    </row>
    <row r="25" spans="1:19">
      <c r="A25" s="13">
        <v>2015</v>
      </c>
      <c r="B25" s="13">
        <f ca="1">MAX(IFERROR(INDEX('Input Echo'!$M$11:$M$596,MATCH('(1)Flange Peq'!$A25,'Input Echo'!$I$11:$I$596,0)),0),IFERROR(INDEX('Input Echo'!$M$11:$M$596,MATCH('(1)Flange Peq'!$A25,'Input Echo'!$J$11:$J$596,0)),0))</f>
        <v>300</v>
      </c>
      <c r="C25" s="13">
        <f>IFERROR(INDEX('Input Echo'!$AI$11:$AI$596,MATCH('(1)Flange Peq'!$A25,'Input Echo'!$I$11:$I$596,0)),INDEX('Input Echo'!$AI$11:$AI$596,MATCH('(1)Flange Peq'!$A25,'Input Echo'!$J$11:$J$596,0)))</f>
        <v>80</v>
      </c>
      <c r="D25" s="13">
        <f>IFERROR(INDEX('Input Echo'!$AH$11:$AH$596,MATCH('(1)Flange Peq'!$A25,'Input Echo'!$I$11:$I$596,0)),INDEX('Input Echo'!$AH$11:$AH$596,MATCH('(1)Flange Peq'!$A25,'Input Echo'!$J$11:$J$596,0)))</f>
        <v>30</v>
      </c>
      <c r="E25" s="13">
        <v>1039</v>
      </c>
      <c r="F25" s="13">
        <v>71</v>
      </c>
      <c r="G25" s="13">
        <v>77.849999999999994</v>
      </c>
      <c r="H25" s="13">
        <f ca="1">MAX(IFERROR(INDEX('Input Echo'!$O$11:$O$596,MATCH('(1)Flange Peq'!$A25,'Input Echo'!$I$11:$I$596,0)),0),IFERROR(INDEX('Input Echo'!$O$11:$O$596,MATCH('(1)Flange Peq'!$A25,'Input Echo'!$J$11:$J$596,0)),0))</f>
        <v>127</v>
      </c>
      <c r="I25" s="16">
        <v>0</v>
      </c>
      <c r="J25" s="13">
        <v>21</v>
      </c>
      <c r="K25" s="13">
        <v>58.67</v>
      </c>
      <c r="L25" s="16">
        <f t="shared" si="0"/>
        <v>0</v>
      </c>
      <c r="M25" s="13" t="str">
        <f t="shared" ca="1" si="1"/>
        <v>30080</v>
      </c>
    </row>
    <row r="26" spans="1:19">
      <c r="A26" s="13">
        <v>20040</v>
      </c>
      <c r="B26" s="13">
        <f ca="1">MAX(IFERROR(INDEX('Input Echo'!$M$11:$M$596,MATCH('(1)Flange Peq'!$A26,'Input Echo'!$I$11:$I$596,0)),0),IFERROR(INDEX('Input Echo'!$M$11:$M$596,MATCH('(1)Flange Peq'!$A26,'Input Echo'!$J$11:$J$596,0)),0))</f>
        <v>300</v>
      </c>
      <c r="C26" s="13">
        <f>IFERROR(INDEX('Input Echo'!$AI$11:$AI$596,MATCH('(1)Flange Peq'!$A26,'Input Echo'!$I$11:$I$596,0)),INDEX('Input Echo'!$AI$11:$AI$596,MATCH('(1)Flange Peq'!$A26,'Input Echo'!$J$11:$J$596,0)))</f>
        <v>50</v>
      </c>
      <c r="D26" s="13">
        <f>IFERROR(INDEX('Input Echo'!$AH$11:$AH$596,MATCH('(1)Flange Peq'!$A26,'Input Echo'!$I$11:$I$596,0)),INDEX('Input Echo'!$AH$11:$AH$596,MATCH('(1)Flange Peq'!$A26,'Input Echo'!$J$11:$J$596,0)))</f>
        <v>30</v>
      </c>
      <c r="E26" s="13">
        <v>1039</v>
      </c>
      <c r="F26" s="13">
        <v>30</v>
      </c>
      <c r="G26" s="13">
        <v>77.849999999999994</v>
      </c>
      <c r="H26" s="13">
        <f ca="1">MAX(IFERROR(INDEX('Input Echo'!$O$11:$O$596,MATCH('(1)Flange Peq'!$A26,'Input Echo'!$I$11:$I$596,0)),0),IFERROR(INDEX('Input Echo'!$O$11:$O$596,MATCH('(1)Flange Peq'!$A26,'Input Echo'!$J$11:$J$596,0)),0))</f>
        <v>127</v>
      </c>
      <c r="I26" s="16">
        <v>0</v>
      </c>
      <c r="J26" s="13">
        <v>21</v>
      </c>
      <c r="K26" s="13">
        <v>58.67</v>
      </c>
      <c r="L26" s="16">
        <f t="shared" si="0"/>
        <v>0</v>
      </c>
      <c r="M26" s="13" t="str">
        <f t="shared" ca="1" si="1"/>
        <v>30050</v>
      </c>
    </row>
    <row r="27" spans="1:19">
      <c r="A27" s="13">
        <v>6210</v>
      </c>
      <c r="B27" s="13">
        <f ca="1">MAX(IFERROR(INDEX('Input Echo'!$M$11:$M$596,MATCH('(1)Flange Peq'!$A27,'Input Echo'!$I$11:$I$596,0)),0),IFERROR(INDEX('Input Echo'!$M$11:$M$596,MATCH('(1)Flange Peq'!$A27,'Input Echo'!$J$11:$J$596,0)),0))</f>
        <v>300</v>
      </c>
      <c r="C27" s="13">
        <f>IFERROR(INDEX('Input Echo'!$AI$11:$AI$596,MATCH('(1)Flange Peq'!$A27,'Input Echo'!$I$11:$I$596,0)),INDEX('Input Echo'!$AI$11:$AI$596,MATCH('(1)Flange Peq'!$A27,'Input Echo'!$J$11:$J$596,0)))</f>
        <v>80</v>
      </c>
      <c r="D27" s="13">
        <f>IFERROR(INDEX('Input Echo'!$AH$11:$AH$596,MATCH('(1)Flange Peq'!$A27,'Input Echo'!$I$11:$I$596,0)),INDEX('Input Echo'!$AH$11:$AH$596,MATCH('(1)Flange Peq'!$A27,'Input Echo'!$J$11:$J$596,0)))</f>
        <v>30</v>
      </c>
      <c r="E27" s="13">
        <v>732</v>
      </c>
      <c r="F27" s="13">
        <v>95</v>
      </c>
      <c r="G27" s="13">
        <v>111.13</v>
      </c>
      <c r="H27" s="13">
        <f ca="1">MAX(IFERROR(INDEX('Input Echo'!$O$11:$O$596,MATCH('(1)Flange Peq'!$A27,'Input Echo'!$I$11:$I$596,0)),0),IFERROR(INDEX('Input Echo'!$O$11:$O$596,MATCH('(1)Flange Peq'!$A27,'Input Echo'!$J$11:$J$596,0)),0))</f>
        <v>168.3</v>
      </c>
      <c r="I27" s="16">
        <f t="shared" ca="1" si="2"/>
        <v>33.0824795843874</v>
      </c>
      <c r="J27" s="13">
        <v>21</v>
      </c>
      <c r="K27" s="13">
        <v>58.67</v>
      </c>
      <c r="L27" s="16">
        <f t="shared" ca="1" si="0"/>
        <v>56.387386371889214</v>
      </c>
      <c r="M27" s="13" t="str">
        <f t="shared" ca="1" si="1"/>
        <v>30080</v>
      </c>
    </row>
    <row r="28" spans="1:19">
      <c r="A28" s="13">
        <v>6220</v>
      </c>
      <c r="B28" s="13">
        <f ca="1">MAX(IFERROR(INDEX('Input Echo'!$M$11:$M$596,MATCH('(1)Flange Peq'!$A28,'Input Echo'!$I$11:$I$596,0)),0),IFERROR(INDEX('Input Echo'!$M$11:$M$596,MATCH('(1)Flange Peq'!$A28,'Input Echo'!$J$11:$J$596,0)),0))</f>
        <v>0</v>
      </c>
      <c r="C28" s="13">
        <f>IFERROR(INDEX('Input Echo'!$AI$11:$AI$596,MATCH('(1)Flange Peq'!$A28,'Input Echo'!$I$11:$I$596,0)),INDEX('Input Echo'!$AI$11:$AI$596,MATCH('(1)Flange Peq'!$A28,'Input Echo'!$J$11:$J$596,0)))</f>
        <v>80</v>
      </c>
      <c r="D28" s="13">
        <f>IFERROR(INDEX('Input Echo'!$AH$11:$AH$596,MATCH('(1)Flange Peq'!$A28,'Input Echo'!$I$11:$I$596,0)),INDEX('Input Echo'!$AH$11:$AH$596,MATCH('(1)Flange Peq'!$A28,'Input Echo'!$J$11:$J$596,0)))</f>
        <v>30</v>
      </c>
      <c r="E28" s="13">
        <v>664</v>
      </c>
      <c r="F28" s="13">
        <v>108</v>
      </c>
      <c r="G28" s="13">
        <v>111.13</v>
      </c>
      <c r="H28" s="13">
        <f ca="1">MAX(IFERROR(INDEX('Input Echo'!$O$11:$O$596,MATCH('(1)Flange Peq'!$A28,'Input Echo'!$I$11:$I$596,0)),0),IFERROR(INDEX('Input Echo'!$O$11:$O$596,MATCH('(1)Flange Peq'!$A28,'Input Echo'!$J$11:$J$596,0)),0))</f>
        <v>0</v>
      </c>
      <c r="I28" s="16" t="e">
        <f t="shared" ca="1" si="2"/>
        <v>#DIV/0!</v>
      </c>
      <c r="J28" s="13">
        <v>21</v>
      </c>
      <c r="K28" s="13">
        <v>58.67</v>
      </c>
      <c r="L28" s="16" t="e">
        <f t="shared" ca="1" si="0"/>
        <v>#DIV/0!</v>
      </c>
      <c r="M28" s="13" t="str">
        <f t="shared" ca="1" si="1"/>
        <v>080</v>
      </c>
    </row>
    <row r="29" spans="1:19">
      <c r="A29" s="13">
        <v>6250</v>
      </c>
      <c r="B29" s="13">
        <f ca="1">MAX(IFERROR(INDEX('Input Echo'!$M$11:$M$596,MATCH('(1)Flange Peq'!$A29,'Input Echo'!$I$11:$I$596,0)),0),IFERROR(INDEX('Input Echo'!$M$11:$M$596,MATCH('(1)Flange Peq'!$A29,'Input Echo'!$J$11:$J$596,0)),0))</f>
        <v>300</v>
      </c>
      <c r="C29" s="13">
        <f>IFERROR(INDEX('Input Echo'!$AI$11:$AI$596,MATCH('(1)Flange Peq'!$A29,'Input Echo'!$I$11:$I$596,0)),INDEX('Input Echo'!$AI$11:$AI$596,MATCH('(1)Flange Peq'!$A29,'Input Echo'!$J$11:$J$596,0)))</f>
        <v>200</v>
      </c>
      <c r="D29" s="13">
        <f>IFERROR(INDEX('Input Echo'!$AH$11:$AH$596,MATCH('(1)Flange Peq'!$A29,'Input Echo'!$I$11:$I$596,0)),INDEX('Input Echo'!$AH$11:$AH$596,MATCH('(1)Flange Peq'!$A29,'Input Echo'!$J$11:$J$596,0)))</f>
        <v>30</v>
      </c>
      <c r="E29" s="13">
        <v>108</v>
      </c>
      <c r="F29" s="13">
        <v>22</v>
      </c>
      <c r="G29" s="13">
        <v>111.13</v>
      </c>
      <c r="H29" s="13">
        <f ca="1">MAX(IFERROR(INDEX('Input Echo'!$O$11:$O$596,MATCH('(1)Flange Peq'!$A29,'Input Echo'!$I$11:$I$596,0)),0),IFERROR(INDEX('Input Echo'!$O$11:$O$596,MATCH('(1)Flange Peq'!$A29,'Input Echo'!$J$11:$J$596,0)),0))</f>
        <v>127</v>
      </c>
      <c r="I29" s="16">
        <f t="shared" ca="1" si="2"/>
        <v>30.82572045292401</v>
      </c>
      <c r="J29" s="13">
        <v>21</v>
      </c>
      <c r="K29" s="13">
        <v>58.67</v>
      </c>
      <c r="L29" s="16">
        <f t="shared" ca="1" si="0"/>
        <v>52.54085640518835</v>
      </c>
      <c r="M29" s="13" t="str">
        <f t="shared" ca="1" si="1"/>
        <v>300200</v>
      </c>
    </row>
    <row r="30" spans="1:19">
      <c r="A30" s="13">
        <v>74</v>
      </c>
      <c r="B30" s="13">
        <f ca="1">MAX(IFERROR(INDEX('Input Echo'!$M$11:$M$596,MATCH('(1)Flange Peq'!$A30,'Input Echo'!$I$11:$I$596,0)),0),IFERROR(INDEX('Input Echo'!$M$11:$M$596,MATCH('(1)Flange Peq'!$A30,'Input Echo'!$J$11:$J$596,0)),0))</f>
        <v>300</v>
      </c>
      <c r="C30" s="13">
        <f>IFERROR(INDEX('Input Echo'!$AI$11:$AI$596,MATCH('(1)Flange Peq'!$A30,'Input Echo'!$I$11:$I$596,0)),INDEX('Input Echo'!$AI$11:$AI$596,MATCH('(1)Flange Peq'!$A30,'Input Echo'!$J$11:$J$596,0)))</f>
        <v>80</v>
      </c>
      <c r="D30" s="13">
        <f>IFERROR(INDEX('Input Echo'!$AH$11:$AH$596,MATCH('(1)Flange Peq'!$A30,'Input Echo'!$I$11:$I$596,0)),INDEX('Input Echo'!$AH$11:$AH$596,MATCH('(1)Flange Peq'!$A30,'Input Echo'!$J$11:$J$596,0)))</f>
        <v>30</v>
      </c>
      <c r="E30" s="13">
        <v>840</v>
      </c>
      <c r="F30" s="13">
        <v>89</v>
      </c>
      <c r="G30" s="13">
        <v>111.13</v>
      </c>
      <c r="H30" s="13">
        <f ca="1">MAX(IFERROR(INDEX('Input Echo'!$O$11:$O$596,MATCH('(1)Flange Peq'!$A30,'Input Echo'!$I$11:$I$596,0)),0),IFERROR(INDEX('Input Echo'!$O$11:$O$596,MATCH('(1)Flange Peq'!$A30,'Input Echo'!$J$11:$J$596,0)),0))</f>
        <v>168.3</v>
      </c>
      <c r="I30" s="16">
        <f t="shared" ca="1" si="2"/>
        <v>33.046805329470146</v>
      </c>
      <c r="J30" s="13">
        <v>21</v>
      </c>
      <c r="K30" s="13">
        <v>58.67</v>
      </c>
      <c r="L30" s="16">
        <f t="shared" ca="1" si="0"/>
        <v>56.326581437651512</v>
      </c>
      <c r="M30" s="13" t="str">
        <f t="shared" ca="1" si="1"/>
        <v>30080</v>
      </c>
    </row>
    <row r="31" spans="1:19">
      <c r="A31" s="13">
        <v>7400</v>
      </c>
      <c r="B31" s="13">
        <f ca="1">MAX(IFERROR(INDEX('Input Echo'!$M$11:$M$596,MATCH('(1)Flange Peq'!$A31,'Input Echo'!$I$11:$I$596,0)),0),IFERROR(INDEX('Input Echo'!$M$11:$M$596,MATCH('(1)Flange Peq'!$A31,'Input Echo'!$J$11:$J$596,0)),0))</f>
        <v>300</v>
      </c>
      <c r="C31" s="13">
        <f>IFERROR(INDEX('Input Echo'!$AI$11:$AI$596,MATCH('(1)Flange Peq'!$A31,'Input Echo'!$I$11:$I$596,0)),INDEX('Input Echo'!$AI$11:$AI$596,MATCH('(1)Flange Peq'!$A31,'Input Echo'!$J$11:$J$596,0)))</f>
        <v>80</v>
      </c>
      <c r="D31" s="13">
        <f>IFERROR(INDEX('Input Echo'!$AH$11:$AH$596,MATCH('(1)Flange Peq'!$A31,'Input Echo'!$I$11:$I$596,0)),INDEX('Input Echo'!$AH$11:$AH$596,MATCH('(1)Flange Peq'!$A31,'Input Echo'!$J$11:$J$596,0)))</f>
        <v>30</v>
      </c>
      <c r="E31" s="13">
        <v>773</v>
      </c>
      <c r="F31" s="13">
        <v>101</v>
      </c>
      <c r="G31" s="13">
        <v>111.13</v>
      </c>
      <c r="H31" s="13">
        <f ca="1">MAX(IFERROR(INDEX('Input Echo'!$O$11:$O$596,MATCH('(1)Flange Peq'!$A31,'Input Echo'!$I$11:$I$596,0)),0),IFERROR(INDEX('Input Echo'!$O$11:$O$596,MATCH('(1)Flange Peq'!$A31,'Input Echo'!$J$11:$J$596,0)),0))</f>
        <v>168.3</v>
      </c>
      <c r="I31" s="16">
        <f t="shared" ca="1" si="2"/>
        <v>33.271768886403251</v>
      </c>
      <c r="J31" s="13">
        <v>21</v>
      </c>
      <c r="K31" s="13">
        <v>58.67</v>
      </c>
      <c r="L31" s="16">
        <f t="shared" ca="1" si="0"/>
        <v>56.710020259763503</v>
      </c>
      <c r="M31" s="13" t="str">
        <f t="shared" ca="1" si="1"/>
        <v>30080</v>
      </c>
    </row>
    <row r="32" spans="1:19" ht="15.75" customHeight="1">
      <c r="A32" s="13">
        <v>7412</v>
      </c>
      <c r="B32" s="13">
        <f ca="1">MAX(IFERROR(INDEX('Input Echo'!$M$11:$M$596,MATCH('(1)Flange Peq'!$A32,'Input Echo'!$I$11:$I$596,0)),0),IFERROR(INDEX('Input Echo'!$M$11:$M$596,MATCH('(1)Flange Peq'!$A32,'Input Echo'!$J$11:$J$596,0)),0))</f>
        <v>300</v>
      </c>
      <c r="C32" s="13">
        <f>IFERROR(INDEX('Input Echo'!$AI$11:$AI$596,MATCH('(1)Flange Peq'!$A32,'Input Echo'!$I$11:$I$596,0)),INDEX('Input Echo'!$AI$11:$AI$596,MATCH('(1)Flange Peq'!$A32,'Input Echo'!$J$11:$J$596,0)))</f>
        <v>50</v>
      </c>
      <c r="D32" s="13">
        <f>IFERROR(INDEX('Input Echo'!$AH$11:$AH$596,MATCH('(1)Flange Peq'!$A32,'Input Echo'!$I$11:$I$596,0)),INDEX('Input Echo'!$AH$11:$AH$596,MATCH('(1)Flange Peq'!$A32,'Input Echo'!$J$11:$J$596,0)))</f>
        <v>30</v>
      </c>
      <c r="E32" s="13">
        <v>108</v>
      </c>
      <c r="F32" s="13">
        <v>16</v>
      </c>
      <c r="G32" s="13">
        <v>77.849999999999994</v>
      </c>
      <c r="H32" s="13">
        <f ca="1">MAX(IFERROR(INDEX('Input Echo'!$O$11:$O$596,MATCH('(1)Flange Peq'!$A32,'Input Echo'!$I$11:$I$596,0)),0),IFERROR(INDEX('Input Echo'!$O$11:$O$596,MATCH('(1)Flange Peq'!$A32,'Input Echo'!$J$11:$J$596,0)),0))</f>
        <v>127</v>
      </c>
      <c r="I32" s="16">
        <f t="shared" ca="1" si="2"/>
        <v>31.285581468425246</v>
      </c>
      <c r="J32" s="13">
        <v>21</v>
      </c>
      <c r="K32" s="13">
        <v>58.67</v>
      </c>
      <c r="L32" s="16">
        <f t="shared" ca="1" si="0"/>
        <v>53.32466587425472</v>
      </c>
      <c r="M32" s="13" t="str">
        <f t="shared" ca="1" si="1"/>
        <v>30050</v>
      </c>
    </row>
    <row r="33" spans="1:13">
      <c r="A33" s="13">
        <v>7414</v>
      </c>
      <c r="B33" s="13">
        <f ca="1">MAX(IFERROR(INDEX('Input Echo'!$M$11:$M$596,MATCH('(1)Flange Peq'!$A33,'Input Echo'!$I$11:$I$596,0)),0),IFERROR(INDEX('Input Echo'!$M$11:$M$596,MATCH('(1)Flange Peq'!$A33,'Input Echo'!$J$11:$J$596,0)),0))</f>
        <v>0</v>
      </c>
      <c r="C33" s="13">
        <f>IFERROR(INDEX('Input Echo'!$AI$11:$AI$596,MATCH('(1)Flange Peq'!$A33,'Input Echo'!$I$11:$I$596,0)),INDEX('Input Echo'!$AI$11:$AI$596,MATCH('(1)Flange Peq'!$A33,'Input Echo'!$J$11:$J$596,0)))</f>
        <v>50</v>
      </c>
      <c r="D33" s="13">
        <f>IFERROR(INDEX('Input Echo'!$AH$11:$AH$596,MATCH('(1)Flange Peq'!$A33,'Input Echo'!$I$11:$I$596,0)),INDEX('Input Echo'!$AH$11:$AH$596,MATCH('(1)Flange Peq'!$A33,'Input Echo'!$J$11:$J$596,0)))</f>
        <v>30</v>
      </c>
      <c r="E33" s="13">
        <v>96</v>
      </c>
      <c r="F33" s="13">
        <v>84</v>
      </c>
      <c r="G33" s="13">
        <v>77.849999999999994</v>
      </c>
      <c r="H33" s="13">
        <f ca="1">MAX(IFERROR(INDEX('Input Echo'!$O$11:$O$596,MATCH('(1)Flange Peq'!$A33,'Input Echo'!$I$11:$I$596,0)),0),IFERROR(INDEX('Input Echo'!$O$11:$O$596,MATCH('(1)Flange Peq'!$A33,'Input Echo'!$J$11:$J$596,0)),0))</f>
        <v>0</v>
      </c>
      <c r="I33" s="16" t="e">
        <f t="shared" ca="1" si="2"/>
        <v>#DIV/0!</v>
      </c>
      <c r="J33" s="13">
        <v>21</v>
      </c>
      <c r="K33" s="13">
        <v>58.67</v>
      </c>
      <c r="L33" s="16" t="e">
        <f t="shared" ca="1" si="0"/>
        <v>#DIV/0!</v>
      </c>
      <c r="M33" s="13" t="str">
        <f t="shared" ca="1" si="1"/>
        <v>050</v>
      </c>
    </row>
    <row r="34" spans="1:13">
      <c r="A34" s="13">
        <v>7560</v>
      </c>
      <c r="B34" s="13">
        <f ca="1">MAX(IFERROR(INDEX('Input Echo'!$M$11:$M$596,MATCH('(1)Flange Peq'!$A34,'Input Echo'!$I$11:$I$596,0)),0),IFERROR(INDEX('Input Echo'!$M$11:$M$596,MATCH('(1)Flange Peq'!$A34,'Input Echo'!$J$11:$J$596,0)),0))</f>
        <v>300</v>
      </c>
      <c r="C34" s="13">
        <f>IFERROR(INDEX('Input Echo'!$AI$11:$AI$596,MATCH('(1)Flange Peq'!$A34,'Input Echo'!$I$11:$I$596,0)),INDEX('Input Echo'!$AI$11:$AI$596,MATCH('(1)Flange Peq'!$A34,'Input Echo'!$J$11:$J$596,0)))</f>
        <v>60</v>
      </c>
      <c r="D34" s="13">
        <f>IFERROR(INDEX('Input Echo'!$AH$11:$AH$596,MATCH('(1)Flange Peq'!$A34,'Input Echo'!$I$11:$I$596,0)),INDEX('Input Echo'!$AH$11:$AH$596,MATCH('(1)Flange Peq'!$A34,'Input Echo'!$J$11:$J$596,0)))</f>
        <v>30</v>
      </c>
      <c r="E34" s="13">
        <v>46</v>
      </c>
      <c r="F34" s="13">
        <v>36</v>
      </c>
      <c r="G34" s="13">
        <v>77.849999999999994</v>
      </c>
      <c r="H34" s="13">
        <f ca="1">MAX(IFERROR(INDEX('Input Echo'!$O$11:$O$596,MATCH('(1)Flange Peq'!$A34,'Input Echo'!$I$11:$I$596,0)),0),IFERROR(INDEX('Input Echo'!$O$11:$O$596,MATCH('(1)Flange Peq'!$A34,'Input Echo'!$J$11:$J$596,0)),0))</f>
        <v>127</v>
      </c>
      <c r="I34" s="16">
        <f t="shared" ca="1" si="2"/>
        <v>32.478692912550514</v>
      </c>
      <c r="J34" s="13">
        <v>21</v>
      </c>
      <c r="K34" s="13">
        <v>58.67</v>
      </c>
      <c r="L34" s="16">
        <f t="shared" ca="1" si="0"/>
        <v>55.358263017812362</v>
      </c>
      <c r="M34" s="13" t="str">
        <f t="shared" ca="1" si="1"/>
        <v>30060</v>
      </c>
    </row>
    <row r="35" spans="1:13">
      <c r="A35" s="13">
        <v>7640</v>
      </c>
      <c r="B35" s="13">
        <f ca="1">MAX(IFERROR(INDEX('Input Echo'!$M$11:$M$596,MATCH('(1)Flange Peq'!$A35,'Input Echo'!$I$11:$I$596,0)),0),IFERROR(INDEX('Input Echo'!$M$11:$M$596,MATCH('(1)Flange Peq'!$A35,'Input Echo'!$J$11:$J$596,0)),0))</f>
        <v>300</v>
      </c>
      <c r="C35" s="13">
        <f>IFERROR(INDEX('Input Echo'!$AI$11:$AI$596,MATCH('(1)Flange Peq'!$A35,'Input Echo'!$I$11:$I$596,0)),INDEX('Input Echo'!$AI$11:$AI$596,MATCH('(1)Flange Peq'!$A35,'Input Echo'!$J$11:$J$596,0)))</f>
        <v>80</v>
      </c>
      <c r="D35" s="13">
        <f>IFERROR(INDEX('Input Echo'!$AH$11:$AH$596,MATCH('(1)Flange Peq'!$A35,'Input Echo'!$I$11:$I$596,0)),INDEX('Input Echo'!$AH$11:$AH$596,MATCH('(1)Flange Peq'!$A35,'Input Echo'!$J$11:$J$596,0)))</f>
        <v>30</v>
      </c>
      <c r="E35" s="13">
        <v>585</v>
      </c>
      <c r="F35" s="13">
        <v>27</v>
      </c>
      <c r="G35" s="13">
        <v>111.13</v>
      </c>
      <c r="H35" s="13">
        <f ca="1">MAX(IFERROR(INDEX('Input Echo'!$O$11:$O$596,MATCH('(1)Flange Peq'!$A35,'Input Echo'!$I$11:$I$596,0)),0),IFERROR(INDEX('Input Echo'!$O$11:$O$596,MATCH('(1)Flange Peq'!$A35,'Input Echo'!$J$11:$J$596,0)),0))</f>
        <v>168.3</v>
      </c>
      <c r="I35" s="16">
        <f t="shared" ca="1" si="2"/>
        <v>31.264706733990707</v>
      </c>
      <c r="J35" s="13">
        <v>21</v>
      </c>
      <c r="K35" s="13">
        <v>58.67</v>
      </c>
      <c r="L35" s="16">
        <f t="shared" ca="1" si="0"/>
        <v>53.2890859621454</v>
      </c>
      <c r="M35" s="13" t="str">
        <f t="shared" ca="1" si="1"/>
        <v>30080</v>
      </c>
    </row>
    <row r="36" spans="1:13">
      <c r="A36" s="13">
        <v>7650</v>
      </c>
      <c r="B36" s="13">
        <f ca="1">MAX(IFERROR(INDEX('Input Echo'!$M$11:$M$596,MATCH('(1)Flange Peq'!$A36,'Input Echo'!$I$11:$I$596,0)),0),IFERROR(INDEX('Input Echo'!$M$11:$M$596,MATCH('(1)Flange Peq'!$A36,'Input Echo'!$J$11:$J$596,0)),0))</f>
        <v>0</v>
      </c>
      <c r="C36" s="13">
        <f>IFERROR(INDEX('Input Echo'!$AI$11:$AI$596,MATCH('(1)Flange Peq'!$A36,'Input Echo'!$I$11:$I$596,0)),INDEX('Input Echo'!$AI$11:$AI$596,MATCH('(1)Flange Peq'!$A36,'Input Echo'!$J$11:$J$596,0)))</f>
        <v>80</v>
      </c>
      <c r="D36" s="13">
        <f>IFERROR(INDEX('Input Echo'!$AH$11:$AH$596,MATCH('(1)Flange Peq'!$A36,'Input Echo'!$I$11:$I$596,0)),INDEX('Input Echo'!$AH$11:$AH$596,MATCH('(1)Flange Peq'!$A36,'Input Echo'!$J$11:$J$596,0)))</f>
        <v>30</v>
      </c>
      <c r="E36" s="13">
        <v>659</v>
      </c>
      <c r="F36" s="13">
        <v>30</v>
      </c>
      <c r="G36" s="13">
        <v>111.13</v>
      </c>
      <c r="H36" s="13">
        <f ca="1">MAX(IFERROR(INDEX('Input Echo'!$O$11:$O$596,MATCH('(1)Flange Peq'!$A36,'Input Echo'!$I$11:$I$596,0)),0),IFERROR(INDEX('Input Echo'!$O$11:$O$596,MATCH('(1)Flange Peq'!$A36,'Input Echo'!$J$11:$J$596,0)),0))</f>
        <v>0</v>
      </c>
      <c r="I36" s="16" t="e">
        <f t="shared" ca="1" si="2"/>
        <v>#DIV/0!</v>
      </c>
      <c r="J36" s="13">
        <v>21</v>
      </c>
      <c r="K36" s="13">
        <v>58.67</v>
      </c>
      <c r="L36" s="16" t="e">
        <f t="shared" ca="1" si="0"/>
        <v>#DIV/0!</v>
      </c>
      <c r="M36" s="13" t="str">
        <f t="shared" ca="1" si="1"/>
        <v>080</v>
      </c>
    </row>
    <row r="37" spans="1:13">
      <c r="A37" s="13">
        <v>7760</v>
      </c>
      <c r="B37" s="13">
        <f ca="1">MAX(IFERROR(INDEX('Input Echo'!$M$11:$M$596,MATCH('(1)Flange Peq'!$A37,'Input Echo'!$I$11:$I$596,0)),0),IFERROR(INDEX('Input Echo'!$M$11:$M$596,MATCH('(1)Flange Peq'!$A37,'Input Echo'!$J$11:$J$596,0)),0))</f>
        <v>300</v>
      </c>
      <c r="C37" s="13">
        <f>IFERROR(INDEX('Input Echo'!$AI$11:$AI$596,MATCH('(1)Flange Peq'!$A37,'Input Echo'!$I$11:$I$596,0)),INDEX('Input Echo'!$AI$11:$AI$596,MATCH('(1)Flange Peq'!$A37,'Input Echo'!$J$11:$J$596,0)))</f>
        <v>100</v>
      </c>
      <c r="D37" s="13">
        <f>IFERROR(INDEX('Input Echo'!$AH$11:$AH$596,MATCH('(1)Flange Peq'!$A37,'Input Echo'!$I$11:$I$596,0)),INDEX('Input Echo'!$AH$11:$AH$596,MATCH('(1)Flange Peq'!$A37,'Input Echo'!$J$11:$J$596,0)))</f>
        <v>30</v>
      </c>
      <c r="E37" s="13">
        <v>0</v>
      </c>
      <c r="F37" s="13">
        <v>2</v>
      </c>
      <c r="G37" s="13">
        <v>138.18</v>
      </c>
      <c r="H37" s="13">
        <f ca="1">MAX(IFERROR(INDEX('Input Echo'!$O$11:$O$596,MATCH('(1)Flange Peq'!$A37,'Input Echo'!$I$11:$I$596,0)),0),IFERROR(INDEX('Input Echo'!$O$11:$O$596,MATCH('(1)Flange Peq'!$A37,'Input Echo'!$J$11:$J$596,0)),0))</f>
        <v>200</v>
      </c>
      <c r="I37" s="16">
        <f t="shared" ca="1" si="2"/>
        <v>30.026673483250647</v>
      </c>
      <c r="J37" s="13">
        <v>21</v>
      </c>
      <c r="K37" s="13">
        <v>58.67</v>
      </c>
      <c r="L37" s="16">
        <f t="shared" ca="1" si="0"/>
        <v>51.17892190770521</v>
      </c>
      <c r="M37" s="13" t="str">
        <f t="shared" ca="1" si="1"/>
        <v>300100</v>
      </c>
    </row>
    <row r="38" spans="1:13">
      <c r="A38" s="13">
        <v>7760</v>
      </c>
      <c r="B38" s="13">
        <f ca="1">MAX(IFERROR(INDEX('Input Echo'!$M$11:$M$596,MATCH('(1)Flange Peq'!$A38,'Input Echo'!$I$11:$I$596,0)),0),IFERROR(INDEX('Input Echo'!$M$11:$M$596,MATCH('(1)Flange Peq'!$A38,'Input Echo'!$J$11:$J$596,0)),0))</f>
        <v>300</v>
      </c>
      <c r="C38" s="13">
        <f>IFERROR(INDEX('Input Echo'!$AI$11:$AI$596,MATCH('(1)Flange Peq'!$A38,'Input Echo'!$I$11:$I$596,0)),INDEX('Input Echo'!$AI$11:$AI$596,MATCH('(1)Flange Peq'!$A38,'Input Echo'!$J$11:$J$596,0)))</f>
        <v>100</v>
      </c>
      <c r="D38" s="13">
        <f>IFERROR(INDEX('Input Echo'!$AH$11:$AH$596,MATCH('(1)Flange Peq'!$A38,'Input Echo'!$I$11:$I$596,0)),INDEX('Input Echo'!$AH$11:$AH$596,MATCH('(1)Flange Peq'!$A38,'Input Echo'!$J$11:$J$596,0)))</f>
        <v>30</v>
      </c>
      <c r="E38" s="13">
        <v>0</v>
      </c>
      <c r="F38" s="13">
        <v>2</v>
      </c>
      <c r="G38" s="13">
        <v>138.18</v>
      </c>
      <c r="H38" s="13">
        <f ca="1">MAX(IFERROR(INDEX('Input Echo'!$O$11:$O$596,MATCH('(1)Flange Peq'!$A38,'Input Echo'!$I$11:$I$596,0)),0),IFERROR(INDEX('Input Echo'!$O$11:$O$596,MATCH('(1)Flange Peq'!$A38,'Input Echo'!$J$11:$J$596,0)),0))</f>
        <v>200</v>
      </c>
      <c r="I38" s="16">
        <f t="shared" ca="1" si="2"/>
        <v>30.026673483250647</v>
      </c>
      <c r="J38" s="13">
        <v>21</v>
      </c>
      <c r="K38" s="13">
        <v>58.67</v>
      </c>
      <c r="L38" s="16">
        <f t="shared" ca="1" si="0"/>
        <v>51.17892190770521</v>
      </c>
      <c r="M38" s="13" t="str">
        <f t="shared" ca="1" si="1"/>
        <v>300100</v>
      </c>
    </row>
    <row r="39" spans="1:13">
      <c r="A39" s="13">
        <v>7710</v>
      </c>
      <c r="B39" s="13">
        <f ca="1">MAX(IFERROR(INDEX('Input Echo'!$M$11:$M$596,MATCH('(1)Flange Peq'!$A39,'Input Echo'!$I$11:$I$596,0)),0),IFERROR(INDEX('Input Echo'!$M$11:$M$596,MATCH('(1)Flange Peq'!$A39,'Input Echo'!$J$11:$J$596,0)),0))</f>
        <v>0</v>
      </c>
      <c r="C39" s="13">
        <f>IFERROR(INDEX('Input Echo'!$AI$11:$AI$596,MATCH('(1)Flange Peq'!$A39,'Input Echo'!$I$11:$I$596,0)),INDEX('Input Echo'!$AI$11:$AI$596,MATCH('(1)Flange Peq'!$A39,'Input Echo'!$J$11:$J$596,0)))</f>
        <v>100</v>
      </c>
      <c r="D39" s="13">
        <f>IFERROR(INDEX('Input Echo'!$AH$11:$AH$596,MATCH('(1)Flange Peq'!$A39,'Input Echo'!$I$11:$I$596,0)),INDEX('Input Echo'!$AH$11:$AH$596,MATCH('(1)Flange Peq'!$A39,'Input Echo'!$J$11:$J$596,0)))</f>
        <v>30</v>
      </c>
      <c r="E39" s="13">
        <v>57</v>
      </c>
      <c r="F39" s="13">
        <v>70</v>
      </c>
      <c r="G39" s="13">
        <v>138.18</v>
      </c>
      <c r="H39" s="13">
        <f ca="1">MAX(IFERROR(INDEX('Input Echo'!$O$11:$O$596,MATCH('(1)Flange Peq'!$A39,'Input Echo'!$I$11:$I$596,0)),0),IFERROR(INDEX('Input Echo'!$O$11:$O$596,MATCH('(1)Flange Peq'!$A39,'Input Echo'!$J$11:$J$596,0)),0))</f>
        <v>0</v>
      </c>
      <c r="I39" s="16">
        <v>0</v>
      </c>
      <c r="J39" s="13">
        <v>21</v>
      </c>
      <c r="K39" s="13">
        <v>58.67</v>
      </c>
      <c r="L39" s="16">
        <f t="shared" si="0"/>
        <v>0</v>
      </c>
      <c r="M39" s="13" t="str">
        <f t="shared" ca="1" si="1"/>
        <v>0100</v>
      </c>
    </row>
    <row r="40" spans="1:13">
      <c r="A40" s="13">
        <v>7490</v>
      </c>
      <c r="B40" s="13">
        <f ca="1">MAX(IFERROR(INDEX('Input Echo'!$M$11:$M$596,MATCH('(1)Flange Peq'!$A40,'Input Echo'!$I$11:$I$596,0)),0),IFERROR(INDEX('Input Echo'!$M$11:$M$596,MATCH('(1)Flange Peq'!$A40,'Input Echo'!$J$11:$J$596,0)),0))</f>
        <v>0</v>
      </c>
      <c r="C40" s="13">
        <f>IFERROR(INDEX('Input Echo'!$AI$11:$AI$596,MATCH('(1)Flange Peq'!$A40,'Input Echo'!$I$11:$I$596,0)),INDEX('Input Echo'!$AI$11:$AI$596,MATCH('(1)Flange Peq'!$A40,'Input Echo'!$J$11:$J$596,0)))</f>
        <v>80</v>
      </c>
      <c r="D40" s="13">
        <f>IFERROR(INDEX('Input Echo'!$AH$11:$AH$596,MATCH('(1)Flange Peq'!$A40,'Input Echo'!$I$11:$I$596,0)),INDEX('Input Echo'!$AH$11:$AH$596,MATCH('(1)Flange Peq'!$A40,'Input Echo'!$J$11:$J$596,0)))</f>
        <v>30</v>
      </c>
      <c r="E40" s="13">
        <v>84</v>
      </c>
      <c r="F40" s="13">
        <v>26</v>
      </c>
      <c r="G40" s="13">
        <v>138.18</v>
      </c>
      <c r="H40" s="13">
        <f ca="1">MAX(IFERROR(INDEX('Input Echo'!$O$11:$O$596,MATCH('(1)Flange Peq'!$A40,'Input Echo'!$I$11:$I$596,0)),0),IFERROR(INDEX('Input Echo'!$O$11:$O$596,MATCH('(1)Flange Peq'!$A40,'Input Echo'!$J$11:$J$596,0)),0))</f>
        <v>0</v>
      </c>
      <c r="I40" s="16" t="e">
        <f t="shared" ca="1" si="2"/>
        <v>#DIV/0!</v>
      </c>
      <c r="J40" s="13">
        <v>21</v>
      </c>
      <c r="K40" s="13">
        <v>58.67</v>
      </c>
      <c r="L40" s="16" t="e">
        <f t="shared" ref="L40:L71" ca="1" si="3">(I40/K40)*100</f>
        <v>#DIV/0!</v>
      </c>
      <c r="M40" s="13" t="str">
        <f t="shared" ref="M40:M71" ca="1" si="4">B40&amp;C40</f>
        <v>080</v>
      </c>
    </row>
    <row r="41" spans="1:13">
      <c r="A41" s="13">
        <v>9030</v>
      </c>
      <c r="B41" s="13">
        <f ca="1">MAX(IFERROR(INDEX('Input Echo'!$M$11:$M$596,MATCH('(1)Flange Peq'!$A41,'Input Echo'!$I$11:$I$596,0)),0),IFERROR(INDEX('Input Echo'!$M$11:$M$596,MATCH('(1)Flange Peq'!$A41,'Input Echo'!$J$11:$J$596,0)),0))</f>
        <v>300</v>
      </c>
      <c r="C41" s="13">
        <f>IFERROR(INDEX('Input Echo'!$AI$11:$AI$596,MATCH('(1)Flange Peq'!$A41,'Input Echo'!$I$11:$I$596,0)),INDEX('Input Echo'!$AI$11:$AI$596,MATCH('(1)Flange Peq'!$A41,'Input Echo'!$J$11:$J$596,0)))</f>
        <v>40</v>
      </c>
      <c r="D41" s="13">
        <f>IFERROR(INDEX('Input Echo'!$AH$11:$AH$596,MATCH('(1)Flange Peq'!$A41,'Input Echo'!$I$11:$I$596,0)),INDEX('Input Echo'!$AH$11:$AH$596,MATCH('(1)Flange Peq'!$A41,'Input Echo'!$J$11:$J$596,0)))</f>
        <v>30</v>
      </c>
      <c r="E41" s="13">
        <v>20</v>
      </c>
      <c r="F41" s="13">
        <v>21</v>
      </c>
      <c r="G41" s="13">
        <v>61.98</v>
      </c>
      <c r="H41" s="13">
        <f ca="1">MAX(IFERROR(INDEX('Input Echo'!$O$11:$O$596,MATCH('(1)Flange Peq'!$A41,'Input Echo'!$I$11:$I$596,0)),0),IFERROR(INDEX('Input Echo'!$O$11:$O$596,MATCH('(1)Flange Peq'!$A41,'Input Echo'!$J$11:$J$596,0)),0))</f>
        <v>114.3</v>
      </c>
      <c r="I41" s="16">
        <f t="shared" ca="1" si="2"/>
        <v>32.502079364234035</v>
      </c>
      <c r="J41" s="13">
        <v>21</v>
      </c>
      <c r="K41" s="13">
        <v>58.67</v>
      </c>
      <c r="L41" s="16">
        <f t="shared" ca="1" si="3"/>
        <v>55.398124022897619</v>
      </c>
      <c r="M41" s="13" t="str">
        <f t="shared" ca="1" si="4"/>
        <v>30040</v>
      </c>
    </row>
    <row r="42" spans="1:13">
      <c r="A42" s="13">
        <v>9040</v>
      </c>
      <c r="B42" s="13">
        <f ca="1">MAX(IFERROR(INDEX('Input Echo'!$M$11:$M$596,MATCH('(1)Flange Peq'!$A42,'Input Echo'!$I$11:$I$596,0)),0),IFERROR(INDEX('Input Echo'!$M$11:$M$596,MATCH('(1)Flange Peq'!$A42,'Input Echo'!$J$11:$J$596,0)),0))</f>
        <v>300</v>
      </c>
      <c r="C42" s="13">
        <f>IFERROR(INDEX('Input Echo'!$AI$11:$AI$596,MATCH('(1)Flange Peq'!$A42,'Input Echo'!$I$11:$I$596,0)),INDEX('Input Echo'!$AI$11:$AI$596,MATCH('(1)Flange Peq'!$A42,'Input Echo'!$J$11:$J$596,0)))</f>
        <v>40</v>
      </c>
      <c r="D42" s="13">
        <f>IFERROR(INDEX('Input Echo'!$AH$11:$AH$596,MATCH('(1)Flange Peq'!$A42,'Input Echo'!$I$11:$I$596,0)),INDEX('Input Echo'!$AH$11:$AH$596,MATCH('(1)Flange Peq'!$A42,'Input Echo'!$J$11:$J$596,0)))</f>
        <v>30</v>
      </c>
      <c r="E42" s="13">
        <v>20</v>
      </c>
      <c r="F42" s="13">
        <v>20</v>
      </c>
      <c r="G42" s="13">
        <v>61.98</v>
      </c>
      <c r="H42" s="13">
        <f ca="1">MAX(IFERROR(INDEX('Input Echo'!$O$11:$O$596,MATCH('(1)Flange Peq'!$A42,'Input Echo'!$I$11:$I$596,0)),0),IFERROR(INDEX('Input Echo'!$O$11:$O$596,MATCH('(1)Flange Peq'!$A42,'Input Echo'!$J$11:$J$596,0)),0))</f>
        <v>114.3</v>
      </c>
      <c r="I42" s="16">
        <f t="shared" ca="1" si="2"/>
        <v>32.386089314203481</v>
      </c>
      <c r="J42" s="13">
        <v>21</v>
      </c>
      <c r="K42" s="13">
        <v>58.67</v>
      </c>
      <c r="L42" s="16">
        <f t="shared" ca="1" si="3"/>
        <v>55.200424943247796</v>
      </c>
      <c r="M42" s="13" t="str">
        <f t="shared" ca="1" si="4"/>
        <v>30040</v>
      </c>
    </row>
    <row r="43" spans="1:13">
      <c r="A43" s="13">
        <v>9160</v>
      </c>
      <c r="B43" s="13">
        <f ca="1">MAX(IFERROR(INDEX('Input Echo'!$M$11:$M$596,MATCH('(1)Flange Peq'!$A43,'Input Echo'!$I$11:$I$596,0)),0),IFERROR(INDEX('Input Echo'!$M$11:$M$596,MATCH('(1)Flange Peq'!$A43,'Input Echo'!$J$11:$J$596,0)),0))</f>
        <v>300</v>
      </c>
      <c r="C43" s="13">
        <f>IFERROR(INDEX('Input Echo'!$AI$11:$AI$596,MATCH('(1)Flange Peq'!$A43,'Input Echo'!$I$11:$I$596,0)),INDEX('Input Echo'!$AI$11:$AI$596,MATCH('(1)Flange Peq'!$A43,'Input Echo'!$J$11:$J$596,0)))</f>
        <v>40</v>
      </c>
      <c r="D43" s="13">
        <f>IFERROR(INDEX('Input Echo'!$AH$11:$AH$596,MATCH('(1)Flange Peq'!$A43,'Input Echo'!$I$11:$I$596,0)),INDEX('Input Echo'!$AH$11:$AH$596,MATCH('(1)Flange Peq'!$A43,'Input Echo'!$J$11:$J$596,0)))</f>
        <v>30</v>
      </c>
      <c r="E43" s="13">
        <v>17</v>
      </c>
      <c r="F43" s="13">
        <v>19</v>
      </c>
      <c r="G43" s="13">
        <v>61.98</v>
      </c>
      <c r="H43" s="13">
        <f ca="1">MAX(IFERROR(INDEX('Input Echo'!$O$11:$O$596,MATCH('(1)Flange Peq'!$A43,'Input Echo'!$I$11:$I$596,0)),0),IFERROR(INDEX('Input Echo'!$O$11:$O$596,MATCH('(1)Flange Peq'!$A43,'Input Echo'!$J$11:$J$596,0)),0))</f>
        <v>114.3</v>
      </c>
      <c r="I43" s="16">
        <f t="shared" ca="1" si="2"/>
        <v>32.260156017134065</v>
      </c>
      <c r="J43" s="13">
        <v>21</v>
      </c>
      <c r="K43" s="13">
        <v>58.67</v>
      </c>
      <c r="L43" s="16">
        <f t="shared" ca="1" si="3"/>
        <v>54.985778109994996</v>
      </c>
      <c r="M43" s="13" t="str">
        <f t="shared" ca="1" si="4"/>
        <v>30040</v>
      </c>
    </row>
    <row r="44" spans="1:13">
      <c r="A44" s="13">
        <v>30030</v>
      </c>
      <c r="B44" s="13">
        <f ca="1">MAX(IFERROR(INDEX('Input Echo'!$M$11:$M$596,MATCH('(1)Flange Peq'!$A44,'Input Echo'!$I$11:$I$596,0)),0),IFERROR(INDEX('Input Echo'!$M$11:$M$596,MATCH('(1)Flange Peq'!$A44,'Input Echo'!$J$11:$J$596,0)),0))</f>
        <v>150</v>
      </c>
      <c r="C44" s="13">
        <f>IFERROR(INDEX('Input Echo'!$AI$11:$AI$596,MATCH('(1)Flange Peq'!$A44,'Input Echo'!$I$11:$I$596,0)),INDEX('Input Echo'!$AI$11:$AI$596,MATCH('(1)Flange Peq'!$A44,'Input Echo'!$J$11:$J$596,0)))</f>
        <v>50</v>
      </c>
      <c r="D44" s="13">
        <f>IFERROR(INDEX('Input Echo'!$AH$11:$AH$596,MATCH('(1)Flange Peq'!$A44,'Input Echo'!$I$11:$I$596,0)),INDEX('Input Echo'!$AH$11:$AH$596,MATCH('(1)Flange Peq'!$A44,'Input Echo'!$J$11:$J$596,0)))</f>
        <v>30</v>
      </c>
      <c r="E44" s="13">
        <v>167</v>
      </c>
      <c r="F44" s="13">
        <v>47</v>
      </c>
      <c r="G44" s="13">
        <v>77.849999999999994</v>
      </c>
      <c r="H44" s="13">
        <f ca="1">MAX(IFERROR(INDEX('Input Echo'!$O$11:$O$596,MATCH('(1)Flange Peq'!$A44,'Input Echo'!$I$11:$I$596,0)),0),IFERROR(INDEX('Input Echo'!$O$11:$O$596,MATCH('(1)Flange Peq'!$A44,'Input Echo'!$J$11:$J$596,0)),0))</f>
        <v>120.6</v>
      </c>
      <c r="I44" s="16">
        <f t="shared" ca="1" si="2"/>
        <v>33.625780797382951</v>
      </c>
      <c r="J44" s="13">
        <v>21</v>
      </c>
      <c r="K44" s="13">
        <v>22.6</v>
      </c>
      <c r="L44" s="16">
        <f t="shared" ca="1" si="3"/>
        <v>148.78664069638475</v>
      </c>
      <c r="M44" s="13" t="str">
        <f t="shared" ca="1" si="4"/>
        <v>15050</v>
      </c>
    </row>
    <row r="45" spans="1:13">
      <c r="A45" s="13">
        <v>112</v>
      </c>
      <c r="B45" s="13">
        <f ca="1">MAX(IFERROR(INDEX('Input Echo'!$M$11:$M$596,MATCH('(1)Flange Peq'!$A45,'Input Echo'!$I$11:$I$596,0)),0),IFERROR(INDEX('Input Echo'!$M$11:$M$596,MATCH('(1)Flange Peq'!$A45,'Input Echo'!$J$11:$J$596,0)),0))</f>
        <v>150</v>
      </c>
      <c r="C45" s="13">
        <f>IFERROR(INDEX('Input Echo'!$AI$11:$AI$596,MATCH('(1)Flange Peq'!$A45,'Input Echo'!$I$11:$I$596,0)),INDEX('Input Echo'!$AI$11:$AI$596,MATCH('(1)Flange Peq'!$A45,'Input Echo'!$J$11:$J$596,0)))</f>
        <v>150</v>
      </c>
      <c r="D45" s="13">
        <f>IFERROR(INDEX('Input Echo'!$AH$11:$AH$596,MATCH('(1)Flange Peq'!$A45,'Input Echo'!$I$11:$I$596,0)),INDEX('Input Echo'!$AH$11:$AH$596,MATCH('(1)Flange Peq'!$A45,'Input Echo'!$J$11:$J$596,0)))</f>
        <v>30</v>
      </c>
      <c r="E45" s="13">
        <v>2222</v>
      </c>
      <c r="F45" s="13">
        <v>209</v>
      </c>
      <c r="G45" s="13">
        <v>196.09</v>
      </c>
      <c r="H45" s="13">
        <f ca="1">MAX(IFERROR(INDEX('Input Echo'!$O$11:$O$596,MATCH('(1)Flange Peq'!$A45,'Input Echo'!$I$11:$I$596,0)),0),IFERROR(INDEX('Input Echo'!$O$11:$O$596,MATCH('(1)Flange Peq'!$A45,'Input Echo'!$J$11:$J$596,0)),0))</f>
        <v>241.3</v>
      </c>
      <c r="I45" s="16">
        <f t="shared" ca="1" si="2"/>
        <v>31.882995926983376</v>
      </c>
      <c r="J45" s="13">
        <v>21</v>
      </c>
      <c r="K45" s="13">
        <v>22.6</v>
      </c>
      <c r="L45" s="16">
        <f t="shared" ca="1" si="3"/>
        <v>141.07520321674059</v>
      </c>
      <c r="M45" s="13" t="str">
        <f t="shared" ca="1" si="4"/>
        <v>150150</v>
      </c>
    </row>
    <row r="46" spans="1:13">
      <c r="A46" s="13">
        <v>112</v>
      </c>
      <c r="B46" s="13">
        <f ca="1">MAX(IFERROR(INDEX('Input Echo'!$M$11:$M$596,MATCH('(1)Flange Peq'!$A46,'Input Echo'!$I$11:$I$596,0)),0),IFERROR(INDEX('Input Echo'!$M$11:$M$596,MATCH('(1)Flange Peq'!$A46,'Input Echo'!$J$11:$J$596,0)),0))</f>
        <v>150</v>
      </c>
      <c r="C46" s="13">
        <f>IFERROR(INDEX('Input Echo'!$AI$11:$AI$596,MATCH('(1)Flange Peq'!$A46,'Input Echo'!$I$11:$I$596,0)),INDEX('Input Echo'!$AI$11:$AI$596,MATCH('(1)Flange Peq'!$A46,'Input Echo'!$J$11:$J$596,0)))</f>
        <v>150</v>
      </c>
      <c r="D46" s="13">
        <f>IFERROR(INDEX('Input Echo'!$AH$11:$AH$596,MATCH('(1)Flange Peq'!$A46,'Input Echo'!$I$11:$I$596,0)),INDEX('Input Echo'!$AH$11:$AH$596,MATCH('(1)Flange Peq'!$A46,'Input Echo'!$J$11:$J$596,0)))</f>
        <v>30</v>
      </c>
      <c r="E46" s="13">
        <v>2222</v>
      </c>
      <c r="F46" s="13">
        <v>209</v>
      </c>
      <c r="G46" s="13">
        <v>196.09</v>
      </c>
      <c r="H46" s="13">
        <f ca="1">MAX(IFERROR(INDEX('Input Echo'!$O$11:$O$596,MATCH('(1)Flange Peq'!$A46,'Input Echo'!$I$11:$I$596,0)),0),IFERROR(INDEX('Input Echo'!$O$11:$O$596,MATCH('(1)Flange Peq'!$A46,'Input Echo'!$J$11:$J$596,0)),0))</f>
        <v>241.3</v>
      </c>
      <c r="I46" s="16">
        <f t="shared" ca="1" si="2"/>
        <v>31.882995926983376</v>
      </c>
      <c r="J46" s="13">
        <v>21</v>
      </c>
      <c r="K46" s="13">
        <v>22.6</v>
      </c>
      <c r="L46" s="16">
        <f t="shared" ca="1" si="3"/>
        <v>141.07520321674059</v>
      </c>
      <c r="M46" s="13" t="str">
        <f t="shared" ca="1" si="4"/>
        <v>150150</v>
      </c>
    </row>
    <row r="47" spans="1:13">
      <c r="A47" s="13">
        <v>11230</v>
      </c>
      <c r="B47" s="13">
        <f ca="1">MAX(IFERROR(INDEX('Input Echo'!$M$11:$M$596,MATCH('(1)Flange Peq'!$A47,'Input Echo'!$I$11:$I$596,0)),0),IFERROR(INDEX('Input Echo'!$M$11:$M$596,MATCH('(1)Flange Peq'!$A47,'Input Echo'!$J$11:$J$596,0)),0))</f>
        <v>150</v>
      </c>
      <c r="C47" s="13">
        <f>IFERROR(INDEX('Input Echo'!$AI$11:$AI$596,MATCH('(1)Flange Peq'!$A47,'Input Echo'!$I$11:$I$596,0)),INDEX('Input Echo'!$AI$11:$AI$596,MATCH('(1)Flange Peq'!$A47,'Input Echo'!$J$11:$J$596,0)))</f>
        <v>150</v>
      </c>
      <c r="D47" s="13">
        <f>IFERROR(INDEX('Input Echo'!$AH$11:$AH$596,MATCH('(1)Flange Peq'!$A47,'Input Echo'!$I$11:$I$596,0)),INDEX('Input Echo'!$AH$11:$AH$596,MATCH('(1)Flange Peq'!$A47,'Input Echo'!$J$11:$J$596,0)))</f>
        <v>30</v>
      </c>
      <c r="E47" s="13">
        <v>1368</v>
      </c>
      <c r="F47" s="13">
        <v>467</v>
      </c>
      <c r="G47" s="13">
        <v>196.09</v>
      </c>
      <c r="H47" s="13">
        <f ca="1">MAX(IFERROR(INDEX('Input Echo'!$O$11:$O$596,MATCH('(1)Flange Peq'!$A47,'Input Echo'!$I$11:$I$596,0)),0),IFERROR(INDEX('Input Echo'!$O$11:$O$596,MATCH('(1)Flange Peq'!$A47,'Input Echo'!$J$11:$J$596,0)),0))</f>
        <v>241.3</v>
      </c>
      <c r="I47" s="16">
        <f t="shared" ca="1" si="2"/>
        <v>33.01640070637724</v>
      </c>
      <c r="J47" s="13">
        <v>21</v>
      </c>
      <c r="K47" s="13">
        <v>22.6</v>
      </c>
      <c r="L47" s="16">
        <f t="shared" ca="1" si="3"/>
        <v>146.09026861228867</v>
      </c>
      <c r="M47" s="13" t="str">
        <f t="shared" ca="1" si="4"/>
        <v>150150</v>
      </c>
    </row>
    <row r="48" spans="1:13">
      <c r="A48" s="13">
        <v>1140</v>
      </c>
      <c r="B48" s="13">
        <f ca="1">MAX(IFERROR(INDEX('Input Echo'!$M$11:$M$596,MATCH('(1)Flange Peq'!$A48,'Input Echo'!$I$11:$I$596,0)),0),IFERROR(INDEX('Input Echo'!$M$11:$M$596,MATCH('(1)Flange Peq'!$A48,'Input Echo'!$J$11:$J$596,0)),0))</f>
        <v>150</v>
      </c>
      <c r="C48" s="13">
        <f>IFERROR(INDEX('Input Echo'!$AI$11:$AI$596,MATCH('(1)Flange Peq'!$A48,'Input Echo'!$I$11:$I$596,0)),INDEX('Input Echo'!$AI$11:$AI$596,MATCH('(1)Flange Peq'!$A48,'Input Echo'!$J$11:$J$596,0)))</f>
        <v>50</v>
      </c>
      <c r="D48" s="13">
        <f>IFERROR(INDEX('Input Echo'!$AH$11:$AH$596,MATCH('(1)Flange Peq'!$A48,'Input Echo'!$I$11:$I$596,0)),INDEX('Input Echo'!$AH$11:$AH$596,MATCH('(1)Flange Peq'!$A48,'Input Echo'!$J$11:$J$596,0)))</f>
        <v>30</v>
      </c>
      <c r="E48" s="13">
        <v>494</v>
      </c>
      <c r="F48" s="13">
        <v>130</v>
      </c>
      <c r="G48" s="13">
        <v>77.849999999999994</v>
      </c>
      <c r="H48" s="13">
        <f ca="1">MAX(IFERROR(INDEX('Input Echo'!$O$11:$O$596,MATCH('(1)Flange Peq'!$A48,'Input Echo'!$I$11:$I$596,0)),0),IFERROR(INDEX('Input Echo'!$O$11:$O$596,MATCH('(1)Flange Peq'!$A48,'Input Echo'!$J$11:$J$596,0)),0))</f>
        <v>120.6</v>
      </c>
      <c r="I48" s="16">
        <f t="shared" ca="1" si="2"/>
        <v>40.096161057481154</v>
      </c>
      <c r="J48" s="13">
        <v>21</v>
      </c>
      <c r="K48" s="13">
        <v>22.6</v>
      </c>
      <c r="L48" s="16">
        <f t="shared" ca="1" si="3"/>
        <v>177.41664184726173</v>
      </c>
      <c r="M48" s="13" t="str">
        <f t="shared" ca="1" si="4"/>
        <v>15050</v>
      </c>
    </row>
    <row r="49" spans="1:13">
      <c r="A49" s="13">
        <v>1140</v>
      </c>
      <c r="B49" s="13">
        <f ca="1">MAX(IFERROR(INDEX('Input Echo'!$M$11:$M$596,MATCH('(1)Flange Peq'!$A49,'Input Echo'!$I$11:$I$596,0)),0),IFERROR(INDEX('Input Echo'!$M$11:$M$596,MATCH('(1)Flange Peq'!$A49,'Input Echo'!$J$11:$J$596,0)),0))</f>
        <v>150</v>
      </c>
      <c r="C49" s="13">
        <f>IFERROR(INDEX('Input Echo'!$AI$11:$AI$596,MATCH('(1)Flange Peq'!$A49,'Input Echo'!$I$11:$I$596,0)),INDEX('Input Echo'!$AI$11:$AI$596,MATCH('(1)Flange Peq'!$A49,'Input Echo'!$J$11:$J$596,0)))</f>
        <v>50</v>
      </c>
      <c r="D49" s="13">
        <f>IFERROR(INDEX('Input Echo'!$AH$11:$AH$596,MATCH('(1)Flange Peq'!$A49,'Input Echo'!$I$11:$I$596,0)),INDEX('Input Echo'!$AH$11:$AH$596,MATCH('(1)Flange Peq'!$A49,'Input Echo'!$J$11:$J$596,0)))</f>
        <v>30</v>
      </c>
      <c r="E49" s="13">
        <v>494</v>
      </c>
      <c r="F49" s="13">
        <v>130</v>
      </c>
      <c r="G49" s="13">
        <v>77.849999999999994</v>
      </c>
      <c r="H49" s="13">
        <f ca="1">MAX(IFERROR(INDEX('Input Echo'!$O$11:$O$596,MATCH('(1)Flange Peq'!$A49,'Input Echo'!$I$11:$I$596,0)),0),IFERROR(INDEX('Input Echo'!$O$11:$O$596,MATCH('(1)Flange Peq'!$A49,'Input Echo'!$J$11:$J$596,0)),0))</f>
        <v>120.6</v>
      </c>
      <c r="I49" s="16">
        <f t="shared" ca="1" si="2"/>
        <v>40.096161057481154</v>
      </c>
      <c r="J49" s="13">
        <v>21</v>
      </c>
      <c r="K49" s="13">
        <v>22.6</v>
      </c>
      <c r="L49" s="16">
        <f t="shared" ca="1" si="3"/>
        <v>177.41664184726173</v>
      </c>
      <c r="M49" s="13" t="str">
        <f t="shared" ca="1" si="4"/>
        <v>15050</v>
      </c>
    </row>
    <row r="50" spans="1:13">
      <c r="A50" s="13">
        <v>11460</v>
      </c>
      <c r="B50" s="13">
        <f ca="1">MAX(IFERROR(INDEX('Input Echo'!$M$11:$M$596,MATCH('(1)Flange Peq'!$A50,'Input Echo'!$I$11:$I$596,0)),0),IFERROR(INDEX('Input Echo'!$M$11:$M$596,MATCH('(1)Flange Peq'!$A50,'Input Echo'!$J$11:$J$596,0)),0))</f>
        <v>150</v>
      </c>
      <c r="C50" s="13">
        <f>IFERROR(INDEX('Input Echo'!$AI$11:$AI$596,MATCH('(1)Flange Peq'!$A50,'Input Echo'!$I$11:$I$596,0)),INDEX('Input Echo'!$AI$11:$AI$596,MATCH('(1)Flange Peq'!$A50,'Input Echo'!$J$11:$J$596,0)))</f>
        <v>50</v>
      </c>
      <c r="D50" s="13">
        <f>IFERROR(INDEX('Input Echo'!$AH$11:$AH$596,MATCH('(1)Flange Peq'!$A50,'Input Echo'!$I$11:$I$596,0)),INDEX('Input Echo'!$AH$11:$AH$596,MATCH('(1)Flange Peq'!$A50,'Input Echo'!$J$11:$J$596,0)))</f>
        <v>30</v>
      </c>
      <c r="E50" s="13">
        <v>299</v>
      </c>
      <c r="F50" s="13">
        <v>32</v>
      </c>
      <c r="G50" s="13">
        <v>77.849999999999994</v>
      </c>
      <c r="H50" s="13">
        <f ca="1">MAX(IFERROR(INDEX('Input Echo'!$O$11:$O$596,MATCH('(1)Flange Peq'!$A50,'Input Echo'!$I$11:$I$596,0)),0),IFERROR(INDEX('Input Echo'!$O$11:$O$596,MATCH('(1)Flange Peq'!$A50,'Input Echo'!$J$11:$J$596,0)),0))</f>
        <v>120.6</v>
      </c>
      <c r="I50" s="16">
        <f t="shared" ca="1" si="2"/>
        <v>32.857897811908359</v>
      </c>
      <c r="J50" s="13">
        <v>21</v>
      </c>
      <c r="K50" s="13">
        <v>22.6</v>
      </c>
      <c r="L50" s="16">
        <f t="shared" ca="1" si="3"/>
        <v>145.38892837127591</v>
      </c>
      <c r="M50" s="13" t="str">
        <f t="shared" ca="1" si="4"/>
        <v>15050</v>
      </c>
    </row>
    <row r="51" spans="1:13">
      <c r="A51" s="13">
        <v>11470</v>
      </c>
      <c r="B51" s="13">
        <f ca="1">MAX(IFERROR(INDEX('Input Echo'!$M$11:$M$596,MATCH('(1)Flange Peq'!$A51,'Input Echo'!$I$11:$I$596,0)),0),IFERROR(INDEX('Input Echo'!$M$11:$M$596,MATCH('(1)Flange Peq'!$A51,'Input Echo'!$J$11:$J$596,0)),0))</f>
        <v>0</v>
      </c>
      <c r="C51" s="13">
        <f>IFERROR(INDEX('Input Echo'!$AI$11:$AI$596,MATCH('(1)Flange Peq'!$A51,'Input Echo'!$I$11:$I$596,0)),INDEX('Input Echo'!$AI$11:$AI$596,MATCH('(1)Flange Peq'!$A51,'Input Echo'!$J$11:$J$596,0)))</f>
        <v>50</v>
      </c>
      <c r="D51" s="13">
        <f>IFERROR(INDEX('Input Echo'!$AH$11:$AH$596,MATCH('(1)Flange Peq'!$A51,'Input Echo'!$I$11:$I$596,0)),INDEX('Input Echo'!$AH$11:$AH$596,MATCH('(1)Flange Peq'!$A51,'Input Echo'!$J$11:$J$596,0)))</f>
        <v>30</v>
      </c>
      <c r="E51" s="13">
        <v>212</v>
      </c>
      <c r="F51" s="13">
        <v>30</v>
      </c>
      <c r="G51" s="13">
        <v>77.849999999999994</v>
      </c>
      <c r="H51" s="13">
        <f ca="1">MAX(IFERROR(INDEX('Input Echo'!$O$11:$O$596,MATCH('(1)Flange Peq'!$A51,'Input Echo'!$I$11:$I$596,0)),0),IFERROR(INDEX('Input Echo'!$O$11:$O$596,MATCH('(1)Flange Peq'!$A51,'Input Echo'!$J$11:$J$596,0)),0))</f>
        <v>0</v>
      </c>
      <c r="I51" s="16" t="e">
        <f t="shared" ca="1" si="2"/>
        <v>#DIV/0!</v>
      </c>
      <c r="J51" s="13">
        <v>21</v>
      </c>
      <c r="K51" s="13">
        <v>22.6</v>
      </c>
      <c r="L51" s="16" t="e">
        <f t="shared" ca="1" si="3"/>
        <v>#DIV/0!</v>
      </c>
      <c r="M51" s="13" t="str">
        <f t="shared" ca="1" si="4"/>
        <v>050</v>
      </c>
    </row>
    <row r="52" spans="1:13">
      <c r="A52" s="13">
        <v>11500</v>
      </c>
      <c r="B52" s="13">
        <f ca="1">MAX(IFERROR(INDEX('Input Echo'!$M$11:$M$596,MATCH('(1)Flange Peq'!$A52,'Input Echo'!$I$11:$I$596,0)),0),IFERROR(INDEX('Input Echo'!$M$11:$M$596,MATCH('(1)Flange Peq'!$A52,'Input Echo'!$J$11:$J$596,0)),0))</f>
        <v>0</v>
      </c>
      <c r="C52" s="13">
        <f>IFERROR(INDEX('Input Echo'!$AI$11:$AI$596,MATCH('(1)Flange Peq'!$A52,'Input Echo'!$I$11:$I$596,0)),INDEX('Input Echo'!$AI$11:$AI$596,MATCH('(1)Flange Peq'!$A52,'Input Echo'!$J$11:$J$596,0)))</f>
        <v>50</v>
      </c>
      <c r="D52" s="13">
        <f>IFERROR(INDEX('Input Echo'!$AH$11:$AH$596,MATCH('(1)Flange Peq'!$A52,'Input Echo'!$I$11:$I$596,0)),INDEX('Input Echo'!$AH$11:$AH$596,MATCH('(1)Flange Peq'!$A52,'Input Echo'!$J$11:$J$596,0)))</f>
        <v>30</v>
      </c>
      <c r="E52" s="13">
        <v>5</v>
      </c>
      <c r="F52" s="13">
        <v>37</v>
      </c>
      <c r="G52" s="13">
        <v>77.849999999999994</v>
      </c>
      <c r="H52" s="13">
        <f ca="1">MAX(IFERROR(INDEX('Input Echo'!$O$11:$O$596,MATCH('(1)Flange Peq'!$A52,'Input Echo'!$I$11:$I$596,0)),0),IFERROR(INDEX('Input Echo'!$O$11:$O$596,MATCH('(1)Flange Peq'!$A52,'Input Echo'!$J$11:$J$596,0)),0))</f>
        <v>0</v>
      </c>
      <c r="I52" s="16" t="e">
        <f t="shared" ca="1" si="2"/>
        <v>#DIV/0!</v>
      </c>
      <c r="J52" s="13">
        <v>21</v>
      </c>
      <c r="K52" s="13">
        <v>22.6</v>
      </c>
      <c r="L52" s="16" t="e">
        <f t="shared" ca="1" si="3"/>
        <v>#DIV/0!</v>
      </c>
      <c r="M52" s="13" t="str">
        <f t="shared" ca="1" si="4"/>
        <v>050</v>
      </c>
    </row>
    <row r="53" spans="1:13">
      <c r="A53" s="13">
        <v>11500</v>
      </c>
      <c r="B53" s="13">
        <f ca="1">MAX(IFERROR(INDEX('Input Echo'!$M$11:$M$596,MATCH('(1)Flange Peq'!$A53,'Input Echo'!$I$11:$I$596,0)),0),IFERROR(INDEX('Input Echo'!$M$11:$M$596,MATCH('(1)Flange Peq'!$A53,'Input Echo'!$J$11:$J$596,0)),0))</f>
        <v>0</v>
      </c>
      <c r="C53" s="13">
        <f>IFERROR(INDEX('Input Echo'!$AI$11:$AI$596,MATCH('(1)Flange Peq'!$A53,'Input Echo'!$I$11:$I$596,0)),INDEX('Input Echo'!$AI$11:$AI$596,MATCH('(1)Flange Peq'!$A53,'Input Echo'!$J$11:$J$596,0)))</f>
        <v>50</v>
      </c>
      <c r="D53" s="13">
        <f>IFERROR(INDEX('Input Echo'!$AH$11:$AH$596,MATCH('(1)Flange Peq'!$A53,'Input Echo'!$I$11:$I$596,0)),INDEX('Input Echo'!$AH$11:$AH$596,MATCH('(1)Flange Peq'!$A53,'Input Echo'!$J$11:$J$596,0)))</f>
        <v>30</v>
      </c>
      <c r="E53" s="13">
        <v>5</v>
      </c>
      <c r="F53" s="13">
        <v>37</v>
      </c>
      <c r="G53" s="13">
        <v>77.849999999999994</v>
      </c>
      <c r="H53" s="13">
        <f ca="1">MAX(IFERROR(INDEX('Input Echo'!$O$11:$O$596,MATCH('(1)Flange Peq'!$A53,'Input Echo'!$I$11:$I$596,0)),0),IFERROR(INDEX('Input Echo'!$O$11:$O$596,MATCH('(1)Flange Peq'!$A53,'Input Echo'!$J$11:$J$596,0)),0))</f>
        <v>0</v>
      </c>
      <c r="I53" s="16" t="e">
        <f t="shared" ca="1" si="2"/>
        <v>#DIV/0!</v>
      </c>
      <c r="J53" s="13">
        <v>21</v>
      </c>
      <c r="K53" s="13">
        <v>22.6</v>
      </c>
      <c r="L53" s="16" t="e">
        <f t="shared" ca="1" si="3"/>
        <v>#DIV/0!</v>
      </c>
      <c r="M53" s="13" t="str">
        <f t="shared" ca="1" si="4"/>
        <v>050</v>
      </c>
    </row>
    <row r="54" spans="1:13">
      <c r="A54" s="13">
        <v>178</v>
      </c>
      <c r="B54" s="13">
        <f ca="1">MAX(IFERROR(INDEX('Input Echo'!$M$11:$M$596,MATCH('(1)Flange Peq'!$A54,'Input Echo'!$I$11:$I$596,0)),0),IFERROR(INDEX('Input Echo'!$M$11:$M$596,MATCH('(1)Flange Peq'!$A54,'Input Echo'!$J$11:$J$596,0)),0))</f>
        <v>150</v>
      </c>
      <c r="C54" s="13">
        <f>IFERROR(INDEX('Input Echo'!$AI$11:$AI$596,MATCH('(1)Flange Peq'!$A54,'Input Echo'!$I$11:$I$596,0)),INDEX('Input Echo'!$AI$11:$AI$596,MATCH('(1)Flange Peq'!$A54,'Input Echo'!$J$11:$J$596,0)))</f>
        <v>400</v>
      </c>
      <c r="D54" s="13">
        <f>IFERROR(INDEX('Input Echo'!$AH$11:$AH$596,MATCH('(1)Flange Peq'!$A54,'Input Echo'!$I$11:$I$596,0)),INDEX('Input Echo'!$AH$11:$AH$596,MATCH('(1)Flange Peq'!$A54,'Input Echo'!$J$11:$J$596,0)))</f>
        <v>30</v>
      </c>
      <c r="E54" s="13">
        <v>15739</v>
      </c>
      <c r="F54" s="13">
        <v>418</v>
      </c>
      <c r="G54" s="13">
        <v>442.98</v>
      </c>
      <c r="H54" s="13">
        <f ca="1">MAX(IFERROR(INDEX('Input Echo'!$O$11:$O$596,MATCH('(1)Flange Peq'!$A54,'Input Echo'!$I$11:$I$596,0)),0),IFERROR(INDEX('Input Echo'!$O$11:$O$596,MATCH('(1)Flange Peq'!$A54,'Input Echo'!$J$11:$J$596,0)),0))</f>
        <v>539.79999999999995</v>
      </c>
      <c r="I54" s="16">
        <f t="shared" ca="1" si="2"/>
        <v>31.222195803564826</v>
      </c>
      <c r="J54" s="13">
        <v>21</v>
      </c>
      <c r="K54" s="13">
        <v>22.6</v>
      </c>
      <c r="L54" s="16">
        <f t="shared" ca="1" si="3"/>
        <v>138.15130886533109</v>
      </c>
      <c r="M54" s="13" t="str">
        <f t="shared" ca="1" si="4"/>
        <v>150400</v>
      </c>
    </row>
    <row r="55" spans="1:13">
      <c r="A55" s="13">
        <v>19450</v>
      </c>
      <c r="B55" s="13">
        <f ca="1">MAX(IFERROR(INDEX('Input Echo'!$M$11:$M$596,MATCH('(1)Flange Peq'!$A55,'Input Echo'!$I$11:$I$596,0)),0),IFERROR(INDEX('Input Echo'!$M$11:$M$596,MATCH('(1)Flange Peq'!$A55,'Input Echo'!$J$11:$J$596,0)),0))</f>
        <v>150</v>
      </c>
      <c r="C55" s="13">
        <f>IFERROR(INDEX('Input Echo'!$AI$11:$AI$596,MATCH('(1)Flange Peq'!$A55,'Input Echo'!$I$11:$I$596,0)),INDEX('Input Echo'!$AI$11:$AI$596,MATCH('(1)Flange Peq'!$A55,'Input Echo'!$J$11:$J$596,0)))</f>
        <v>80</v>
      </c>
      <c r="D55" s="13">
        <f>IFERROR(INDEX('Input Echo'!$AH$11:$AH$596,MATCH('(1)Flange Peq'!$A55,'Input Echo'!$I$11:$I$596,0)),INDEX('Input Echo'!$AH$11:$AH$596,MATCH('(1)Flange Peq'!$A55,'Input Echo'!$J$11:$J$596,0)))</f>
        <v>30</v>
      </c>
      <c r="E55" s="13">
        <v>168</v>
      </c>
      <c r="F55" s="13">
        <v>377</v>
      </c>
      <c r="G55" s="13">
        <v>111.13</v>
      </c>
      <c r="H55" s="13">
        <f ca="1">MAX(IFERROR(INDEX('Input Echo'!$O$11:$O$596,MATCH('(1)Flange Peq'!$A55,'Input Echo'!$I$11:$I$596,0)),0),IFERROR(INDEX('Input Echo'!$O$11:$O$596,MATCH('(1)Flange Peq'!$A55,'Input Echo'!$J$11:$J$596,0)),0))</f>
        <v>152.4</v>
      </c>
      <c r="I55" s="16">
        <f t="shared" ca="1" si="2"/>
        <v>40.374699563078494</v>
      </c>
      <c r="J55" s="13">
        <v>21</v>
      </c>
      <c r="K55" s="13">
        <v>22.6</v>
      </c>
      <c r="L55" s="16">
        <f t="shared" ca="1" si="3"/>
        <v>178.64911311096679</v>
      </c>
      <c r="M55" s="13" t="str">
        <f t="shared" ca="1" si="4"/>
        <v>15080</v>
      </c>
    </row>
    <row r="56" spans="1:13">
      <c r="A56" s="13">
        <v>19630</v>
      </c>
      <c r="B56" s="13">
        <f ca="1">MAX(IFERROR(INDEX('Input Echo'!$M$11:$M$596,MATCH('(1)Flange Peq'!$A56,'Input Echo'!$I$11:$I$596,0)),0),IFERROR(INDEX('Input Echo'!$M$11:$M$596,MATCH('(1)Flange Peq'!$A56,'Input Echo'!$J$11:$J$596,0)),0))</f>
        <v>150</v>
      </c>
      <c r="C56" s="13">
        <f>IFERROR(INDEX('Input Echo'!$AI$11:$AI$596,MATCH('(1)Flange Peq'!$A56,'Input Echo'!$I$11:$I$596,0)),INDEX('Input Echo'!$AI$11:$AI$596,MATCH('(1)Flange Peq'!$A56,'Input Echo'!$J$11:$J$596,0)))</f>
        <v>100</v>
      </c>
      <c r="D56" s="13">
        <f>IFERROR(INDEX('Input Echo'!$AH$11:$AH$596,MATCH('(1)Flange Peq'!$A56,'Input Echo'!$I$11:$I$596,0)),INDEX('Input Echo'!$AH$11:$AH$596,MATCH('(1)Flange Peq'!$A56,'Input Echo'!$J$11:$J$596,0)))</f>
        <v>30</v>
      </c>
      <c r="E56" s="13">
        <v>40</v>
      </c>
      <c r="F56" s="13">
        <v>333</v>
      </c>
      <c r="G56" s="13">
        <v>138.18</v>
      </c>
      <c r="H56" s="13">
        <f ca="1">MAX(IFERROR(INDEX('Input Echo'!$O$11:$O$596,MATCH('(1)Flange Peq'!$A56,'Input Echo'!$I$11:$I$596,0)),0),IFERROR(INDEX('Input Echo'!$O$11:$O$596,MATCH('(1)Flange Peq'!$A56,'Input Echo'!$J$11:$J$596,0)),0))</f>
        <v>190.5</v>
      </c>
      <c r="I56" s="16">
        <f t="shared" ca="1" si="2"/>
        <v>34.689282366434554</v>
      </c>
      <c r="J56" s="13">
        <v>21</v>
      </c>
      <c r="K56" s="13">
        <v>22.6</v>
      </c>
      <c r="L56" s="16">
        <f t="shared" ca="1" si="3"/>
        <v>153.49239985148031</v>
      </c>
      <c r="M56" s="13" t="str">
        <f t="shared" ca="1" si="4"/>
        <v>150100</v>
      </c>
    </row>
    <row r="57" spans="1:13">
      <c r="A57" s="13">
        <v>2030</v>
      </c>
      <c r="B57" s="13">
        <f ca="1">MAX(IFERROR(INDEX('Input Echo'!$M$11:$M$596,MATCH('(1)Flange Peq'!$A57,'Input Echo'!$I$11:$I$596,0)),0),IFERROR(INDEX('Input Echo'!$M$11:$M$596,MATCH('(1)Flange Peq'!$A57,'Input Echo'!$J$11:$J$596,0)),0))</f>
        <v>150</v>
      </c>
      <c r="C57" s="13">
        <f>IFERROR(INDEX('Input Echo'!$AI$11:$AI$596,MATCH('(1)Flange Peq'!$A57,'Input Echo'!$I$11:$I$596,0)),INDEX('Input Echo'!$AI$11:$AI$596,MATCH('(1)Flange Peq'!$A57,'Input Echo'!$J$11:$J$596,0)))</f>
        <v>50</v>
      </c>
      <c r="D57" s="13">
        <f>IFERROR(INDEX('Input Echo'!$AH$11:$AH$596,MATCH('(1)Flange Peq'!$A57,'Input Echo'!$I$11:$I$596,0)),INDEX('Input Echo'!$AH$11:$AH$596,MATCH('(1)Flange Peq'!$A57,'Input Echo'!$J$11:$J$596,0)))</f>
        <v>30</v>
      </c>
      <c r="E57" s="13">
        <v>24</v>
      </c>
      <c r="F57" s="13">
        <v>53</v>
      </c>
      <c r="G57" s="13">
        <v>77.849999999999994</v>
      </c>
      <c r="H57" s="13">
        <f ca="1">MAX(IFERROR(INDEX('Input Echo'!$O$11:$O$596,MATCH('(1)Flange Peq'!$A57,'Input Echo'!$I$11:$I$596,0)),0),IFERROR(INDEX('Input Echo'!$O$11:$O$596,MATCH('(1)Flange Peq'!$A57,'Input Echo'!$J$11:$J$596,0)),0))</f>
        <v>120.6</v>
      </c>
      <c r="I57" s="16">
        <f t="shared" ca="1" si="2"/>
        <v>33.743438264137012</v>
      </c>
      <c r="J57" s="13">
        <v>21</v>
      </c>
      <c r="K57" s="13">
        <v>22.54</v>
      </c>
      <c r="L57" s="16">
        <f t="shared" ca="1" si="3"/>
        <v>149.70469504940999</v>
      </c>
      <c r="M57" s="13" t="str">
        <f t="shared" ca="1" si="4"/>
        <v>15050</v>
      </c>
    </row>
    <row r="58" spans="1:13">
      <c r="A58" s="13">
        <v>3080</v>
      </c>
      <c r="B58" s="13">
        <f ca="1">MAX(IFERROR(INDEX('Input Echo'!$M$11:$M$596,MATCH('(1)Flange Peq'!$A58,'Input Echo'!$I$11:$I$596,0)),0),IFERROR(INDEX('Input Echo'!$M$11:$M$596,MATCH('(1)Flange Peq'!$A58,'Input Echo'!$J$11:$J$596,0)),0))</f>
        <v>150</v>
      </c>
      <c r="C58" s="13">
        <f>IFERROR(INDEX('Input Echo'!$AI$11:$AI$596,MATCH('(1)Flange Peq'!$A58,'Input Echo'!$I$11:$I$596,0)),INDEX('Input Echo'!$AI$11:$AI$596,MATCH('(1)Flange Peq'!$A58,'Input Echo'!$J$11:$J$596,0)))</f>
        <v>100</v>
      </c>
      <c r="D58" s="13">
        <f>IFERROR(INDEX('Input Echo'!$AH$11:$AH$596,MATCH('(1)Flange Peq'!$A58,'Input Echo'!$I$11:$I$596,0)),INDEX('Input Echo'!$AH$11:$AH$596,MATCH('(1)Flange Peq'!$A58,'Input Echo'!$J$11:$J$596,0)))</f>
        <v>30</v>
      </c>
      <c r="E58" s="13">
        <v>155</v>
      </c>
      <c r="F58" s="13">
        <v>134</v>
      </c>
      <c r="G58" s="13">
        <v>138.18</v>
      </c>
      <c r="H58" s="13">
        <f ca="1">MAX(IFERROR(INDEX('Input Echo'!$O$11:$O$596,MATCH('(1)Flange Peq'!$A58,'Input Echo'!$I$11:$I$596,0)),0),IFERROR(INDEX('Input Echo'!$O$11:$O$596,MATCH('(1)Flange Peq'!$A58,'Input Echo'!$J$11:$J$596,0)),0))</f>
        <v>190.5</v>
      </c>
      <c r="I58" s="16">
        <v>0</v>
      </c>
      <c r="J58" s="13">
        <v>21</v>
      </c>
      <c r="K58" s="13">
        <v>22.6</v>
      </c>
      <c r="L58" s="16">
        <f t="shared" si="3"/>
        <v>0</v>
      </c>
      <c r="M58" s="13" t="str">
        <f t="shared" ca="1" si="4"/>
        <v>150100</v>
      </c>
    </row>
    <row r="59" spans="1:13">
      <c r="A59" s="13">
        <v>10130</v>
      </c>
      <c r="B59" s="13">
        <f ca="1">MAX(IFERROR(INDEX('Input Echo'!$M$11:$M$596,MATCH('(1)Flange Peq'!$A59,'Input Echo'!$I$11:$I$596,0)),0),IFERROR(INDEX('Input Echo'!$M$11:$M$596,MATCH('(1)Flange Peq'!$A59,'Input Echo'!$J$11:$J$596,0)),0))</f>
        <v>150</v>
      </c>
      <c r="C59" s="13">
        <f>IFERROR(INDEX('Input Echo'!$AI$11:$AI$596,MATCH('(1)Flange Peq'!$A59,'Input Echo'!$I$11:$I$596,0)),INDEX('Input Echo'!$AI$11:$AI$596,MATCH('(1)Flange Peq'!$A59,'Input Echo'!$J$11:$J$596,0)))</f>
        <v>100</v>
      </c>
      <c r="D59" s="13">
        <f>IFERROR(INDEX('Input Echo'!$AH$11:$AH$596,MATCH('(1)Flange Peq'!$A59,'Input Echo'!$I$11:$I$596,0)),INDEX('Input Echo'!$AH$11:$AH$596,MATCH('(1)Flange Peq'!$A59,'Input Echo'!$J$11:$J$596,0)))</f>
        <v>30</v>
      </c>
      <c r="E59" s="13">
        <v>731</v>
      </c>
      <c r="F59" s="13">
        <v>1633</v>
      </c>
      <c r="G59" s="13">
        <v>138.18</v>
      </c>
      <c r="H59" s="13">
        <f ca="1">MAX(IFERROR(INDEX('Input Echo'!$O$11:$O$596,MATCH('(1)Flange Peq'!$A59,'Input Echo'!$I$11:$I$596,0)),0),IFERROR(INDEX('Input Echo'!$O$11:$O$596,MATCH('(1)Flange Peq'!$A59,'Input Echo'!$J$11:$J$596,0)),0))</f>
        <v>190.5</v>
      </c>
      <c r="I59" s="16">
        <f t="shared" ca="1" si="2"/>
        <v>53.352443811028166</v>
      </c>
      <c r="J59" s="13">
        <v>21</v>
      </c>
      <c r="K59" s="13">
        <v>22.6</v>
      </c>
      <c r="L59" s="16">
        <f t="shared" ca="1" si="3"/>
        <v>236.07276022578833</v>
      </c>
      <c r="M59" s="13" t="str">
        <f t="shared" ca="1" si="4"/>
        <v>150100</v>
      </c>
    </row>
    <row r="60" spans="1:13">
      <c r="A60" s="13">
        <v>10160</v>
      </c>
      <c r="B60" s="13">
        <f ca="1">MAX(IFERROR(INDEX('Input Echo'!$M$11:$M$596,MATCH('(1)Flange Peq'!$A60,'Input Echo'!$I$11:$I$596,0)),0),IFERROR(INDEX('Input Echo'!$M$11:$M$596,MATCH('(1)Flange Peq'!$A60,'Input Echo'!$J$11:$J$596,0)),0))</f>
        <v>300</v>
      </c>
      <c r="C60" s="13">
        <f>IFERROR(INDEX('Input Echo'!$AI$11:$AI$596,MATCH('(1)Flange Peq'!$A60,'Input Echo'!$I$11:$I$596,0)),INDEX('Input Echo'!$AI$11:$AI$596,MATCH('(1)Flange Peq'!$A60,'Input Echo'!$J$11:$J$596,0)))</f>
        <v>80</v>
      </c>
      <c r="D60" s="13">
        <f>IFERROR(INDEX('Input Echo'!$AH$11:$AH$596,MATCH('(1)Flange Peq'!$A60,'Input Echo'!$I$11:$I$596,0)),INDEX('Input Echo'!$AH$11:$AH$596,MATCH('(1)Flange Peq'!$A60,'Input Echo'!$J$11:$J$596,0)))</f>
        <v>62</v>
      </c>
      <c r="E60" s="13">
        <v>2531</v>
      </c>
      <c r="F60" s="13">
        <v>2121</v>
      </c>
      <c r="G60" s="13">
        <v>111.13</v>
      </c>
      <c r="H60" s="13">
        <f ca="1">MAX(IFERROR(INDEX('Input Echo'!$O$11:$O$596,MATCH('(1)Flange Peq'!$A60,'Input Echo'!$I$11:$I$596,0)),0),IFERROR(INDEX('Input Echo'!$O$11:$O$596,MATCH('(1)Flange Peq'!$A60,'Input Echo'!$J$11:$J$596,0)),0))</f>
        <v>168.3</v>
      </c>
      <c r="I60" s="16">
        <f t="shared" ca="1" si="2"/>
        <v>116.5807481222199</v>
      </c>
      <c r="J60" s="13">
        <v>21</v>
      </c>
      <c r="K60" s="13">
        <v>47.57</v>
      </c>
      <c r="L60" s="16">
        <f t="shared" ca="1" si="3"/>
        <v>245.07199521172987</v>
      </c>
      <c r="M60" s="13" t="str">
        <f t="shared" ca="1" si="4"/>
        <v>30080</v>
      </c>
    </row>
    <row r="61" spans="1:13">
      <c r="A61" s="13">
        <v>10200</v>
      </c>
      <c r="B61" s="13">
        <f ca="1">MAX(IFERROR(INDEX('Input Echo'!$M$11:$M$596,MATCH('(1)Flange Peq'!$A61,'Input Echo'!$I$11:$I$596,0)),0),IFERROR(INDEX('Input Echo'!$M$11:$M$596,MATCH('(1)Flange Peq'!$A61,'Input Echo'!$J$11:$J$596,0)),0))</f>
        <v>0</v>
      </c>
      <c r="C61" s="13">
        <f>IFERROR(INDEX('Input Echo'!$AI$11:$AI$596,MATCH('(1)Flange Peq'!$A61,'Input Echo'!$I$11:$I$596,0)),INDEX('Input Echo'!$AI$11:$AI$596,MATCH('(1)Flange Peq'!$A61,'Input Echo'!$J$11:$J$596,0)))</f>
        <v>50</v>
      </c>
      <c r="D61" s="13">
        <f>IFERROR(INDEX('Input Echo'!$AH$11:$AH$596,MATCH('(1)Flange Peq'!$A61,'Input Echo'!$I$11:$I$596,0)),INDEX('Input Echo'!$AH$11:$AH$596,MATCH('(1)Flange Peq'!$A61,'Input Echo'!$J$11:$J$596,0)))</f>
        <v>30</v>
      </c>
      <c r="E61" s="13">
        <v>672</v>
      </c>
      <c r="F61" s="13">
        <v>77</v>
      </c>
      <c r="G61" s="13">
        <v>138.18</v>
      </c>
      <c r="H61" s="13">
        <f ca="1">MAX(IFERROR(INDEX('Input Echo'!$O$11:$O$596,MATCH('(1)Flange Peq'!$A61,'Input Echo'!$I$11:$I$596,0)),0),IFERROR(INDEX('Input Echo'!$O$11:$O$596,MATCH('(1)Flange Peq'!$A61,'Input Echo'!$J$11:$J$596,0)),0))</f>
        <v>0</v>
      </c>
      <c r="I61" s="16" t="e">
        <f t="shared" ca="1" si="2"/>
        <v>#DIV/0!</v>
      </c>
      <c r="J61" s="13">
        <v>21</v>
      </c>
      <c r="K61" s="13">
        <v>47.57</v>
      </c>
      <c r="L61" s="16" t="e">
        <f t="shared" ca="1" si="3"/>
        <v>#DIV/0!</v>
      </c>
      <c r="M61" s="13" t="str">
        <f t="shared" ca="1" si="4"/>
        <v>050</v>
      </c>
    </row>
    <row r="62" spans="1:13">
      <c r="A62" s="13">
        <v>10070</v>
      </c>
      <c r="B62" s="13">
        <f ca="1">MAX(IFERROR(INDEX('Input Echo'!$M$11:$M$596,MATCH('(1)Flange Peq'!$A62,'Input Echo'!$I$11:$I$596,0)),0),IFERROR(INDEX('Input Echo'!$M$11:$M$596,MATCH('(1)Flange Peq'!$A62,'Input Echo'!$J$11:$J$596,0)),0))</f>
        <v>150</v>
      </c>
      <c r="C62" s="13">
        <f>IFERROR(INDEX('Input Echo'!$AI$11:$AI$596,MATCH('(1)Flange Peq'!$A62,'Input Echo'!$I$11:$I$596,0)),INDEX('Input Echo'!$AI$11:$AI$596,MATCH('(1)Flange Peq'!$A62,'Input Echo'!$J$11:$J$596,0)))</f>
        <v>50</v>
      </c>
      <c r="D62" s="13">
        <f>IFERROR(INDEX('Input Echo'!$AH$11:$AH$596,MATCH('(1)Flange Peq'!$A62,'Input Echo'!$I$11:$I$596,0)),INDEX('Input Echo'!$AH$11:$AH$596,MATCH('(1)Flange Peq'!$A62,'Input Echo'!$J$11:$J$596,0)))</f>
        <v>30</v>
      </c>
      <c r="E62" s="13">
        <v>672</v>
      </c>
      <c r="F62" s="13">
        <v>99</v>
      </c>
      <c r="G62" s="13">
        <v>77.849999999999994</v>
      </c>
      <c r="H62" s="13">
        <f ca="1">MAX(IFERROR(INDEX('Input Echo'!$O$11:$O$596,MATCH('(1)Flange Peq'!$A62,'Input Echo'!$I$11:$I$596,0)),0),IFERROR(INDEX('Input Echo'!$O$11:$O$596,MATCH('(1)Flange Peq'!$A62,'Input Echo'!$J$11:$J$596,0)),0))</f>
        <v>120.6</v>
      </c>
      <c r="I62" s="16">
        <f t="shared" ca="1" si="2"/>
        <v>38.310043298133245</v>
      </c>
      <c r="J62" s="13">
        <v>21</v>
      </c>
      <c r="K62" s="13">
        <v>22.6</v>
      </c>
      <c r="L62" s="16">
        <f t="shared" ca="1" si="3"/>
        <v>169.51346592094353</v>
      </c>
      <c r="M62" s="13" t="str">
        <f t="shared" ca="1" si="4"/>
        <v>15050</v>
      </c>
    </row>
    <row r="63" spans="1:13">
      <c r="A63" s="13">
        <v>10100</v>
      </c>
      <c r="B63" s="13">
        <f ca="1">MAX(IFERROR(INDEX('Input Echo'!$M$11:$M$596,MATCH('(1)Flange Peq'!$A63,'Input Echo'!$I$11:$I$596,0)),0),IFERROR(INDEX('Input Echo'!$M$11:$M$596,MATCH('(1)Flange Peq'!$A63,'Input Echo'!$J$11:$J$596,0)),0))</f>
        <v>0</v>
      </c>
      <c r="C63" s="13">
        <f>IFERROR(INDEX('Input Echo'!$AI$11:$AI$596,MATCH('(1)Flange Peq'!$A63,'Input Echo'!$I$11:$I$596,0)),INDEX('Input Echo'!$AI$11:$AI$596,MATCH('(1)Flange Peq'!$A63,'Input Echo'!$J$11:$J$596,0)))</f>
        <v>50</v>
      </c>
      <c r="D63" s="13">
        <f>IFERROR(INDEX('Input Echo'!$AH$11:$AH$596,MATCH('(1)Flange Peq'!$A63,'Input Echo'!$I$11:$I$596,0)),INDEX('Input Echo'!$AH$11:$AH$596,MATCH('(1)Flange Peq'!$A63,'Input Echo'!$J$11:$J$596,0)))</f>
        <v>30</v>
      </c>
      <c r="E63" s="13">
        <v>672</v>
      </c>
      <c r="F63" s="13">
        <v>75</v>
      </c>
      <c r="G63" s="13">
        <v>77.849999999999994</v>
      </c>
      <c r="H63" s="13">
        <f ca="1">MAX(IFERROR(INDEX('Input Echo'!$O$11:$O$596,MATCH('(1)Flange Peq'!$A63,'Input Echo'!$I$11:$I$596,0)),0),IFERROR(INDEX('Input Echo'!$O$11:$O$596,MATCH('(1)Flange Peq'!$A63,'Input Echo'!$J$11:$J$596,0)),0))</f>
        <v>0</v>
      </c>
      <c r="I63" s="16">
        <v>0</v>
      </c>
      <c r="J63" s="13">
        <v>21</v>
      </c>
      <c r="K63" s="13">
        <v>58.67</v>
      </c>
      <c r="L63" s="16">
        <f t="shared" si="3"/>
        <v>0</v>
      </c>
      <c r="M63" s="13" t="str">
        <f t="shared" ca="1" si="4"/>
        <v>050</v>
      </c>
    </row>
    <row r="64" spans="1:13">
      <c r="A64" s="13">
        <v>240</v>
      </c>
      <c r="B64" s="13">
        <f ca="1">MAX(IFERROR(INDEX('Input Echo'!$M$11:$M$596,MATCH('(1)Flange Peq'!$A64,'Input Echo'!$I$11:$I$596,0)),0),IFERROR(INDEX('Input Echo'!$M$11:$M$596,MATCH('(1)Flange Peq'!$A64,'Input Echo'!$J$11:$J$596,0)),0))</f>
        <v>150</v>
      </c>
      <c r="C64" s="13">
        <f>IFERROR(INDEX('Input Echo'!$AI$11:$AI$596,MATCH('(1)Flange Peq'!$A64,'Input Echo'!$I$11:$I$596,0)),INDEX('Input Echo'!$AI$11:$AI$596,MATCH('(1)Flange Peq'!$A64,'Input Echo'!$J$11:$J$596,0)))</f>
        <v>250</v>
      </c>
      <c r="D64" s="13">
        <f>IFERROR(INDEX('Input Echo'!$AH$11:$AH$596,MATCH('(1)Flange Peq'!$A64,'Input Echo'!$I$11:$I$596,0)),INDEX('Input Echo'!$AH$11:$AH$596,MATCH('(1)Flange Peq'!$A64,'Input Echo'!$J$11:$J$596,0)))</f>
        <v>30</v>
      </c>
      <c r="E64" s="13">
        <v>58</v>
      </c>
      <c r="F64" s="13">
        <v>7292</v>
      </c>
      <c r="G64" s="13">
        <v>302.39</v>
      </c>
      <c r="H64" s="13">
        <f ca="1">MAX(IFERROR(INDEX('Input Echo'!$O$11:$O$596,MATCH('(1)Flange Peq'!$A64,'Input Echo'!$I$11:$I$596,0)),0),IFERROR(INDEX('Input Echo'!$O$11:$O$596,MATCH('(1)Flange Peq'!$A64,'Input Echo'!$J$11:$J$596,0)),0))</f>
        <v>0</v>
      </c>
      <c r="I64" s="16" t="e">
        <f t="shared" ca="1" si="2"/>
        <v>#DIV/0!</v>
      </c>
      <c r="J64" s="13">
        <v>21</v>
      </c>
      <c r="K64" s="13">
        <v>22.6</v>
      </c>
      <c r="L64" s="16" t="e">
        <f t="shared" ca="1" si="3"/>
        <v>#DIV/0!</v>
      </c>
      <c r="M64" s="13" t="str">
        <f t="shared" ca="1" si="4"/>
        <v>150250</v>
      </c>
    </row>
    <row r="65" spans="1:13">
      <c r="A65" s="13">
        <v>30060</v>
      </c>
      <c r="B65" s="13">
        <f ca="1">MAX(IFERROR(INDEX('Input Echo'!$M$11:$M$596,MATCH('(1)Flange Peq'!$A65,'Input Echo'!$I$11:$I$596,0)),0),IFERROR(INDEX('Input Echo'!$M$11:$M$596,MATCH('(1)Flange Peq'!$A65,'Input Echo'!$J$11:$J$596,0)),0))</f>
        <v>300</v>
      </c>
      <c r="C65" s="13">
        <f>IFERROR(INDEX('Input Echo'!$AI$11:$AI$596,MATCH('(1)Flange Peq'!$A65,'Input Echo'!$I$11:$I$596,0)),INDEX('Input Echo'!$AI$11:$AI$596,MATCH('(1)Flange Peq'!$A65,'Input Echo'!$J$11:$J$596,0)))</f>
        <v>25</v>
      </c>
      <c r="D65" s="13">
        <f>IFERROR(INDEX('Input Echo'!$AH$11:$AH$596,MATCH('(1)Flange Peq'!$A65,'Input Echo'!$I$11:$I$596,0)),INDEX('Input Echo'!$AH$11:$AH$596,MATCH('(1)Flange Peq'!$A65,'Input Echo'!$J$11:$J$596,0)))</f>
        <v>30</v>
      </c>
      <c r="E65" s="13">
        <v>464</v>
      </c>
      <c r="F65" s="13">
        <v>73</v>
      </c>
      <c r="G65" s="13">
        <v>39.75</v>
      </c>
      <c r="H65" s="13">
        <f ca="1">MAX(IFERROR(INDEX('Input Echo'!$O$11:$O$596,MATCH('(1)Flange Peq'!$A65,'Input Echo'!$I$11:$I$596,0)),0),IFERROR(INDEX('Input Echo'!$O$11:$O$596,MATCH('(1)Flange Peq'!$A65,'Input Echo'!$J$11:$J$596,0)),0))</f>
        <v>0</v>
      </c>
      <c r="I65" s="16">
        <v>0</v>
      </c>
      <c r="J65" s="13">
        <v>21</v>
      </c>
      <c r="K65" s="13">
        <v>58.67</v>
      </c>
      <c r="L65" s="16">
        <f t="shared" si="3"/>
        <v>0</v>
      </c>
      <c r="M65" s="13" t="str">
        <f t="shared" ca="1" si="4"/>
        <v>30025</v>
      </c>
    </row>
    <row r="66" spans="1:13">
      <c r="A66" s="13">
        <v>30140</v>
      </c>
      <c r="B66" s="13">
        <f ca="1">MAX(IFERROR(INDEX('Input Echo'!$M$11:$M$596,MATCH('(1)Flange Peq'!$A66,'Input Echo'!$I$11:$I$596,0)),0),IFERROR(INDEX('Input Echo'!$M$11:$M$596,MATCH('(1)Flange Peq'!$A66,'Input Echo'!$J$11:$J$596,0)),0))</f>
        <v>300</v>
      </c>
      <c r="C66" s="13">
        <f>IFERROR(INDEX('Input Echo'!$AI$11:$AI$596,MATCH('(1)Flange Peq'!$A66,'Input Echo'!$I$11:$I$596,0)),INDEX('Input Echo'!$AI$11:$AI$596,MATCH('(1)Flange Peq'!$A66,'Input Echo'!$J$11:$J$596,0)))</f>
        <v>40</v>
      </c>
      <c r="D66" s="13">
        <f>IFERROR(INDEX('Input Echo'!$AH$11:$AH$596,MATCH('(1)Flange Peq'!$A66,'Input Echo'!$I$11:$I$596,0)),INDEX('Input Echo'!$AH$11:$AH$596,MATCH('(1)Flange Peq'!$A66,'Input Echo'!$J$11:$J$596,0)))</f>
        <v>30</v>
      </c>
      <c r="E66" s="13">
        <v>37</v>
      </c>
      <c r="F66" s="13">
        <v>44</v>
      </c>
      <c r="G66" s="13">
        <v>61.98</v>
      </c>
      <c r="H66" s="13">
        <f ca="1">MAX(IFERROR(INDEX('Input Echo'!$O$11:$O$596,MATCH('(1)Flange Peq'!$A66,'Input Echo'!$I$11:$I$596,0)),0),IFERROR(INDEX('Input Echo'!$O$11:$O$596,MATCH('(1)Flange Peq'!$A66,'Input Echo'!$J$11:$J$596,0)),0))</f>
        <v>114.3</v>
      </c>
      <c r="I66" s="16">
        <v>0</v>
      </c>
      <c r="J66" s="13">
        <v>21</v>
      </c>
      <c r="K66" s="13">
        <v>58.67</v>
      </c>
      <c r="L66" s="16">
        <f t="shared" si="3"/>
        <v>0</v>
      </c>
      <c r="M66" s="13" t="str">
        <f t="shared" ca="1" si="4"/>
        <v>30040</v>
      </c>
    </row>
    <row r="67" spans="1:13">
      <c r="A67" s="13">
        <v>30140</v>
      </c>
      <c r="B67" s="13">
        <f ca="1">MAX(IFERROR(INDEX('Input Echo'!$M$11:$M$596,MATCH('(1)Flange Peq'!$A67,'Input Echo'!$I$11:$I$596,0)),0),IFERROR(INDEX('Input Echo'!$M$11:$M$596,MATCH('(1)Flange Peq'!$A67,'Input Echo'!$J$11:$J$596,0)),0))</f>
        <v>300</v>
      </c>
      <c r="C67" s="13">
        <f>IFERROR(INDEX('Input Echo'!$AI$11:$AI$596,MATCH('(1)Flange Peq'!$A67,'Input Echo'!$I$11:$I$596,0)),INDEX('Input Echo'!$AI$11:$AI$596,MATCH('(1)Flange Peq'!$A67,'Input Echo'!$J$11:$J$596,0)))</f>
        <v>40</v>
      </c>
      <c r="D67" s="13">
        <f>IFERROR(INDEX('Input Echo'!$AH$11:$AH$596,MATCH('(1)Flange Peq'!$A67,'Input Echo'!$I$11:$I$596,0)),INDEX('Input Echo'!$AH$11:$AH$596,MATCH('(1)Flange Peq'!$A67,'Input Echo'!$J$11:$J$596,0)))</f>
        <v>30</v>
      </c>
      <c r="E67" s="13">
        <v>37</v>
      </c>
      <c r="F67" s="13">
        <v>44</v>
      </c>
      <c r="G67" s="13">
        <v>61.98</v>
      </c>
      <c r="H67" s="13">
        <f ca="1">MAX(IFERROR(INDEX('Input Echo'!$O$11:$O$596,MATCH('(1)Flange Peq'!$A67,'Input Echo'!$I$11:$I$596,0)),0),IFERROR(INDEX('Input Echo'!$O$11:$O$596,MATCH('(1)Flange Peq'!$A67,'Input Echo'!$J$11:$J$596,0)),0))</f>
        <v>114.3</v>
      </c>
      <c r="I67" s="16">
        <f t="shared" ca="1" si="2"/>
        <v>35.226195581490309</v>
      </c>
      <c r="J67" s="13">
        <v>21</v>
      </c>
      <c r="K67" s="13">
        <v>58.67</v>
      </c>
      <c r="L67" s="16">
        <f t="shared" ca="1" si="3"/>
        <v>60.041240125260451</v>
      </c>
      <c r="M67" s="13" t="str">
        <f t="shared" ca="1" si="4"/>
        <v>30040</v>
      </c>
    </row>
    <row r="68" spans="1:13">
      <c r="A68" s="13">
        <v>30180</v>
      </c>
      <c r="B68" s="13">
        <f ca="1">MAX(IFERROR(INDEX('Input Echo'!$M$11:$M$596,MATCH('(1)Flange Peq'!$A68,'Input Echo'!$I$11:$I$596,0)),0),IFERROR(INDEX('Input Echo'!$M$11:$M$596,MATCH('(1)Flange Peq'!$A68,'Input Echo'!$J$11:$J$596,0)),0))</f>
        <v>0</v>
      </c>
      <c r="C68" s="13">
        <f>IFERROR(INDEX('Input Echo'!$AI$11:$AI$596,MATCH('(1)Flange Peq'!$A68,'Input Echo'!$I$11:$I$596,0)),INDEX('Input Echo'!$AI$11:$AI$596,MATCH('(1)Flange Peq'!$A68,'Input Echo'!$J$11:$J$596,0)))</f>
        <v>40</v>
      </c>
      <c r="D68" s="13">
        <f>IFERROR(INDEX('Input Echo'!$AH$11:$AH$596,MATCH('(1)Flange Peq'!$A68,'Input Echo'!$I$11:$I$596,0)),INDEX('Input Echo'!$AH$11:$AH$596,MATCH('(1)Flange Peq'!$A68,'Input Echo'!$J$11:$J$596,0)))</f>
        <v>30</v>
      </c>
      <c r="E68" s="13">
        <v>42</v>
      </c>
      <c r="F68" s="13">
        <v>57</v>
      </c>
      <c r="G68" s="13">
        <v>61.98</v>
      </c>
      <c r="H68" s="13">
        <f ca="1">MAX(IFERROR(INDEX('Input Echo'!$O$11:$O$596,MATCH('(1)Flange Peq'!$A68,'Input Echo'!$I$11:$I$596,0)),0),IFERROR(INDEX('Input Echo'!$O$11:$O$596,MATCH('(1)Flange Peq'!$A68,'Input Echo'!$J$11:$J$596,0)),0))</f>
        <v>0</v>
      </c>
      <c r="I68" s="16" t="e">
        <f t="shared" ca="1" si="2"/>
        <v>#DIV/0!</v>
      </c>
      <c r="J68" s="13">
        <v>21</v>
      </c>
      <c r="K68" s="13">
        <v>58.67</v>
      </c>
      <c r="L68" s="16" t="e">
        <f t="shared" ca="1" si="3"/>
        <v>#DIV/0!</v>
      </c>
      <c r="M68" s="13" t="str">
        <f t="shared" ca="1" si="4"/>
        <v>040</v>
      </c>
    </row>
    <row r="69" spans="1:13">
      <c r="A69" s="13">
        <v>30190</v>
      </c>
      <c r="B69" s="13">
        <f ca="1">MAX(IFERROR(INDEX('Input Echo'!$M$11:$M$596,MATCH('(1)Flange Peq'!$A69,'Input Echo'!$I$11:$I$596,0)),0),IFERROR(INDEX('Input Echo'!$M$11:$M$596,MATCH('(1)Flange Peq'!$A69,'Input Echo'!$J$11:$J$596,0)),0))</f>
        <v>0</v>
      </c>
      <c r="C69" s="13">
        <f>IFERROR(INDEX('Input Echo'!$AI$11:$AI$596,MATCH('(1)Flange Peq'!$A69,'Input Echo'!$I$11:$I$596,0)),INDEX('Input Echo'!$AI$11:$AI$596,MATCH('(1)Flange Peq'!$A69,'Input Echo'!$J$11:$J$596,0)))</f>
        <v>40</v>
      </c>
      <c r="D69" s="13">
        <f>IFERROR(INDEX('Input Echo'!$AH$11:$AH$596,MATCH('(1)Flange Peq'!$A69,'Input Echo'!$I$11:$I$596,0)),INDEX('Input Echo'!$AH$11:$AH$596,MATCH('(1)Flange Peq'!$A69,'Input Echo'!$J$11:$J$596,0)))</f>
        <v>30</v>
      </c>
      <c r="E69" s="13">
        <v>42</v>
      </c>
      <c r="F69" s="13">
        <v>65</v>
      </c>
      <c r="G69" s="13">
        <v>61.98</v>
      </c>
      <c r="H69" s="13">
        <f ca="1">MAX(IFERROR(INDEX('Input Echo'!$O$11:$O$596,MATCH('(1)Flange Peq'!$A69,'Input Echo'!$I$11:$I$596,0)),0),IFERROR(INDEX('Input Echo'!$O$11:$O$596,MATCH('(1)Flange Peq'!$A69,'Input Echo'!$J$11:$J$596,0)),0))</f>
        <v>0</v>
      </c>
      <c r="I69" s="16" t="e">
        <f t="shared" ca="1" si="2"/>
        <v>#DIV/0!</v>
      </c>
      <c r="J69" s="13">
        <v>21</v>
      </c>
      <c r="K69" s="13">
        <v>58.67</v>
      </c>
      <c r="L69" s="16" t="e">
        <f t="shared" ca="1" si="3"/>
        <v>#DIV/0!</v>
      </c>
      <c r="M69" s="13" t="str">
        <f t="shared" ca="1" si="4"/>
        <v>040</v>
      </c>
    </row>
    <row r="70" spans="1:13">
      <c r="A70" s="13">
        <v>30275</v>
      </c>
      <c r="B70" s="13">
        <f ca="1">MAX(IFERROR(INDEX('Input Echo'!$M$11:$M$596,MATCH('(1)Flange Peq'!$A70,'Input Echo'!$I$11:$I$596,0)),0),IFERROR(INDEX('Input Echo'!$M$11:$M$596,MATCH('(1)Flange Peq'!$A70,'Input Echo'!$J$11:$J$596,0)),0))</f>
        <v>0</v>
      </c>
      <c r="C70" s="13">
        <f>IFERROR(INDEX('Input Echo'!$AI$11:$AI$596,MATCH('(1)Flange Peq'!$A70,'Input Echo'!$I$11:$I$596,0)),INDEX('Input Echo'!$AI$11:$AI$596,MATCH('(1)Flange Peq'!$A70,'Input Echo'!$J$11:$J$596,0)))</f>
        <v>40</v>
      </c>
      <c r="D70" s="13">
        <f>IFERROR(INDEX('Input Echo'!$AH$11:$AH$596,MATCH('(1)Flange Peq'!$A70,'Input Echo'!$I$11:$I$596,0)),INDEX('Input Echo'!$AH$11:$AH$596,MATCH('(1)Flange Peq'!$A70,'Input Echo'!$J$11:$J$596,0)))</f>
        <v>30</v>
      </c>
      <c r="E70" s="13">
        <v>30</v>
      </c>
      <c r="F70" s="13">
        <v>15</v>
      </c>
      <c r="G70" s="13">
        <v>61.98</v>
      </c>
      <c r="H70" s="13">
        <f ca="1">MAX(IFERROR(INDEX('Input Echo'!$O$11:$O$596,MATCH('(1)Flange Peq'!$A70,'Input Echo'!$I$11:$I$596,0)),0),IFERROR(INDEX('Input Echo'!$O$11:$O$596,MATCH('(1)Flange Peq'!$A70,'Input Echo'!$J$11:$J$596,0)),0))</f>
        <v>0</v>
      </c>
      <c r="I70" s="16" t="e">
        <f t="shared" ca="1" si="2"/>
        <v>#DIV/0!</v>
      </c>
      <c r="J70" s="13">
        <v>21</v>
      </c>
      <c r="K70" s="13">
        <v>58.67</v>
      </c>
      <c r="L70" s="16" t="e">
        <f t="shared" ca="1" si="3"/>
        <v>#DIV/0!</v>
      </c>
      <c r="M70" s="13" t="str">
        <f t="shared" ca="1" si="4"/>
        <v>040</v>
      </c>
    </row>
    <row r="71" spans="1:13">
      <c r="A71" s="13">
        <v>11260</v>
      </c>
      <c r="B71" s="13">
        <f ca="1">MAX(IFERROR(INDEX('Input Echo'!$M$11:$M$596,MATCH('(1)Flange Peq'!$A71,'Input Echo'!$I$11:$I$596,0)),0),IFERROR(INDEX('Input Echo'!$M$11:$M$596,MATCH('(1)Flange Peq'!$A71,'Input Echo'!$J$11:$J$596,0)),0))</f>
        <v>300</v>
      </c>
      <c r="C71" s="13">
        <f>IFERROR(INDEX('Input Echo'!$AI$11:$AI$596,MATCH('(1)Flange Peq'!$A71,'Input Echo'!$I$11:$I$596,0)),INDEX('Input Echo'!$AI$11:$AI$596,MATCH('(1)Flange Peq'!$A71,'Input Echo'!$J$11:$J$596,0)))</f>
        <v>150</v>
      </c>
      <c r="D71" s="13">
        <f>IFERROR(INDEX('Input Echo'!$AH$11:$AH$596,MATCH('(1)Flange Peq'!$A71,'Input Echo'!$I$11:$I$596,0)),INDEX('Input Echo'!$AH$11:$AH$596,MATCH('(1)Flange Peq'!$A71,'Input Echo'!$J$11:$J$596,0)))</f>
        <v>30</v>
      </c>
      <c r="E71" s="13">
        <v>361</v>
      </c>
      <c r="F71" s="13">
        <v>397</v>
      </c>
      <c r="G71" s="13">
        <v>138.18</v>
      </c>
      <c r="H71" s="13">
        <f ca="1">MAX(IFERROR(INDEX('Input Echo'!$O$11:$O$596,MATCH('(1)Flange Peq'!$A71,'Input Echo'!$I$11:$I$596,0)),0),IFERROR(INDEX('Input Echo'!$O$11:$O$596,MATCH('(1)Flange Peq'!$A71,'Input Echo'!$J$11:$J$596,0)),0))</f>
        <v>200</v>
      </c>
      <c r="I71" s="16">
        <f t="shared" ca="1" si="2"/>
        <v>35.535414611590454</v>
      </c>
      <c r="J71" s="13">
        <v>21</v>
      </c>
      <c r="K71" s="13">
        <v>58.67</v>
      </c>
      <c r="L71" s="16">
        <f t="shared" ca="1" si="3"/>
        <v>60.568288071570564</v>
      </c>
      <c r="M71" s="13" t="str">
        <f t="shared" ca="1" si="4"/>
        <v>300150</v>
      </c>
    </row>
    <row r="72" spans="1:13">
      <c r="A72" s="13">
        <v>11292</v>
      </c>
      <c r="B72" s="13">
        <f ca="1">MAX(IFERROR(INDEX('Input Echo'!$M$11:$M$596,MATCH('(1)Flange Peq'!$A72,'Input Echo'!$I$11:$I$596,0)),0),IFERROR(INDEX('Input Echo'!$M$11:$M$596,MATCH('(1)Flange Peq'!$A72,'Input Echo'!$J$11:$J$596,0)),0))</f>
        <v>300</v>
      </c>
      <c r="C72" s="13">
        <f>IFERROR(INDEX('Input Echo'!$AI$11:$AI$596,MATCH('(1)Flange Peq'!$A72,'Input Echo'!$I$11:$I$596,0)),INDEX('Input Echo'!$AI$11:$AI$596,MATCH('(1)Flange Peq'!$A72,'Input Echo'!$J$11:$J$596,0)))</f>
        <v>50</v>
      </c>
      <c r="D72" s="13">
        <f>IFERROR(INDEX('Input Echo'!$AH$11:$AH$596,MATCH('(1)Flange Peq'!$A72,'Input Echo'!$I$11:$I$596,0)),INDEX('Input Echo'!$AH$11:$AH$596,MATCH('(1)Flange Peq'!$A72,'Input Echo'!$J$11:$J$596,0)))</f>
        <v>30</v>
      </c>
      <c r="E72" s="13">
        <v>1470</v>
      </c>
      <c r="F72" s="13">
        <v>62</v>
      </c>
      <c r="G72" s="13">
        <v>77.849999999999994</v>
      </c>
      <c r="H72" s="13">
        <f ca="1">MAX(IFERROR(INDEX('Input Echo'!$O$11:$O$596,MATCH('(1)Flange Peq'!$A72,'Input Echo'!$I$11:$I$596,0)),0),IFERROR(INDEX('Input Echo'!$O$11:$O$596,MATCH('(1)Flange Peq'!$A72,'Input Echo'!$J$11:$J$596,0)),0))</f>
        <v>127</v>
      </c>
      <c r="I72" s="16">
        <f t="shared" ca="1" si="2"/>
        <v>37.190660977273289</v>
      </c>
      <c r="J72" s="13">
        <v>21</v>
      </c>
      <c r="K72" s="13">
        <v>58.67</v>
      </c>
      <c r="L72" s="16">
        <f t="shared" ref="L72:L96" ca="1" si="5">(I72/K72)*100</f>
        <v>63.389570440213546</v>
      </c>
      <c r="M72" s="13" t="str">
        <f t="shared" ref="M72:M97" ca="1" si="6">B72&amp;C72</f>
        <v>30050</v>
      </c>
    </row>
    <row r="73" spans="1:13">
      <c r="A73" s="13">
        <v>11294</v>
      </c>
      <c r="B73" s="13">
        <f ca="1">MAX(IFERROR(INDEX('Input Echo'!$M$11:$M$596,MATCH('(1)Flange Peq'!$A73,'Input Echo'!$I$11:$I$596,0)),0),IFERROR(INDEX('Input Echo'!$M$11:$M$596,MATCH('(1)Flange Peq'!$A73,'Input Echo'!$J$11:$J$596,0)),0))</f>
        <v>300</v>
      </c>
      <c r="C73" s="13">
        <f>IFERROR(INDEX('Input Echo'!$AI$11:$AI$596,MATCH('(1)Flange Peq'!$A73,'Input Echo'!$I$11:$I$596,0)),INDEX('Input Echo'!$AI$11:$AI$596,MATCH('(1)Flange Peq'!$A73,'Input Echo'!$J$11:$J$596,0)))</f>
        <v>50</v>
      </c>
      <c r="D73" s="13">
        <f>IFERROR(INDEX('Input Echo'!$AH$11:$AH$596,MATCH('(1)Flange Peq'!$A73,'Input Echo'!$I$11:$I$596,0)),INDEX('Input Echo'!$AH$11:$AH$596,MATCH('(1)Flange Peq'!$A73,'Input Echo'!$J$11:$J$596,0)))</f>
        <v>30</v>
      </c>
      <c r="E73" s="13">
        <v>1470</v>
      </c>
      <c r="F73" s="13">
        <v>58</v>
      </c>
      <c r="G73" s="13">
        <v>77.849999999999994</v>
      </c>
      <c r="H73" s="13">
        <f ca="1">MAX(IFERROR(INDEX('Input Echo'!$O$11:$O$596,MATCH('(1)Flange Peq'!$A73,'Input Echo'!$I$11:$I$596,0)),0),IFERROR(INDEX('Input Echo'!$O$11:$O$596,MATCH('(1)Flange Peq'!$A73,'Input Echo'!$J$11:$J$596,0)),0))</f>
        <v>127</v>
      </c>
      <c r="I73" s="16">
        <f t="shared" ref="I73:I96" ca="1" si="7">D73+4*E73*10/(PI()*G73^2)+16*F73*10^4/(PI()*G73^2*H73)</f>
        <v>36.92598827802469</v>
      </c>
      <c r="J73" s="13">
        <v>21</v>
      </c>
      <c r="K73" s="13">
        <v>58.67</v>
      </c>
      <c r="L73" s="16">
        <f t="shared" ca="1" si="5"/>
        <v>62.938449425642894</v>
      </c>
      <c r="M73" s="13" t="str">
        <f t="shared" ca="1" si="6"/>
        <v>30050</v>
      </c>
    </row>
    <row r="74" spans="1:13">
      <c r="A74" s="13">
        <v>11355</v>
      </c>
      <c r="B74" s="13">
        <f ca="1">MAX(IFERROR(INDEX('Input Echo'!$M$11:$M$596,MATCH('(1)Flange Peq'!$A74,'Input Echo'!$I$11:$I$596,0)),0),IFERROR(INDEX('Input Echo'!$M$11:$M$596,MATCH('(1)Flange Peq'!$A74,'Input Echo'!$J$11:$J$596,0)),0))</f>
        <v>300</v>
      </c>
      <c r="C74" s="13">
        <f>IFERROR(INDEX('Input Echo'!$AI$11:$AI$596,MATCH('(1)Flange Peq'!$A74,'Input Echo'!$I$11:$I$596,0)),INDEX('Input Echo'!$AI$11:$AI$596,MATCH('(1)Flange Peq'!$A74,'Input Echo'!$J$11:$J$596,0)))</f>
        <v>150</v>
      </c>
      <c r="D74" s="13">
        <f>IFERROR(INDEX('Input Echo'!$AH$11:$AH$596,MATCH('(1)Flange Peq'!$A74,'Input Echo'!$I$11:$I$596,0)),INDEX('Input Echo'!$AH$11:$AH$596,MATCH('(1)Flange Peq'!$A74,'Input Echo'!$J$11:$J$596,0)))</f>
        <v>30</v>
      </c>
      <c r="E74" s="13">
        <v>242</v>
      </c>
      <c r="F74" s="13">
        <v>186</v>
      </c>
      <c r="G74" s="13">
        <v>196.09</v>
      </c>
      <c r="H74" s="13">
        <f ca="1">MAX(IFERROR(INDEX('Input Echo'!$O$11:$O$596,MATCH('(1)Flange Peq'!$A74,'Input Echo'!$I$11:$I$596,0)),0),IFERROR(INDEX('Input Echo'!$O$11:$O$596,MATCH('(1)Flange Peq'!$A74,'Input Echo'!$J$11:$J$596,0)),0))</f>
        <v>269.89999999999998</v>
      </c>
      <c r="I74" s="16">
        <f t="shared" ca="1" si="7"/>
        <v>30.992920232031135</v>
      </c>
      <c r="J74" s="13">
        <v>21</v>
      </c>
      <c r="K74" s="13">
        <v>58.67</v>
      </c>
      <c r="L74" s="16">
        <f t="shared" ca="1" si="5"/>
        <v>52.825839836426006</v>
      </c>
      <c r="M74" s="13" t="str">
        <f t="shared" ca="1" si="6"/>
        <v>300150</v>
      </c>
    </row>
    <row r="75" spans="1:13">
      <c r="A75" s="13">
        <v>11565</v>
      </c>
      <c r="B75" s="13">
        <f ca="1">MAX(IFERROR(INDEX('Input Echo'!$M$11:$M$596,MATCH('(1)Flange Peq'!$A75,'Input Echo'!$I$11:$I$596,0)),0),IFERROR(INDEX('Input Echo'!$M$11:$M$596,MATCH('(1)Flange Peq'!$A75,'Input Echo'!$J$11:$J$596,0)),0))</f>
        <v>300</v>
      </c>
      <c r="C75" s="13">
        <f>IFERROR(INDEX('Input Echo'!$AI$11:$AI$596,MATCH('(1)Flange Peq'!$A75,'Input Echo'!$I$11:$I$596,0)),INDEX('Input Echo'!$AI$11:$AI$596,MATCH('(1)Flange Peq'!$A75,'Input Echo'!$J$11:$J$596,0)))</f>
        <v>50</v>
      </c>
      <c r="D75" s="13">
        <f>IFERROR(INDEX('Input Echo'!$AH$11:$AH$596,MATCH('(1)Flange Peq'!$A75,'Input Echo'!$I$11:$I$596,0)),INDEX('Input Echo'!$AH$11:$AH$596,MATCH('(1)Flange Peq'!$A75,'Input Echo'!$J$11:$J$596,0)))</f>
        <v>30</v>
      </c>
      <c r="E75" s="13">
        <v>5</v>
      </c>
      <c r="F75" s="13">
        <v>8</v>
      </c>
      <c r="G75" s="13">
        <v>77.849999999999994</v>
      </c>
      <c r="H75" s="13">
        <f ca="1">MAX(IFERROR(INDEX('Input Echo'!$O$11:$O$596,MATCH('(1)Flange Peq'!$A75,'Input Echo'!$I$11:$I$596,0)),0),IFERROR(INDEX('Input Echo'!$O$11:$O$596,MATCH('(1)Flange Peq'!$A75,'Input Echo'!$J$11:$J$596,0)),0))</f>
        <v>127</v>
      </c>
      <c r="I75" s="16">
        <f t="shared" ca="1" si="7"/>
        <v>30.539849596248626</v>
      </c>
      <c r="J75" s="13">
        <v>21</v>
      </c>
      <c r="K75" s="13">
        <v>58.67</v>
      </c>
      <c r="L75" s="16">
        <f t="shared" ca="1" si="5"/>
        <v>52.053604220638526</v>
      </c>
      <c r="M75" s="13" t="str">
        <f t="shared" ca="1" si="6"/>
        <v>30050</v>
      </c>
    </row>
    <row r="76" spans="1:13">
      <c r="A76" s="13">
        <v>11565</v>
      </c>
      <c r="B76" s="13">
        <f ca="1">MAX(IFERROR(INDEX('Input Echo'!$M$11:$M$596,MATCH('(1)Flange Peq'!$A76,'Input Echo'!$I$11:$I$596,0)),0),IFERROR(INDEX('Input Echo'!$M$11:$M$596,MATCH('(1)Flange Peq'!$A76,'Input Echo'!$J$11:$J$596,0)),0))</f>
        <v>300</v>
      </c>
      <c r="C76" s="13">
        <f>IFERROR(INDEX('Input Echo'!$AI$11:$AI$596,MATCH('(1)Flange Peq'!$A76,'Input Echo'!$I$11:$I$596,0)),INDEX('Input Echo'!$AI$11:$AI$596,MATCH('(1)Flange Peq'!$A76,'Input Echo'!$J$11:$J$596,0)))</f>
        <v>50</v>
      </c>
      <c r="D76" s="13">
        <f>IFERROR(INDEX('Input Echo'!$AH$11:$AH$596,MATCH('(1)Flange Peq'!$A76,'Input Echo'!$I$11:$I$596,0)),INDEX('Input Echo'!$AH$11:$AH$596,MATCH('(1)Flange Peq'!$A76,'Input Echo'!$J$11:$J$596,0)))</f>
        <v>30</v>
      </c>
      <c r="E76" s="13">
        <v>5</v>
      </c>
      <c r="F76" s="13">
        <v>8</v>
      </c>
      <c r="G76" s="13">
        <v>77.849999999999994</v>
      </c>
      <c r="H76" s="13">
        <f ca="1">MAX(IFERROR(INDEX('Input Echo'!$O$11:$O$596,MATCH('(1)Flange Peq'!$A76,'Input Echo'!$I$11:$I$596,0)),0),IFERROR(INDEX('Input Echo'!$O$11:$O$596,MATCH('(1)Flange Peq'!$A76,'Input Echo'!$J$11:$J$596,0)),0))</f>
        <v>127</v>
      </c>
      <c r="I76" s="16">
        <v>0</v>
      </c>
      <c r="J76" s="13">
        <v>21</v>
      </c>
      <c r="K76" s="13">
        <v>58.67</v>
      </c>
      <c r="L76" s="16">
        <f t="shared" si="5"/>
        <v>0</v>
      </c>
      <c r="M76" s="13" t="str">
        <f t="shared" ca="1" si="6"/>
        <v>30050</v>
      </c>
    </row>
    <row r="77" spans="1:13">
      <c r="A77" s="13">
        <v>11900</v>
      </c>
      <c r="B77" s="13">
        <f ca="1">MAX(IFERROR(INDEX('Input Echo'!$M$11:$M$596,MATCH('(1)Flange Peq'!$A77,'Input Echo'!$I$11:$I$596,0)),0),IFERROR(INDEX('Input Echo'!$M$11:$M$596,MATCH('(1)Flange Peq'!$A77,'Input Echo'!$J$11:$J$596,0)),0))</f>
        <v>0</v>
      </c>
      <c r="C77" s="13">
        <f>IFERROR(INDEX('Input Echo'!$AI$11:$AI$596,MATCH('(1)Flange Peq'!$A77,'Input Echo'!$I$11:$I$596,0)),INDEX('Input Echo'!$AI$11:$AI$596,MATCH('(1)Flange Peq'!$A77,'Input Echo'!$J$11:$J$596,0)))</f>
        <v>50</v>
      </c>
      <c r="D77" s="13">
        <f>IFERROR(INDEX('Input Echo'!$AH$11:$AH$596,MATCH('(1)Flange Peq'!$A77,'Input Echo'!$I$11:$I$596,0)),INDEX('Input Echo'!$AH$11:$AH$596,MATCH('(1)Flange Peq'!$A77,'Input Echo'!$J$11:$J$596,0)))</f>
        <v>30</v>
      </c>
      <c r="E77" s="13">
        <v>0</v>
      </c>
      <c r="F77" s="13">
        <v>7</v>
      </c>
      <c r="G77" s="13">
        <v>77.849999999999994</v>
      </c>
      <c r="H77" s="13">
        <f ca="1">MAX(IFERROR(INDEX('Input Echo'!$O$11:$O$596,MATCH('(1)Flange Peq'!$A77,'Input Echo'!$I$11:$I$596,0)),0),IFERROR(INDEX('Input Echo'!$O$11:$O$596,MATCH('(1)Flange Peq'!$A77,'Input Echo'!$J$11:$J$596,0)),0))</f>
        <v>0</v>
      </c>
      <c r="I77" s="16" t="e">
        <f t="shared" ca="1" si="7"/>
        <v>#DIV/0!</v>
      </c>
      <c r="J77" s="13">
        <v>21</v>
      </c>
      <c r="K77" s="13">
        <v>58.67</v>
      </c>
      <c r="L77" s="16" t="e">
        <f t="shared" ca="1" si="5"/>
        <v>#DIV/0!</v>
      </c>
      <c r="M77" s="13" t="str">
        <f t="shared" ca="1" si="6"/>
        <v>050</v>
      </c>
    </row>
    <row r="78" spans="1:13">
      <c r="A78" s="13">
        <v>11920</v>
      </c>
      <c r="B78" s="13">
        <f ca="1">MAX(IFERROR(INDEX('Input Echo'!$M$11:$M$596,MATCH('(1)Flange Peq'!$A78,'Input Echo'!$I$11:$I$596,0)),0),IFERROR(INDEX('Input Echo'!$M$11:$M$596,MATCH('(1)Flange Peq'!$A78,'Input Echo'!$J$11:$J$596,0)),0))</f>
        <v>0</v>
      </c>
      <c r="C78" s="13">
        <f>IFERROR(INDEX('Input Echo'!$AI$11:$AI$596,MATCH('(1)Flange Peq'!$A78,'Input Echo'!$I$11:$I$596,0)),INDEX('Input Echo'!$AI$11:$AI$596,MATCH('(1)Flange Peq'!$A78,'Input Echo'!$J$11:$J$596,0)))</f>
        <v>50</v>
      </c>
      <c r="D78" s="13">
        <f>IFERROR(INDEX('Input Echo'!$AH$11:$AH$596,MATCH('(1)Flange Peq'!$A78,'Input Echo'!$I$11:$I$596,0)),INDEX('Input Echo'!$AH$11:$AH$596,MATCH('(1)Flange Peq'!$A78,'Input Echo'!$J$11:$J$596,0)))</f>
        <v>30</v>
      </c>
      <c r="E78" s="13">
        <v>0</v>
      </c>
      <c r="F78" s="13">
        <v>17</v>
      </c>
      <c r="G78" s="13">
        <v>77.849999999999994</v>
      </c>
      <c r="H78" s="13">
        <f ca="1">MAX(IFERROR(INDEX('Input Echo'!$O$11:$O$596,MATCH('(1)Flange Peq'!$A78,'Input Echo'!$I$11:$I$596,0)),0),IFERROR(INDEX('Input Echo'!$O$11:$O$596,MATCH('(1)Flange Peq'!$A78,'Input Echo'!$J$11:$J$596,0)),0))</f>
        <v>0</v>
      </c>
      <c r="I78" s="16" t="e">
        <f t="shared" ca="1" si="7"/>
        <v>#DIV/0!</v>
      </c>
      <c r="J78" s="13">
        <v>21</v>
      </c>
      <c r="K78" s="13">
        <v>58.67</v>
      </c>
      <c r="L78" s="16" t="e">
        <f t="shared" ca="1" si="5"/>
        <v>#DIV/0!</v>
      </c>
      <c r="M78" s="13" t="str">
        <f t="shared" ca="1" si="6"/>
        <v>050</v>
      </c>
    </row>
    <row r="79" spans="1:13">
      <c r="A79" s="13">
        <v>11950</v>
      </c>
      <c r="B79" s="13">
        <f ca="1">MAX(IFERROR(INDEX('Input Echo'!$M$11:$M$596,MATCH('(1)Flange Peq'!$A79,'Input Echo'!$I$11:$I$596,0)),0),IFERROR(INDEX('Input Echo'!$M$11:$M$596,MATCH('(1)Flange Peq'!$A79,'Input Echo'!$J$11:$J$596,0)),0))</f>
        <v>0</v>
      </c>
      <c r="C79" s="13">
        <f>IFERROR(INDEX('Input Echo'!$AI$11:$AI$596,MATCH('(1)Flange Peq'!$A79,'Input Echo'!$I$11:$I$596,0)),INDEX('Input Echo'!$AI$11:$AI$596,MATCH('(1)Flange Peq'!$A79,'Input Echo'!$J$11:$J$596,0)))</f>
        <v>50</v>
      </c>
      <c r="D79" s="13">
        <f>IFERROR(INDEX('Input Echo'!$AH$11:$AH$596,MATCH('(1)Flange Peq'!$A79,'Input Echo'!$I$11:$I$596,0)),INDEX('Input Echo'!$AH$11:$AH$596,MATCH('(1)Flange Peq'!$A79,'Input Echo'!$J$11:$J$596,0)))</f>
        <v>30</v>
      </c>
      <c r="E79" s="13">
        <v>0</v>
      </c>
      <c r="F79" s="13">
        <v>45</v>
      </c>
      <c r="G79" s="13">
        <v>77.849999999999994</v>
      </c>
      <c r="H79" s="13">
        <f ca="1">MAX(IFERROR(INDEX('Input Echo'!$O$11:$O$596,MATCH('(1)Flange Peq'!$A79,'Input Echo'!$I$11:$I$596,0)),0),IFERROR(INDEX('Input Echo'!$O$11:$O$596,MATCH('(1)Flange Peq'!$A79,'Input Echo'!$J$11:$J$596,0)),0))</f>
        <v>0</v>
      </c>
      <c r="I79" s="16" t="e">
        <f t="shared" ca="1" si="7"/>
        <v>#DIV/0!</v>
      </c>
      <c r="J79" s="13">
        <v>21</v>
      </c>
      <c r="K79" s="13">
        <v>58.67</v>
      </c>
      <c r="L79" s="16" t="e">
        <f t="shared" ca="1" si="5"/>
        <v>#DIV/0!</v>
      </c>
      <c r="M79" s="13" t="str">
        <f t="shared" ca="1" si="6"/>
        <v>050</v>
      </c>
    </row>
    <row r="80" spans="1:13">
      <c r="A80" s="13">
        <v>11970</v>
      </c>
      <c r="B80" s="13">
        <f ca="1">MAX(IFERROR(INDEX('Input Echo'!$M$11:$M$596,MATCH('(1)Flange Peq'!$A80,'Input Echo'!$I$11:$I$596,0)),0),IFERROR(INDEX('Input Echo'!$M$11:$M$596,MATCH('(1)Flange Peq'!$A80,'Input Echo'!$J$11:$J$596,0)),0))</f>
        <v>0</v>
      </c>
      <c r="C80" s="13">
        <f>IFERROR(INDEX('Input Echo'!$AI$11:$AI$596,MATCH('(1)Flange Peq'!$A80,'Input Echo'!$I$11:$I$596,0)),INDEX('Input Echo'!$AI$11:$AI$596,MATCH('(1)Flange Peq'!$A80,'Input Echo'!$J$11:$J$596,0)))</f>
        <v>50</v>
      </c>
      <c r="D80" s="13">
        <f>IFERROR(INDEX('Input Echo'!$AH$11:$AH$596,MATCH('(1)Flange Peq'!$A80,'Input Echo'!$I$11:$I$596,0)),INDEX('Input Echo'!$AH$11:$AH$596,MATCH('(1)Flange Peq'!$A80,'Input Echo'!$J$11:$J$596,0)))</f>
        <v>30</v>
      </c>
      <c r="E80" s="13">
        <v>0</v>
      </c>
      <c r="F80" s="13">
        <v>135</v>
      </c>
      <c r="G80" s="13">
        <v>77.849999999999994</v>
      </c>
      <c r="H80" s="13">
        <f ca="1">MAX(IFERROR(INDEX('Input Echo'!$O$11:$O$596,MATCH('(1)Flange Peq'!$A80,'Input Echo'!$I$11:$I$596,0)),0),IFERROR(INDEX('Input Echo'!$O$11:$O$596,MATCH('(1)Flange Peq'!$A80,'Input Echo'!$J$11:$J$596,0)),0))</f>
        <v>0</v>
      </c>
      <c r="I80" s="16" t="e">
        <f t="shared" ca="1" si="7"/>
        <v>#DIV/0!</v>
      </c>
      <c r="J80" s="13">
        <v>21</v>
      </c>
      <c r="K80" s="13">
        <v>58.67</v>
      </c>
      <c r="L80" s="16" t="e">
        <f t="shared" ca="1" si="5"/>
        <v>#DIV/0!</v>
      </c>
      <c r="M80" s="13" t="str">
        <f t="shared" ca="1" si="6"/>
        <v>050</v>
      </c>
    </row>
    <row r="81" spans="1:13">
      <c r="A81" s="13">
        <v>11780</v>
      </c>
      <c r="B81" s="13">
        <f ca="1">MAX(IFERROR(INDEX('Input Echo'!$M$11:$M$596,MATCH('(1)Flange Peq'!$A81,'Input Echo'!$I$11:$I$596,0)),0),IFERROR(INDEX('Input Echo'!$M$11:$M$596,MATCH('(1)Flange Peq'!$A81,'Input Echo'!$J$11:$J$596,0)),0))</f>
        <v>0</v>
      </c>
      <c r="C81" s="13">
        <f>IFERROR(INDEX('Input Echo'!$AI$11:$AI$596,MATCH('(1)Flange Peq'!$A81,'Input Echo'!$I$11:$I$596,0)),INDEX('Input Echo'!$AI$11:$AI$596,MATCH('(1)Flange Peq'!$A81,'Input Echo'!$J$11:$J$596,0)))</f>
        <v>50</v>
      </c>
      <c r="D81" s="13">
        <f>IFERROR(INDEX('Input Echo'!$AH$11:$AH$596,MATCH('(1)Flange Peq'!$A81,'Input Echo'!$I$11:$I$596,0)),INDEX('Input Echo'!$AH$11:$AH$596,MATCH('(1)Flange Peq'!$A81,'Input Echo'!$J$11:$J$596,0)))</f>
        <v>30</v>
      </c>
      <c r="E81" s="13">
        <v>0</v>
      </c>
      <c r="F81" s="13">
        <v>23</v>
      </c>
      <c r="G81" s="13">
        <v>77.849999999999994</v>
      </c>
      <c r="H81" s="13">
        <f ca="1">MAX(IFERROR(INDEX('Input Echo'!$O$11:$O$596,MATCH('(1)Flange Peq'!$A81,'Input Echo'!$I$11:$I$596,0)),0),IFERROR(INDEX('Input Echo'!$O$11:$O$596,MATCH('(1)Flange Peq'!$A81,'Input Echo'!$J$11:$J$596,0)),0))</f>
        <v>0</v>
      </c>
      <c r="I81" s="16" t="e">
        <f t="shared" ca="1" si="7"/>
        <v>#DIV/0!</v>
      </c>
      <c r="J81" s="13">
        <v>21</v>
      </c>
      <c r="K81" s="13">
        <v>58.67</v>
      </c>
      <c r="L81" s="16" t="e">
        <f t="shared" ca="1" si="5"/>
        <v>#DIV/0!</v>
      </c>
      <c r="M81" s="13" t="str">
        <f t="shared" ca="1" si="6"/>
        <v>050</v>
      </c>
    </row>
    <row r="82" spans="1:13">
      <c r="A82" s="13">
        <v>11800</v>
      </c>
      <c r="B82" s="13">
        <f ca="1">MAX(IFERROR(INDEX('Input Echo'!$M$11:$M$596,MATCH('(1)Flange Peq'!$A82,'Input Echo'!$I$11:$I$596,0)),0),IFERROR(INDEX('Input Echo'!$M$11:$M$596,MATCH('(1)Flange Peq'!$A82,'Input Echo'!$J$11:$J$596,0)),0))</f>
        <v>0</v>
      </c>
      <c r="C82" s="13">
        <f>IFERROR(INDEX('Input Echo'!$AI$11:$AI$596,MATCH('(1)Flange Peq'!$A82,'Input Echo'!$I$11:$I$596,0)),INDEX('Input Echo'!$AI$11:$AI$596,MATCH('(1)Flange Peq'!$A82,'Input Echo'!$J$11:$J$596,0)))</f>
        <v>50</v>
      </c>
      <c r="D82" s="13">
        <f>IFERROR(INDEX('Input Echo'!$AH$11:$AH$596,MATCH('(1)Flange Peq'!$A82,'Input Echo'!$I$11:$I$596,0)),INDEX('Input Echo'!$AH$11:$AH$596,MATCH('(1)Flange Peq'!$A82,'Input Echo'!$J$11:$J$596,0)))</f>
        <v>30</v>
      </c>
      <c r="E82" s="13">
        <v>0</v>
      </c>
      <c r="F82" s="13">
        <v>35</v>
      </c>
      <c r="G82" s="13">
        <v>77.849999999999994</v>
      </c>
      <c r="H82" s="13">
        <f ca="1">MAX(IFERROR(INDEX('Input Echo'!$O$11:$O$596,MATCH('(1)Flange Peq'!$A82,'Input Echo'!$I$11:$I$596,0)),0),IFERROR(INDEX('Input Echo'!$O$11:$O$596,MATCH('(1)Flange Peq'!$A82,'Input Echo'!$J$11:$J$596,0)),0))</f>
        <v>0</v>
      </c>
      <c r="I82" s="16" t="e">
        <f t="shared" ca="1" si="7"/>
        <v>#DIV/0!</v>
      </c>
      <c r="J82" s="13">
        <v>21</v>
      </c>
      <c r="K82" s="13">
        <v>58.67</v>
      </c>
      <c r="L82" s="16" t="e">
        <f t="shared" ca="1" si="5"/>
        <v>#DIV/0!</v>
      </c>
      <c r="M82" s="13" t="str">
        <f t="shared" ca="1" si="6"/>
        <v>050</v>
      </c>
    </row>
    <row r="83" spans="1:13">
      <c r="A83" s="13">
        <v>11820</v>
      </c>
      <c r="B83" s="13">
        <f ca="1">MAX(IFERROR(INDEX('Input Echo'!$M$11:$M$596,MATCH('(1)Flange Peq'!$A83,'Input Echo'!$I$11:$I$596,0)),0),IFERROR(INDEX('Input Echo'!$M$11:$M$596,MATCH('(1)Flange Peq'!$A83,'Input Echo'!$J$11:$J$596,0)),0))</f>
        <v>0</v>
      </c>
      <c r="C83" s="13">
        <f>IFERROR(INDEX('Input Echo'!$AI$11:$AI$596,MATCH('(1)Flange Peq'!$A83,'Input Echo'!$I$11:$I$596,0)),INDEX('Input Echo'!$AI$11:$AI$596,MATCH('(1)Flange Peq'!$A83,'Input Echo'!$J$11:$J$596,0)))</f>
        <v>50</v>
      </c>
      <c r="D83" s="13">
        <f>IFERROR(INDEX('Input Echo'!$AH$11:$AH$596,MATCH('(1)Flange Peq'!$A83,'Input Echo'!$I$11:$I$596,0)),INDEX('Input Echo'!$AH$11:$AH$596,MATCH('(1)Flange Peq'!$A83,'Input Echo'!$J$11:$J$596,0)))</f>
        <v>30</v>
      </c>
      <c r="E83" s="13">
        <v>0</v>
      </c>
      <c r="F83" s="13">
        <v>16</v>
      </c>
      <c r="G83" s="13">
        <v>77.849999999999994</v>
      </c>
      <c r="H83" s="13">
        <f ca="1">MAX(IFERROR(INDEX('Input Echo'!$O$11:$O$596,MATCH('(1)Flange Peq'!$A83,'Input Echo'!$I$11:$I$596,0)),0),IFERROR(INDEX('Input Echo'!$O$11:$O$596,MATCH('(1)Flange Peq'!$A83,'Input Echo'!$J$11:$J$596,0)),0))</f>
        <v>0</v>
      </c>
      <c r="I83" s="16" t="e">
        <f t="shared" ca="1" si="7"/>
        <v>#DIV/0!</v>
      </c>
      <c r="J83" s="13">
        <v>21</v>
      </c>
      <c r="K83" s="13">
        <v>58.67</v>
      </c>
      <c r="L83" s="16" t="e">
        <f t="shared" ca="1" si="5"/>
        <v>#DIV/0!</v>
      </c>
      <c r="M83" s="13" t="str">
        <f t="shared" ca="1" si="6"/>
        <v>050</v>
      </c>
    </row>
    <row r="84" spans="1:13">
      <c r="A84" s="13">
        <v>11850</v>
      </c>
      <c r="B84" s="13">
        <f ca="1">MAX(IFERROR(INDEX('Input Echo'!$M$11:$M$596,MATCH('(1)Flange Peq'!$A84,'Input Echo'!$I$11:$I$596,0)),0),IFERROR(INDEX('Input Echo'!$M$11:$M$596,MATCH('(1)Flange Peq'!$A84,'Input Echo'!$J$11:$J$596,0)),0))</f>
        <v>0</v>
      </c>
      <c r="C84" s="13">
        <f>IFERROR(INDEX('Input Echo'!$AI$11:$AI$596,MATCH('(1)Flange Peq'!$A84,'Input Echo'!$I$11:$I$596,0)),INDEX('Input Echo'!$AI$11:$AI$596,MATCH('(1)Flange Peq'!$A84,'Input Echo'!$J$11:$J$596,0)))</f>
        <v>50</v>
      </c>
      <c r="D84" s="13">
        <f>IFERROR(INDEX('Input Echo'!$AH$11:$AH$596,MATCH('(1)Flange Peq'!$A84,'Input Echo'!$I$11:$I$596,0)),INDEX('Input Echo'!$AH$11:$AH$596,MATCH('(1)Flange Peq'!$A84,'Input Echo'!$J$11:$J$596,0)))</f>
        <v>30</v>
      </c>
      <c r="E84" s="13">
        <v>0</v>
      </c>
      <c r="F84" s="13">
        <v>2</v>
      </c>
      <c r="G84" s="13">
        <v>77.849999999999994</v>
      </c>
      <c r="H84" s="13">
        <f ca="1">MAX(IFERROR(INDEX('Input Echo'!$O$11:$O$596,MATCH('(1)Flange Peq'!$A84,'Input Echo'!$I$11:$I$596,0)),0),IFERROR(INDEX('Input Echo'!$O$11:$O$596,MATCH('(1)Flange Peq'!$A84,'Input Echo'!$J$11:$J$596,0)),0))</f>
        <v>0</v>
      </c>
      <c r="I84" s="16" t="e">
        <f t="shared" ca="1" si="7"/>
        <v>#DIV/0!</v>
      </c>
      <c r="J84" s="13">
        <v>21</v>
      </c>
      <c r="K84" s="13">
        <v>58.67</v>
      </c>
      <c r="L84" s="16" t="e">
        <f t="shared" ca="1" si="5"/>
        <v>#DIV/0!</v>
      </c>
      <c r="M84" s="13" t="str">
        <f t="shared" ca="1" si="6"/>
        <v>050</v>
      </c>
    </row>
    <row r="85" spans="1:13">
      <c r="A85" s="13">
        <v>11670</v>
      </c>
      <c r="B85" s="13">
        <f ca="1">MAX(IFERROR(INDEX('Input Echo'!$M$11:$M$596,MATCH('(1)Flange Peq'!$A85,'Input Echo'!$I$11:$I$596,0)),0),IFERROR(INDEX('Input Echo'!$M$11:$M$596,MATCH('(1)Flange Peq'!$A85,'Input Echo'!$J$11:$J$596,0)),0))</f>
        <v>0</v>
      </c>
      <c r="C85" s="13">
        <f>IFERROR(INDEX('Input Echo'!$AI$11:$AI$596,MATCH('(1)Flange Peq'!$A85,'Input Echo'!$I$11:$I$596,0)),INDEX('Input Echo'!$AI$11:$AI$596,MATCH('(1)Flange Peq'!$A85,'Input Echo'!$J$11:$J$596,0)))</f>
        <v>50</v>
      </c>
      <c r="D85" s="13">
        <f>IFERROR(INDEX('Input Echo'!$AH$11:$AH$596,MATCH('(1)Flange Peq'!$A85,'Input Echo'!$I$11:$I$596,0)),INDEX('Input Echo'!$AH$11:$AH$596,MATCH('(1)Flange Peq'!$A85,'Input Echo'!$J$11:$J$596,0)))</f>
        <v>30</v>
      </c>
      <c r="E85" s="13">
        <v>0</v>
      </c>
      <c r="F85" s="13">
        <v>22</v>
      </c>
      <c r="G85" s="13">
        <v>77.849999999999994</v>
      </c>
      <c r="H85" s="13">
        <f ca="1">MAX(IFERROR(INDEX('Input Echo'!$O$11:$O$596,MATCH('(1)Flange Peq'!$A85,'Input Echo'!$I$11:$I$596,0)),0),IFERROR(INDEX('Input Echo'!$O$11:$O$596,MATCH('(1)Flange Peq'!$A85,'Input Echo'!$J$11:$J$596,0)),0))</f>
        <v>0</v>
      </c>
      <c r="I85" s="16" t="e">
        <f t="shared" ca="1" si="7"/>
        <v>#DIV/0!</v>
      </c>
      <c r="J85" s="13">
        <v>21</v>
      </c>
      <c r="K85" s="13">
        <v>58.67</v>
      </c>
      <c r="L85" s="16" t="e">
        <f t="shared" ca="1" si="5"/>
        <v>#DIV/0!</v>
      </c>
      <c r="M85" s="13" t="str">
        <f t="shared" ca="1" si="6"/>
        <v>050</v>
      </c>
    </row>
    <row r="86" spans="1:13">
      <c r="A86" s="13">
        <v>11690</v>
      </c>
      <c r="B86" s="13">
        <f ca="1">MAX(IFERROR(INDEX('Input Echo'!$M$11:$M$596,MATCH('(1)Flange Peq'!$A86,'Input Echo'!$I$11:$I$596,0)),0),IFERROR(INDEX('Input Echo'!$M$11:$M$596,MATCH('(1)Flange Peq'!$A86,'Input Echo'!$J$11:$J$596,0)),0))</f>
        <v>300</v>
      </c>
      <c r="C86" s="13">
        <f>IFERROR(INDEX('Input Echo'!$AI$11:$AI$596,MATCH('(1)Flange Peq'!$A86,'Input Echo'!$I$11:$I$596,0)),INDEX('Input Echo'!$AI$11:$AI$596,MATCH('(1)Flange Peq'!$A86,'Input Echo'!$J$11:$J$596,0)))</f>
        <v>50</v>
      </c>
      <c r="D86" s="13">
        <f>IFERROR(INDEX('Input Echo'!$AH$11:$AH$596,MATCH('(1)Flange Peq'!$A86,'Input Echo'!$I$11:$I$596,0)),INDEX('Input Echo'!$AH$11:$AH$596,MATCH('(1)Flange Peq'!$A86,'Input Echo'!$J$11:$J$596,0)))</f>
        <v>30</v>
      </c>
      <c r="E86" s="13">
        <v>0</v>
      </c>
      <c r="F86" s="13">
        <v>35</v>
      </c>
      <c r="G86" s="13">
        <v>77.849999999999994</v>
      </c>
      <c r="H86" s="13">
        <f ca="1">MAX(IFERROR(INDEX('Input Echo'!$O$11:$O$596,MATCH('(1)Flange Peq'!$A86,'Input Echo'!$I$11:$I$596,0)),0),IFERROR(INDEX('Input Echo'!$O$11:$O$596,MATCH('(1)Flange Peq'!$A86,'Input Echo'!$J$11:$J$596,0)),0))</f>
        <v>127</v>
      </c>
      <c r="I86" s="16">
        <f t="shared" ca="1" si="7"/>
        <v>32.315886118425226</v>
      </c>
      <c r="J86" s="13">
        <v>21</v>
      </c>
      <c r="K86" s="13">
        <v>58.67</v>
      </c>
      <c r="L86" s="16">
        <f t="shared" ca="1" si="5"/>
        <v>55.080767203724598</v>
      </c>
      <c r="M86" s="13" t="str">
        <f t="shared" ca="1" si="6"/>
        <v>30050</v>
      </c>
    </row>
    <row r="87" spans="1:13">
      <c r="A87" s="13">
        <v>11700</v>
      </c>
      <c r="B87" s="13">
        <f ca="1">MAX(IFERROR(INDEX('Input Echo'!$M$11:$M$596,MATCH('(1)Flange Peq'!$A87,'Input Echo'!$I$11:$I$596,0)),0),IFERROR(INDEX('Input Echo'!$M$11:$M$596,MATCH('(1)Flange Peq'!$A87,'Input Echo'!$J$11:$J$596,0)),0))</f>
        <v>0</v>
      </c>
      <c r="C87" s="13">
        <f>IFERROR(INDEX('Input Echo'!$AI$11:$AI$596,MATCH('(1)Flange Peq'!$A87,'Input Echo'!$I$11:$I$596,0)),INDEX('Input Echo'!$AI$11:$AI$596,MATCH('(1)Flange Peq'!$A87,'Input Echo'!$J$11:$J$596,0)))</f>
        <v>50</v>
      </c>
      <c r="D87" s="13">
        <f>IFERROR(INDEX('Input Echo'!$AH$11:$AH$596,MATCH('(1)Flange Peq'!$A87,'Input Echo'!$I$11:$I$596,0)),INDEX('Input Echo'!$AH$11:$AH$596,MATCH('(1)Flange Peq'!$A87,'Input Echo'!$J$11:$J$596,0)))</f>
        <v>30</v>
      </c>
      <c r="E87" s="13">
        <v>0</v>
      </c>
      <c r="F87" s="13">
        <v>20</v>
      </c>
      <c r="G87" s="13">
        <v>77.849999999999994</v>
      </c>
      <c r="H87" s="13">
        <f ca="1">MAX(IFERROR(INDEX('Input Echo'!$O$11:$O$596,MATCH('(1)Flange Peq'!$A87,'Input Echo'!$I$11:$I$596,0)),0),IFERROR(INDEX('Input Echo'!$O$11:$O$596,MATCH('(1)Flange Peq'!$A87,'Input Echo'!$J$11:$J$596,0)),0))</f>
        <v>0</v>
      </c>
      <c r="I87" s="16" t="e">
        <f t="shared" ca="1" si="7"/>
        <v>#DIV/0!</v>
      </c>
      <c r="J87" s="13">
        <v>21</v>
      </c>
      <c r="K87" s="13">
        <v>58.67</v>
      </c>
      <c r="L87" s="16" t="e">
        <f t="shared" ca="1" si="5"/>
        <v>#DIV/0!</v>
      </c>
      <c r="M87" s="13" t="str">
        <f t="shared" ca="1" si="6"/>
        <v>050</v>
      </c>
    </row>
    <row r="88" spans="1:13">
      <c r="A88" s="13">
        <v>11725</v>
      </c>
      <c r="B88" s="13">
        <f ca="1">MAX(IFERROR(INDEX('Input Echo'!$M$11:$M$596,MATCH('(1)Flange Peq'!$A88,'Input Echo'!$I$11:$I$596,0)),0),IFERROR(INDEX('Input Echo'!$M$11:$M$596,MATCH('(1)Flange Peq'!$A88,'Input Echo'!$J$11:$J$596,0)),0))</f>
        <v>0</v>
      </c>
      <c r="C88" s="13">
        <f>IFERROR(INDEX('Input Echo'!$AI$11:$AI$596,MATCH('(1)Flange Peq'!$A88,'Input Echo'!$I$11:$I$596,0)),INDEX('Input Echo'!$AI$11:$AI$596,MATCH('(1)Flange Peq'!$A88,'Input Echo'!$J$11:$J$596,0)))</f>
        <v>50</v>
      </c>
      <c r="D88" s="13">
        <f>IFERROR(INDEX('Input Echo'!$AH$11:$AH$596,MATCH('(1)Flange Peq'!$A88,'Input Echo'!$I$11:$I$596,0)),INDEX('Input Echo'!$AH$11:$AH$596,MATCH('(1)Flange Peq'!$A88,'Input Echo'!$J$11:$J$596,0)))</f>
        <v>30</v>
      </c>
      <c r="E88" s="13">
        <v>0</v>
      </c>
      <c r="F88" s="13">
        <v>2</v>
      </c>
      <c r="G88" s="13">
        <v>77.849999999999994</v>
      </c>
      <c r="H88" s="13">
        <f ca="1">MAX(IFERROR(INDEX('Input Echo'!$O$11:$O$596,MATCH('(1)Flange Peq'!$A88,'Input Echo'!$I$11:$I$596,0)),0),IFERROR(INDEX('Input Echo'!$O$11:$O$596,MATCH('(1)Flange Peq'!$A88,'Input Echo'!$J$11:$J$596,0)),0))</f>
        <v>0</v>
      </c>
      <c r="I88" s="16" t="e">
        <f t="shared" ca="1" si="7"/>
        <v>#DIV/0!</v>
      </c>
      <c r="J88" s="13">
        <v>21</v>
      </c>
      <c r="K88" s="13">
        <v>58.67</v>
      </c>
      <c r="L88" s="16" t="e">
        <f t="shared" ca="1" si="5"/>
        <v>#DIV/0!</v>
      </c>
      <c r="M88" s="13" t="str">
        <f t="shared" ca="1" si="6"/>
        <v>050</v>
      </c>
    </row>
    <row r="89" spans="1:13">
      <c r="A89" s="13">
        <v>19480</v>
      </c>
      <c r="B89" s="13">
        <f ca="1">MAX(IFERROR(INDEX('Input Echo'!$M$11:$M$596,MATCH('(1)Flange Peq'!$A89,'Input Echo'!$I$11:$I$596,0)),0),IFERROR(INDEX('Input Echo'!$M$11:$M$596,MATCH('(1)Flange Peq'!$A89,'Input Echo'!$J$11:$J$596,0)),0))</f>
        <v>300</v>
      </c>
      <c r="C89" s="13">
        <f>IFERROR(INDEX('Input Echo'!$AI$11:$AI$596,MATCH('(1)Flange Peq'!$A89,'Input Echo'!$I$11:$I$596,0)),INDEX('Input Echo'!$AI$11:$AI$596,MATCH('(1)Flange Peq'!$A89,'Input Echo'!$J$11:$J$596,0)))</f>
        <v>50</v>
      </c>
      <c r="D89" s="13">
        <f>IFERROR(INDEX('Input Echo'!$AH$11:$AH$596,MATCH('(1)Flange Peq'!$A89,'Input Echo'!$I$11:$I$596,0)),INDEX('Input Echo'!$AH$11:$AH$596,MATCH('(1)Flange Peq'!$A89,'Input Echo'!$J$11:$J$596,0)))</f>
        <v>30</v>
      </c>
      <c r="E89" s="13">
        <v>284</v>
      </c>
      <c r="F89" s="13">
        <v>428</v>
      </c>
      <c r="G89" s="13">
        <v>77.849999999999994</v>
      </c>
      <c r="H89" s="13">
        <f ca="1">MAX(IFERROR(INDEX('Input Echo'!$O$11:$O$596,MATCH('(1)Flange Peq'!$A89,'Input Echo'!$I$11:$I$596,0)),0),IFERROR(INDEX('Input Echo'!$O$11:$O$596,MATCH('(1)Flange Peq'!$A89,'Input Echo'!$J$11:$J$596,0)),0))</f>
        <v>127</v>
      </c>
      <c r="I89" s="16">
        <v>0</v>
      </c>
      <c r="J89" s="13">
        <v>21</v>
      </c>
      <c r="K89" s="13">
        <v>58.67</v>
      </c>
      <c r="L89" s="16">
        <f t="shared" si="5"/>
        <v>0</v>
      </c>
      <c r="M89" s="13" t="str">
        <f t="shared" ca="1" si="6"/>
        <v>30050</v>
      </c>
    </row>
    <row r="90" spans="1:13">
      <c r="A90" s="13">
        <v>19660</v>
      </c>
      <c r="B90" s="13">
        <f ca="1">MAX(IFERROR(INDEX('Input Echo'!$M$11:$M$596,MATCH('(1)Flange Peq'!$A90,'Input Echo'!$I$11:$I$596,0)),0),IFERROR(INDEX('Input Echo'!$M$11:$M$596,MATCH('(1)Flange Peq'!$A90,'Input Echo'!$J$11:$J$596,0)),0))</f>
        <v>300</v>
      </c>
      <c r="C90" s="13">
        <f>IFERROR(INDEX('Input Echo'!$AI$11:$AI$596,MATCH('(1)Flange Peq'!$A90,'Input Echo'!$I$11:$I$596,0)),INDEX('Input Echo'!$AI$11:$AI$596,MATCH('(1)Flange Peq'!$A90,'Input Echo'!$J$11:$J$596,0)))</f>
        <v>80</v>
      </c>
      <c r="D90" s="13">
        <f>IFERROR(INDEX('Input Echo'!$AH$11:$AH$596,MATCH('(1)Flange Peq'!$A90,'Input Echo'!$I$11:$I$596,0)),INDEX('Input Echo'!$AH$11:$AH$596,MATCH('(1)Flange Peq'!$A90,'Input Echo'!$J$11:$J$596,0)))</f>
        <v>62</v>
      </c>
      <c r="E90" s="13">
        <v>176</v>
      </c>
      <c r="F90" s="13">
        <v>410</v>
      </c>
      <c r="G90" s="13">
        <v>111.13</v>
      </c>
      <c r="H90" s="13">
        <f ca="1">MAX(IFERROR(INDEX('Input Echo'!$O$11:$O$596,MATCH('(1)Flange Peq'!$A90,'Input Echo'!$I$11:$I$596,0)),0),IFERROR(INDEX('Input Echo'!$O$11:$O$596,MATCH('(1)Flange Peq'!$A90,'Input Echo'!$J$11:$J$596,0)),0))</f>
        <v>168.3</v>
      </c>
      <c r="I90" s="16">
        <f t="shared" ca="1" si="7"/>
        <v>72.227776295477454</v>
      </c>
      <c r="J90" s="13">
        <v>21</v>
      </c>
      <c r="K90" s="13">
        <v>47.57</v>
      </c>
      <c r="L90" s="16">
        <f t="shared" ca="1" si="5"/>
        <v>151.83471998208421</v>
      </c>
      <c r="M90" s="13" t="str">
        <f t="shared" ca="1" si="6"/>
        <v>30080</v>
      </c>
    </row>
    <row r="91" spans="1:13">
      <c r="A91" s="13">
        <v>3110</v>
      </c>
      <c r="B91" s="13">
        <f ca="1">MAX(IFERROR(INDEX('Input Echo'!$M$11:$M$596,MATCH('(1)Flange Peq'!$A91,'Input Echo'!$I$11:$I$596,0)),0),IFERROR(INDEX('Input Echo'!$M$11:$M$596,MATCH('(1)Flange Peq'!$A91,'Input Echo'!$J$11:$J$596,0)),0))</f>
        <v>300</v>
      </c>
      <c r="C91" s="13">
        <f>IFERROR(INDEX('Input Echo'!$AI$11:$AI$596,MATCH('(1)Flange Peq'!$A91,'Input Echo'!$I$11:$I$596,0)),INDEX('Input Echo'!$AI$11:$AI$596,MATCH('(1)Flange Peq'!$A91,'Input Echo'!$J$11:$J$596,0)))</f>
        <v>100</v>
      </c>
      <c r="D91" s="13">
        <f>IFERROR(INDEX('Input Echo'!$AH$11:$AH$596,MATCH('(1)Flange Peq'!$A91,'Input Echo'!$I$11:$I$596,0)),INDEX('Input Echo'!$AH$11:$AH$596,MATCH('(1)Flange Peq'!$A91,'Input Echo'!$J$11:$J$596,0)))</f>
        <v>74</v>
      </c>
      <c r="E91" s="13">
        <v>1515</v>
      </c>
      <c r="F91" s="13">
        <v>264</v>
      </c>
      <c r="G91" s="13">
        <v>111.13</v>
      </c>
      <c r="H91" s="13">
        <f ca="1">MAX(IFERROR(INDEX('Input Echo'!$O$11:$O$596,MATCH('(1)Flange Peq'!$A91,'Input Echo'!$I$11:$I$596,0)),0),IFERROR(INDEX('Input Echo'!$O$11:$O$596,MATCH('(1)Flange Peq'!$A91,'Input Echo'!$J$11:$J$596,0)),0))</f>
        <v>168.3</v>
      </c>
      <c r="I91" s="16">
        <f t="shared" ca="1" si="7"/>
        <v>82.030777955734266</v>
      </c>
      <c r="J91" s="13">
        <v>21</v>
      </c>
      <c r="K91" s="13">
        <v>58.67</v>
      </c>
      <c r="L91" s="16">
        <f t="shared" ca="1" si="5"/>
        <v>139.81724553559616</v>
      </c>
      <c r="M91" s="13" t="str">
        <f t="shared" ca="1" si="6"/>
        <v>300100</v>
      </c>
    </row>
    <row r="92" spans="1:13">
      <c r="A92" s="13">
        <v>3180</v>
      </c>
      <c r="B92" s="13">
        <f ca="1">MAX(IFERROR(INDEX('Input Echo'!$M$11:$M$596,MATCH('(1)Flange Peq'!$A92,'Input Echo'!$I$11:$I$596,0)),0),IFERROR(INDEX('Input Echo'!$M$11:$M$596,MATCH('(1)Flange Peq'!$A92,'Input Echo'!$J$11:$J$596,0)),0))</f>
        <v>300</v>
      </c>
      <c r="C92" s="13">
        <f>IFERROR(INDEX('Input Echo'!$AI$11:$AI$596,MATCH('(1)Flange Peq'!$A92,'Input Echo'!$I$11:$I$596,0)),INDEX('Input Echo'!$AI$11:$AI$596,MATCH('(1)Flange Peq'!$A92,'Input Echo'!$J$11:$J$596,0)))</f>
        <v>300</v>
      </c>
      <c r="D92" s="13">
        <f>IFERROR(INDEX('Input Echo'!$AH$11:$AH$596,MATCH('(1)Flange Peq'!$A92,'Input Echo'!$I$11:$I$596,0)),INDEX('Input Echo'!$AH$11:$AH$596,MATCH('(1)Flange Peq'!$A92,'Input Echo'!$J$11:$J$596,0)))</f>
        <v>74</v>
      </c>
      <c r="E92" s="13">
        <v>39</v>
      </c>
      <c r="F92" s="13">
        <v>1371</v>
      </c>
      <c r="G92" s="13">
        <v>357.25</v>
      </c>
      <c r="H92" s="13">
        <f ca="1">MAX(IFERROR(INDEX('Input Echo'!$O$11:$O$596,MATCH('(1)Flange Peq'!$A92,'Input Echo'!$I$11:$I$596,0)),0),IFERROR(INDEX('Input Echo'!$O$11:$O$596,MATCH('(1)Flange Peq'!$A92,'Input Echo'!$J$11:$J$596,0)),0))</f>
        <v>405.8</v>
      </c>
      <c r="I92" s="16">
        <f t="shared" ca="1" si="7"/>
        <v>75.352080553661239</v>
      </c>
      <c r="J92" s="13">
        <v>21</v>
      </c>
      <c r="K92" s="13">
        <v>58.67</v>
      </c>
      <c r="L92" s="16">
        <f t="shared" ca="1" si="5"/>
        <v>128.43374902618243</v>
      </c>
      <c r="M92" s="13" t="str">
        <f t="shared" ca="1" si="6"/>
        <v>300300</v>
      </c>
    </row>
    <row r="93" spans="1:13">
      <c r="A93" s="13">
        <v>10220</v>
      </c>
      <c r="B93" s="13">
        <f ca="1">MAX(IFERROR(INDEX('Input Echo'!$M$11:$M$596,MATCH('(1)Flange Peq'!$A93,'Input Echo'!$I$11:$I$596,0)),0),IFERROR(INDEX('Input Echo'!$M$11:$M$596,MATCH('(1)Flange Peq'!$A93,'Input Echo'!$J$11:$J$596,0)),0))</f>
        <v>300</v>
      </c>
      <c r="C93" s="13">
        <f>IFERROR(INDEX('Input Echo'!$AI$11:$AI$596,MATCH('(1)Flange Peq'!$A93,'Input Echo'!$I$11:$I$596,0)),INDEX('Input Echo'!$AI$11:$AI$596,MATCH('(1)Flange Peq'!$A93,'Input Echo'!$J$11:$J$596,0)))</f>
        <v>100</v>
      </c>
      <c r="D93" s="13">
        <f>IFERROR(INDEX('Input Echo'!$AH$11:$AH$596,MATCH('(1)Flange Peq'!$A93,'Input Echo'!$I$11:$I$596,0)),INDEX('Input Echo'!$AH$11:$AH$596,MATCH('(1)Flange Peq'!$A93,'Input Echo'!$J$11:$J$596,0)))</f>
        <v>62</v>
      </c>
      <c r="E93" s="13">
        <v>3224</v>
      </c>
      <c r="F93" s="13">
        <v>2493</v>
      </c>
      <c r="G93" s="13">
        <v>138.18</v>
      </c>
      <c r="H93" s="13">
        <f ca="1">MAX(IFERROR(INDEX('Input Echo'!$O$11:$O$596,MATCH('(1)Flange Peq'!$A93,'Input Echo'!$I$11:$I$596,0)),0),IFERROR(INDEX('Input Echo'!$O$11:$O$596,MATCH('(1)Flange Peq'!$A93,'Input Echo'!$J$11:$J$596,0)),0))</f>
        <v>200</v>
      </c>
      <c r="I93" s="16">
        <f t="shared" ca="1" si="7"/>
        <v>97.398379621933231</v>
      </c>
      <c r="J93" s="13">
        <v>21</v>
      </c>
      <c r="K93" s="13">
        <v>47.57</v>
      </c>
      <c r="L93" s="16">
        <f t="shared" ca="1" si="5"/>
        <v>204.74748711779108</v>
      </c>
      <c r="M93" s="13" t="str">
        <f t="shared" ca="1" si="6"/>
        <v>300100</v>
      </c>
    </row>
    <row r="94" spans="1:13">
      <c r="A94" s="13">
        <v>10090</v>
      </c>
      <c r="B94" s="13">
        <f ca="1">MAX(IFERROR(INDEX('Input Echo'!$M$11:$M$596,MATCH('(1)Flange Peq'!$A94,'Input Echo'!$I$11:$I$596,0)),0),IFERROR(INDEX('Input Echo'!$M$11:$M$596,MATCH('(1)Flange Peq'!$A94,'Input Echo'!$J$11:$J$596,0)),0))</f>
        <v>300</v>
      </c>
      <c r="C94" s="13">
        <f>IFERROR(INDEX('Input Echo'!$AI$11:$AI$596,MATCH('(1)Flange Peq'!$A94,'Input Echo'!$I$11:$I$596,0)),INDEX('Input Echo'!$AI$11:$AI$596,MATCH('(1)Flange Peq'!$A94,'Input Echo'!$J$11:$J$596,0)))</f>
        <v>50</v>
      </c>
      <c r="D94" s="13">
        <f>IFERROR(INDEX('Input Echo'!$AH$11:$AH$596,MATCH('(1)Flange Peq'!$A94,'Input Echo'!$I$11:$I$596,0)),INDEX('Input Echo'!$AH$11:$AH$596,MATCH('(1)Flange Peq'!$A94,'Input Echo'!$J$11:$J$596,0)))</f>
        <v>30</v>
      </c>
      <c r="E94" s="13">
        <v>672</v>
      </c>
      <c r="F94" s="13">
        <v>81</v>
      </c>
      <c r="G94" s="13">
        <v>77.849999999999994</v>
      </c>
      <c r="H94" s="13">
        <f ca="1">MAX(IFERROR(INDEX('Input Echo'!$O$11:$O$596,MATCH('(1)Flange Peq'!$A94,'Input Echo'!$I$11:$I$596,0)),0),IFERROR(INDEX('Input Echo'!$O$11:$O$596,MATCH('(1)Flange Peq'!$A94,'Input Echo'!$J$11:$J$596,0)),0))</f>
        <v>127</v>
      </c>
      <c r="I94" s="16">
        <v>0</v>
      </c>
      <c r="J94" s="13">
        <v>21</v>
      </c>
      <c r="K94" s="13">
        <v>22.6</v>
      </c>
      <c r="L94" s="16">
        <f t="shared" si="5"/>
        <v>0</v>
      </c>
      <c r="M94" s="13" t="str">
        <f t="shared" ca="1" si="6"/>
        <v>30050</v>
      </c>
    </row>
    <row r="95" spans="1:13">
      <c r="A95" s="13">
        <v>270</v>
      </c>
      <c r="B95" s="13">
        <f ca="1">MAX(IFERROR(INDEX('Input Echo'!$M$11:$M$596,MATCH('(1)Flange Peq'!$A95,'Input Echo'!$I$11:$I$596,0)),0),IFERROR(INDEX('Input Echo'!$M$11:$M$596,MATCH('(1)Flange Peq'!$A95,'Input Echo'!$J$11:$J$596,0)),0))</f>
        <v>300</v>
      </c>
      <c r="C95" s="13">
        <f>IFERROR(INDEX('Input Echo'!$AI$11:$AI$596,MATCH('(1)Flange Peq'!$A95,'Input Echo'!$I$11:$I$596,0)),INDEX('Input Echo'!$AI$11:$AI$596,MATCH('(1)Flange Peq'!$A95,'Input Echo'!$J$11:$J$596,0)))</f>
        <v>200</v>
      </c>
      <c r="D95" s="13">
        <f>IFERROR(INDEX('Input Echo'!$AH$11:$AH$596,MATCH('(1)Flange Peq'!$A95,'Input Echo'!$I$11:$I$596,0)),INDEX('Input Echo'!$AH$11:$AH$596,MATCH('(1)Flange Peq'!$A95,'Input Echo'!$J$11:$J$596,0)))</f>
        <v>62</v>
      </c>
      <c r="E95" s="13">
        <v>8793</v>
      </c>
      <c r="F95" s="13">
        <v>8902</v>
      </c>
      <c r="G95" s="13">
        <v>248.54</v>
      </c>
      <c r="H95" s="13">
        <f ca="1">MAX(IFERROR(INDEX('Input Echo'!$O$11:$O$596,MATCH('(1)Flange Peq'!$A95,'Input Echo'!$I$11:$I$596,0)),0),IFERROR(INDEX('Input Echo'!$O$11:$O$596,MATCH('(1)Flange Peq'!$A95,'Input Echo'!$J$11:$J$596,0)),0))</f>
        <v>330.2</v>
      </c>
      <c r="I95" s="16">
        <f t="shared" ca="1" si="7"/>
        <v>86.039770458593793</v>
      </c>
      <c r="J95" s="13">
        <v>21</v>
      </c>
      <c r="K95" s="13">
        <v>47.57</v>
      </c>
      <c r="L95" s="16">
        <f t="shared" ca="1" si="5"/>
        <v>180.86981387133443</v>
      </c>
      <c r="M95" s="13" t="str">
        <f t="shared" ca="1" si="6"/>
        <v>300200</v>
      </c>
    </row>
    <row r="96" spans="1:13">
      <c r="A96" s="13">
        <v>285</v>
      </c>
      <c r="B96" s="13">
        <f ca="1">MAX(IFERROR(INDEX('Input Echo'!$M$11:$M$596,MATCH('(1)Flange Peq'!$A96,'Input Echo'!$I$11:$I$596,0)),0),IFERROR(INDEX('Input Echo'!$M$11:$M$596,MATCH('(1)Flange Peq'!$A96,'Input Echo'!$J$11:$J$596,0)),0))</f>
        <v>300</v>
      </c>
      <c r="C96" s="13">
        <f>IFERROR(INDEX('Input Echo'!$AI$11:$AI$596,MATCH('(1)Flange Peq'!$A96,'Input Echo'!$I$11:$I$596,0)),INDEX('Input Echo'!$AI$11:$AI$596,MATCH('(1)Flange Peq'!$A96,'Input Echo'!$J$11:$J$596,0)))</f>
        <v>300</v>
      </c>
      <c r="D96" s="13">
        <f>IFERROR(INDEX('Input Echo'!$AH$11:$AH$596,MATCH('(1)Flange Peq'!$A96,'Input Echo'!$I$11:$I$596,0)),INDEX('Input Echo'!$AH$11:$AH$596,MATCH('(1)Flange Peq'!$A96,'Input Echo'!$J$11:$J$596,0)))</f>
        <v>62</v>
      </c>
      <c r="E96" s="13">
        <v>9480</v>
      </c>
      <c r="F96" s="13">
        <v>8895</v>
      </c>
      <c r="G96" s="13">
        <v>248.54</v>
      </c>
      <c r="H96" s="13">
        <f ca="1">MAX(IFERROR(INDEX('Input Echo'!$O$11:$O$596,MATCH('(1)Flange Peq'!$A96,'Input Echo'!$I$11:$I$596,0)),0),IFERROR(INDEX('Input Echo'!$O$11:$O$596,MATCH('(1)Flange Peq'!$A96,'Input Echo'!$J$11:$J$596,0)),0))</f>
        <v>405.8</v>
      </c>
      <c r="I96" s="16">
        <f t="shared" ca="1" si="7"/>
        <v>82.026222846113484</v>
      </c>
      <c r="J96" s="13">
        <v>21</v>
      </c>
      <c r="K96" s="13">
        <v>47.57</v>
      </c>
      <c r="L96" s="16">
        <f t="shared" ca="1" si="5"/>
        <v>172.43267363067793</v>
      </c>
      <c r="M96" s="13" t="str">
        <f t="shared" ca="1" si="6"/>
        <v>300300</v>
      </c>
    </row>
    <row r="97" spans="1:13">
      <c r="A97" s="13">
        <v>290</v>
      </c>
      <c r="B97" s="13">
        <f ca="1">MAX(IFERROR(INDEX('Input Echo'!$M$11:$M$596,MATCH('(1)Flange Peq'!$A97,'Input Echo'!$I$11:$I$596,0)),0),IFERROR(INDEX('Input Echo'!$M$11:$M$596,MATCH('(1)Flange Peq'!$A97,'Input Echo'!$J$11:$J$596,0)),0))</f>
        <v>300</v>
      </c>
      <c r="C97" s="13">
        <f>IFERROR(INDEX('Input Echo'!$AI$11:$AI$596,MATCH('(1)Flange Peq'!$A97,'Input Echo'!$I$11:$I$596,0)),INDEX('Input Echo'!$AI$11:$AI$596,MATCH('(1)Flange Peq'!$A97,'Input Echo'!$J$11:$J$596,0)))</f>
        <v>300</v>
      </c>
      <c r="D97" s="13">
        <f>IFERROR(INDEX('Input Echo'!$AH$11:$AH$596,MATCH('(1)Flange Peq'!$A97,'Input Echo'!$I$11:$I$596,0)),INDEX('Input Echo'!$AH$11:$AH$596,MATCH('(1)Flange Peq'!$A97,'Input Echo'!$J$11:$J$596,0)))</f>
        <v>62</v>
      </c>
      <c r="E97" s="13">
        <v>10152</v>
      </c>
      <c r="F97" s="13">
        <v>8892</v>
      </c>
      <c r="G97" s="13">
        <v>357.25</v>
      </c>
      <c r="H97" s="13">
        <f ca="1">MAX(IFERROR(INDEX('Input Echo'!$O$11:$O$596,MATCH('(1)Flange Peq'!$A97,'Input Echo'!$I$11:$I$596,0)),0),IFERROR(INDEX('Input Echo'!$O$11:$O$596,MATCH('(1)Flange Peq'!$A97,'Input Echo'!$J$11:$J$596,0)),0))</f>
        <v>405.8</v>
      </c>
      <c r="I97" s="16">
        <v>0</v>
      </c>
      <c r="J97" s="13">
        <v>21</v>
      </c>
      <c r="K97" s="13">
        <v>47.57</v>
      </c>
      <c r="L97" s="16">
        <v>0</v>
      </c>
      <c r="M97" s="13" t="str">
        <f t="shared" ca="1" si="6"/>
        <v>300300</v>
      </c>
    </row>
    <row r="102" spans="1:13">
      <c r="E102" t="s">
        <v>276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IFERROR(INDEX(A8:A100,MATCH(F105:F600,I8:I100,0)),INDEX(A8:A100,MATCH(F105:F600,M8:M100,0)))</f>
        <v>11230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1368</v>
      </c>
      <c r="E105" s="14">
        <f ca="1">IFERROR(INDEX(F8:F300,MATCH(F105:F600,I8:I300,0)),INDEX(E8:F300,MATCH(F105:F600,M8:M300,0)))</f>
        <v>467</v>
      </c>
      <c r="F105" s="18">
        <f t="array" aca="1" ref="F105" ca="1">MAX(IF(M8:M300=150&amp;150,I8:I300))</f>
        <v>33.01640070637724</v>
      </c>
      <c r="G105" s="19">
        <f ca="1">IFERROR(INDEX(L8:L300,MATCH(F105:F600,I8:I300,0)),INDEX(L8:L300,MATCH(F105:F600,M8:M300,0)))</f>
        <v>146.09026861228867</v>
      </c>
    </row>
    <row r="106" spans="1:13">
      <c r="A106" s="14">
        <f t="shared" ref="A106:A120" ca="1" si="8">IFERROR(INDEX(A9:A101,MATCH(F106:F601,I9:I101,0)),INDEX(A9:A101,MATCH(F106:F601,M9:M101,0)))</f>
        <v>88</v>
      </c>
      <c r="B106" s="14">
        <v>150</v>
      </c>
      <c r="C106" s="14">
        <v>50</v>
      </c>
      <c r="D106" s="14">
        <f t="shared" ref="D106:D120" ca="1" si="9">IFERROR(INDEX(E9:E301,MATCH(F106:F601,I9:I301,0)),INDEX(E9:E301,MATCH(F106:F601,M9:M301,0)))</f>
        <v>752</v>
      </c>
      <c r="E106" s="14">
        <f t="shared" ref="E106:E120" ca="1" si="10">IFERROR(INDEX(F9:F301,MATCH(F106:F601,I9:I301,0)),INDEX(E9:F301,MATCH(F106:F601,M9:M301,0)))</f>
        <v>128</v>
      </c>
      <c r="F106" s="18">
        <f t="array" aca="1" ref="F106" ca="1">MAX(IF(M8:M100=150&amp;50,I8:I100))</f>
        <v>40.498818487306565</v>
      </c>
      <c r="G106" s="19">
        <f t="shared" ref="G106:G120" ca="1" si="11">IFERROR(INDEX(L9:L301,MATCH(F106:F601,I9:I301,0)),INDEX(L9:L301,MATCH(F106:F601,M9:M301,0)))</f>
        <v>179.19831189073702</v>
      </c>
    </row>
    <row r="107" spans="1:13">
      <c r="A107" s="14" t="e">
        <f t="shared" ca="1" si="8"/>
        <v>#DIV/0!</v>
      </c>
      <c r="B107" s="14">
        <v>150</v>
      </c>
      <c r="C107" s="14">
        <v>25</v>
      </c>
      <c r="D107" s="14" t="e">
        <f t="shared" ca="1" si="9"/>
        <v>#DIV/0!</v>
      </c>
      <c r="E107" s="14" t="e">
        <f t="shared" ca="1" si="10"/>
        <v>#DIV/0!</v>
      </c>
      <c r="F107" s="19" t="e">
        <f t="array" aca="1" ref="F107" ca="1">MAX(IF(M8:M300=150&amp;25,I8:I300))</f>
        <v>#DIV/0!</v>
      </c>
      <c r="G107" s="19" t="e">
        <f t="shared" ca="1" si="11"/>
        <v>#DIV/0!</v>
      </c>
    </row>
    <row r="108" spans="1:13">
      <c r="A108" s="14">
        <f t="shared" ca="1" si="8"/>
        <v>10130</v>
      </c>
      <c r="B108" s="14">
        <v>150</v>
      </c>
      <c r="C108" s="10">
        <v>100</v>
      </c>
      <c r="D108" s="14">
        <f t="shared" ca="1" si="9"/>
        <v>731</v>
      </c>
      <c r="E108" s="14">
        <f t="shared" ca="1" si="10"/>
        <v>1633</v>
      </c>
      <c r="F108" s="19">
        <f t="array" aca="1" ref="F108" ca="1">MAX(IF(M8:M300=150&amp;100,I8:I300))</f>
        <v>53.352443811028166</v>
      </c>
      <c r="G108" s="19">
        <f t="shared" ca="1" si="11"/>
        <v>236.07276022578833</v>
      </c>
    </row>
    <row r="109" spans="1:13">
      <c r="A109" s="14" t="e">
        <f t="shared" ca="1" si="8"/>
        <v>#DIV/0!</v>
      </c>
      <c r="B109" s="14">
        <v>150</v>
      </c>
      <c r="C109" s="10">
        <v>250</v>
      </c>
      <c r="D109" s="14" t="e">
        <f t="shared" ca="1" si="9"/>
        <v>#DIV/0!</v>
      </c>
      <c r="E109" s="14" t="e">
        <f t="shared" ca="1" si="10"/>
        <v>#DIV/0!</v>
      </c>
      <c r="F109" s="19" t="e">
        <f t="array" aca="1" ref="F109" ca="1">MAX(IF(M8:M300=150&amp;250,I8:I300))</f>
        <v>#DIV/0!</v>
      </c>
      <c r="G109" s="19" t="e">
        <f t="shared" ca="1" si="11"/>
        <v>#DIV/0!</v>
      </c>
    </row>
    <row r="110" spans="1:13">
      <c r="A110" s="14">
        <f t="shared" ca="1" si="8"/>
        <v>178</v>
      </c>
      <c r="B110" s="14">
        <v>150</v>
      </c>
      <c r="C110" s="10">
        <v>400</v>
      </c>
      <c r="D110" s="14">
        <f t="shared" ca="1" si="9"/>
        <v>15739</v>
      </c>
      <c r="E110" s="14">
        <f t="shared" ca="1" si="10"/>
        <v>418</v>
      </c>
      <c r="F110" s="19">
        <f t="array" aca="1" ref="F110" ca="1">MAX(IF(M8:M300=150&amp;400,I8:I300))</f>
        <v>31.222195803564826</v>
      </c>
      <c r="G110" s="19">
        <f t="shared" ca="1" si="11"/>
        <v>138.15130886533109</v>
      </c>
    </row>
    <row r="111" spans="1:13">
      <c r="A111" s="14">
        <f t="shared" ca="1" si="8"/>
        <v>19450</v>
      </c>
      <c r="B111" s="14">
        <v>150</v>
      </c>
      <c r="C111" s="10">
        <v>80</v>
      </c>
      <c r="D111" s="14">
        <f t="shared" ca="1" si="9"/>
        <v>168</v>
      </c>
      <c r="E111" s="14">
        <f t="shared" ca="1" si="10"/>
        <v>377</v>
      </c>
      <c r="F111" s="19">
        <f t="array" aca="1" ref="F111" ca="1">MAX(IF(M8:M300=150&amp;80,I8:I300))</f>
        <v>40.374699563078494</v>
      </c>
      <c r="G111" s="19">
        <f t="shared" ca="1" si="11"/>
        <v>178.64911311096679</v>
      </c>
    </row>
    <row r="112" spans="1:13">
      <c r="A112" s="14">
        <f t="shared" ca="1" si="8"/>
        <v>20210</v>
      </c>
      <c r="B112" s="14">
        <v>300</v>
      </c>
      <c r="C112" s="10">
        <v>150</v>
      </c>
      <c r="D112" s="14">
        <f t="shared" ca="1" si="9"/>
        <v>1238</v>
      </c>
      <c r="E112" s="14">
        <f t="shared" ca="1" si="10"/>
        <v>1065</v>
      </c>
      <c r="F112" s="19">
        <f t="array" aca="1" ref="F112" ca="1">MAX(IF(M8:M300=300&amp;150,I8:I300))</f>
        <v>35.636379249838733</v>
      </c>
      <c r="G112" s="19">
        <f t="shared" ca="1" si="11"/>
        <v>60.740377108980283</v>
      </c>
    </row>
    <row r="113" spans="1:7">
      <c r="A113" s="14">
        <f t="shared" ca="1" si="8"/>
        <v>11292</v>
      </c>
      <c r="B113" s="14">
        <v>300</v>
      </c>
      <c r="C113" s="10">
        <v>50</v>
      </c>
      <c r="D113" s="14">
        <f t="shared" ca="1" si="9"/>
        <v>1470</v>
      </c>
      <c r="E113" s="14">
        <f t="shared" ca="1" si="10"/>
        <v>62</v>
      </c>
      <c r="F113" s="19">
        <f t="array" aca="1" ref="F113" ca="1">MAX(IF(M8:M300=300&amp;50,I8:I300))</f>
        <v>37.190660977273289</v>
      </c>
      <c r="G113" s="19">
        <f t="shared" ca="1" si="11"/>
        <v>63.389570440213546</v>
      </c>
    </row>
    <row r="114" spans="1:7">
      <c r="A114" s="14">
        <f t="shared" ca="1" si="8"/>
        <v>102</v>
      </c>
      <c r="B114" s="14">
        <v>300</v>
      </c>
      <c r="C114" s="10">
        <v>25</v>
      </c>
      <c r="D114" s="14">
        <f t="shared" ca="1" si="9"/>
        <v>805</v>
      </c>
      <c r="E114" s="14">
        <f t="shared" ca="1" si="10"/>
        <v>162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>
      <c r="A115" s="14">
        <f t="shared" ca="1" si="8"/>
        <v>10220</v>
      </c>
      <c r="B115" s="14">
        <v>300</v>
      </c>
      <c r="C115" s="10">
        <v>100</v>
      </c>
      <c r="D115" s="14">
        <f t="shared" ca="1" si="9"/>
        <v>3224</v>
      </c>
      <c r="E115" s="14">
        <f t="shared" ca="1" si="10"/>
        <v>2493</v>
      </c>
      <c r="F115" s="19">
        <f t="array" aca="1" ref="F115" ca="1">MAX(IF(M8:M300=300&amp;100,I8:I300))</f>
        <v>97.398379621933231</v>
      </c>
      <c r="G115" s="19">
        <f t="shared" ca="1" si="11"/>
        <v>204.74748711779108</v>
      </c>
    </row>
    <row r="116" spans="1:7">
      <c r="A116" s="14">
        <f t="shared" ca="1" si="8"/>
        <v>102</v>
      </c>
      <c r="B116" s="14">
        <v>300</v>
      </c>
      <c r="C116" s="10">
        <v>250</v>
      </c>
      <c r="D116" s="14">
        <f t="shared" ca="1" si="9"/>
        <v>805</v>
      </c>
      <c r="E116" s="14">
        <f t="shared" ca="1" si="10"/>
        <v>162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>
      <c r="A117" s="14">
        <f t="shared" ca="1" si="8"/>
        <v>102</v>
      </c>
      <c r="B117" s="14">
        <v>300</v>
      </c>
      <c r="C117" s="10">
        <v>400</v>
      </c>
      <c r="D117" s="14">
        <f t="shared" ca="1" si="9"/>
        <v>805</v>
      </c>
      <c r="E117" s="14">
        <f t="shared" ca="1" si="10"/>
        <v>162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>
      <c r="A118" s="14">
        <f t="shared" ca="1" si="8"/>
        <v>10160</v>
      </c>
      <c r="B118" s="14">
        <v>300</v>
      </c>
      <c r="C118" s="10">
        <v>80</v>
      </c>
      <c r="D118" s="14">
        <f t="shared" ca="1" si="9"/>
        <v>2531</v>
      </c>
      <c r="E118" s="14">
        <f t="shared" ca="1" si="10"/>
        <v>2121</v>
      </c>
      <c r="F118" s="19">
        <f t="array" aca="1" ref="F118" ca="1">MAX(IF(M8:M300=300&amp;80,I8:I300))</f>
        <v>116.5807481222199</v>
      </c>
      <c r="G118" s="19">
        <f t="shared" ca="1" si="11"/>
        <v>245.07199521172987</v>
      </c>
    </row>
    <row r="119" spans="1:7">
      <c r="A119" s="14">
        <f t="shared" ca="1" si="8"/>
        <v>30140</v>
      </c>
      <c r="B119" s="10">
        <v>300</v>
      </c>
      <c r="C119" s="10">
        <v>40</v>
      </c>
      <c r="D119" s="14">
        <f t="shared" ca="1" si="9"/>
        <v>37</v>
      </c>
      <c r="E119" s="14">
        <f t="shared" ca="1" si="10"/>
        <v>44</v>
      </c>
      <c r="F119" s="19">
        <f t="array" aca="1" ref="F119" ca="1">MAX(IF(M8:M300=300&amp;40,I8:I300))</f>
        <v>35.226195581490309</v>
      </c>
      <c r="G119" s="19">
        <f t="shared" ca="1" si="11"/>
        <v>60.041240125260451</v>
      </c>
    </row>
    <row r="120" spans="1:7">
      <c r="A120" s="14">
        <f t="shared" ca="1" si="8"/>
        <v>285</v>
      </c>
      <c r="B120" s="17">
        <v>300</v>
      </c>
      <c r="C120" s="17">
        <v>300</v>
      </c>
      <c r="D120" s="14">
        <f t="shared" ca="1" si="9"/>
        <v>9480</v>
      </c>
      <c r="E120" s="14">
        <f t="shared" ca="1" si="10"/>
        <v>8895</v>
      </c>
      <c r="F120">
        <f t="array" aca="1" ref="F120" ca="1">MAX(IF(M8:M300=300&amp;300,I8:I300))</f>
        <v>82.026222846113484</v>
      </c>
      <c r="G120" s="19">
        <f t="shared" ca="1" si="11"/>
        <v>172.43267363067793</v>
      </c>
    </row>
  </sheetData>
  <sortState ref="A8:M97">
    <sortCondition ref="B8"/>
  </sortState>
  <pageMargins left="0.7" right="0.7" top="0.75" bottom="0.75" header="0.3" footer="0.3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33"/>
  <dimension ref="A1:AT923"/>
  <sheetViews>
    <sheetView topLeftCell="A88" workbookViewId="0">
      <selection activeCell="O8" sqref="O8"/>
    </sheetView>
  </sheetViews>
  <sheetFormatPr baseColWidth="10" defaultRowHeight="14.5"/>
  <sheetData>
    <row r="1" spans="1:46" ht="15" thickBot="1">
      <c r="A1" t="s">
        <v>0</v>
      </c>
    </row>
    <row r="2" spans="1:46" ht="15" thickBot="1">
      <c r="A2" t="s">
        <v>1</v>
      </c>
      <c r="H2" s="2" t="s">
        <v>225</v>
      </c>
      <c r="I2" s="4">
        <v>150</v>
      </c>
      <c r="J2" s="4">
        <v>150</v>
      </c>
      <c r="K2" s="4">
        <v>150</v>
      </c>
      <c r="L2" s="4">
        <v>150</v>
      </c>
      <c r="M2" s="4">
        <v>150</v>
      </c>
      <c r="N2" s="4">
        <v>150</v>
      </c>
      <c r="O2" s="4">
        <v>150</v>
      </c>
      <c r="P2" s="4">
        <v>150</v>
      </c>
      <c r="Q2" s="4">
        <v>150</v>
      </c>
      <c r="R2" s="4">
        <v>150</v>
      </c>
      <c r="S2" s="4">
        <v>150</v>
      </c>
      <c r="T2" s="4">
        <v>150</v>
      </c>
      <c r="U2" s="4">
        <v>150</v>
      </c>
      <c r="V2" s="4">
        <v>150</v>
      </c>
      <c r="W2" s="4">
        <v>150</v>
      </c>
      <c r="X2" s="4">
        <v>150</v>
      </c>
      <c r="Y2" s="4">
        <v>150</v>
      </c>
      <c r="Z2" s="4">
        <v>150</v>
      </c>
      <c r="AA2" s="4">
        <v>150</v>
      </c>
      <c r="AB2" s="4">
        <v>300</v>
      </c>
      <c r="AC2" s="4">
        <v>300</v>
      </c>
      <c r="AD2" s="4">
        <v>300</v>
      </c>
      <c r="AE2" s="4">
        <v>300</v>
      </c>
      <c r="AF2" s="4">
        <v>300</v>
      </c>
      <c r="AG2" s="4">
        <v>300</v>
      </c>
      <c r="AH2" s="4">
        <v>300</v>
      </c>
      <c r="AI2" s="4">
        <v>300</v>
      </c>
      <c r="AJ2" s="4">
        <v>300</v>
      </c>
      <c r="AK2" s="4">
        <v>300</v>
      </c>
      <c r="AL2" s="4">
        <v>300</v>
      </c>
      <c r="AM2" s="4">
        <v>300</v>
      </c>
      <c r="AN2" s="4">
        <v>300</v>
      </c>
      <c r="AO2" s="4">
        <v>300</v>
      </c>
      <c r="AP2" s="4">
        <v>300</v>
      </c>
      <c r="AQ2" s="4">
        <v>300</v>
      </c>
      <c r="AR2" s="4">
        <v>300</v>
      </c>
      <c r="AS2" s="4">
        <v>300</v>
      </c>
      <c r="AT2" s="4">
        <v>300</v>
      </c>
    </row>
    <row r="3" spans="1:46" ht="15" thickBot="1">
      <c r="A3" t="s">
        <v>2</v>
      </c>
      <c r="H3" s="2" t="s">
        <v>228</v>
      </c>
      <c r="I3" s="4">
        <v>21.3</v>
      </c>
      <c r="J3" s="4">
        <v>26.7</v>
      </c>
      <c r="K3" s="4">
        <v>33.4</v>
      </c>
      <c r="L3" s="4">
        <v>42.2</v>
      </c>
      <c r="M3" s="4">
        <v>48.3</v>
      </c>
      <c r="N3" s="4">
        <v>60.3</v>
      </c>
      <c r="O3" s="4">
        <v>73</v>
      </c>
      <c r="P3" s="4">
        <v>88.9</v>
      </c>
      <c r="Q3" s="4">
        <v>114.3</v>
      </c>
      <c r="R3" s="4">
        <v>141.30000000000001</v>
      </c>
      <c r="S3" s="4">
        <v>168.3</v>
      </c>
      <c r="T3" s="4">
        <v>219.1</v>
      </c>
      <c r="U3" s="4">
        <v>273</v>
      </c>
      <c r="V3" s="4">
        <v>323.89999999999998</v>
      </c>
      <c r="W3" s="4">
        <v>355.6</v>
      </c>
      <c r="X3" s="4">
        <v>406.4</v>
      </c>
      <c r="Y3" s="4">
        <v>457.2</v>
      </c>
      <c r="Z3" s="4">
        <v>508</v>
      </c>
      <c r="AA3" s="4">
        <v>609.6</v>
      </c>
      <c r="AB3" s="4">
        <v>21.3</v>
      </c>
      <c r="AC3" s="4">
        <v>26.7</v>
      </c>
      <c r="AD3" s="4">
        <v>33.4</v>
      </c>
      <c r="AE3" s="4">
        <v>64</v>
      </c>
      <c r="AF3" s="4">
        <v>48.3</v>
      </c>
      <c r="AG3" s="4">
        <v>60.3</v>
      </c>
      <c r="AH3" s="4">
        <v>73</v>
      </c>
      <c r="AI3" s="4">
        <v>88.9</v>
      </c>
      <c r="AJ3" s="4">
        <v>114.3</v>
      </c>
      <c r="AK3" s="4">
        <v>141.30000000000001</v>
      </c>
      <c r="AL3" s="4">
        <v>168.3</v>
      </c>
      <c r="AM3" s="4">
        <v>219.1</v>
      </c>
      <c r="AN3" s="4">
        <v>273</v>
      </c>
      <c r="AO3" s="4">
        <v>323.89999999999998</v>
      </c>
      <c r="AP3" s="4">
        <v>355.6</v>
      </c>
      <c r="AQ3" s="4">
        <v>406.4</v>
      </c>
      <c r="AR3" s="4">
        <v>457.2</v>
      </c>
      <c r="AS3" s="4">
        <v>508</v>
      </c>
      <c r="AT3" s="4">
        <v>609.6</v>
      </c>
    </row>
    <row r="4" spans="1:46" ht="15" thickBot="1">
      <c r="H4" s="2" t="s">
        <v>229</v>
      </c>
      <c r="I4" s="3">
        <v>60.3</v>
      </c>
      <c r="J4" s="4">
        <v>69.8</v>
      </c>
      <c r="K4" s="4">
        <v>79.400000000000006</v>
      </c>
      <c r="L4" s="4">
        <v>88.9</v>
      </c>
      <c r="M4" s="4">
        <v>98.4</v>
      </c>
      <c r="N4" s="4">
        <v>120.6</v>
      </c>
      <c r="O4" s="4">
        <v>139.69999999999999</v>
      </c>
      <c r="P4" s="4">
        <v>152.4</v>
      </c>
      <c r="Q4" s="4">
        <v>190.5</v>
      </c>
      <c r="R4" s="4">
        <v>215.9</v>
      </c>
      <c r="S4" s="4">
        <v>241.3</v>
      </c>
      <c r="T4" s="4">
        <v>298.39999999999998</v>
      </c>
      <c r="U4" s="4">
        <v>362</v>
      </c>
      <c r="V4" s="4">
        <v>431.8</v>
      </c>
      <c r="W4" s="4">
        <v>476.2</v>
      </c>
      <c r="X4" s="4">
        <v>539.79999999999995</v>
      </c>
      <c r="Y4" s="4">
        <v>577.79999999999995</v>
      </c>
      <c r="Z4" s="4">
        <v>635</v>
      </c>
      <c r="AA4" s="4">
        <v>749.3</v>
      </c>
      <c r="AB4" s="4">
        <v>66.7</v>
      </c>
      <c r="AC4" s="4">
        <v>82.6</v>
      </c>
      <c r="AD4" s="4">
        <v>88.9</v>
      </c>
      <c r="AE4" s="4">
        <v>98.4</v>
      </c>
      <c r="AF4" s="4">
        <v>114.3</v>
      </c>
      <c r="AG4" s="4">
        <v>127</v>
      </c>
      <c r="AH4" s="4">
        <v>149.19999999999999</v>
      </c>
      <c r="AI4" s="4">
        <v>168.3</v>
      </c>
      <c r="AJ4" s="4">
        <v>200</v>
      </c>
      <c r="AK4" s="4">
        <v>235</v>
      </c>
      <c r="AL4" s="4">
        <v>269.89999999999998</v>
      </c>
      <c r="AM4" s="4">
        <v>330.2</v>
      </c>
      <c r="AN4" s="4">
        <v>387.4</v>
      </c>
      <c r="AO4" s="4">
        <v>405.8</v>
      </c>
      <c r="AP4" s="4">
        <v>514.4</v>
      </c>
      <c r="AQ4" s="4">
        <v>571.5</v>
      </c>
      <c r="AR4" s="4">
        <v>628.6</v>
      </c>
      <c r="AS4" s="4">
        <v>685.8</v>
      </c>
      <c r="AT4" s="4">
        <v>812.8</v>
      </c>
    </row>
    <row r="5" spans="1:46" ht="15" thickBot="1">
      <c r="A5" t="s">
        <v>3</v>
      </c>
      <c r="H5" s="4" t="s">
        <v>230</v>
      </c>
      <c r="I5" s="4" t="s">
        <v>231</v>
      </c>
      <c r="J5" s="4" t="s">
        <v>232</v>
      </c>
      <c r="K5" s="4" t="s">
        <v>233</v>
      </c>
      <c r="L5" s="4" t="s">
        <v>234</v>
      </c>
      <c r="M5" s="4" t="s">
        <v>235</v>
      </c>
      <c r="N5" s="4" t="s">
        <v>236</v>
      </c>
      <c r="O5" s="4" t="s">
        <v>237</v>
      </c>
      <c r="P5" s="4" t="s">
        <v>238</v>
      </c>
      <c r="Q5" s="4" t="s">
        <v>239</v>
      </c>
      <c r="R5" s="4" t="s">
        <v>240</v>
      </c>
      <c r="S5" s="4" t="s">
        <v>241</v>
      </c>
      <c r="T5" s="4" t="s">
        <v>242</v>
      </c>
      <c r="U5" s="4" t="s">
        <v>243</v>
      </c>
      <c r="V5" s="4" t="s">
        <v>244</v>
      </c>
      <c r="W5" s="4" t="s">
        <v>245</v>
      </c>
      <c r="X5" s="4" t="s">
        <v>246</v>
      </c>
      <c r="Y5" s="4" t="s">
        <v>247</v>
      </c>
      <c r="Z5" s="4" t="s">
        <v>248</v>
      </c>
      <c r="AA5" s="4" t="s">
        <v>249</v>
      </c>
      <c r="AB5" s="4" t="s">
        <v>250</v>
      </c>
      <c r="AC5" s="4" t="s">
        <v>251</v>
      </c>
      <c r="AD5" s="4" t="s">
        <v>252</v>
      </c>
      <c r="AE5" s="4" t="s">
        <v>253</v>
      </c>
      <c r="AF5" s="4" t="s">
        <v>254</v>
      </c>
      <c r="AG5" s="4" t="s">
        <v>255</v>
      </c>
      <c r="AH5" s="4" t="s">
        <v>256</v>
      </c>
      <c r="AI5" s="4" t="s">
        <v>257</v>
      </c>
      <c r="AJ5" s="4" t="s">
        <v>258</v>
      </c>
      <c r="AK5" s="4" t="s">
        <v>259</v>
      </c>
      <c r="AL5" s="4" t="s">
        <v>260</v>
      </c>
      <c r="AM5" s="4" t="s">
        <v>261</v>
      </c>
      <c r="AN5" s="4" t="s">
        <v>262</v>
      </c>
      <c r="AO5" s="4" t="s">
        <v>263</v>
      </c>
      <c r="AP5" s="4" t="s">
        <v>264</v>
      </c>
      <c r="AQ5" s="4" t="s">
        <v>265</v>
      </c>
      <c r="AR5" s="4" t="s">
        <v>266</v>
      </c>
      <c r="AS5" s="4" t="s">
        <v>267</v>
      </c>
      <c r="AT5" s="4" t="s">
        <v>268</v>
      </c>
    </row>
    <row r="6" spans="1:46">
      <c r="A6" t="s">
        <v>5</v>
      </c>
    </row>
    <row r="10" spans="1:46">
      <c r="I10" s="29" t="s">
        <v>202</v>
      </c>
      <c r="J10" s="1" t="s">
        <v>203</v>
      </c>
      <c r="K10" s="1" t="s">
        <v>204</v>
      </c>
      <c r="L10" s="1" t="s">
        <v>205</v>
      </c>
      <c r="M10" s="1" t="s">
        <v>225</v>
      </c>
      <c r="N10" s="1" t="s">
        <v>226</v>
      </c>
      <c r="O10" s="1" t="s">
        <v>227</v>
      </c>
      <c r="P10" s="1" t="s">
        <v>206</v>
      </c>
      <c r="Q10" s="1" t="s">
        <v>207</v>
      </c>
      <c r="R10" s="1" t="s">
        <v>208</v>
      </c>
      <c r="S10" s="1" t="s">
        <v>209</v>
      </c>
      <c r="T10" s="1" t="s">
        <v>210</v>
      </c>
      <c r="U10" s="1" t="s">
        <v>211</v>
      </c>
      <c r="V10" s="1" t="s">
        <v>212</v>
      </c>
      <c r="W10" s="1" t="s">
        <v>213</v>
      </c>
      <c r="X10" s="1" t="s">
        <v>214</v>
      </c>
      <c r="Y10" s="1" t="s">
        <v>215</v>
      </c>
      <c r="Z10" s="1" t="s">
        <v>216</v>
      </c>
      <c r="AA10" s="1" t="s">
        <v>217</v>
      </c>
      <c r="AB10" s="1" t="s">
        <v>218</v>
      </c>
      <c r="AC10" s="1" t="s">
        <v>219</v>
      </c>
      <c r="AD10" s="9" t="s">
        <v>220</v>
      </c>
      <c r="AE10" s="9" t="s">
        <v>221</v>
      </c>
      <c r="AF10" s="9" t="s">
        <v>222</v>
      </c>
      <c r="AG10" s="9" t="s">
        <v>223</v>
      </c>
      <c r="AH10" s="9" t="s">
        <v>224</v>
      </c>
      <c r="AI10" s="10" t="s">
        <v>269</v>
      </c>
    </row>
    <row r="11" spans="1:46">
      <c r="A11" s="5">
        <v>10</v>
      </c>
      <c r="B11" s="5">
        <v>20</v>
      </c>
      <c r="C11" s="5" t="s">
        <v>282</v>
      </c>
      <c r="D11" s="5" t="s">
        <v>283</v>
      </c>
      <c r="E11" s="5"/>
      <c r="F11" s="5"/>
      <c r="G11" s="26" t="str">
        <f>A11&amp;" "&amp;B11</f>
        <v>10 20</v>
      </c>
      <c r="I11" s="27">
        <v>10</v>
      </c>
      <c r="J11" s="27">
        <v>20</v>
      </c>
      <c r="K11" s="27">
        <v>168.3</v>
      </c>
      <c r="L11" s="27">
        <v>7.11</v>
      </c>
      <c r="M11" s="27" t="str">
        <f t="shared" ref="M11:M74" ca="1" si="0">IFERROR(OFFSET($G$11,MATCH(I11&amp;" "&amp;J11,$G$11:$G$1939,0),0),0)</f>
        <v>150</v>
      </c>
      <c r="N11" s="27">
        <v>196.08799999999999</v>
      </c>
      <c r="O11" s="27">
        <f ca="1">IF(M11&lt;&gt;0,INDEX($I$4:$AT$4,MATCH(K11&amp;" "&amp;M11,$I$5:$AT$5,0)),0)</f>
        <v>241.3</v>
      </c>
      <c r="P11" s="27">
        <v>110</v>
      </c>
      <c r="Q11" s="27">
        <v>-48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10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30</v>
      </c>
      <c r="AI11" s="27">
        <v>150</v>
      </c>
    </row>
    <row r="12" spans="1:46">
      <c r="A12" s="5"/>
      <c r="B12" s="5"/>
      <c r="C12" s="5" t="s">
        <v>284</v>
      </c>
      <c r="D12" s="5" t="s">
        <v>285</v>
      </c>
      <c r="E12" s="5"/>
      <c r="F12" s="5"/>
      <c r="G12" s="26" t="str">
        <f>LEFT(RIGHT(D12,7),3)</f>
        <v>150</v>
      </c>
      <c r="I12" s="27">
        <v>10</v>
      </c>
      <c r="J12" s="27">
        <v>20000</v>
      </c>
      <c r="K12" s="27">
        <v>168.3</v>
      </c>
      <c r="L12" s="27">
        <v>7.11</v>
      </c>
      <c r="M12" s="27">
        <f t="shared" ca="1" si="0"/>
        <v>0</v>
      </c>
      <c r="N12" s="27">
        <v>196.08799999999999</v>
      </c>
      <c r="O12" s="27">
        <f t="shared" ref="O12:O75" ca="1" si="1">IF(M12&lt;&gt;0,INDEX($I$4:$AT$4,MATCH(K12&amp;" "&amp;M12,$I$5:$AT$5,0)),0)</f>
        <v>0</v>
      </c>
      <c r="P12" s="27">
        <v>110</v>
      </c>
      <c r="Q12" s="27">
        <v>-48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10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30</v>
      </c>
      <c r="AI12" s="27">
        <v>150</v>
      </c>
    </row>
    <row r="13" spans="1:46">
      <c r="A13" s="5"/>
      <c r="B13" s="5"/>
      <c r="C13" s="5" t="s">
        <v>286</v>
      </c>
      <c r="D13" s="5" t="s">
        <v>287</v>
      </c>
      <c r="E13" s="5" t="s">
        <v>288</v>
      </c>
      <c r="F13" s="5"/>
      <c r="G13" s="26" t="str">
        <f>RIGHT(C13,7)</f>
        <v>196.088</v>
      </c>
      <c r="I13" s="27">
        <v>20000</v>
      </c>
      <c r="J13" s="27">
        <v>20010</v>
      </c>
      <c r="K13" s="27">
        <v>168.3</v>
      </c>
      <c r="L13" s="27">
        <v>7.11</v>
      </c>
      <c r="M13" s="27">
        <f t="shared" ca="1" si="0"/>
        <v>0</v>
      </c>
      <c r="N13" s="27">
        <v>196.08799999999999</v>
      </c>
      <c r="O13" s="27">
        <f t="shared" ca="1" si="1"/>
        <v>0</v>
      </c>
      <c r="P13" s="27">
        <v>110</v>
      </c>
      <c r="Q13" s="27">
        <v>-48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30</v>
      </c>
      <c r="AI13" s="27">
        <v>150</v>
      </c>
    </row>
    <row r="14" spans="1:46">
      <c r="A14" s="5"/>
      <c r="B14" s="5"/>
      <c r="C14" s="5" t="s">
        <v>289</v>
      </c>
      <c r="D14" s="5" t="s">
        <v>290</v>
      </c>
      <c r="E14" s="5" t="s">
        <v>291</v>
      </c>
      <c r="F14" s="5"/>
      <c r="G14" s="26" t="str">
        <f t="shared" ref="G14:G75" si="2">A14&amp;" "&amp;B14</f>
        <v/>
      </c>
      <c r="I14" s="27">
        <v>20010</v>
      </c>
      <c r="J14" s="27">
        <v>20031</v>
      </c>
      <c r="K14" s="27">
        <v>168.3</v>
      </c>
      <c r="L14" s="27">
        <v>7.11</v>
      </c>
      <c r="M14" s="27">
        <f t="shared" ca="1" si="0"/>
        <v>0</v>
      </c>
      <c r="N14" s="27">
        <v>196.08799999999999</v>
      </c>
      <c r="O14" s="27">
        <f t="shared" ca="1" si="1"/>
        <v>0</v>
      </c>
      <c r="P14" s="27">
        <v>110</v>
      </c>
      <c r="Q14" s="27">
        <v>-48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10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30</v>
      </c>
      <c r="AI14" s="27">
        <v>150</v>
      </c>
    </row>
    <row r="15" spans="1:46">
      <c r="A15" s="5"/>
      <c r="B15" s="5"/>
      <c r="C15" s="5" t="s">
        <v>292</v>
      </c>
      <c r="D15" s="5" t="s">
        <v>293</v>
      </c>
      <c r="E15" s="5"/>
      <c r="F15" s="5"/>
      <c r="G15" s="26" t="str">
        <f t="shared" si="2"/>
        <v/>
      </c>
      <c r="I15" s="27">
        <v>20031</v>
      </c>
      <c r="J15" s="27">
        <v>20050</v>
      </c>
      <c r="K15" s="27">
        <v>168.3</v>
      </c>
      <c r="L15" s="27">
        <v>7.11</v>
      </c>
      <c r="M15" s="27">
        <f t="shared" ca="1" si="0"/>
        <v>0</v>
      </c>
      <c r="N15" s="27">
        <v>196.08799999999999</v>
      </c>
      <c r="O15" s="27">
        <f t="shared" ca="1" si="1"/>
        <v>0</v>
      </c>
      <c r="P15" s="27">
        <v>110</v>
      </c>
      <c r="Q15" s="27">
        <v>-48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10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30</v>
      </c>
      <c r="AI15" s="27">
        <v>150</v>
      </c>
    </row>
    <row r="16" spans="1:46">
      <c r="A16" s="5"/>
      <c r="B16" s="5"/>
      <c r="C16" s="5" t="s">
        <v>294</v>
      </c>
      <c r="D16" s="5" t="s">
        <v>295</v>
      </c>
      <c r="E16" s="5"/>
      <c r="F16" s="5"/>
      <c r="G16" s="26" t="str">
        <f t="shared" si="2"/>
        <v/>
      </c>
      <c r="I16" s="27">
        <v>20050</v>
      </c>
      <c r="J16" s="27">
        <v>20060</v>
      </c>
      <c r="K16" s="27">
        <v>168.3</v>
      </c>
      <c r="L16" s="27">
        <v>7.11</v>
      </c>
      <c r="M16" s="27">
        <f t="shared" ca="1" si="0"/>
        <v>0</v>
      </c>
      <c r="N16" s="27">
        <v>196.08799999999999</v>
      </c>
      <c r="O16" s="27">
        <f t="shared" ca="1" si="1"/>
        <v>0</v>
      </c>
      <c r="P16" s="27">
        <v>110</v>
      </c>
      <c r="Q16" s="27">
        <v>-48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10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30</v>
      </c>
      <c r="AI16" s="27">
        <v>150</v>
      </c>
    </row>
    <row r="17" spans="1:35">
      <c r="A17" s="5"/>
      <c r="B17" s="5"/>
      <c r="C17" s="5" t="s">
        <v>296</v>
      </c>
      <c r="D17" s="5" t="s">
        <v>297</v>
      </c>
      <c r="E17" s="5"/>
      <c r="F17" s="5"/>
      <c r="G17" s="26" t="str">
        <f t="shared" si="2"/>
        <v/>
      </c>
      <c r="I17" s="27">
        <v>20060</v>
      </c>
      <c r="J17" s="27">
        <v>20070</v>
      </c>
      <c r="K17" s="27">
        <v>168.3</v>
      </c>
      <c r="L17" s="27">
        <v>7.11</v>
      </c>
      <c r="M17" s="27" t="str">
        <f t="shared" ca="1" si="0"/>
        <v>150</v>
      </c>
      <c r="N17" s="27">
        <v>196.08799999999999</v>
      </c>
      <c r="O17" s="27">
        <f t="shared" ca="1" si="1"/>
        <v>241.3</v>
      </c>
      <c r="P17" s="27">
        <v>110</v>
      </c>
      <c r="Q17" s="27">
        <v>-48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10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30</v>
      </c>
      <c r="AI17" s="27">
        <v>150</v>
      </c>
    </row>
    <row r="18" spans="1:35">
      <c r="A18" s="5"/>
      <c r="B18" s="5"/>
      <c r="C18" s="5" t="s">
        <v>298</v>
      </c>
      <c r="D18" s="5" t="s">
        <v>299</v>
      </c>
      <c r="E18" s="5" t="s">
        <v>300</v>
      </c>
      <c r="F18" s="5"/>
      <c r="G18" s="26" t="str">
        <f t="shared" si="2"/>
        <v/>
      </c>
      <c r="I18" s="27">
        <v>20070</v>
      </c>
      <c r="J18" s="27">
        <v>20080</v>
      </c>
      <c r="K18" s="27">
        <v>168.3</v>
      </c>
      <c r="L18" s="27">
        <v>7.11</v>
      </c>
      <c r="M18" s="27">
        <f t="shared" ca="1" si="0"/>
        <v>0</v>
      </c>
      <c r="N18" s="27">
        <v>196.08799999999999</v>
      </c>
      <c r="O18" s="27">
        <f t="shared" ca="1" si="1"/>
        <v>0</v>
      </c>
      <c r="P18" s="27">
        <v>110</v>
      </c>
      <c r="Q18" s="27">
        <v>-48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30</v>
      </c>
      <c r="AI18" s="27">
        <v>150</v>
      </c>
    </row>
    <row r="19" spans="1:35">
      <c r="A19" s="5"/>
      <c r="B19" s="5"/>
      <c r="C19" s="5" t="s">
        <v>301</v>
      </c>
      <c r="D19" s="5" t="s">
        <v>302</v>
      </c>
      <c r="E19" s="5" t="s">
        <v>303</v>
      </c>
      <c r="F19" s="5"/>
      <c r="G19" s="26" t="str">
        <f t="shared" si="2"/>
        <v/>
      </c>
      <c r="I19" s="27">
        <v>20080</v>
      </c>
      <c r="J19" s="27">
        <v>20090</v>
      </c>
      <c r="K19" s="27">
        <v>114.3</v>
      </c>
      <c r="L19" s="27">
        <v>6.02</v>
      </c>
      <c r="M19" s="27">
        <f t="shared" ca="1" si="0"/>
        <v>0</v>
      </c>
      <c r="N19" s="27">
        <v>196.08799999999999</v>
      </c>
      <c r="O19" s="27">
        <f t="shared" ca="1" si="1"/>
        <v>0</v>
      </c>
      <c r="P19" s="27">
        <v>100</v>
      </c>
      <c r="Q19" s="27">
        <v>-13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20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30</v>
      </c>
      <c r="AI19" s="27">
        <v>100</v>
      </c>
    </row>
    <row r="20" spans="1:35">
      <c r="A20" s="5"/>
      <c r="B20" s="5"/>
      <c r="C20" s="5" t="s">
        <v>304</v>
      </c>
      <c r="D20" s="5" t="s">
        <v>305</v>
      </c>
      <c r="E20" s="5" t="s">
        <v>306</v>
      </c>
      <c r="F20" s="5"/>
      <c r="G20" s="26" t="str">
        <f t="shared" si="2"/>
        <v/>
      </c>
      <c r="I20" s="27">
        <v>20090</v>
      </c>
      <c r="J20" s="27">
        <v>20100</v>
      </c>
      <c r="K20" s="27">
        <v>114.3</v>
      </c>
      <c r="L20" s="27">
        <v>6.02</v>
      </c>
      <c r="M20" s="27" t="str">
        <f t="shared" ca="1" si="0"/>
        <v>300</v>
      </c>
      <c r="N20" s="27">
        <v>138.17599999999999</v>
      </c>
      <c r="O20" s="27">
        <f t="shared" ca="1" si="1"/>
        <v>200</v>
      </c>
      <c r="P20" s="27">
        <v>100</v>
      </c>
      <c r="Q20" s="27">
        <v>-13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20</v>
      </c>
      <c r="Z20" s="27">
        <v>-1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30</v>
      </c>
      <c r="AI20" s="27">
        <v>100</v>
      </c>
    </row>
    <row r="21" spans="1:35">
      <c r="A21" s="5"/>
      <c r="B21" s="5"/>
      <c r="C21" s="5" t="s">
        <v>307</v>
      </c>
      <c r="D21" s="5" t="s">
        <v>308</v>
      </c>
      <c r="E21" s="5" t="s">
        <v>309</v>
      </c>
      <c r="F21" s="5"/>
      <c r="G21" s="26" t="str">
        <f t="shared" si="2"/>
        <v/>
      </c>
      <c r="I21" s="27">
        <v>20100</v>
      </c>
      <c r="J21" s="27">
        <v>20110</v>
      </c>
      <c r="K21" s="27">
        <v>114.3</v>
      </c>
      <c r="L21" s="27">
        <v>6.02</v>
      </c>
      <c r="M21" s="27">
        <f t="shared" ca="1" si="0"/>
        <v>0</v>
      </c>
      <c r="N21" s="27">
        <v>138.17599999999999</v>
      </c>
      <c r="O21" s="27">
        <f t="shared" ca="1" si="1"/>
        <v>0</v>
      </c>
      <c r="P21" s="27">
        <v>100</v>
      </c>
      <c r="Q21" s="27">
        <v>-13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20</v>
      </c>
      <c r="Z21" s="27">
        <v>-1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30</v>
      </c>
      <c r="AI21" s="27">
        <v>100</v>
      </c>
    </row>
    <row r="22" spans="1:35">
      <c r="A22" s="5"/>
      <c r="B22" s="5"/>
      <c r="C22" s="5" t="s">
        <v>310</v>
      </c>
      <c r="D22" s="5" t="s">
        <v>311</v>
      </c>
      <c r="E22" s="5" t="s">
        <v>312</v>
      </c>
      <c r="F22" s="5"/>
      <c r="G22" s="26" t="str">
        <f t="shared" si="2"/>
        <v/>
      </c>
      <c r="I22" s="27">
        <v>20110</v>
      </c>
      <c r="J22" s="27">
        <v>20120</v>
      </c>
      <c r="K22" s="27">
        <v>168.3</v>
      </c>
      <c r="L22" s="27">
        <v>7.11</v>
      </c>
      <c r="M22" s="27">
        <f t="shared" ca="1" si="0"/>
        <v>0</v>
      </c>
      <c r="N22" s="27">
        <v>138.17599999999999</v>
      </c>
      <c r="O22" s="27">
        <f t="shared" ca="1" si="1"/>
        <v>0</v>
      </c>
      <c r="P22" s="27">
        <v>100</v>
      </c>
      <c r="Q22" s="27">
        <v>-13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20</v>
      </c>
      <c r="Z22" s="27">
        <v>-1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30</v>
      </c>
      <c r="AI22" s="27">
        <v>150</v>
      </c>
    </row>
    <row r="23" spans="1:35">
      <c r="A23" s="5"/>
      <c r="B23" s="5"/>
      <c r="C23" s="5" t="s">
        <v>313</v>
      </c>
      <c r="D23" s="5" t="s">
        <v>314</v>
      </c>
      <c r="E23" s="5" t="s">
        <v>315</v>
      </c>
      <c r="F23" s="5"/>
      <c r="G23" s="26" t="str">
        <f t="shared" si="2"/>
        <v/>
      </c>
      <c r="I23" s="27">
        <v>20120</v>
      </c>
      <c r="J23" s="27">
        <v>20160</v>
      </c>
      <c r="K23" s="27">
        <v>168.3</v>
      </c>
      <c r="L23" s="27">
        <v>7.11</v>
      </c>
      <c r="M23" s="27">
        <f t="shared" ca="1" si="0"/>
        <v>0</v>
      </c>
      <c r="N23" s="27">
        <v>138.17599999999999</v>
      </c>
      <c r="O23" s="27">
        <f t="shared" ca="1" si="1"/>
        <v>0</v>
      </c>
      <c r="P23" s="27">
        <v>100</v>
      </c>
      <c r="Q23" s="27">
        <v>-13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20</v>
      </c>
      <c r="Z23" s="27">
        <v>-1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30</v>
      </c>
      <c r="AI23" s="27">
        <v>150</v>
      </c>
    </row>
    <row r="24" spans="1:35">
      <c r="A24" s="5">
        <v>10</v>
      </c>
      <c r="B24" s="5">
        <v>20000</v>
      </c>
      <c r="C24" s="5" t="s">
        <v>282</v>
      </c>
      <c r="D24" s="5" t="s">
        <v>283</v>
      </c>
      <c r="E24" s="5"/>
      <c r="F24" s="5"/>
      <c r="G24" s="26"/>
      <c r="I24" s="27">
        <v>20160</v>
      </c>
      <c r="J24" s="27">
        <v>20165</v>
      </c>
      <c r="K24" s="27">
        <v>168.3</v>
      </c>
      <c r="L24" s="27">
        <v>7.11</v>
      </c>
      <c r="M24" s="27">
        <f t="shared" ca="1" si="0"/>
        <v>0</v>
      </c>
      <c r="N24" s="27">
        <v>138.17599999999999</v>
      </c>
      <c r="O24" s="27">
        <f t="shared" ca="1" si="1"/>
        <v>0</v>
      </c>
      <c r="P24" s="27">
        <v>100</v>
      </c>
      <c r="Q24" s="27">
        <v>-13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20</v>
      </c>
      <c r="Z24" s="27">
        <v>-1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30</v>
      </c>
      <c r="AI24" s="27">
        <v>150</v>
      </c>
    </row>
    <row r="25" spans="1:35">
      <c r="A25" s="5">
        <v>20060</v>
      </c>
      <c r="B25" s="5">
        <v>20070</v>
      </c>
      <c r="C25" s="5" t="s">
        <v>316</v>
      </c>
      <c r="D25" s="5" t="s">
        <v>317</v>
      </c>
      <c r="E25" s="5"/>
      <c r="F25" s="5"/>
      <c r="G25" s="26" t="str">
        <f t="shared" si="2"/>
        <v>20060 20070</v>
      </c>
      <c r="I25" s="27">
        <v>20165</v>
      </c>
      <c r="J25" s="27">
        <v>20170</v>
      </c>
      <c r="K25" s="27">
        <v>168.3</v>
      </c>
      <c r="L25" s="27">
        <v>7.11</v>
      </c>
      <c r="M25" s="27">
        <f t="shared" ca="1" si="0"/>
        <v>0</v>
      </c>
      <c r="N25" s="27">
        <v>138.17599999999999</v>
      </c>
      <c r="O25" s="27">
        <f t="shared" ca="1" si="1"/>
        <v>0</v>
      </c>
      <c r="P25" s="27">
        <v>100</v>
      </c>
      <c r="Q25" s="27">
        <v>-13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20</v>
      </c>
      <c r="Z25" s="27">
        <v>-1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30</v>
      </c>
      <c r="AI25" s="27">
        <v>150</v>
      </c>
    </row>
    <row r="26" spans="1:35">
      <c r="A26" s="5"/>
      <c r="B26" s="5"/>
      <c r="C26" s="5" t="s">
        <v>284</v>
      </c>
      <c r="D26" s="5" t="s">
        <v>285</v>
      </c>
      <c r="E26" s="5"/>
      <c r="F26" s="5"/>
      <c r="G26" s="26" t="str">
        <f>LEFT(RIGHT(D26,7),3)</f>
        <v>150</v>
      </c>
      <c r="I26" s="27">
        <v>20170</v>
      </c>
      <c r="J26" s="27">
        <v>20180</v>
      </c>
      <c r="K26" s="27">
        <v>168.3</v>
      </c>
      <c r="L26" s="27">
        <v>7.11</v>
      </c>
      <c r="M26" s="27">
        <f t="shared" ca="1" si="0"/>
        <v>0</v>
      </c>
      <c r="N26" s="27">
        <v>138.17599999999999</v>
      </c>
      <c r="O26" s="27">
        <f t="shared" ca="1" si="1"/>
        <v>0</v>
      </c>
      <c r="P26" s="27">
        <v>100</v>
      </c>
      <c r="Q26" s="27">
        <v>-13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20</v>
      </c>
      <c r="Z26" s="27">
        <v>-1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30</v>
      </c>
      <c r="AI26" s="27">
        <v>150</v>
      </c>
    </row>
    <row r="27" spans="1:35">
      <c r="A27" s="5"/>
      <c r="B27" s="5"/>
      <c r="C27" s="5" t="s">
        <v>286</v>
      </c>
      <c r="D27" s="5" t="s">
        <v>287</v>
      </c>
      <c r="E27" s="5" t="s">
        <v>288</v>
      </c>
      <c r="F27" s="5"/>
      <c r="G27" s="26" t="str">
        <f>RIGHT(C27,7)</f>
        <v>196.088</v>
      </c>
      <c r="I27" s="27">
        <v>20180</v>
      </c>
      <c r="J27" s="27">
        <v>20190</v>
      </c>
      <c r="K27" s="27">
        <v>168.3</v>
      </c>
      <c r="L27" s="27">
        <v>7.11</v>
      </c>
      <c r="M27" s="27">
        <f t="shared" ca="1" si="0"/>
        <v>0</v>
      </c>
      <c r="N27" s="27">
        <v>138.17599999999999</v>
      </c>
      <c r="O27" s="27">
        <f t="shared" ca="1" si="1"/>
        <v>0</v>
      </c>
      <c r="P27" s="27">
        <v>100</v>
      </c>
      <c r="Q27" s="27">
        <v>-13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20</v>
      </c>
      <c r="Z27" s="27">
        <v>-1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30</v>
      </c>
      <c r="AI27" s="27">
        <v>150</v>
      </c>
    </row>
    <row r="28" spans="1:35">
      <c r="A28" s="5"/>
      <c r="B28" s="5"/>
      <c r="C28" s="5" t="s">
        <v>289</v>
      </c>
      <c r="D28" s="5" t="s">
        <v>290</v>
      </c>
      <c r="E28" s="5" t="s">
        <v>291</v>
      </c>
      <c r="F28" s="5"/>
      <c r="G28" s="26" t="str">
        <f t="shared" si="2"/>
        <v/>
      </c>
      <c r="I28" s="27">
        <v>20190</v>
      </c>
      <c r="J28" s="27">
        <v>20200</v>
      </c>
      <c r="K28" s="27">
        <v>168.3</v>
      </c>
      <c r="L28" s="27">
        <v>7.11</v>
      </c>
      <c r="M28" s="27">
        <f t="shared" ca="1" si="0"/>
        <v>0</v>
      </c>
      <c r="N28" s="27">
        <v>138.17599999999999</v>
      </c>
      <c r="O28" s="27">
        <f t="shared" ca="1" si="1"/>
        <v>0</v>
      </c>
      <c r="P28" s="27">
        <v>100</v>
      </c>
      <c r="Q28" s="27">
        <v>-13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20</v>
      </c>
      <c r="Z28" s="27">
        <v>-1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30</v>
      </c>
      <c r="AI28" s="27">
        <v>150</v>
      </c>
    </row>
    <row r="29" spans="1:35">
      <c r="A29" s="5"/>
      <c r="B29" s="5"/>
      <c r="C29" s="5" t="s">
        <v>292</v>
      </c>
      <c r="D29" s="5" t="s">
        <v>293</v>
      </c>
      <c r="E29" s="5"/>
      <c r="F29" s="5"/>
      <c r="G29" s="26" t="str">
        <f t="shared" si="2"/>
        <v/>
      </c>
      <c r="I29" s="27">
        <v>20200</v>
      </c>
      <c r="J29" s="27">
        <v>20205</v>
      </c>
      <c r="K29" s="27">
        <v>168.3</v>
      </c>
      <c r="L29" s="27">
        <v>7.11</v>
      </c>
      <c r="M29" s="27">
        <f t="shared" ca="1" si="0"/>
        <v>0</v>
      </c>
      <c r="N29" s="27">
        <v>138.17599999999999</v>
      </c>
      <c r="O29" s="27">
        <f t="shared" ca="1" si="1"/>
        <v>0</v>
      </c>
      <c r="P29" s="27">
        <v>100</v>
      </c>
      <c r="Q29" s="27">
        <v>-13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20</v>
      </c>
      <c r="Z29" s="27">
        <v>-1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30</v>
      </c>
      <c r="AI29" s="27">
        <v>150</v>
      </c>
    </row>
    <row r="30" spans="1:35">
      <c r="A30" s="5"/>
      <c r="B30" s="5"/>
      <c r="C30" s="5" t="s">
        <v>294</v>
      </c>
      <c r="D30" s="5" t="s">
        <v>295</v>
      </c>
      <c r="E30" s="5"/>
      <c r="F30" s="5"/>
      <c r="G30" s="26" t="str">
        <f t="shared" si="2"/>
        <v/>
      </c>
      <c r="I30" s="27">
        <v>20205</v>
      </c>
      <c r="J30" s="27">
        <v>20208</v>
      </c>
      <c r="K30" s="27">
        <v>168.3</v>
      </c>
      <c r="L30" s="27">
        <v>7.11</v>
      </c>
      <c r="M30" s="27">
        <f t="shared" ca="1" si="0"/>
        <v>0</v>
      </c>
      <c r="N30" s="27">
        <v>138.17599999999999</v>
      </c>
      <c r="O30" s="27">
        <f t="shared" ca="1" si="1"/>
        <v>0</v>
      </c>
      <c r="P30" s="27">
        <v>100</v>
      </c>
      <c r="Q30" s="27">
        <v>-13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20</v>
      </c>
      <c r="Z30" s="27">
        <v>-1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30</v>
      </c>
      <c r="AI30" s="27">
        <v>150</v>
      </c>
    </row>
    <row r="31" spans="1:35">
      <c r="A31" s="5"/>
      <c r="B31" s="5"/>
      <c r="C31" s="5" t="s">
        <v>296</v>
      </c>
      <c r="D31" s="5" t="s">
        <v>297</v>
      </c>
      <c r="E31" s="5"/>
      <c r="F31" s="5"/>
      <c r="G31" s="26" t="str">
        <f t="shared" si="2"/>
        <v/>
      </c>
      <c r="I31" s="27">
        <v>20208</v>
      </c>
      <c r="J31" s="27">
        <v>20210</v>
      </c>
      <c r="K31" s="27">
        <v>168.3</v>
      </c>
      <c r="L31" s="27">
        <v>7.11</v>
      </c>
      <c r="M31" s="27" t="str">
        <f t="shared" ca="1" si="0"/>
        <v>300</v>
      </c>
      <c r="N31" s="27">
        <v>138.17599999999999</v>
      </c>
      <c r="O31" s="27">
        <f t="shared" ca="1" si="1"/>
        <v>269.89999999999998</v>
      </c>
      <c r="P31" s="27">
        <v>100</v>
      </c>
      <c r="Q31" s="27">
        <v>-13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20</v>
      </c>
      <c r="Z31" s="27">
        <v>-1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30</v>
      </c>
      <c r="AI31" s="27">
        <v>150</v>
      </c>
    </row>
    <row r="32" spans="1:35">
      <c r="A32" s="5"/>
      <c r="B32" s="5"/>
      <c r="C32" s="5" t="s">
        <v>298</v>
      </c>
      <c r="D32" s="5" t="s">
        <v>299</v>
      </c>
      <c r="E32" s="5" t="s">
        <v>300</v>
      </c>
      <c r="F32" s="5"/>
      <c r="G32" s="26" t="str">
        <f t="shared" si="2"/>
        <v/>
      </c>
      <c r="I32" s="27">
        <v>20219</v>
      </c>
      <c r="J32" s="27">
        <v>20601</v>
      </c>
      <c r="K32" s="27">
        <v>168.3</v>
      </c>
      <c r="L32" s="27">
        <v>7.11</v>
      </c>
      <c r="M32" s="27">
        <f t="shared" ca="1" si="0"/>
        <v>0</v>
      </c>
      <c r="N32" s="27">
        <v>138.17599999999999</v>
      </c>
      <c r="O32" s="27">
        <f t="shared" ca="1" si="1"/>
        <v>0</v>
      </c>
      <c r="P32" s="27">
        <v>100</v>
      </c>
      <c r="Q32" s="27">
        <v>-13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20</v>
      </c>
      <c r="Z32" s="27">
        <v>-1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30</v>
      </c>
      <c r="AI32" s="27">
        <v>150</v>
      </c>
    </row>
    <row r="33" spans="1:35">
      <c r="A33" s="5"/>
      <c r="B33" s="5"/>
      <c r="C33" s="5" t="s">
        <v>301</v>
      </c>
      <c r="D33" s="5" t="s">
        <v>302</v>
      </c>
      <c r="E33" s="5" t="s">
        <v>303</v>
      </c>
      <c r="F33" s="5"/>
      <c r="G33" s="26" t="str">
        <f t="shared" si="2"/>
        <v/>
      </c>
      <c r="I33" s="27">
        <v>20600</v>
      </c>
      <c r="J33" s="27">
        <v>20211</v>
      </c>
      <c r="K33" s="27">
        <v>168.3</v>
      </c>
      <c r="L33" s="27">
        <v>7.11</v>
      </c>
      <c r="M33" s="27">
        <f t="shared" ca="1" si="0"/>
        <v>0</v>
      </c>
      <c r="N33" s="27">
        <v>138.17599999999999</v>
      </c>
      <c r="O33" s="27">
        <f t="shared" ca="1" si="1"/>
        <v>0</v>
      </c>
      <c r="P33" s="27">
        <v>100</v>
      </c>
      <c r="Q33" s="27">
        <v>-13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20</v>
      </c>
      <c r="Z33" s="27">
        <v>-1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30</v>
      </c>
      <c r="AI33" s="27">
        <v>150</v>
      </c>
    </row>
    <row r="34" spans="1:35">
      <c r="A34" s="5"/>
      <c r="B34" s="5"/>
      <c r="C34" s="5" t="s">
        <v>304</v>
      </c>
      <c r="D34" s="5" t="s">
        <v>305</v>
      </c>
      <c r="E34" s="5" t="s">
        <v>306</v>
      </c>
      <c r="F34" s="5"/>
      <c r="G34" s="26" t="str">
        <f t="shared" si="2"/>
        <v/>
      </c>
      <c r="I34" s="27">
        <v>20211</v>
      </c>
      <c r="J34" s="27">
        <v>20212</v>
      </c>
      <c r="K34" s="27">
        <v>1200</v>
      </c>
      <c r="L34" s="27">
        <v>18</v>
      </c>
      <c r="M34" s="27">
        <f t="shared" ca="1" si="0"/>
        <v>0</v>
      </c>
      <c r="N34" s="27">
        <v>138.17599999999999</v>
      </c>
      <c r="O34" s="27">
        <f t="shared" ca="1" si="1"/>
        <v>0</v>
      </c>
      <c r="P34" s="27">
        <v>100</v>
      </c>
      <c r="Q34" s="27">
        <v>-13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20</v>
      </c>
      <c r="Z34" s="27">
        <v>-1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30</v>
      </c>
      <c r="AI34" s="27"/>
    </row>
    <row r="35" spans="1:35">
      <c r="A35" s="5"/>
      <c r="B35" s="5"/>
      <c r="C35" s="5" t="s">
        <v>307</v>
      </c>
      <c r="D35" s="5" t="s">
        <v>308</v>
      </c>
      <c r="E35" s="5" t="s">
        <v>309</v>
      </c>
      <c r="F35" s="5"/>
      <c r="G35" s="26" t="str">
        <f t="shared" si="2"/>
        <v/>
      </c>
      <c r="I35" s="27">
        <v>20212</v>
      </c>
      <c r="J35" s="27">
        <v>20214</v>
      </c>
      <c r="K35" s="27">
        <v>1200</v>
      </c>
      <c r="L35" s="27">
        <v>18</v>
      </c>
      <c r="M35" s="27">
        <f t="shared" ca="1" si="0"/>
        <v>0</v>
      </c>
      <c r="N35" s="27">
        <v>138.17599999999999</v>
      </c>
      <c r="O35" s="27">
        <f t="shared" ca="1" si="1"/>
        <v>0</v>
      </c>
      <c r="P35" s="27">
        <v>100</v>
      </c>
      <c r="Q35" s="27">
        <v>-13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20</v>
      </c>
      <c r="Z35" s="27">
        <v>-1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30</v>
      </c>
      <c r="AI35" s="27"/>
    </row>
    <row r="36" spans="1:35">
      <c r="A36" s="5"/>
      <c r="B36" s="5"/>
      <c r="C36" s="5" t="s">
        <v>310</v>
      </c>
      <c r="D36" s="5" t="s">
        <v>311</v>
      </c>
      <c r="E36" s="5" t="s">
        <v>312</v>
      </c>
      <c r="F36" s="5"/>
      <c r="G36" s="26" t="str">
        <f t="shared" si="2"/>
        <v/>
      </c>
      <c r="I36" s="27">
        <v>20214</v>
      </c>
      <c r="J36" s="27">
        <v>20215</v>
      </c>
      <c r="K36" s="27">
        <v>1200</v>
      </c>
      <c r="L36" s="27">
        <v>18</v>
      </c>
      <c r="M36" s="27">
        <f t="shared" ca="1" si="0"/>
        <v>0</v>
      </c>
      <c r="N36" s="27">
        <v>138.17599999999999</v>
      </c>
      <c r="O36" s="27">
        <f t="shared" ca="1" si="1"/>
        <v>0</v>
      </c>
      <c r="P36" s="27">
        <v>100</v>
      </c>
      <c r="Q36" s="27">
        <v>-13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20</v>
      </c>
      <c r="Z36" s="27">
        <v>-1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30</v>
      </c>
      <c r="AI36" s="27"/>
    </row>
    <row r="37" spans="1:35">
      <c r="A37" s="5"/>
      <c r="B37" s="5"/>
      <c r="C37" s="5" t="s">
        <v>313</v>
      </c>
      <c r="D37" s="5" t="s">
        <v>314</v>
      </c>
      <c r="E37" s="5" t="s">
        <v>315</v>
      </c>
      <c r="F37" s="5"/>
      <c r="G37" s="26" t="str">
        <f t="shared" si="2"/>
        <v/>
      </c>
      <c r="I37" s="27">
        <v>20215</v>
      </c>
      <c r="J37" s="27">
        <v>20350</v>
      </c>
      <c r="K37" s="27">
        <v>1200</v>
      </c>
      <c r="L37" s="27">
        <v>18</v>
      </c>
      <c r="M37" s="27">
        <f t="shared" ca="1" si="0"/>
        <v>0</v>
      </c>
      <c r="N37" s="27">
        <v>138.17599999999999</v>
      </c>
      <c r="O37" s="27">
        <f t="shared" ca="1" si="1"/>
        <v>0</v>
      </c>
      <c r="P37" s="27">
        <v>20</v>
      </c>
      <c r="Q37" s="27">
        <v>20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1</v>
      </c>
      <c r="AI37" s="27"/>
    </row>
    <row r="38" spans="1:35">
      <c r="A38" s="5">
        <v>20090</v>
      </c>
      <c r="B38" s="5">
        <v>20100</v>
      </c>
      <c r="C38" s="5" t="s">
        <v>282</v>
      </c>
      <c r="D38" s="5" t="s">
        <v>283</v>
      </c>
      <c r="E38" s="5"/>
      <c r="F38" s="5"/>
      <c r="G38" s="26" t="str">
        <f t="shared" si="2"/>
        <v>20090 20100</v>
      </c>
      <c r="I38" s="27">
        <v>20212</v>
      </c>
      <c r="J38" s="27">
        <v>20213</v>
      </c>
      <c r="K38" s="27">
        <v>1200</v>
      </c>
      <c r="L38" s="27">
        <v>18</v>
      </c>
      <c r="M38" s="27">
        <f t="shared" ca="1" si="0"/>
        <v>0</v>
      </c>
      <c r="N38" s="27">
        <v>138.17599999999999</v>
      </c>
      <c r="O38" s="27">
        <f t="shared" ca="1" si="1"/>
        <v>0</v>
      </c>
      <c r="P38" s="27">
        <v>100</v>
      </c>
      <c r="Q38" s="27">
        <v>-13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20</v>
      </c>
      <c r="Z38" s="27">
        <v>-1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30</v>
      </c>
      <c r="AI38" s="27"/>
    </row>
    <row r="39" spans="1:35">
      <c r="A39" s="5"/>
      <c r="B39" s="5"/>
      <c r="C39" s="5" t="s">
        <v>284</v>
      </c>
      <c r="D39" s="5" t="s">
        <v>318</v>
      </c>
      <c r="E39" s="5"/>
      <c r="F39" s="5"/>
      <c r="G39" s="26" t="str">
        <f>LEFT(RIGHT(D39,7),3)</f>
        <v>300</v>
      </c>
      <c r="I39" s="27">
        <v>20213</v>
      </c>
      <c r="J39" s="27">
        <v>20300</v>
      </c>
      <c r="K39" s="27">
        <v>1200</v>
      </c>
      <c r="L39" s="27">
        <v>18</v>
      </c>
      <c r="M39" s="27">
        <f t="shared" ca="1" si="0"/>
        <v>0</v>
      </c>
      <c r="N39" s="27">
        <v>138.17599999999999</v>
      </c>
      <c r="O39" s="27">
        <f t="shared" ca="1" si="1"/>
        <v>0</v>
      </c>
      <c r="P39" s="27">
        <v>20</v>
      </c>
      <c r="Q39" s="27">
        <v>20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1</v>
      </c>
      <c r="Z39" s="27">
        <v>1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1</v>
      </c>
      <c r="AI39" s="27"/>
    </row>
    <row r="40" spans="1:35">
      <c r="A40" s="5"/>
      <c r="B40" s="5"/>
      <c r="C40" s="5" t="s">
        <v>319</v>
      </c>
      <c r="D40" s="5" t="s">
        <v>287</v>
      </c>
      <c r="E40" s="5" t="s">
        <v>288</v>
      </c>
      <c r="F40" s="5"/>
      <c r="G40" s="26" t="str">
        <f>RIGHT(C40,7)</f>
        <v>138.176</v>
      </c>
      <c r="I40" s="27">
        <v>20120</v>
      </c>
      <c r="J40" s="27">
        <v>20130</v>
      </c>
      <c r="K40" s="27">
        <v>88.9</v>
      </c>
      <c r="L40" s="27">
        <v>5.49</v>
      </c>
      <c r="M40" s="27">
        <f t="shared" ca="1" si="0"/>
        <v>0</v>
      </c>
      <c r="N40" s="27">
        <v>138.17599999999999</v>
      </c>
      <c r="O40" s="27">
        <f t="shared" ca="1" si="1"/>
        <v>0</v>
      </c>
      <c r="P40" s="27">
        <v>100</v>
      </c>
      <c r="Q40" s="27">
        <v>-13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20</v>
      </c>
      <c r="Z40" s="27">
        <v>-1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30</v>
      </c>
      <c r="AI40" s="27">
        <v>80</v>
      </c>
    </row>
    <row r="41" spans="1:35">
      <c r="A41" s="5"/>
      <c r="B41" s="5"/>
      <c r="C41" s="5" t="s">
        <v>320</v>
      </c>
      <c r="D41" s="5" t="s">
        <v>290</v>
      </c>
      <c r="E41" s="5" t="s">
        <v>321</v>
      </c>
      <c r="F41" s="5"/>
      <c r="G41" s="26" t="str">
        <f t="shared" si="2"/>
        <v/>
      </c>
      <c r="I41" s="27">
        <v>20130</v>
      </c>
      <c r="J41" s="27">
        <v>20140</v>
      </c>
      <c r="K41" s="27">
        <v>88.9</v>
      </c>
      <c r="L41" s="27">
        <v>5.49</v>
      </c>
      <c r="M41" s="27">
        <f t="shared" ca="1" si="0"/>
        <v>0</v>
      </c>
      <c r="N41" s="27">
        <v>138.17599999999999</v>
      </c>
      <c r="O41" s="27">
        <f t="shared" ca="1" si="1"/>
        <v>0</v>
      </c>
      <c r="P41" s="27">
        <v>100</v>
      </c>
      <c r="Q41" s="27">
        <v>-13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20</v>
      </c>
      <c r="Z41" s="27">
        <v>-1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30</v>
      </c>
      <c r="AI41" s="27">
        <v>80</v>
      </c>
    </row>
    <row r="42" spans="1:35">
      <c r="A42" s="5"/>
      <c r="B42" s="5"/>
      <c r="C42" s="5" t="s">
        <v>292</v>
      </c>
      <c r="D42" s="5" t="s">
        <v>322</v>
      </c>
      <c r="E42" s="5"/>
      <c r="F42" s="5"/>
      <c r="G42" s="26" t="str">
        <f t="shared" si="2"/>
        <v/>
      </c>
      <c r="I42" s="27">
        <v>20140</v>
      </c>
      <c r="J42" s="27">
        <v>2015</v>
      </c>
      <c r="K42" s="27">
        <v>60.3</v>
      </c>
      <c r="L42" s="27">
        <v>3.91</v>
      </c>
      <c r="M42" s="27" t="str">
        <f t="shared" ca="1" si="0"/>
        <v>300</v>
      </c>
      <c r="N42" s="27">
        <v>138.17599999999999</v>
      </c>
      <c r="O42" s="27">
        <f t="shared" ca="1" si="1"/>
        <v>127</v>
      </c>
      <c r="P42" s="27">
        <v>100</v>
      </c>
      <c r="Q42" s="27">
        <v>-13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20</v>
      </c>
      <c r="Z42" s="27">
        <v>-1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30</v>
      </c>
      <c r="AI42" s="27">
        <v>80</v>
      </c>
    </row>
    <row r="43" spans="1:35">
      <c r="A43" s="5"/>
      <c r="B43" s="5"/>
      <c r="C43" s="5" t="s">
        <v>294</v>
      </c>
      <c r="D43" s="5" t="s">
        <v>323</v>
      </c>
      <c r="E43" s="5"/>
      <c r="F43" s="5"/>
      <c r="G43" s="26" t="str">
        <f t="shared" si="2"/>
        <v/>
      </c>
      <c r="I43" s="27">
        <v>20010</v>
      </c>
      <c r="J43" s="27">
        <v>20020</v>
      </c>
      <c r="K43" s="27">
        <v>88.9</v>
      </c>
      <c r="L43" s="27">
        <v>5.49</v>
      </c>
      <c r="M43" s="27">
        <f t="shared" ca="1" si="0"/>
        <v>0</v>
      </c>
      <c r="N43" s="27">
        <v>196.08799999999999</v>
      </c>
      <c r="O43" s="27">
        <f t="shared" ca="1" si="1"/>
        <v>0</v>
      </c>
      <c r="P43" s="27">
        <v>110</v>
      </c>
      <c r="Q43" s="27">
        <v>-48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10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30</v>
      </c>
      <c r="AI43" s="27">
        <v>80</v>
      </c>
    </row>
    <row r="44" spans="1:35">
      <c r="A44" s="5"/>
      <c r="B44" s="5"/>
      <c r="C44" s="5" t="s">
        <v>296</v>
      </c>
      <c r="D44" s="5" t="s">
        <v>324</v>
      </c>
      <c r="E44" s="5"/>
      <c r="F44" s="5"/>
      <c r="G44" s="26" t="str">
        <f t="shared" si="2"/>
        <v/>
      </c>
      <c r="I44" s="27">
        <v>20020</v>
      </c>
      <c r="J44" s="27">
        <v>20030</v>
      </c>
      <c r="K44" s="27">
        <v>88.9</v>
      </c>
      <c r="L44" s="27">
        <v>5.49</v>
      </c>
      <c r="M44" s="27">
        <f t="shared" ca="1" si="0"/>
        <v>0</v>
      </c>
      <c r="N44" s="27">
        <v>196.08799999999999</v>
      </c>
      <c r="O44" s="27">
        <f t="shared" ca="1" si="1"/>
        <v>0</v>
      </c>
      <c r="P44" s="27">
        <v>110</v>
      </c>
      <c r="Q44" s="27">
        <v>-48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10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30</v>
      </c>
      <c r="AI44" s="27">
        <v>80</v>
      </c>
    </row>
    <row r="45" spans="1:35">
      <c r="A45" s="5"/>
      <c r="B45" s="5"/>
      <c r="C45" s="5" t="s">
        <v>298</v>
      </c>
      <c r="D45" s="5" t="s">
        <v>325</v>
      </c>
      <c r="E45" s="5"/>
      <c r="F45" s="5"/>
      <c r="G45" s="26" t="str">
        <f t="shared" si="2"/>
        <v/>
      </c>
      <c r="I45" s="27">
        <v>20030</v>
      </c>
      <c r="J45" s="27">
        <v>20040</v>
      </c>
      <c r="K45" s="27">
        <v>60.3</v>
      </c>
      <c r="L45" s="27">
        <v>3.91</v>
      </c>
      <c r="M45" s="27" t="str">
        <f t="shared" ca="1" si="0"/>
        <v>300</v>
      </c>
      <c r="N45" s="27">
        <v>196.08799999999999</v>
      </c>
      <c r="O45" s="27">
        <f t="shared" ca="1" si="1"/>
        <v>127</v>
      </c>
      <c r="P45" s="27">
        <v>110</v>
      </c>
      <c r="Q45" s="27">
        <v>-48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10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30</v>
      </c>
      <c r="AI45" s="27">
        <v>50</v>
      </c>
    </row>
    <row r="46" spans="1:35">
      <c r="A46" s="5"/>
      <c r="B46" s="5"/>
      <c r="C46" s="5" t="s">
        <v>326</v>
      </c>
      <c r="D46" s="5" t="s">
        <v>327</v>
      </c>
      <c r="E46" s="5"/>
      <c r="F46" s="5"/>
      <c r="G46" s="26" t="str">
        <f t="shared" si="2"/>
        <v/>
      </c>
      <c r="I46" s="27">
        <v>20040</v>
      </c>
      <c r="J46" s="27">
        <v>2015</v>
      </c>
      <c r="K46" s="27">
        <v>60.3</v>
      </c>
      <c r="L46" s="27">
        <v>3.91</v>
      </c>
      <c r="M46" s="27">
        <f t="shared" ca="1" si="0"/>
        <v>0</v>
      </c>
      <c r="N46" s="27">
        <v>77.88</v>
      </c>
      <c r="O46" s="27">
        <f t="shared" ca="1" si="1"/>
        <v>0</v>
      </c>
      <c r="P46" s="27">
        <v>110</v>
      </c>
      <c r="Q46" s="27">
        <v>-48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10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30</v>
      </c>
      <c r="AI46" s="27">
        <v>50</v>
      </c>
    </row>
    <row r="47" spans="1:35">
      <c r="A47" s="5"/>
      <c r="B47" s="5"/>
      <c r="C47" s="5" t="s">
        <v>328</v>
      </c>
      <c r="D47" s="5" t="s">
        <v>329</v>
      </c>
      <c r="E47" s="5"/>
      <c r="F47" s="5"/>
      <c r="G47" s="26" t="str">
        <f t="shared" si="2"/>
        <v/>
      </c>
      <c r="I47" s="27">
        <v>20</v>
      </c>
      <c r="J47" s="27">
        <v>30</v>
      </c>
      <c r="K47" s="27">
        <v>168.3</v>
      </c>
      <c r="L47" s="27">
        <v>7.11</v>
      </c>
      <c r="M47" s="27">
        <f t="shared" ca="1" si="0"/>
        <v>0</v>
      </c>
      <c r="N47" s="27">
        <v>77.850999999999999</v>
      </c>
      <c r="O47" s="27">
        <f t="shared" ca="1" si="1"/>
        <v>0</v>
      </c>
      <c r="P47" s="27">
        <v>110</v>
      </c>
      <c r="Q47" s="27">
        <v>-48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10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30</v>
      </c>
      <c r="AI47" s="27">
        <v>150</v>
      </c>
    </row>
    <row r="48" spans="1:35">
      <c r="A48" s="5"/>
      <c r="B48" s="5"/>
      <c r="C48" s="5" t="s">
        <v>304</v>
      </c>
      <c r="D48" s="5" t="s">
        <v>330</v>
      </c>
      <c r="E48" s="5"/>
      <c r="F48" s="5"/>
      <c r="G48" s="26" t="str">
        <f t="shared" si="2"/>
        <v/>
      </c>
      <c r="I48" s="27">
        <v>30</v>
      </c>
      <c r="J48" s="27">
        <v>35</v>
      </c>
      <c r="K48" s="27">
        <v>168.3</v>
      </c>
      <c r="L48" s="27">
        <v>7.11</v>
      </c>
      <c r="M48" s="27">
        <f t="shared" ca="1" si="0"/>
        <v>0</v>
      </c>
      <c r="N48" s="27">
        <v>77.850999999999999</v>
      </c>
      <c r="O48" s="27">
        <f t="shared" ca="1" si="1"/>
        <v>0</v>
      </c>
      <c r="P48" s="27">
        <v>110</v>
      </c>
      <c r="Q48" s="27">
        <v>-48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10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30</v>
      </c>
      <c r="AI48" s="27">
        <v>150</v>
      </c>
    </row>
    <row r="49" spans="1:35">
      <c r="A49" s="5"/>
      <c r="B49" s="5"/>
      <c r="C49" s="5" t="s">
        <v>331</v>
      </c>
      <c r="D49" s="5" t="s">
        <v>332</v>
      </c>
      <c r="E49" s="5"/>
      <c r="F49" s="5"/>
      <c r="G49" s="26" t="str">
        <f t="shared" si="2"/>
        <v/>
      </c>
      <c r="I49" s="27">
        <v>35</v>
      </c>
      <c r="J49" s="27">
        <v>40</v>
      </c>
      <c r="K49" s="27">
        <v>168.3</v>
      </c>
      <c r="L49" s="27">
        <v>7.11</v>
      </c>
      <c r="M49" s="27">
        <f t="shared" ca="1" si="0"/>
        <v>0</v>
      </c>
      <c r="N49" s="27">
        <v>77.850999999999999</v>
      </c>
      <c r="O49" s="27">
        <f t="shared" ca="1" si="1"/>
        <v>0</v>
      </c>
      <c r="P49" s="27">
        <v>110</v>
      </c>
      <c r="Q49" s="27">
        <v>-48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10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30</v>
      </c>
      <c r="AI49" s="27">
        <v>150</v>
      </c>
    </row>
    <row r="50" spans="1:35">
      <c r="A50" s="5"/>
      <c r="B50" s="5"/>
      <c r="C50" s="5" t="s">
        <v>333</v>
      </c>
      <c r="D50" s="5" t="s">
        <v>334</v>
      </c>
      <c r="E50" s="5"/>
      <c r="F50" s="5"/>
      <c r="G50" s="26" t="str">
        <f t="shared" si="2"/>
        <v/>
      </c>
      <c r="I50" s="27">
        <v>40</v>
      </c>
      <c r="J50" s="27">
        <v>45</v>
      </c>
      <c r="K50" s="27">
        <v>168.3</v>
      </c>
      <c r="L50" s="27">
        <v>7.11</v>
      </c>
      <c r="M50" s="27">
        <f t="shared" ca="1" si="0"/>
        <v>0</v>
      </c>
      <c r="N50" s="27">
        <v>77.850999999999999</v>
      </c>
      <c r="O50" s="27">
        <f t="shared" ca="1" si="1"/>
        <v>0</v>
      </c>
      <c r="P50" s="27">
        <v>110</v>
      </c>
      <c r="Q50" s="27">
        <v>-48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10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30</v>
      </c>
      <c r="AI50" s="27">
        <v>150</v>
      </c>
    </row>
    <row r="51" spans="1:35">
      <c r="A51" s="5"/>
      <c r="B51" s="5"/>
      <c r="C51" s="5" t="s">
        <v>310</v>
      </c>
      <c r="D51" s="5" t="s">
        <v>293</v>
      </c>
      <c r="E51" s="5"/>
      <c r="F51" s="5"/>
      <c r="G51" s="26" t="str">
        <f t="shared" si="2"/>
        <v/>
      </c>
      <c r="I51" s="27">
        <v>45</v>
      </c>
      <c r="J51" s="27">
        <v>50</v>
      </c>
      <c r="K51" s="27">
        <v>168.3</v>
      </c>
      <c r="L51" s="27">
        <v>7.11</v>
      </c>
      <c r="M51" s="27">
        <f t="shared" ca="1" si="0"/>
        <v>0</v>
      </c>
      <c r="N51" s="27">
        <v>77.850999999999999</v>
      </c>
      <c r="O51" s="27">
        <f t="shared" ca="1" si="1"/>
        <v>0</v>
      </c>
      <c r="P51" s="27">
        <v>110</v>
      </c>
      <c r="Q51" s="27">
        <v>-48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10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30</v>
      </c>
      <c r="AI51" s="27">
        <v>150</v>
      </c>
    </row>
    <row r="52" spans="1:35">
      <c r="A52" s="5"/>
      <c r="B52" s="5"/>
      <c r="C52" s="5" t="s">
        <v>335</v>
      </c>
      <c r="D52" s="5" t="s">
        <v>336</v>
      </c>
      <c r="E52" s="5" t="s">
        <v>314</v>
      </c>
      <c r="F52" s="5"/>
      <c r="G52" s="26" t="str">
        <f t="shared" si="2"/>
        <v/>
      </c>
      <c r="I52" s="27">
        <v>50</v>
      </c>
      <c r="J52" s="27">
        <v>55</v>
      </c>
      <c r="K52" s="27">
        <v>168.3</v>
      </c>
      <c r="L52" s="27">
        <v>7.11</v>
      </c>
      <c r="M52" s="27">
        <f t="shared" ca="1" si="0"/>
        <v>0</v>
      </c>
      <c r="N52" s="27">
        <v>77.850999999999999</v>
      </c>
      <c r="O52" s="27">
        <f t="shared" ca="1" si="1"/>
        <v>0</v>
      </c>
      <c r="P52" s="27">
        <v>110</v>
      </c>
      <c r="Q52" s="27">
        <v>-48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10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30</v>
      </c>
      <c r="AI52" s="27">
        <v>150</v>
      </c>
    </row>
    <row r="53" spans="1:35">
      <c r="A53" s="5"/>
      <c r="B53" s="5"/>
      <c r="C53" s="5" t="s">
        <v>337</v>
      </c>
      <c r="D53" s="5"/>
      <c r="E53" s="5"/>
      <c r="F53" s="5"/>
      <c r="G53" s="26" t="str">
        <f t="shared" si="2"/>
        <v/>
      </c>
      <c r="I53" s="27">
        <v>55</v>
      </c>
      <c r="J53" s="27">
        <v>60</v>
      </c>
      <c r="K53" s="27">
        <v>219.1</v>
      </c>
      <c r="L53" s="27">
        <v>8.18</v>
      </c>
      <c r="M53" s="27">
        <f t="shared" ca="1" si="0"/>
        <v>0</v>
      </c>
      <c r="N53" s="27">
        <v>77.850999999999999</v>
      </c>
      <c r="O53" s="27">
        <f t="shared" ca="1" si="1"/>
        <v>0</v>
      </c>
      <c r="P53" s="27">
        <v>110</v>
      </c>
      <c r="Q53" s="27">
        <v>-48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10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30</v>
      </c>
      <c r="AI53" s="27">
        <v>200</v>
      </c>
    </row>
    <row r="54" spans="1:35">
      <c r="A54" s="5">
        <v>20208</v>
      </c>
      <c r="B54" s="5">
        <v>20210</v>
      </c>
      <c r="C54" s="5" t="s">
        <v>316</v>
      </c>
      <c r="D54" s="5" t="s">
        <v>317</v>
      </c>
      <c r="E54" s="5"/>
      <c r="F54" s="5"/>
      <c r="G54" s="26" t="str">
        <f t="shared" si="2"/>
        <v>20208 20210</v>
      </c>
      <c r="I54" s="27">
        <v>60</v>
      </c>
      <c r="J54" s="27">
        <v>61</v>
      </c>
      <c r="K54" s="27">
        <v>114.3</v>
      </c>
      <c r="L54" s="27">
        <v>6.02</v>
      </c>
      <c r="M54" s="27">
        <f t="shared" ca="1" si="0"/>
        <v>0</v>
      </c>
      <c r="N54" s="27">
        <v>77.850999999999999</v>
      </c>
      <c r="O54" s="27">
        <f t="shared" ca="1" si="1"/>
        <v>0</v>
      </c>
      <c r="P54" s="27">
        <v>110</v>
      </c>
      <c r="Q54" s="27">
        <v>-48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10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30</v>
      </c>
      <c r="AI54" s="27">
        <v>100</v>
      </c>
    </row>
    <row r="55" spans="1:35">
      <c r="A55" s="5"/>
      <c r="B55" s="5"/>
      <c r="C55" s="5" t="s">
        <v>284</v>
      </c>
      <c r="D55" s="5" t="s">
        <v>318</v>
      </c>
      <c r="E55" s="5"/>
      <c r="F55" s="5"/>
      <c r="G55" s="26" t="str">
        <f>LEFT(RIGHT(D55,7),3)</f>
        <v>300</v>
      </c>
      <c r="I55" s="27">
        <v>61</v>
      </c>
      <c r="J55" s="27">
        <v>62</v>
      </c>
      <c r="K55" s="27">
        <v>114.3</v>
      </c>
      <c r="L55" s="27">
        <v>6.02</v>
      </c>
      <c r="M55" s="27">
        <f t="shared" ca="1" si="0"/>
        <v>0</v>
      </c>
      <c r="N55" s="27">
        <v>77.850999999999999</v>
      </c>
      <c r="O55" s="27">
        <f t="shared" ca="1" si="1"/>
        <v>0</v>
      </c>
      <c r="P55" s="27">
        <v>110</v>
      </c>
      <c r="Q55" s="27">
        <v>-48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10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30</v>
      </c>
      <c r="AI55" s="27">
        <v>100</v>
      </c>
    </row>
    <row r="56" spans="1:35">
      <c r="A56" s="5"/>
      <c r="B56" s="5"/>
      <c r="C56" s="5" t="s">
        <v>286</v>
      </c>
      <c r="D56" s="5" t="s">
        <v>287</v>
      </c>
      <c r="E56" s="5" t="s">
        <v>288</v>
      </c>
      <c r="F56" s="5"/>
      <c r="G56" s="26" t="str">
        <f>RIGHT(C56,7)</f>
        <v>196.088</v>
      </c>
      <c r="I56" s="27">
        <v>62</v>
      </c>
      <c r="J56" s="27">
        <v>6200</v>
      </c>
      <c r="K56" s="27">
        <v>88.9</v>
      </c>
      <c r="L56" s="27">
        <v>5.49</v>
      </c>
      <c r="M56" s="27">
        <f t="shared" ca="1" si="0"/>
        <v>0</v>
      </c>
      <c r="N56" s="27">
        <v>77.850999999999999</v>
      </c>
      <c r="O56" s="27">
        <f t="shared" ca="1" si="1"/>
        <v>0</v>
      </c>
      <c r="P56" s="27">
        <v>110</v>
      </c>
      <c r="Q56" s="27">
        <v>-48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10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30</v>
      </c>
      <c r="AI56" s="27">
        <v>80</v>
      </c>
    </row>
    <row r="57" spans="1:35">
      <c r="A57" s="5"/>
      <c r="B57" s="5"/>
      <c r="C57" s="5" t="s">
        <v>320</v>
      </c>
      <c r="D57" s="5" t="s">
        <v>290</v>
      </c>
      <c r="E57" s="5" t="s">
        <v>321</v>
      </c>
      <c r="F57" s="5"/>
      <c r="G57" s="26" t="str">
        <f t="shared" si="2"/>
        <v/>
      </c>
      <c r="I57" s="27">
        <v>6200</v>
      </c>
      <c r="J57" s="27">
        <v>6210</v>
      </c>
      <c r="K57" s="27">
        <v>88.9</v>
      </c>
      <c r="L57" s="27">
        <v>5.49</v>
      </c>
      <c r="M57" s="27" t="str">
        <f t="shared" ca="1" si="0"/>
        <v>300</v>
      </c>
      <c r="N57" s="27">
        <v>77.850999999999999</v>
      </c>
      <c r="O57" s="27">
        <f t="shared" ca="1" si="1"/>
        <v>168.3</v>
      </c>
      <c r="P57" s="27">
        <v>110</v>
      </c>
      <c r="Q57" s="27">
        <v>-48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10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30</v>
      </c>
      <c r="AI57" s="27">
        <v>80</v>
      </c>
    </row>
    <row r="58" spans="1:35">
      <c r="A58" s="5"/>
      <c r="B58" s="5"/>
      <c r="C58" s="5" t="s">
        <v>292</v>
      </c>
      <c r="D58" s="5" t="s">
        <v>322</v>
      </c>
      <c r="E58" s="5"/>
      <c r="F58" s="5"/>
      <c r="G58" s="26" t="str">
        <f t="shared" si="2"/>
        <v/>
      </c>
      <c r="I58" s="27">
        <v>6210</v>
      </c>
      <c r="J58" s="27">
        <v>6220</v>
      </c>
      <c r="K58" s="27">
        <v>88.9</v>
      </c>
      <c r="L58" s="27">
        <v>5.49</v>
      </c>
      <c r="M58" s="27">
        <f t="shared" ca="1" si="0"/>
        <v>0</v>
      </c>
      <c r="N58" s="27">
        <v>111.125</v>
      </c>
      <c r="O58" s="27">
        <f t="shared" ca="1" si="1"/>
        <v>0</v>
      </c>
      <c r="P58" s="27">
        <v>110</v>
      </c>
      <c r="Q58" s="27">
        <v>-48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10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30</v>
      </c>
      <c r="AI58" s="27">
        <v>80</v>
      </c>
    </row>
    <row r="59" spans="1:35">
      <c r="A59" s="5"/>
      <c r="B59" s="5"/>
      <c r="C59" s="5" t="s">
        <v>294</v>
      </c>
      <c r="D59" s="5" t="s">
        <v>323</v>
      </c>
      <c r="E59" s="5"/>
      <c r="F59" s="5"/>
      <c r="G59" s="26" t="str">
        <f t="shared" si="2"/>
        <v/>
      </c>
      <c r="I59" s="27">
        <v>6220</v>
      </c>
      <c r="J59" s="27">
        <v>6230</v>
      </c>
      <c r="K59" s="27">
        <v>88.9</v>
      </c>
      <c r="L59" s="27">
        <v>5.49</v>
      </c>
      <c r="M59" s="27">
        <f t="shared" ca="1" si="0"/>
        <v>0</v>
      </c>
      <c r="N59" s="27">
        <v>111.125</v>
      </c>
      <c r="O59" s="27">
        <f t="shared" ca="1" si="1"/>
        <v>0</v>
      </c>
      <c r="P59" s="27">
        <v>110</v>
      </c>
      <c r="Q59" s="27">
        <v>-48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10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30</v>
      </c>
      <c r="AI59" s="27">
        <v>80</v>
      </c>
    </row>
    <row r="60" spans="1:35">
      <c r="A60" s="5"/>
      <c r="B60" s="5"/>
      <c r="C60" s="5" t="s">
        <v>296</v>
      </c>
      <c r="D60" s="5" t="s">
        <v>324</v>
      </c>
      <c r="E60" s="5"/>
      <c r="F60" s="5"/>
      <c r="G60" s="26" t="str">
        <f t="shared" si="2"/>
        <v/>
      </c>
      <c r="I60" s="27">
        <v>6230</v>
      </c>
      <c r="J60" s="27">
        <v>6245</v>
      </c>
      <c r="K60" s="27">
        <v>88.9</v>
      </c>
      <c r="L60" s="27">
        <v>5.49</v>
      </c>
      <c r="M60" s="27">
        <f t="shared" ca="1" si="0"/>
        <v>0</v>
      </c>
      <c r="N60" s="27">
        <v>111.125</v>
      </c>
      <c r="O60" s="27">
        <f t="shared" ca="1" si="1"/>
        <v>0</v>
      </c>
      <c r="P60" s="27">
        <v>110</v>
      </c>
      <c r="Q60" s="27">
        <v>-48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10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30</v>
      </c>
      <c r="AI60" s="27">
        <v>80</v>
      </c>
    </row>
    <row r="61" spans="1:35">
      <c r="A61" s="5"/>
      <c r="B61" s="5"/>
      <c r="C61" s="5" t="s">
        <v>298</v>
      </c>
      <c r="D61" s="5" t="s">
        <v>325</v>
      </c>
      <c r="E61" s="5"/>
      <c r="F61" s="5"/>
      <c r="G61" s="26" t="str">
        <f t="shared" si="2"/>
        <v/>
      </c>
      <c r="I61" s="27">
        <v>6245</v>
      </c>
      <c r="J61" s="27">
        <v>6260</v>
      </c>
      <c r="K61" s="27">
        <v>88.9</v>
      </c>
      <c r="L61" s="27">
        <v>5.49</v>
      </c>
      <c r="M61" s="27">
        <f t="shared" ca="1" si="0"/>
        <v>0</v>
      </c>
      <c r="N61" s="27">
        <v>111.125</v>
      </c>
      <c r="O61" s="27">
        <f t="shared" ca="1" si="1"/>
        <v>0</v>
      </c>
      <c r="P61" s="27">
        <v>110</v>
      </c>
      <c r="Q61" s="27">
        <v>-48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10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30</v>
      </c>
      <c r="AI61" s="27">
        <v>80</v>
      </c>
    </row>
    <row r="62" spans="1:35">
      <c r="A62" s="5"/>
      <c r="B62" s="5"/>
      <c r="C62" s="5" t="s">
        <v>326</v>
      </c>
      <c r="D62" s="5" t="s">
        <v>327</v>
      </c>
      <c r="E62" s="5"/>
      <c r="F62" s="5"/>
      <c r="G62" s="26" t="str">
        <f t="shared" si="2"/>
        <v/>
      </c>
      <c r="I62" s="27">
        <v>6260</v>
      </c>
      <c r="J62" s="27">
        <v>6270</v>
      </c>
      <c r="K62" s="27">
        <v>88.9</v>
      </c>
      <c r="L62" s="27">
        <v>5.49</v>
      </c>
      <c r="M62" s="27">
        <f t="shared" ca="1" si="0"/>
        <v>0</v>
      </c>
      <c r="N62" s="27">
        <v>111.125</v>
      </c>
      <c r="O62" s="27">
        <f t="shared" ca="1" si="1"/>
        <v>0</v>
      </c>
      <c r="P62" s="27">
        <v>110</v>
      </c>
      <c r="Q62" s="27">
        <v>-48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10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30</v>
      </c>
      <c r="AI62" s="27">
        <v>80</v>
      </c>
    </row>
    <row r="63" spans="1:35">
      <c r="A63" s="5"/>
      <c r="B63" s="5"/>
      <c r="C63" s="5" t="s">
        <v>328</v>
      </c>
      <c r="D63" s="5" t="s">
        <v>329</v>
      </c>
      <c r="E63" s="5"/>
      <c r="F63" s="5"/>
      <c r="G63" s="26" t="str">
        <f t="shared" si="2"/>
        <v/>
      </c>
      <c r="I63" s="27">
        <v>6270</v>
      </c>
      <c r="J63" s="27">
        <v>6300</v>
      </c>
      <c r="K63" s="27">
        <v>88.9</v>
      </c>
      <c r="L63" s="27">
        <v>5.49</v>
      </c>
      <c r="M63" s="27">
        <f t="shared" ca="1" si="0"/>
        <v>0</v>
      </c>
      <c r="N63" s="27">
        <v>111.125</v>
      </c>
      <c r="O63" s="27">
        <f t="shared" ca="1" si="1"/>
        <v>0</v>
      </c>
      <c r="P63" s="27">
        <v>110</v>
      </c>
      <c r="Q63" s="27">
        <v>-48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10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30</v>
      </c>
      <c r="AI63" s="27">
        <v>80</v>
      </c>
    </row>
    <row r="64" spans="1:35">
      <c r="A64" s="5"/>
      <c r="B64" s="5"/>
      <c r="C64" s="5" t="s">
        <v>304</v>
      </c>
      <c r="D64" s="5" t="s">
        <v>330</v>
      </c>
      <c r="E64" s="5"/>
      <c r="F64" s="5"/>
      <c r="G64" s="26" t="str">
        <f t="shared" si="2"/>
        <v/>
      </c>
      <c r="I64" s="27">
        <v>6300</v>
      </c>
      <c r="J64" s="27">
        <v>6310</v>
      </c>
      <c r="K64" s="27">
        <v>88.9</v>
      </c>
      <c r="L64" s="27">
        <v>5.49</v>
      </c>
      <c r="M64" s="27" t="str">
        <f t="shared" ca="1" si="0"/>
        <v>150</v>
      </c>
      <c r="N64" s="27">
        <v>111.125</v>
      </c>
      <c r="O64" s="27">
        <f t="shared" ca="1" si="1"/>
        <v>152.4</v>
      </c>
      <c r="P64" s="27">
        <v>110</v>
      </c>
      <c r="Q64" s="27">
        <v>-48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10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30</v>
      </c>
      <c r="AI64" s="27">
        <v>80</v>
      </c>
    </row>
    <row r="65" spans="1:35">
      <c r="A65" s="5"/>
      <c r="B65" s="5"/>
      <c r="C65" s="5" t="s">
        <v>331</v>
      </c>
      <c r="D65" s="5" t="s">
        <v>332</v>
      </c>
      <c r="E65" s="5"/>
      <c r="F65" s="5"/>
      <c r="G65" s="26" t="str">
        <f t="shared" si="2"/>
        <v/>
      </c>
      <c r="I65" s="27">
        <v>6310</v>
      </c>
      <c r="J65" s="27">
        <v>6340</v>
      </c>
      <c r="K65" s="27">
        <v>88.9</v>
      </c>
      <c r="L65" s="27">
        <v>5.49</v>
      </c>
      <c r="M65" s="27">
        <f t="shared" ca="1" si="0"/>
        <v>0</v>
      </c>
      <c r="N65" s="27">
        <v>111.125</v>
      </c>
      <c r="O65" s="27">
        <f t="shared" ca="1" si="1"/>
        <v>0</v>
      </c>
      <c r="P65" s="27">
        <v>110</v>
      </c>
      <c r="Q65" s="27">
        <v>-48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10</v>
      </c>
      <c r="Z65" s="27">
        <v>-1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30</v>
      </c>
      <c r="AI65" s="27">
        <v>80</v>
      </c>
    </row>
    <row r="66" spans="1:35">
      <c r="A66" s="5"/>
      <c r="B66" s="5"/>
      <c r="C66" s="5" t="s">
        <v>333</v>
      </c>
      <c r="D66" s="5" t="s">
        <v>334</v>
      </c>
      <c r="E66" s="5"/>
      <c r="F66" s="5"/>
      <c r="G66" s="26" t="str">
        <f t="shared" si="2"/>
        <v/>
      </c>
      <c r="I66" s="27">
        <v>6340</v>
      </c>
      <c r="J66" s="27">
        <v>6350</v>
      </c>
      <c r="K66" s="27">
        <v>88.9</v>
      </c>
      <c r="L66" s="27">
        <v>5.49</v>
      </c>
      <c r="M66" s="27">
        <f t="shared" ca="1" si="0"/>
        <v>0</v>
      </c>
      <c r="N66" s="27">
        <v>111.125</v>
      </c>
      <c r="O66" s="27">
        <f t="shared" ca="1" si="1"/>
        <v>0</v>
      </c>
      <c r="P66" s="27">
        <v>52</v>
      </c>
      <c r="Q66" s="27">
        <v>-48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10</v>
      </c>
      <c r="Z66" s="27">
        <v>-1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30</v>
      </c>
      <c r="AI66" s="27">
        <v>80</v>
      </c>
    </row>
    <row r="67" spans="1:35">
      <c r="A67" s="5"/>
      <c r="B67" s="5"/>
      <c r="C67" s="5" t="s">
        <v>310</v>
      </c>
      <c r="D67" s="5" t="s">
        <v>293</v>
      </c>
      <c r="E67" s="5"/>
      <c r="F67" s="5"/>
      <c r="G67" s="26" t="str">
        <f t="shared" si="2"/>
        <v/>
      </c>
      <c r="I67" s="27">
        <v>6350</v>
      </c>
      <c r="J67" s="27">
        <v>6361</v>
      </c>
      <c r="K67" s="27">
        <v>88.9</v>
      </c>
      <c r="L67" s="27">
        <v>5.49</v>
      </c>
      <c r="M67" s="27">
        <f t="shared" ca="1" si="0"/>
        <v>0</v>
      </c>
      <c r="N67" s="27">
        <v>111.125</v>
      </c>
      <c r="O67" s="27">
        <f t="shared" ca="1" si="1"/>
        <v>0</v>
      </c>
      <c r="P67" s="27">
        <v>52</v>
      </c>
      <c r="Q67" s="27">
        <v>-48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10</v>
      </c>
      <c r="Z67" s="27">
        <v>-1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30</v>
      </c>
      <c r="AI67" s="27">
        <v>80</v>
      </c>
    </row>
    <row r="68" spans="1:35">
      <c r="A68" s="5"/>
      <c r="B68" s="5"/>
      <c r="C68" s="5" t="s">
        <v>335</v>
      </c>
      <c r="D68" s="5" t="s">
        <v>336</v>
      </c>
      <c r="E68" s="5" t="s">
        <v>314</v>
      </c>
      <c r="F68" s="5"/>
      <c r="G68" s="26" t="str">
        <f t="shared" si="2"/>
        <v/>
      </c>
      <c r="I68" s="27">
        <v>6361</v>
      </c>
      <c r="J68" s="27">
        <v>6363</v>
      </c>
      <c r="K68" s="27">
        <v>60.3</v>
      </c>
      <c r="L68" s="27">
        <v>3.91</v>
      </c>
      <c r="M68" s="27">
        <f t="shared" ca="1" si="0"/>
        <v>0</v>
      </c>
      <c r="N68" s="27">
        <v>111.125</v>
      </c>
      <c r="O68" s="27">
        <f t="shared" ca="1" si="1"/>
        <v>0</v>
      </c>
      <c r="P68" s="27">
        <v>52</v>
      </c>
      <c r="Q68" s="27">
        <v>-48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20</v>
      </c>
      <c r="Z68" s="27">
        <v>-1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30</v>
      </c>
      <c r="AI68" s="27">
        <v>50</v>
      </c>
    </row>
    <row r="69" spans="1:35">
      <c r="A69" s="5"/>
      <c r="B69" s="5"/>
      <c r="C69" s="5" t="s">
        <v>337</v>
      </c>
      <c r="D69" s="5"/>
      <c r="E69" s="5"/>
      <c r="F69" s="5"/>
      <c r="G69" s="26" t="str">
        <f t="shared" si="2"/>
        <v/>
      </c>
      <c r="I69" s="27">
        <v>6363</v>
      </c>
      <c r="J69" s="27">
        <v>6362</v>
      </c>
      <c r="K69" s="27">
        <v>60.3</v>
      </c>
      <c r="L69" s="27">
        <v>3.91</v>
      </c>
      <c r="M69" s="27">
        <f t="shared" ca="1" si="0"/>
        <v>0</v>
      </c>
      <c r="N69" s="27">
        <v>111.125</v>
      </c>
      <c r="O69" s="27">
        <f t="shared" ca="1" si="1"/>
        <v>0</v>
      </c>
      <c r="P69" s="27">
        <v>52</v>
      </c>
      <c r="Q69" s="27">
        <v>-48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20</v>
      </c>
      <c r="Z69" s="27">
        <v>-1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30</v>
      </c>
      <c r="AI69" s="27">
        <v>50</v>
      </c>
    </row>
    <row r="70" spans="1:35">
      <c r="A70" s="5">
        <v>20140</v>
      </c>
      <c r="B70" s="5">
        <v>2015</v>
      </c>
      <c r="C70" s="5" t="s">
        <v>316</v>
      </c>
      <c r="D70" s="5" t="s">
        <v>317</v>
      </c>
      <c r="E70" s="5"/>
      <c r="F70" s="5"/>
      <c r="G70" s="26" t="str">
        <f t="shared" si="2"/>
        <v>20140 2015</v>
      </c>
      <c r="I70" s="27">
        <v>6362</v>
      </c>
      <c r="J70" s="27">
        <v>6380</v>
      </c>
      <c r="K70" s="27">
        <v>60.3</v>
      </c>
      <c r="L70" s="27">
        <v>3.91</v>
      </c>
      <c r="M70" s="27" t="str">
        <f t="shared" ca="1" si="0"/>
        <v>300</v>
      </c>
      <c r="N70" s="27">
        <v>111.125</v>
      </c>
      <c r="O70" s="27">
        <f t="shared" ca="1" si="1"/>
        <v>127</v>
      </c>
      <c r="P70" s="27">
        <v>52</v>
      </c>
      <c r="Q70" s="27">
        <v>-48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20</v>
      </c>
      <c r="Z70" s="27">
        <v>-1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30</v>
      </c>
      <c r="AI70" s="27">
        <v>50</v>
      </c>
    </row>
    <row r="71" spans="1:35">
      <c r="A71" s="5"/>
      <c r="B71" s="5"/>
      <c r="C71" s="5" t="s">
        <v>284</v>
      </c>
      <c r="D71" s="5" t="s">
        <v>318</v>
      </c>
      <c r="E71" s="5"/>
      <c r="F71" s="5"/>
      <c r="G71" s="26" t="str">
        <f>LEFT(RIGHT(D71,7),3)</f>
        <v>300</v>
      </c>
      <c r="I71" s="27">
        <v>6380</v>
      </c>
      <c r="J71" s="27">
        <v>6390</v>
      </c>
      <c r="K71" s="27">
        <v>60.3</v>
      </c>
      <c r="L71" s="27">
        <v>3.91</v>
      </c>
      <c r="M71" s="27">
        <f t="shared" ca="1" si="0"/>
        <v>0</v>
      </c>
      <c r="N71" s="27">
        <v>111.125</v>
      </c>
      <c r="O71" s="27">
        <f t="shared" ca="1" si="1"/>
        <v>0</v>
      </c>
      <c r="P71" s="27">
        <v>52</v>
      </c>
      <c r="Q71" s="27">
        <v>-48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20</v>
      </c>
      <c r="Z71" s="27">
        <v>-1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30</v>
      </c>
      <c r="AI71" s="27">
        <v>50</v>
      </c>
    </row>
    <row r="72" spans="1:35">
      <c r="A72" s="5"/>
      <c r="B72" s="5"/>
      <c r="C72" s="5" t="s">
        <v>338</v>
      </c>
      <c r="D72" s="5" t="s">
        <v>339</v>
      </c>
      <c r="E72" s="5" t="s">
        <v>340</v>
      </c>
      <c r="F72" s="5"/>
      <c r="G72" s="26" t="str">
        <f>RIGHT(C72,7)</f>
        <v xml:space="preserve"> 77.851</v>
      </c>
      <c r="I72" s="27">
        <v>6390</v>
      </c>
      <c r="J72" s="27">
        <v>6420</v>
      </c>
      <c r="K72" s="27">
        <v>60.3</v>
      </c>
      <c r="L72" s="27">
        <v>3.91</v>
      </c>
      <c r="M72" s="27">
        <f t="shared" ca="1" si="0"/>
        <v>0</v>
      </c>
      <c r="N72" s="27">
        <v>111.125</v>
      </c>
      <c r="O72" s="27">
        <f t="shared" ca="1" si="1"/>
        <v>0</v>
      </c>
      <c r="P72" s="27">
        <v>52</v>
      </c>
      <c r="Q72" s="27">
        <v>-48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20</v>
      </c>
      <c r="Z72" s="27">
        <v>-1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30</v>
      </c>
      <c r="AI72" s="27">
        <v>50</v>
      </c>
    </row>
    <row r="73" spans="1:35">
      <c r="A73" s="5"/>
      <c r="B73" s="5"/>
      <c r="C73" s="5" t="s">
        <v>320</v>
      </c>
      <c r="D73" s="5" t="s">
        <v>290</v>
      </c>
      <c r="E73" s="5" t="s">
        <v>321</v>
      </c>
      <c r="F73" s="5"/>
      <c r="G73" s="26" t="str">
        <f t="shared" si="2"/>
        <v/>
      </c>
      <c r="I73" s="27">
        <v>6420</v>
      </c>
      <c r="J73" s="27">
        <v>6430</v>
      </c>
      <c r="K73" s="27">
        <v>60.3</v>
      </c>
      <c r="L73" s="27">
        <v>3.91</v>
      </c>
      <c r="M73" s="27">
        <f t="shared" ca="1" si="0"/>
        <v>0</v>
      </c>
      <c r="N73" s="27">
        <v>111.125</v>
      </c>
      <c r="O73" s="27">
        <f t="shared" ca="1" si="1"/>
        <v>0</v>
      </c>
      <c r="P73" s="27">
        <v>52</v>
      </c>
      <c r="Q73" s="27">
        <v>-48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20</v>
      </c>
      <c r="Z73" s="27">
        <v>-1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30</v>
      </c>
      <c r="AI73" s="27">
        <v>50</v>
      </c>
    </row>
    <row r="74" spans="1:35">
      <c r="A74" s="5"/>
      <c r="B74" s="5"/>
      <c r="C74" s="5" t="s">
        <v>292</v>
      </c>
      <c r="D74" s="5" t="s">
        <v>322</v>
      </c>
      <c r="E74" s="5"/>
      <c r="F74" s="5"/>
      <c r="G74" s="26" t="str">
        <f t="shared" si="2"/>
        <v/>
      </c>
      <c r="I74" s="27">
        <v>6430</v>
      </c>
      <c r="J74" s="27">
        <v>6440</v>
      </c>
      <c r="K74" s="27">
        <v>60.3</v>
      </c>
      <c r="L74" s="27">
        <v>3.91</v>
      </c>
      <c r="M74" s="27">
        <f t="shared" ca="1" si="0"/>
        <v>0</v>
      </c>
      <c r="N74" s="27">
        <v>111.125</v>
      </c>
      <c r="O74" s="27">
        <f t="shared" ca="1" si="1"/>
        <v>0</v>
      </c>
      <c r="P74" s="27">
        <v>52</v>
      </c>
      <c r="Q74" s="27">
        <v>-48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20</v>
      </c>
      <c r="Z74" s="27">
        <v>-1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30</v>
      </c>
      <c r="AI74" s="27">
        <v>50</v>
      </c>
    </row>
    <row r="75" spans="1:35">
      <c r="A75" s="5"/>
      <c r="B75" s="5"/>
      <c r="C75" s="5" t="s">
        <v>294</v>
      </c>
      <c r="D75" s="5" t="s">
        <v>323</v>
      </c>
      <c r="E75" s="5"/>
      <c r="F75" s="5"/>
      <c r="G75" s="26" t="str">
        <f t="shared" si="2"/>
        <v/>
      </c>
      <c r="I75" s="27">
        <v>6440</v>
      </c>
      <c r="J75" s="27">
        <v>6450</v>
      </c>
      <c r="K75" s="27">
        <v>60.3</v>
      </c>
      <c r="L75" s="27">
        <v>3.91</v>
      </c>
      <c r="M75" s="27">
        <f t="shared" ref="M75:M138" ca="1" si="3">IFERROR(OFFSET($G$11,MATCH(I75&amp;" "&amp;J75,$G$11:$G$1939,0),0),0)</f>
        <v>0</v>
      </c>
      <c r="N75" s="27">
        <v>111.125</v>
      </c>
      <c r="O75" s="27">
        <f t="shared" ca="1" si="1"/>
        <v>0</v>
      </c>
      <c r="P75" s="27">
        <v>52</v>
      </c>
      <c r="Q75" s="27">
        <v>-48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20</v>
      </c>
      <c r="Z75" s="27">
        <v>-1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30</v>
      </c>
      <c r="AI75" s="27">
        <v>50</v>
      </c>
    </row>
    <row r="76" spans="1:35">
      <c r="A76" s="5"/>
      <c r="B76" s="5"/>
      <c r="C76" s="5" t="s">
        <v>296</v>
      </c>
      <c r="D76" s="5" t="s">
        <v>324</v>
      </c>
      <c r="E76" s="5"/>
      <c r="F76" s="5"/>
      <c r="G76" s="26" t="str">
        <f t="shared" ref="G76:G139" si="4">A76&amp;" "&amp;B76</f>
        <v/>
      </c>
      <c r="I76" s="27">
        <v>6450</v>
      </c>
      <c r="J76" s="27">
        <v>6460</v>
      </c>
      <c r="K76" s="27">
        <v>60.3</v>
      </c>
      <c r="L76" s="27">
        <v>3.91</v>
      </c>
      <c r="M76" s="27">
        <f t="shared" ca="1" si="3"/>
        <v>0</v>
      </c>
      <c r="N76" s="27">
        <v>111.125</v>
      </c>
      <c r="O76" s="27">
        <f t="shared" ref="O76:O139" ca="1" si="5">IF(M76&lt;&gt;0,INDEX($I$4:$AT$4,MATCH(K76&amp;" "&amp;M76,$I$5:$AT$5,0)),0)</f>
        <v>0</v>
      </c>
      <c r="P76" s="27">
        <v>52</v>
      </c>
      <c r="Q76" s="27">
        <v>-48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20</v>
      </c>
      <c r="Z76" s="27">
        <v>-1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30</v>
      </c>
      <c r="AI76" s="27">
        <v>50</v>
      </c>
    </row>
    <row r="77" spans="1:35">
      <c r="A77" s="5"/>
      <c r="B77" s="5"/>
      <c r="C77" s="5" t="s">
        <v>298</v>
      </c>
      <c r="D77" s="5" t="s">
        <v>325</v>
      </c>
      <c r="E77" s="5"/>
      <c r="F77" s="5"/>
      <c r="G77" s="26" t="str">
        <f t="shared" si="4"/>
        <v/>
      </c>
      <c r="I77" s="27">
        <v>6460</v>
      </c>
      <c r="J77" s="27">
        <v>6470</v>
      </c>
      <c r="K77" s="27">
        <v>60.3</v>
      </c>
      <c r="L77" s="27">
        <v>3.91</v>
      </c>
      <c r="M77" s="27">
        <f t="shared" ca="1" si="3"/>
        <v>0</v>
      </c>
      <c r="N77" s="27">
        <v>111.125</v>
      </c>
      <c r="O77" s="27">
        <f t="shared" ca="1" si="5"/>
        <v>0</v>
      </c>
      <c r="P77" s="27">
        <v>52</v>
      </c>
      <c r="Q77" s="27">
        <v>-48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20</v>
      </c>
      <c r="Z77" s="27">
        <v>-1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30</v>
      </c>
      <c r="AI77" s="27">
        <v>50</v>
      </c>
    </row>
    <row r="78" spans="1:35">
      <c r="A78" s="5"/>
      <c r="B78" s="5"/>
      <c r="C78" s="5" t="s">
        <v>326</v>
      </c>
      <c r="D78" s="5" t="s">
        <v>327</v>
      </c>
      <c r="E78" s="5"/>
      <c r="F78" s="5"/>
      <c r="G78" s="26" t="str">
        <f t="shared" si="4"/>
        <v/>
      </c>
      <c r="I78" s="27">
        <v>6470</v>
      </c>
      <c r="J78" s="27">
        <v>6485</v>
      </c>
      <c r="K78" s="27">
        <v>114.3</v>
      </c>
      <c r="L78" s="27">
        <v>6.02</v>
      </c>
      <c r="M78" s="27">
        <f t="shared" ca="1" si="3"/>
        <v>0</v>
      </c>
      <c r="N78" s="27">
        <v>111.125</v>
      </c>
      <c r="O78" s="27">
        <f t="shared" ca="1" si="5"/>
        <v>0</v>
      </c>
      <c r="P78" s="27">
        <v>52</v>
      </c>
      <c r="Q78" s="27">
        <v>-48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20</v>
      </c>
      <c r="Z78" s="27">
        <v>-1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30</v>
      </c>
      <c r="AI78" s="27">
        <v>100</v>
      </c>
    </row>
    <row r="79" spans="1:35">
      <c r="A79" s="5"/>
      <c r="B79" s="5"/>
      <c r="C79" s="5" t="s">
        <v>328</v>
      </c>
      <c r="D79" s="5" t="s">
        <v>329</v>
      </c>
      <c r="E79" s="5"/>
      <c r="F79" s="5"/>
      <c r="G79" s="26" t="str">
        <f t="shared" si="4"/>
        <v/>
      </c>
      <c r="I79" s="27">
        <v>6485</v>
      </c>
      <c r="J79" s="27">
        <v>6490</v>
      </c>
      <c r="K79" s="27">
        <v>114.3</v>
      </c>
      <c r="L79" s="27">
        <v>6.02</v>
      </c>
      <c r="M79" s="27" t="str">
        <f t="shared" ca="1" si="3"/>
        <v>300</v>
      </c>
      <c r="N79" s="27">
        <v>111.125</v>
      </c>
      <c r="O79" s="27">
        <f t="shared" ca="1" si="5"/>
        <v>200</v>
      </c>
      <c r="P79" s="27">
        <v>52</v>
      </c>
      <c r="Q79" s="27">
        <v>-48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20</v>
      </c>
      <c r="Z79" s="27">
        <v>-1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30</v>
      </c>
      <c r="AI79" s="27">
        <v>100</v>
      </c>
    </row>
    <row r="80" spans="1:35">
      <c r="A80" s="5"/>
      <c r="B80" s="5"/>
      <c r="C80" s="5" t="s">
        <v>304</v>
      </c>
      <c r="D80" s="5" t="s">
        <v>330</v>
      </c>
      <c r="E80" s="5"/>
      <c r="F80" s="5"/>
      <c r="G80" s="26" t="str">
        <f t="shared" si="4"/>
        <v/>
      </c>
      <c r="I80" s="27">
        <v>6491</v>
      </c>
      <c r="J80" s="27">
        <v>6800</v>
      </c>
      <c r="K80" s="27">
        <v>2000</v>
      </c>
      <c r="L80" s="27">
        <v>25</v>
      </c>
      <c r="M80" s="27">
        <f t="shared" ca="1" si="3"/>
        <v>0</v>
      </c>
      <c r="N80" s="27">
        <v>111.125</v>
      </c>
      <c r="O80" s="27">
        <f t="shared" ca="1" si="5"/>
        <v>0</v>
      </c>
      <c r="P80" s="27">
        <v>52</v>
      </c>
      <c r="Q80" s="27">
        <v>-48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20</v>
      </c>
      <c r="Z80" s="27">
        <v>-1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30</v>
      </c>
      <c r="AI80" s="27"/>
    </row>
    <row r="81" spans="1:35">
      <c r="A81" s="5"/>
      <c r="B81" s="5"/>
      <c r="C81" s="5" t="s">
        <v>331</v>
      </c>
      <c r="D81" s="5" t="s">
        <v>332</v>
      </c>
      <c r="E81" s="5"/>
      <c r="F81" s="5"/>
      <c r="G81" s="26" t="str">
        <f t="shared" si="4"/>
        <v/>
      </c>
      <c r="I81" s="27">
        <v>6800</v>
      </c>
      <c r="J81" s="27">
        <v>6805</v>
      </c>
      <c r="K81" s="27">
        <v>2000</v>
      </c>
      <c r="L81" s="27">
        <v>25</v>
      </c>
      <c r="M81" s="27">
        <f t="shared" ca="1" si="3"/>
        <v>0</v>
      </c>
      <c r="N81" s="27">
        <v>111.125</v>
      </c>
      <c r="O81" s="27">
        <f t="shared" ca="1" si="5"/>
        <v>0</v>
      </c>
      <c r="P81" s="27">
        <v>52</v>
      </c>
      <c r="Q81" s="27">
        <v>-48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20</v>
      </c>
      <c r="Z81" s="27">
        <v>-1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30</v>
      </c>
      <c r="AI81" s="27"/>
    </row>
    <row r="82" spans="1:35">
      <c r="A82" s="5"/>
      <c r="B82" s="5"/>
      <c r="C82" s="5" t="s">
        <v>333</v>
      </c>
      <c r="D82" s="5" t="s">
        <v>334</v>
      </c>
      <c r="E82" s="5"/>
      <c r="F82" s="5"/>
      <c r="G82" s="26" t="str">
        <f t="shared" si="4"/>
        <v/>
      </c>
      <c r="I82" s="27">
        <v>6806</v>
      </c>
      <c r="J82" s="27">
        <v>6492</v>
      </c>
      <c r="K82" s="27">
        <v>2000</v>
      </c>
      <c r="L82" s="27">
        <v>25</v>
      </c>
      <c r="M82" s="27">
        <f t="shared" ca="1" si="3"/>
        <v>0</v>
      </c>
      <c r="N82" s="27">
        <v>111.125</v>
      </c>
      <c r="O82" s="27">
        <f t="shared" ca="1" si="5"/>
        <v>0</v>
      </c>
      <c r="P82" s="27">
        <v>52</v>
      </c>
      <c r="Q82" s="27">
        <v>-48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20</v>
      </c>
      <c r="Z82" s="27">
        <v>-1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30</v>
      </c>
      <c r="AI82" s="27"/>
    </row>
    <row r="83" spans="1:35">
      <c r="A83" s="5"/>
      <c r="B83" s="5"/>
      <c r="C83" s="5" t="s">
        <v>310</v>
      </c>
      <c r="D83" s="5" t="s">
        <v>293</v>
      </c>
      <c r="E83" s="5"/>
      <c r="F83" s="5"/>
      <c r="G83" s="26" t="str">
        <f t="shared" si="4"/>
        <v/>
      </c>
      <c r="I83" s="27">
        <v>6492</v>
      </c>
      <c r="J83" s="27">
        <v>6433</v>
      </c>
      <c r="K83" s="27">
        <v>2000</v>
      </c>
      <c r="L83" s="27">
        <v>25</v>
      </c>
      <c r="M83" s="27">
        <f t="shared" ca="1" si="3"/>
        <v>0</v>
      </c>
      <c r="N83" s="27">
        <v>111.125</v>
      </c>
      <c r="O83" s="27">
        <f t="shared" ca="1" si="5"/>
        <v>0</v>
      </c>
      <c r="P83" s="27">
        <v>52</v>
      </c>
      <c r="Q83" s="27">
        <v>-48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20</v>
      </c>
      <c r="Z83" s="27">
        <v>-1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30</v>
      </c>
      <c r="AI83" s="27"/>
    </row>
    <row r="84" spans="1:35">
      <c r="A84" s="5"/>
      <c r="B84" s="5"/>
      <c r="C84" s="5" t="s">
        <v>335</v>
      </c>
      <c r="D84" s="5" t="s">
        <v>336</v>
      </c>
      <c r="E84" s="5" t="s">
        <v>314</v>
      </c>
      <c r="F84" s="5"/>
      <c r="G84" s="26" t="str">
        <f t="shared" si="4"/>
        <v/>
      </c>
      <c r="I84" s="27">
        <v>6433</v>
      </c>
      <c r="J84" s="27">
        <v>6436</v>
      </c>
      <c r="K84" s="27">
        <v>2000</v>
      </c>
      <c r="L84" s="27">
        <v>25</v>
      </c>
      <c r="M84" s="27">
        <f t="shared" ca="1" si="3"/>
        <v>0</v>
      </c>
      <c r="N84" s="27">
        <v>111.125</v>
      </c>
      <c r="O84" s="27">
        <f t="shared" ca="1" si="5"/>
        <v>0</v>
      </c>
      <c r="P84" s="27">
        <v>52</v>
      </c>
      <c r="Q84" s="27">
        <v>-48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20</v>
      </c>
      <c r="Z84" s="27">
        <v>-1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30</v>
      </c>
      <c r="AI84" s="27"/>
    </row>
    <row r="85" spans="1:35">
      <c r="A85" s="5"/>
      <c r="B85" s="5"/>
      <c r="C85" s="5" t="s">
        <v>337</v>
      </c>
      <c r="D85" s="5"/>
      <c r="E85" s="5"/>
      <c r="F85" s="5"/>
      <c r="G85" s="26" t="str">
        <f t="shared" si="4"/>
        <v/>
      </c>
      <c r="I85" s="27">
        <v>6436</v>
      </c>
      <c r="J85" s="27">
        <v>6755</v>
      </c>
      <c r="K85" s="27">
        <v>2000</v>
      </c>
      <c r="L85" s="27">
        <v>25</v>
      </c>
      <c r="M85" s="27">
        <f t="shared" ca="1" si="3"/>
        <v>0</v>
      </c>
      <c r="N85" s="27">
        <v>111.125</v>
      </c>
      <c r="O85" s="27">
        <f t="shared" ca="1" si="5"/>
        <v>0</v>
      </c>
      <c r="P85" s="27">
        <v>52</v>
      </c>
      <c r="Q85" s="27">
        <v>-48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20</v>
      </c>
      <c r="Z85" s="27">
        <v>-1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30</v>
      </c>
      <c r="AI85" s="27"/>
    </row>
    <row r="86" spans="1:35">
      <c r="A86" s="5">
        <v>20030</v>
      </c>
      <c r="B86" s="5">
        <v>20040</v>
      </c>
      <c r="C86" s="5" t="s">
        <v>316</v>
      </c>
      <c r="D86" s="5" t="s">
        <v>317</v>
      </c>
      <c r="E86" s="5"/>
      <c r="F86" s="5"/>
      <c r="G86" s="26" t="str">
        <f t="shared" si="4"/>
        <v>20030 20040</v>
      </c>
      <c r="I86" s="27">
        <v>6755</v>
      </c>
      <c r="J86" s="27">
        <v>6437</v>
      </c>
      <c r="K86" s="27">
        <v>2000</v>
      </c>
      <c r="L86" s="27">
        <v>25</v>
      </c>
      <c r="M86" s="27">
        <f t="shared" ca="1" si="3"/>
        <v>0</v>
      </c>
      <c r="N86" s="27">
        <v>111.125</v>
      </c>
      <c r="O86" s="27">
        <f t="shared" ca="1" si="5"/>
        <v>0</v>
      </c>
      <c r="P86" s="27">
        <v>20</v>
      </c>
      <c r="Q86" s="27">
        <v>20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1</v>
      </c>
      <c r="Z86" s="27">
        <v>1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1</v>
      </c>
      <c r="AI86" s="27"/>
    </row>
    <row r="87" spans="1:35">
      <c r="A87" s="5"/>
      <c r="B87" s="5"/>
      <c r="C87" s="5" t="s">
        <v>284</v>
      </c>
      <c r="D87" s="5" t="s">
        <v>318</v>
      </c>
      <c r="E87" s="5"/>
      <c r="F87" s="5"/>
      <c r="G87" s="26" t="str">
        <f>LEFT(RIGHT(D87,7),3)</f>
        <v>300</v>
      </c>
      <c r="I87" s="27">
        <v>6433</v>
      </c>
      <c r="J87" s="27">
        <v>6750</v>
      </c>
      <c r="K87" s="27">
        <v>2000</v>
      </c>
      <c r="L87" s="27">
        <v>25</v>
      </c>
      <c r="M87" s="27">
        <f t="shared" ca="1" si="3"/>
        <v>0</v>
      </c>
      <c r="N87" s="27">
        <v>111.125</v>
      </c>
      <c r="O87" s="27">
        <f t="shared" ca="1" si="5"/>
        <v>0</v>
      </c>
      <c r="P87" s="27">
        <v>52</v>
      </c>
      <c r="Q87" s="27">
        <v>-48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20</v>
      </c>
      <c r="Z87" s="27">
        <v>-1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30</v>
      </c>
      <c r="AI87" s="27"/>
    </row>
    <row r="88" spans="1:35">
      <c r="A88" s="5"/>
      <c r="B88" s="5"/>
      <c r="C88" s="5" t="s">
        <v>338</v>
      </c>
      <c r="D88" s="5" t="s">
        <v>339</v>
      </c>
      <c r="E88" s="5" t="s">
        <v>340</v>
      </c>
      <c r="F88" s="5"/>
      <c r="G88" s="26" t="str">
        <f>RIGHT(C88,7)</f>
        <v xml:space="preserve"> 77.851</v>
      </c>
      <c r="I88" s="27">
        <v>6750</v>
      </c>
      <c r="J88" s="27">
        <v>6434</v>
      </c>
      <c r="K88" s="27">
        <v>2000</v>
      </c>
      <c r="L88" s="27">
        <v>25</v>
      </c>
      <c r="M88" s="27">
        <f t="shared" ca="1" si="3"/>
        <v>0</v>
      </c>
      <c r="N88" s="27">
        <v>111.125</v>
      </c>
      <c r="O88" s="27">
        <f t="shared" ca="1" si="5"/>
        <v>0</v>
      </c>
      <c r="P88" s="27">
        <v>20</v>
      </c>
      <c r="Q88" s="27">
        <v>20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1</v>
      </c>
      <c r="Z88" s="27">
        <v>1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1</v>
      </c>
      <c r="AI88" s="27"/>
    </row>
    <row r="89" spans="1:35">
      <c r="A89" s="5"/>
      <c r="B89" s="5"/>
      <c r="C89" s="5" t="s">
        <v>320</v>
      </c>
      <c r="D89" s="5" t="s">
        <v>290</v>
      </c>
      <c r="E89" s="5" t="s">
        <v>321</v>
      </c>
      <c r="F89" s="5"/>
      <c r="G89" s="26" t="str">
        <f t="shared" si="4"/>
        <v/>
      </c>
      <c r="I89" s="27">
        <v>6390</v>
      </c>
      <c r="J89" s="27">
        <v>6400</v>
      </c>
      <c r="K89" s="27">
        <v>60.3</v>
      </c>
      <c r="L89" s="27">
        <v>3.91</v>
      </c>
      <c r="M89" s="27">
        <f t="shared" ca="1" si="3"/>
        <v>0</v>
      </c>
      <c r="N89" s="27">
        <v>111.125</v>
      </c>
      <c r="O89" s="27">
        <f t="shared" ca="1" si="5"/>
        <v>0</v>
      </c>
      <c r="P89" s="27">
        <v>52</v>
      </c>
      <c r="Q89" s="27">
        <v>-48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20</v>
      </c>
      <c r="Z89" s="27">
        <v>-1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30</v>
      </c>
      <c r="AI89" s="27">
        <v>50</v>
      </c>
    </row>
    <row r="90" spans="1:35">
      <c r="A90" s="5"/>
      <c r="B90" s="5"/>
      <c r="C90" s="5" t="s">
        <v>292</v>
      </c>
      <c r="D90" s="5" t="s">
        <v>322</v>
      </c>
      <c r="E90" s="5"/>
      <c r="F90" s="5"/>
      <c r="G90" s="26" t="str">
        <f t="shared" si="4"/>
        <v/>
      </c>
      <c r="I90" s="27">
        <v>6400</v>
      </c>
      <c r="J90" s="27">
        <v>6410</v>
      </c>
      <c r="K90" s="27">
        <v>60.3</v>
      </c>
      <c r="L90" s="27">
        <v>3.91</v>
      </c>
      <c r="M90" s="27" t="str">
        <f t="shared" ca="1" si="3"/>
        <v>300</v>
      </c>
      <c r="N90" s="27">
        <v>111.125</v>
      </c>
      <c r="O90" s="27">
        <f t="shared" ca="1" si="5"/>
        <v>127</v>
      </c>
      <c r="P90" s="27">
        <v>52</v>
      </c>
      <c r="Q90" s="27">
        <v>-48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20</v>
      </c>
      <c r="Z90" s="27">
        <v>-1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30</v>
      </c>
      <c r="AI90" s="27">
        <v>50</v>
      </c>
    </row>
    <row r="91" spans="1:35">
      <c r="A91" s="5"/>
      <c r="B91" s="5"/>
      <c r="C91" s="5" t="s">
        <v>294</v>
      </c>
      <c r="D91" s="5" t="s">
        <v>323</v>
      </c>
      <c r="E91" s="5"/>
      <c r="F91" s="5"/>
      <c r="G91" s="26" t="str">
        <f t="shared" si="4"/>
        <v/>
      </c>
      <c r="I91" s="27">
        <v>6361</v>
      </c>
      <c r="J91" s="27">
        <v>6370</v>
      </c>
      <c r="K91" s="27">
        <v>88.9</v>
      </c>
      <c r="L91" s="27">
        <v>5.49</v>
      </c>
      <c r="M91" s="27">
        <f t="shared" ca="1" si="3"/>
        <v>0</v>
      </c>
      <c r="N91" s="27">
        <v>111.125</v>
      </c>
      <c r="O91" s="27">
        <f t="shared" ca="1" si="5"/>
        <v>0</v>
      </c>
      <c r="P91" s="27">
        <v>52</v>
      </c>
      <c r="Q91" s="27">
        <v>-48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10</v>
      </c>
      <c r="Z91" s="27">
        <v>-1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30</v>
      </c>
      <c r="AI91" s="27">
        <v>80</v>
      </c>
    </row>
    <row r="92" spans="1:35">
      <c r="A92" s="5"/>
      <c r="B92" s="5"/>
      <c r="C92" s="5" t="s">
        <v>296</v>
      </c>
      <c r="D92" s="5" t="s">
        <v>324</v>
      </c>
      <c r="E92" s="5"/>
      <c r="F92" s="5"/>
      <c r="G92" s="26" t="str">
        <f t="shared" si="4"/>
        <v/>
      </c>
      <c r="I92" s="27">
        <v>6270</v>
      </c>
      <c r="J92" s="27">
        <v>6275</v>
      </c>
      <c r="K92" s="27">
        <v>88.9</v>
      </c>
      <c r="L92" s="27">
        <v>5.49</v>
      </c>
      <c r="M92" s="27">
        <f t="shared" ca="1" si="3"/>
        <v>0</v>
      </c>
      <c r="N92" s="27">
        <v>111.125</v>
      </c>
      <c r="O92" s="27">
        <f t="shared" ca="1" si="5"/>
        <v>0</v>
      </c>
      <c r="P92" s="27">
        <v>110</v>
      </c>
      <c r="Q92" s="27">
        <v>-48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10</v>
      </c>
      <c r="Z92" s="27">
        <v>-1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30</v>
      </c>
      <c r="AI92" s="27">
        <v>80</v>
      </c>
    </row>
    <row r="93" spans="1:35">
      <c r="A93" s="5"/>
      <c r="B93" s="5"/>
      <c r="C93" s="5" t="s">
        <v>298</v>
      </c>
      <c r="D93" s="5" t="s">
        <v>325</v>
      </c>
      <c r="E93" s="5"/>
      <c r="F93" s="5"/>
      <c r="G93" s="26" t="str">
        <f t="shared" si="4"/>
        <v/>
      </c>
      <c r="I93" s="27">
        <v>6275</v>
      </c>
      <c r="J93" s="27">
        <v>6280</v>
      </c>
      <c r="K93" s="27">
        <v>88.9</v>
      </c>
      <c r="L93" s="27">
        <v>5.49</v>
      </c>
      <c r="M93" s="27">
        <f t="shared" ca="1" si="3"/>
        <v>0</v>
      </c>
      <c r="N93" s="27">
        <v>111.125</v>
      </c>
      <c r="O93" s="27">
        <f t="shared" ca="1" si="5"/>
        <v>0</v>
      </c>
      <c r="P93" s="27">
        <v>110</v>
      </c>
      <c r="Q93" s="27">
        <v>-48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10</v>
      </c>
      <c r="Z93" s="27">
        <v>-1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30</v>
      </c>
      <c r="AI93" s="27">
        <v>80</v>
      </c>
    </row>
    <row r="94" spans="1:35">
      <c r="A94" s="5"/>
      <c r="B94" s="5"/>
      <c r="C94" s="5" t="s">
        <v>326</v>
      </c>
      <c r="D94" s="5" t="s">
        <v>327</v>
      </c>
      <c r="E94" s="5"/>
      <c r="F94" s="5"/>
      <c r="G94" s="26" t="str">
        <f t="shared" si="4"/>
        <v/>
      </c>
      <c r="I94" s="27">
        <v>6280</v>
      </c>
      <c r="J94" s="27">
        <v>6289</v>
      </c>
      <c r="K94" s="27">
        <v>88.9</v>
      </c>
      <c r="L94" s="27">
        <v>5.49</v>
      </c>
      <c r="M94" s="27">
        <f t="shared" ca="1" si="3"/>
        <v>0</v>
      </c>
      <c r="N94" s="27">
        <v>111.125</v>
      </c>
      <c r="O94" s="27">
        <f t="shared" ca="1" si="5"/>
        <v>0</v>
      </c>
      <c r="P94" s="27">
        <v>110</v>
      </c>
      <c r="Q94" s="27">
        <v>-48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10</v>
      </c>
      <c r="Z94" s="27">
        <v>-1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30</v>
      </c>
      <c r="AI94" s="27">
        <v>80</v>
      </c>
    </row>
    <row r="95" spans="1:35">
      <c r="A95" s="5"/>
      <c r="B95" s="5"/>
      <c r="C95" s="5" t="s">
        <v>328</v>
      </c>
      <c r="D95" s="5" t="s">
        <v>329</v>
      </c>
      <c r="E95" s="5"/>
      <c r="F95" s="5"/>
      <c r="G95" s="26" t="str">
        <f t="shared" si="4"/>
        <v/>
      </c>
      <c r="I95" s="27">
        <v>6280</v>
      </c>
      <c r="J95" s="27">
        <v>6320</v>
      </c>
      <c r="K95" s="27">
        <v>88.9</v>
      </c>
      <c r="L95" s="27">
        <v>5.49</v>
      </c>
      <c r="M95" s="27">
        <f t="shared" ca="1" si="3"/>
        <v>0</v>
      </c>
      <c r="N95" s="27">
        <v>111.125</v>
      </c>
      <c r="O95" s="27">
        <f t="shared" ca="1" si="5"/>
        <v>0</v>
      </c>
      <c r="P95" s="27">
        <v>110</v>
      </c>
      <c r="Q95" s="27">
        <v>-48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10</v>
      </c>
      <c r="Z95" s="27">
        <v>-1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30</v>
      </c>
      <c r="AI95" s="27">
        <v>80</v>
      </c>
    </row>
    <row r="96" spans="1:35">
      <c r="A96" s="5"/>
      <c r="B96" s="5"/>
      <c r="C96" s="5" t="s">
        <v>304</v>
      </c>
      <c r="D96" s="5" t="s">
        <v>330</v>
      </c>
      <c r="E96" s="5"/>
      <c r="F96" s="5"/>
      <c r="G96" s="26" t="str">
        <f t="shared" si="4"/>
        <v/>
      </c>
      <c r="I96" s="27">
        <v>6320</v>
      </c>
      <c r="J96" s="27">
        <v>6330</v>
      </c>
      <c r="K96" s="27">
        <v>88.9</v>
      </c>
      <c r="L96" s="27">
        <v>5.49</v>
      </c>
      <c r="M96" s="27" t="str">
        <f t="shared" ca="1" si="3"/>
        <v>150</v>
      </c>
      <c r="N96" s="27">
        <v>111.125</v>
      </c>
      <c r="O96" s="27">
        <f t="shared" ca="1" si="5"/>
        <v>152.4</v>
      </c>
      <c r="P96" s="27">
        <v>110</v>
      </c>
      <c r="Q96" s="27">
        <v>-48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10</v>
      </c>
      <c r="Z96" s="27">
        <v>-1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30</v>
      </c>
      <c r="AI96" s="27">
        <v>80</v>
      </c>
    </row>
    <row r="97" spans="1:35">
      <c r="A97" s="5"/>
      <c r="B97" s="5"/>
      <c r="C97" s="5" t="s">
        <v>331</v>
      </c>
      <c r="D97" s="5" t="s">
        <v>332</v>
      </c>
      <c r="E97" s="5"/>
      <c r="F97" s="5"/>
      <c r="G97" s="26" t="str">
        <f t="shared" si="4"/>
        <v/>
      </c>
      <c r="I97" s="27">
        <v>6330</v>
      </c>
      <c r="J97" s="27">
        <v>6360</v>
      </c>
      <c r="K97" s="27">
        <v>88.9</v>
      </c>
      <c r="L97" s="27">
        <v>5.49</v>
      </c>
      <c r="M97" s="27">
        <f t="shared" ca="1" si="3"/>
        <v>0</v>
      </c>
      <c r="N97" s="27">
        <v>111.125</v>
      </c>
      <c r="O97" s="27">
        <f t="shared" ca="1" si="5"/>
        <v>0</v>
      </c>
      <c r="P97" s="27">
        <v>110</v>
      </c>
      <c r="Q97" s="27">
        <v>-48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10</v>
      </c>
      <c r="Z97" s="27">
        <v>-1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30</v>
      </c>
      <c r="AI97" s="27">
        <v>80</v>
      </c>
    </row>
    <row r="98" spans="1:35">
      <c r="A98" s="5"/>
      <c r="B98" s="5"/>
      <c r="C98" s="5" t="s">
        <v>333</v>
      </c>
      <c r="D98" s="5" t="s">
        <v>334</v>
      </c>
      <c r="E98" s="5"/>
      <c r="F98" s="5"/>
      <c r="G98" s="26" t="str">
        <f t="shared" si="4"/>
        <v/>
      </c>
      <c r="I98" s="27">
        <v>6360</v>
      </c>
      <c r="J98" s="27">
        <v>6370</v>
      </c>
      <c r="K98" s="27">
        <v>88.9</v>
      </c>
      <c r="L98" s="27">
        <v>5.49</v>
      </c>
      <c r="M98" s="27">
        <f t="shared" ca="1" si="3"/>
        <v>0</v>
      </c>
      <c r="N98" s="27">
        <v>111.125</v>
      </c>
      <c r="O98" s="27">
        <f t="shared" ca="1" si="5"/>
        <v>0</v>
      </c>
      <c r="P98" s="27">
        <v>110</v>
      </c>
      <c r="Q98" s="27">
        <v>-48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10</v>
      </c>
      <c r="Z98" s="27">
        <v>-1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30</v>
      </c>
      <c r="AI98" s="27">
        <v>80</v>
      </c>
    </row>
    <row r="99" spans="1:35">
      <c r="A99" s="5"/>
      <c r="B99" s="5"/>
      <c r="C99" s="5" t="s">
        <v>310</v>
      </c>
      <c r="D99" s="5" t="s">
        <v>293</v>
      </c>
      <c r="E99" s="5"/>
      <c r="F99" s="5"/>
      <c r="G99" s="26" t="str">
        <f t="shared" si="4"/>
        <v/>
      </c>
      <c r="I99" s="27">
        <v>6230</v>
      </c>
      <c r="J99" s="27">
        <v>6240</v>
      </c>
      <c r="K99" s="27">
        <v>60.3</v>
      </c>
      <c r="L99" s="27">
        <v>3.91</v>
      </c>
      <c r="M99" s="27">
        <f t="shared" ca="1" si="3"/>
        <v>0</v>
      </c>
      <c r="N99" s="27">
        <v>111.125</v>
      </c>
      <c r="O99" s="27">
        <f t="shared" ca="1" si="5"/>
        <v>0</v>
      </c>
      <c r="P99" s="27">
        <v>110</v>
      </c>
      <c r="Q99" s="27">
        <v>-48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10</v>
      </c>
      <c r="Z99" s="27">
        <v>-1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30</v>
      </c>
      <c r="AI99" s="27">
        <v>50</v>
      </c>
    </row>
    <row r="100" spans="1:35">
      <c r="A100" s="5"/>
      <c r="B100" s="5"/>
      <c r="C100" s="5" t="s">
        <v>335</v>
      </c>
      <c r="D100" s="5" t="s">
        <v>336</v>
      </c>
      <c r="E100" s="5" t="s">
        <v>314</v>
      </c>
      <c r="F100" s="5"/>
      <c r="G100" s="26" t="str">
        <f t="shared" si="4"/>
        <v/>
      </c>
      <c r="I100" s="27">
        <v>6240</v>
      </c>
      <c r="J100" s="27">
        <v>6250</v>
      </c>
      <c r="K100" s="27">
        <v>60.3</v>
      </c>
      <c r="L100" s="27">
        <v>3.91</v>
      </c>
      <c r="M100" s="27">
        <f t="shared" ca="1" si="3"/>
        <v>300</v>
      </c>
      <c r="N100" s="27">
        <v>111.125</v>
      </c>
      <c r="O100" s="27">
        <f t="shared" ca="1" si="5"/>
        <v>127</v>
      </c>
      <c r="P100" s="27">
        <v>110</v>
      </c>
      <c r="Q100" s="27">
        <v>-48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10</v>
      </c>
      <c r="Z100" s="27">
        <v>-1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30</v>
      </c>
      <c r="AI100" s="27">
        <v>50</v>
      </c>
    </row>
    <row r="101" spans="1:35">
      <c r="A101" s="5"/>
      <c r="B101" s="5"/>
      <c r="C101" s="5" t="s">
        <v>337</v>
      </c>
      <c r="D101" s="5"/>
      <c r="E101" s="5"/>
      <c r="F101" s="5"/>
      <c r="G101" s="26" t="str">
        <f t="shared" si="4"/>
        <v/>
      </c>
      <c r="I101" s="27">
        <v>6250</v>
      </c>
      <c r="J101" s="27">
        <v>6410</v>
      </c>
      <c r="K101" s="27">
        <v>60.3</v>
      </c>
      <c r="L101" s="27">
        <v>3.91</v>
      </c>
      <c r="M101" s="27">
        <f t="shared" ca="1" si="3"/>
        <v>0</v>
      </c>
      <c r="N101" s="27">
        <v>111.125</v>
      </c>
      <c r="O101" s="27">
        <f t="shared" ca="1" si="5"/>
        <v>0</v>
      </c>
      <c r="P101" s="27">
        <v>110</v>
      </c>
      <c r="Q101" s="27">
        <v>-48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10</v>
      </c>
      <c r="Z101" s="27">
        <v>-1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30</v>
      </c>
      <c r="AI101" s="27">
        <v>200</v>
      </c>
    </row>
    <row r="102" spans="1:35">
      <c r="A102" s="5">
        <v>6200</v>
      </c>
      <c r="B102" s="5">
        <v>6210</v>
      </c>
      <c r="C102" s="5" t="s">
        <v>316</v>
      </c>
      <c r="D102" s="5" t="s">
        <v>317</v>
      </c>
      <c r="E102" s="5"/>
      <c r="F102" s="5"/>
      <c r="G102" s="26" t="str">
        <f t="shared" si="4"/>
        <v>6200 6210</v>
      </c>
      <c r="I102" s="27">
        <v>60</v>
      </c>
      <c r="J102" s="27">
        <v>63</v>
      </c>
      <c r="K102" s="27">
        <v>219.1</v>
      </c>
      <c r="L102" s="27">
        <v>8.18</v>
      </c>
      <c r="M102" s="27">
        <f t="shared" ca="1" si="3"/>
        <v>0</v>
      </c>
      <c r="N102" s="27">
        <v>111.125</v>
      </c>
      <c r="O102" s="27">
        <f t="shared" ca="1" si="5"/>
        <v>0</v>
      </c>
      <c r="P102" s="27">
        <v>110</v>
      </c>
      <c r="Q102" s="27">
        <v>-48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10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30</v>
      </c>
      <c r="AI102" s="27">
        <v>200</v>
      </c>
    </row>
    <row r="103" spans="1:35">
      <c r="A103" s="5"/>
      <c r="B103" s="5"/>
      <c r="C103" s="5" t="s">
        <v>284</v>
      </c>
      <c r="D103" s="5" t="s">
        <v>318</v>
      </c>
      <c r="E103" s="5"/>
      <c r="F103" s="5"/>
      <c r="G103" s="26" t="str">
        <f>LEFT(RIGHT(D103,7),3)</f>
        <v>300</v>
      </c>
      <c r="I103" s="27">
        <v>63</v>
      </c>
      <c r="J103" s="27">
        <v>65</v>
      </c>
      <c r="K103" s="27">
        <v>219.1</v>
      </c>
      <c r="L103" s="27">
        <v>8.18</v>
      </c>
      <c r="M103" s="27">
        <f t="shared" ca="1" si="3"/>
        <v>0</v>
      </c>
      <c r="N103" s="27">
        <v>111.125</v>
      </c>
      <c r="O103" s="27">
        <f t="shared" ca="1" si="5"/>
        <v>0</v>
      </c>
      <c r="P103" s="27">
        <v>110</v>
      </c>
      <c r="Q103" s="27">
        <v>-48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10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30</v>
      </c>
      <c r="AI103" s="27">
        <v>200</v>
      </c>
    </row>
    <row r="104" spans="1:35">
      <c r="A104" s="5"/>
      <c r="B104" s="5"/>
      <c r="C104" s="5" t="s">
        <v>341</v>
      </c>
      <c r="D104" s="5" t="s">
        <v>287</v>
      </c>
      <c r="E104" s="5" t="s">
        <v>288</v>
      </c>
      <c r="F104" s="5"/>
      <c r="G104" s="26" t="str">
        <f>RIGHT(C104,7)</f>
        <v>111.125</v>
      </c>
      <c r="I104" s="27">
        <v>65</v>
      </c>
      <c r="J104" s="27">
        <v>70</v>
      </c>
      <c r="K104" s="27">
        <v>219.1</v>
      </c>
      <c r="L104" s="27">
        <v>8.18</v>
      </c>
      <c r="M104" s="27">
        <f t="shared" ca="1" si="3"/>
        <v>0</v>
      </c>
      <c r="N104" s="27">
        <v>111.125</v>
      </c>
      <c r="O104" s="27">
        <f t="shared" ca="1" si="5"/>
        <v>0</v>
      </c>
      <c r="P104" s="27">
        <v>110</v>
      </c>
      <c r="Q104" s="27">
        <v>-48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10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30</v>
      </c>
      <c r="AI104" s="27">
        <v>80</v>
      </c>
    </row>
    <row r="105" spans="1:35">
      <c r="A105" s="5"/>
      <c r="B105" s="5"/>
      <c r="C105" s="5" t="s">
        <v>320</v>
      </c>
      <c r="D105" s="5" t="s">
        <v>290</v>
      </c>
      <c r="E105" s="5" t="s">
        <v>321</v>
      </c>
      <c r="F105" s="5"/>
      <c r="G105" s="26" t="str">
        <f t="shared" si="4"/>
        <v/>
      </c>
      <c r="I105" s="27">
        <v>70</v>
      </c>
      <c r="J105" s="27">
        <v>71</v>
      </c>
      <c r="K105" s="27">
        <v>88.9</v>
      </c>
      <c r="L105" s="27">
        <v>5.49</v>
      </c>
      <c r="M105" s="27">
        <f t="shared" ca="1" si="3"/>
        <v>0</v>
      </c>
      <c r="N105" s="27">
        <v>111.125</v>
      </c>
      <c r="O105" s="27">
        <f t="shared" ca="1" si="5"/>
        <v>0</v>
      </c>
      <c r="P105" s="27">
        <v>110</v>
      </c>
      <c r="Q105" s="27">
        <v>-48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10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30</v>
      </c>
      <c r="AI105" s="27">
        <v>80</v>
      </c>
    </row>
    <row r="106" spans="1:35">
      <c r="A106" s="5"/>
      <c r="B106" s="5"/>
      <c r="C106" s="5" t="s">
        <v>292</v>
      </c>
      <c r="D106" s="5" t="s">
        <v>322</v>
      </c>
      <c r="E106" s="5"/>
      <c r="F106" s="5"/>
      <c r="G106" s="26" t="str">
        <f t="shared" si="4"/>
        <v/>
      </c>
      <c r="I106" s="27">
        <v>71</v>
      </c>
      <c r="J106" s="27">
        <v>72</v>
      </c>
      <c r="K106" s="27">
        <v>88.9</v>
      </c>
      <c r="L106" s="27">
        <v>3.91</v>
      </c>
      <c r="M106" s="27">
        <f t="shared" ca="1" si="3"/>
        <v>0</v>
      </c>
      <c r="N106" s="27">
        <v>111.125</v>
      </c>
      <c r="O106" s="27">
        <f t="shared" ca="1" si="5"/>
        <v>0</v>
      </c>
      <c r="P106" s="27">
        <v>110</v>
      </c>
      <c r="Q106" s="27">
        <v>-48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10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30</v>
      </c>
      <c r="AI106" s="27">
        <v>80</v>
      </c>
    </row>
    <row r="107" spans="1:35">
      <c r="A107" s="5"/>
      <c r="B107" s="5"/>
      <c r="C107" s="5" t="s">
        <v>294</v>
      </c>
      <c r="D107" s="5" t="s">
        <v>323</v>
      </c>
      <c r="E107" s="5"/>
      <c r="F107" s="5"/>
      <c r="G107" s="26" t="str">
        <f t="shared" si="4"/>
        <v/>
      </c>
      <c r="I107" s="27">
        <v>72</v>
      </c>
      <c r="J107" s="27">
        <v>73</v>
      </c>
      <c r="K107" s="27">
        <v>88.9</v>
      </c>
      <c r="L107" s="27">
        <v>5.49</v>
      </c>
      <c r="M107" s="27">
        <f t="shared" ca="1" si="3"/>
        <v>0</v>
      </c>
      <c r="N107" s="27">
        <v>111.125</v>
      </c>
      <c r="O107" s="27">
        <f t="shared" ca="1" si="5"/>
        <v>0</v>
      </c>
      <c r="P107" s="27">
        <v>110</v>
      </c>
      <c r="Q107" s="27">
        <v>-48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10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30</v>
      </c>
      <c r="AI107" s="27">
        <v>80</v>
      </c>
    </row>
    <row r="108" spans="1:35">
      <c r="A108" s="5"/>
      <c r="B108" s="5"/>
      <c r="C108" s="5" t="s">
        <v>296</v>
      </c>
      <c r="D108" s="5" t="s">
        <v>324</v>
      </c>
      <c r="E108" s="5"/>
      <c r="F108" s="5"/>
      <c r="G108" s="26" t="str">
        <f t="shared" si="4"/>
        <v/>
      </c>
      <c r="I108" s="27">
        <v>73</v>
      </c>
      <c r="J108" s="27">
        <v>74</v>
      </c>
      <c r="K108" s="27">
        <v>88.9</v>
      </c>
      <c r="L108" s="27">
        <v>5.49</v>
      </c>
      <c r="M108" s="27">
        <f t="shared" ca="1" si="3"/>
        <v>300</v>
      </c>
      <c r="N108" s="27">
        <v>111.125</v>
      </c>
      <c r="O108" s="27">
        <f t="shared" ca="1" si="5"/>
        <v>168.3</v>
      </c>
      <c r="P108" s="27">
        <v>110</v>
      </c>
      <c r="Q108" s="27">
        <v>-48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10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30</v>
      </c>
      <c r="AI108" s="27">
        <v>80</v>
      </c>
    </row>
    <row r="109" spans="1:35">
      <c r="A109" s="5"/>
      <c r="B109" s="5"/>
      <c r="C109" s="5" t="s">
        <v>298</v>
      </c>
      <c r="D109" s="5" t="s">
        <v>325</v>
      </c>
      <c r="E109" s="5"/>
      <c r="F109" s="5"/>
      <c r="G109" s="26" t="str">
        <f t="shared" si="4"/>
        <v/>
      </c>
      <c r="I109" s="27">
        <v>74</v>
      </c>
      <c r="J109" s="27">
        <v>7400</v>
      </c>
      <c r="K109" s="27">
        <v>88.9</v>
      </c>
      <c r="L109" s="27">
        <v>5.49</v>
      </c>
      <c r="M109" s="27">
        <f t="shared" ca="1" si="3"/>
        <v>300</v>
      </c>
      <c r="N109" s="27">
        <v>111.125</v>
      </c>
      <c r="O109" s="27">
        <f t="shared" ca="1" si="5"/>
        <v>168.3</v>
      </c>
      <c r="P109" s="27">
        <v>110</v>
      </c>
      <c r="Q109" s="27">
        <v>-48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10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30</v>
      </c>
      <c r="AI109" s="27">
        <v>80</v>
      </c>
    </row>
    <row r="110" spans="1:35">
      <c r="A110" s="5"/>
      <c r="B110" s="5"/>
      <c r="C110" s="5" t="s">
        <v>326</v>
      </c>
      <c r="D110" s="5" t="s">
        <v>327</v>
      </c>
      <c r="E110" s="5"/>
      <c r="F110" s="5"/>
      <c r="G110" s="26" t="str">
        <f t="shared" si="4"/>
        <v/>
      </c>
      <c r="I110" s="27">
        <v>7400</v>
      </c>
      <c r="J110" s="27">
        <v>7410</v>
      </c>
      <c r="K110" s="27">
        <v>88.9</v>
      </c>
      <c r="L110" s="27">
        <v>5.49</v>
      </c>
      <c r="M110" s="27">
        <f t="shared" ca="1" si="3"/>
        <v>0</v>
      </c>
      <c r="N110" s="27">
        <v>111.125</v>
      </c>
      <c r="O110" s="27">
        <f t="shared" ca="1" si="5"/>
        <v>0</v>
      </c>
      <c r="P110" s="27">
        <v>110</v>
      </c>
      <c r="Q110" s="27">
        <v>-48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10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30</v>
      </c>
      <c r="AI110" s="27">
        <v>80</v>
      </c>
    </row>
    <row r="111" spans="1:35">
      <c r="A111" s="5"/>
      <c r="B111" s="5"/>
      <c r="C111" s="5" t="s">
        <v>328</v>
      </c>
      <c r="D111" s="5" t="s">
        <v>329</v>
      </c>
      <c r="E111" s="5"/>
      <c r="F111" s="5"/>
      <c r="G111" s="26" t="str">
        <f t="shared" si="4"/>
        <v/>
      </c>
      <c r="I111" s="27">
        <v>7410</v>
      </c>
      <c r="J111" s="27">
        <v>7411</v>
      </c>
      <c r="K111" s="27">
        <v>60.3</v>
      </c>
      <c r="L111" s="27">
        <v>3.91</v>
      </c>
      <c r="M111" s="27">
        <f t="shared" ca="1" si="3"/>
        <v>0</v>
      </c>
      <c r="N111" s="27">
        <v>111.125</v>
      </c>
      <c r="O111" s="27">
        <f t="shared" ca="1" si="5"/>
        <v>0</v>
      </c>
      <c r="P111" s="27">
        <v>110</v>
      </c>
      <c r="Q111" s="27">
        <v>-48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10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30</v>
      </c>
      <c r="AI111" s="27">
        <v>50</v>
      </c>
    </row>
    <row r="112" spans="1:35">
      <c r="A112" s="5"/>
      <c r="B112" s="5"/>
      <c r="C112" s="5" t="s">
        <v>304</v>
      </c>
      <c r="D112" s="5" t="s">
        <v>330</v>
      </c>
      <c r="E112" s="5"/>
      <c r="F112" s="5"/>
      <c r="G112" s="26" t="str">
        <f t="shared" si="4"/>
        <v/>
      </c>
      <c r="I112" s="27">
        <v>7411</v>
      </c>
      <c r="J112" s="27">
        <v>7412</v>
      </c>
      <c r="K112" s="27">
        <v>60.3</v>
      </c>
      <c r="L112" s="27">
        <v>3.91</v>
      </c>
      <c r="M112" s="27">
        <f t="shared" ca="1" si="3"/>
        <v>300</v>
      </c>
      <c r="N112" s="27">
        <v>111.125</v>
      </c>
      <c r="O112" s="27">
        <f t="shared" ca="1" si="5"/>
        <v>127</v>
      </c>
      <c r="P112" s="27">
        <v>110</v>
      </c>
      <c r="Q112" s="27">
        <v>-48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10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30</v>
      </c>
      <c r="AI112" s="27">
        <v>50</v>
      </c>
    </row>
    <row r="113" spans="1:35">
      <c r="A113" s="5"/>
      <c r="B113" s="5"/>
      <c r="C113" s="5" t="s">
        <v>331</v>
      </c>
      <c r="D113" s="5" t="s">
        <v>332</v>
      </c>
      <c r="E113" s="5"/>
      <c r="F113" s="5"/>
      <c r="G113" s="26" t="str">
        <f t="shared" si="4"/>
        <v/>
      </c>
      <c r="I113" s="27">
        <v>7412</v>
      </c>
      <c r="J113" s="27">
        <v>7413</v>
      </c>
      <c r="K113" s="27">
        <v>60.3</v>
      </c>
      <c r="L113" s="27">
        <v>3.91</v>
      </c>
      <c r="M113" s="27">
        <f t="shared" ca="1" si="3"/>
        <v>0</v>
      </c>
      <c r="N113" s="27">
        <v>111.125</v>
      </c>
      <c r="O113" s="27">
        <f t="shared" ca="1" si="5"/>
        <v>0</v>
      </c>
      <c r="P113" s="27">
        <v>110</v>
      </c>
      <c r="Q113" s="27">
        <v>-48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10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30</v>
      </c>
      <c r="AI113" s="27">
        <v>50</v>
      </c>
    </row>
    <row r="114" spans="1:35">
      <c r="A114" s="5"/>
      <c r="B114" s="5"/>
      <c r="C114" s="5" t="s">
        <v>333</v>
      </c>
      <c r="D114" s="5" t="s">
        <v>334</v>
      </c>
      <c r="E114" s="5"/>
      <c r="F114" s="5"/>
      <c r="G114" s="26" t="str">
        <f t="shared" si="4"/>
        <v/>
      </c>
      <c r="I114" s="27">
        <v>7413</v>
      </c>
      <c r="J114" s="27">
        <v>7414</v>
      </c>
      <c r="K114" s="27">
        <v>60.3</v>
      </c>
      <c r="L114" s="27">
        <v>3.91</v>
      </c>
      <c r="M114" s="27">
        <f t="shared" ca="1" si="3"/>
        <v>0</v>
      </c>
      <c r="N114" s="27">
        <v>111.125</v>
      </c>
      <c r="O114" s="27">
        <f t="shared" ca="1" si="5"/>
        <v>0</v>
      </c>
      <c r="P114" s="27">
        <v>110</v>
      </c>
      <c r="Q114" s="27">
        <v>-48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10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30</v>
      </c>
      <c r="AI114" s="27">
        <v>50</v>
      </c>
    </row>
    <row r="115" spans="1:35">
      <c r="A115" s="5"/>
      <c r="B115" s="5"/>
      <c r="C115" s="5" t="s">
        <v>310</v>
      </c>
      <c r="D115" s="5" t="s">
        <v>293</v>
      </c>
      <c r="E115" s="5"/>
      <c r="F115" s="5"/>
      <c r="G115" s="26" t="str">
        <f t="shared" si="4"/>
        <v/>
      </c>
      <c r="I115" s="27">
        <v>7414</v>
      </c>
      <c r="J115" s="27">
        <v>7580</v>
      </c>
      <c r="K115" s="27">
        <v>60.3</v>
      </c>
      <c r="L115" s="27">
        <v>3.91</v>
      </c>
      <c r="M115" s="27">
        <f t="shared" ca="1" si="3"/>
        <v>0</v>
      </c>
      <c r="N115" s="27">
        <v>111.125</v>
      </c>
      <c r="O115" s="27">
        <f t="shared" ca="1" si="5"/>
        <v>0</v>
      </c>
      <c r="P115" s="27">
        <v>110</v>
      </c>
      <c r="Q115" s="27">
        <v>-48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10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30</v>
      </c>
      <c r="AI115" s="27">
        <v>50</v>
      </c>
    </row>
    <row r="116" spans="1:35">
      <c r="A116" s="5"/>
      <c r="B116" s="5"/>
      <c r="C116" s="5" t="s">
        <v>335</v>
      </c>
      <c r="D116" s="5" t="s">
        <v>336</v>
      </c>
      <c r="E116" s="5" t="s">
        <v>314</v>
      </c>
      <c r="F116" s="5"/>
      <c r="G116" s="26" t="str">
        <f t="shared" si="4"/>
        <v/>
      </c>
      <c r="I116" s="27">
        <v>7410</v>
      </c>
      <c r="J116" s="27">
        <v>7415</v>
      </c>
      <c r="K116" s="27">
        <v>88.9</v>
      </c>
      <c r="L116" s="27">
        <v>5.49</v>
      </c>
      <c r="M116" s="27">
        <f t="shared" ca="1" si="3"/>
        <v>0</v>
      </c>
      <c r="N116" s="27">
        <v>111.125</v>
      </c>
      <c r="O116" s="27">
        <f t="shared" ca="1" si="5"/>
        <v>0</v>
      </c>
      <c r="P116" s="27">
        <v>110</v>
      </c>
      <c r="Q116" s="27">
        <v>-48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10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30</v>
      </c>
      <c r="AI116" s="27">
        <v>80</v>
      </c>
    </row>
    <row r="117" spans="1:35">
      <c r="A117" s="5"/>
      <c r="B117" s="5"/>
      <c r="C117" s="5" t="s">
        <v>337</v>
      </c>
      <c r="D117" s="5"/>
      <c r="E117" s="5"/>
      <c r="F117" s="5"/>
      <c r="G117" s="26" t="str">
        <f t="shared" si="4"/>
        <v/>
      </c>
      <c r="I117" s="27">
        <v>7415</v>
      </c>
      <c r="J117" s="27">
        <v>7420</v>
      </c>
      <c r="K117" s="27">
        <v>88.9</v>
      </c>
      <c r="L117" s="27">
        <v>5.49</v>
      </c>
      <c r="M117" s="27">
        <f t="shared" ca="1" si="3"/>
        <v>0</v>
      </c>
      <c r="N117" s="27">
        <v>111.125</v>
      </c>
      <c r="O117" s="27">
        <f t="shared" ca="1" si="5"/>
        <v>0</v>
      </c>
      <c r="P117" s="27">
        <v>110</v>
      </c>
      <c r="Q117" s="27">
        <v>-48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10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30</v>
      </c>
      <c r="AI117" s="27">
        <v>80</v>
      </c>
    </row>
    <row r="118" spans="1:35">
      <c r="A118" s="5">
        <v>6210</v>
      </c>
      <c r="B118" s="5">
        <v>6220</v>
      </c>
      <c r="C118" s="5" t="s">
        <v>316</v>
      </c>
      <c r="D118" s="5" t="s">
        <v>317</v>
      </c>
      <c r="E118" s="5"/>
      <c r="F118" s="5"/>
      <c r="G118" s="26"/>
      <c r="I118" s="27">
        <v>7420</v>
      </c>
      <c r="J118" s="27">
        <v>7430</v>
      </c>
      <c r="K118" s="27">
        <v>88.9</v>
      </c>
      <c r="L118" s="27">
        <v>5.49</v>
      </c>
      <c r="M118" s="27">
        <f t="shared" ca="1" si="3"/>
        <v>0</v>
      </c>
      <c r="N118" s="27">
        <v>111.125</v>
      </c>
      <c r="O118" s="27">
        <f t="shared" ca="1" si="5"/>
        <v>0</v>
      </c>
      <c r="P118" s="27">
        <v>110</v>
      </c>
      <c r="Q118" s="27">
        <v>-48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10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30</v>
      </c>
      <c r="AI118" s="27">
        <v>80</v>
      </c>
    </row>
    <row r="119" spans="1:35">
      <c r="A119" s="5">
        <v>6300</v>
      </c>
      <c r="B119" s="5">
        <v>6310</v>
      </c>
      <c r="C119" s="5" t="s">
        <v>316</v>
      </c>
      <c r="D119" s="5" t="s">
        <v>317</v>
      </c>
      <c r="E119" s="5"/>
      <c r="F119" s="5"/>
      <c r="G119" s="26" t="str">
        <f t="shared" si="4"/>
        <v>6300 6310</v>
      </c>
      <c r="I119" s="27">
        <v>7430</v>
      </c>
      <c r="J119" s="27">
        <v>7450</v>
      </c>
      <c r="K119" s="27">
        <v>88.9</v>
      </c>
      <c r="L119" s="27">
        <v>5.49</v>
      </c>
      <c r="M119" s="27">
        <f t="shared" ca="1" si="3"/>
        <v>0</v>
      </c>
      <c r="N119" s="27">
        <v>111.125</v>
      </c>
      <c r="O119" s="27">
        <f t="shared" ca="1" si="5"/>
        <v>0</v>
      </c>
      <c r="P119" s="27">
        <v>110</v>
      </c>
      <c r="Q119" s="27">
        <v>-48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10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30</v>
      </c>
      <c r="AI119" s="27">
        <v>80</v>
      </c>
    </row>
    <row r="120" spans="1:35">
      <c r="A120" s="5"/>
      <c r="B120" s="5"/>
      <c r="C120" s="5" t="s">
        <v>284</v>
      </c>
      <c r="D120" s="5" t="s">
        <v>285</v>
      </c>
      <c r="E120" s="5"/>
      <c r="F120" s="5"/>
      <c r="G120" s="26" t="str">
        <f>LEFT(RIGHT(D120,7),3)</f>
        <v>150</v>
      </c>
      <c r="I120" s="27">
        <v>7450</v>
      </c>
      <c r="J120" s="27">
        <v>7460</v>
      </c>
      <c r="K120" s="27">
        <v>88.9</v>
      </c>
      <c r="L120" s="27">
        <v>5.49</v>
      </c>
      <c r="M120" s="27">
        <f t="shared" ca="1" si="3"/>
        <v>0</v>
      </c>
      <c r="N120" s="27">
        <v>111.125</v>
      </c>
      <c r="O120" s="27">
        <f t="shared" ca="1" si="5"/>
        <v>0</v>
      </c>
      <c r="P120" s="27">
        <v>110</v>
      </c>
      <c r="Q120" s="27">
        <v>-48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10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30</v>
      </c>
      <c r="AI120" s="27">
        <v>80</v>
      </c>
    </row>
    <row r="121" spans="1:35">
      <c r="A121" s="5"/>
      <c r="B121" s="5"/>
      <c r="C121" s="5" t="s">
        <v>341</v>
      </c>
      <c r="D121" s="5" t="s">
        <v>287</v>
      </c>
      <c r="E121" s="5" t="s">
        <v>288</v>
      </c>
      <c r="F121" s="5"/>
      <c r="G121" s="26" t="str">
        <f>RIGHT(C121,7)</f>
        <v>111.125</v>
      </c>
      <c r="I121" s="27">
        <v>7460</v>
      </c>
      <c r="J121" s="27">
        <v>7470</v>
      </c>
      <c r="K121" s="27">
        <v>88.9</v>
      </c>
      <c r="L121" s="27">
        <v>5.49</v>
      </c>
      <c r="M121" s="27">
        <f t="shared" ca="1" si="3"/>
        <v>150</v>
      </c>
      <c r="N121" s="27">
        <v>111.125</v>
      </c>
      <c r="O121" s="27">
        <f t="shared" ca="1" si="5"/>
        <v>152.4</v>
      </c>
      <c r="P121" s="27">
        <v>110</v>
      </c>
      <c r="Q121" s="27">
        <v>-48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10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30</v>
      </c>
      <c r="AI121" s="27">
        <v>80</v>
      </c>
    </row>
    <row r="122" spans="1:35">
      <c r="A122" s="5"/>
      <c r="B122" s="5"/>
      <c r="C122" s="5" t="s">
        <v>289</v>
      </c>
      <c r="D122" s="5" t="s">
        <v>290</v>
      </c>
      <c r="E122" s="5" t="s">
        <v>291</v>
      </c>
      <c r="F122" s="5"/>
      <c r="G122" s="26" t="str">
        <f t="shared" si="4"/>
        <v/>
      </c>
      <c r="I122" s="27">
        <v>7470</v>
      </c>
      <c r="J122" s="27">
        <v>7510</v>
      </c>
      <c r="K122" s="27">
        <v>88.9</v>
      </c>
      <c r="L122" s="27">
        <v>5.49</v>
      </c>
      <c r="M122" s="27">
        <f t="shared" ca="1" si="3"/>
        <v>0</v>
      </c>
      <c r="N122" s="27">
        <v>111.125</v>
      </c>
      <c r="O122" s="27">
        <f t="shared" ca="1" si="5"/>
        <v>0</v>
      </c>
      <c r="P122" s="27">
        <v>110</v>
      </c>
      <c r="Q122" s="27">
        <v>-48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10</v>
      </c>
      <c r="Z122" s="27">
        <v>-1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30</v>
      </c>
      <c r="AI122" s="27">
        <v>80</v>
      </c>
    </row>
    <row r="123" spans="1:35">
      <c r="A123" s="5"/>
      <c r="B123" s="5"/>
      <c r="C123" s="5" t="s">
        <v>292</v>
      </c>
      <c r="D123" s="5" t="s">
        <v>293</v>
      </c>
      <c r="E123" s="5"/>
      <c r="F123" s="5"/>
      <c r="G123" s="26" t="str">
        <f t="shared" si="4"/>
        <v/>
      </c>
      <c r="I123" s="27">
        <v>7510</v>
      </c>
      <c r="J123" s="27">
        <v>7520</v>
      </c>
      <c r="K123" s="27">
        <v>60.3</v>
      </c>
      <c r="L123" s="27">
        <v>3.91</v>
      </c>
      <c r="M123" s="27">
        <f t="shared" ca="1" si="3"/>
        <v>0</v>
      </c>
      <c r="N123" s="27">
        <v>111.125</v>
      </c>
      <c r="O123" s="27">
        <f t="shared" ca="1" si="5"/>
        <v>0</v>
      </c>
      <c r="P123" s="27">
        <v>52</v>
      </c>
      <c r="Q123" s="27">
        <v>-48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10</v>
      </c>
      <c r="Z123" s="27">
        <v>-1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30</v>
      </c>
      <c r="AI123" s="27">
        <v>50</v>
      </c>
    </row>
    <row r="124" spans="1:35">
      <c r="A124" s="5"/>
      <c r="B124" s="5"/>
      <c r="C124" s="5" t="s">
        <v>294</v>
      </c>
      <c r="D124" s="5" t="s">
        <v>295</v>
      </c>
      <c r="E124" s="5"/>
      <c r="F124" s="5"/>
      <c r="G124" s="26" t="str">
        <f t="shared" si="4"/>
        <v/>
      </c>
      <c r="I124" s="27">
        <v>7520</v>
      </c>
      <c r="J124" s="27">
        <v>7531</v>
      </c>
      <c r="K124" s="27">
        <v>114.3</v>
      </c>
      <c r="L124" s="27">
        <v>6.02</v>
      </c>
      <c r="M124" s="27">
        <f t="shared" ca="1" si="3"/>
        <v>0</v>
      </c>
      <c r="N124" s="27">
        <v>111.125</v>
      </c>
      <c r="O124" s="27">
        <f t="shared" ca="1" si="5"/>
        <v>0</v>
      </c>
      <c r="P124" s="27">
        <v>52</v>
      </c>
      <c r="Q124" s="27">
        <v>-48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10</v>
      </c>
      <c r="Z124" s="27">
        <v>-1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30</v>
      </c>
      <c r="AI124" s="27">
        <v>100</v>
      </c>
    </row>
    <row r="125" spans="1:35">
      <c r="A125" s="5"/>
      <c r="B125" s="5"/>
      <c r="C125" s="5" t="s">
        <v>296</v>
      </c>
      <c r="D125" s="5" t="s">
        <v>297</v>
      </c>
      <c r="E125" s="5"/>
      <c r="F125" s="5"/>
      <c r="G125" s="26" t="str">
        <f t="shared" si="4"/>
        <v/>
      </c>
      <c r="I125" s="27">
        <v>7531</v>
      </c>
      <c r="J125" s="27">
        <v>7550</v>
      </c>
      <c r="K125" s="27">
        <v>60.3</v>
      </c>
      <c r="L125" s="27">
        <v>3.91</v>
      </c>
      <c r="M125" s="27">
        <f t="shared" ca="1" si="3"/>
        <v>0</v>
      </c>
      <c r="N125" s="27">
        <v>111.125</v>
      </c>
      <c r="O125" s="27">
        <f t="shared" ca="1" si="5"/>
        <v>0</v>
      </c>
      <c r="P125" s="27">
        <v>52</v>
      </c>
      <c r="Q125" s="27">
        <v>-48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20</v>
      </c>
      <c r="Z125" s="27">
        <v>-1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30</v>
      </c>
      <c r="AI125" s="27">
        <v>60</v>
      </c>
    </row>
    <row r="126" spans="1:35">
      <c r="A126" s="5"/>
      <c r="B126" s="5"/>
      <c r="C126" s="5" t="s">
        <v>298</v>
      </c>
      <c r="D126" s="5" t="s">
        <v>299</v>
      </c>
      <c r="E126" s="5" t="s">
        <v>300</v>
      </c>
      <c r="F126" s="5"/>
      <c r="G126" s="26" t="str">
        <f t="shared" si="4"/>
        <v/>
      </c>
      <c r="I126" s="27">
        <v>7550</v>
      </c>
      <c r="J126" s="27">
        <v>7560</v>
      </c>
      <c r="K126" s="27">
        <v>60.3</v>
      </c>
      <c r="L126" s="27">
        <v>3.91</v>
      </c>
      <c r="M126" s="27">
        <f t="shared" ca="1" si="3"/>
        <v>300</v>
      </c>
      <c r="N126" s="27">
        <v>111.125</v>
      </c>
      <c r="O126" s="27">
        <f t="shared" ca="1" si="5"/>
        <v>127</v>
      </c>
      <c r="P126" s="27">
        <v>52</v>
      </c>
      <c r="Q126" s="27">
        <v>-48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20</v>
      </c>
      <c r="Z126" s="27">
        <v>-1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30</v>
      </c>
      <c r="AI126" s="27">
        <v>60</v>
      </c>
    </row>
    <row r="127" spans="1:35">
      <c r="A127" s="5"/>
      <c r="B127" s="5"/>
      <c r="C127" s="5" t="s">
        <v>301</v>
      </c>
      <c r="D127" s="5" t="s">
        <v>302</v>
      </c>
      <c r="E127" s="5" t="s">
        <v>303</v>
      </c>
      <c r="F127" s="5"/>
      <c r="G127" s="26" t="str">
        <f t="shared" si="4"/>
        <v/>
      </c>
      <c r="I127" s="27">
        <v>7560</v>
      </c>
      <c r="J127" s="27">
        <v>7570</v>
      </c>
      <c r="K127" s="27">
        <v>60.3</v>
      </c>
      <c r="L127" s="27">
        <v>3.91</v>
      </c>
      <c r="M127" s="27">
        <f t="shared" ca="1" si="3"/>
        <v>0</v>
      </c>
      <c r="N127" s="27">
        <v>111.125</v>
      </c>
      <c r="O127" s="27">
        <f t="shared" ca="1" si="5"/>
        <v>0</v>
      </c>
      <c r="P127" s="27">
        <v>52</v>
      </c>
      <c r="Q127" s="27">
        <v>-48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20</v>
      </c>
      <c r="Z127" s="27">
        <v>-1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30</v>
      </c>
      <c r="AI127" s="27">
        <v>60</v>
      </c>
    </row>
    <row r="128" spans="1:35">
      <c r="A128" s="5"/>
      <c r="B128" s="5"/>
      <c r="C128" s="5" t="s">
        <v>304</v>
      </c>
      <c r="D128" s="5" t="s">
        <v>305</v>
      </c>
      <c r="E128" s="5" t="s">
        <v>306</v>
      </c>
      <c r="F128" s="5"/>
      <c r="G128" s="26" t="str">
        <f t="shared" si="4"/>
        <v/>
      </c>
      <c r="I128" s="27">
        <v>7570</v>
      </c>
      <c r="J128" s="27">
        <v>7575</v>
      </c>
      <c r="K128" s="27">
        <v>88.9</v>
      </c>
      <c r="L128" s="27">
        <v>5.49</v>
      </c>
      <c r="M128" s="27">
        <f t="shared" ca="1" si="3"/>
        <v>0</v>
      </c>
      <c r="N128" s="27">
        <v>111.125</v>
      </c>
      <c r="O128" s="27">
        <f t="shared" ca="1" si="5"/>
        <v>0</v>
      </c>
      <c r="P128" s="27">
        <v>52</v>
      </c>
      <c r="Q128" s="27">
        <v>-48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20</v>
      </c>
      <c r="Z128" s="27">
        <v>-1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30</v>
      </c>
      <c r="AI128" s="27">
        <v>80</v>
      </c>
    </row>
    <row r="129" spans="1:35">
      <c r="A129" s="5"/>
      <c r="B129" s="5"/>
      <c r="C129" s="5" t="s">
        <v>307</v>
      </c>
      <c r="D129" s="5" t="s">
        <v>308</v>
      </c>
      <c r="E129" s="5" t="s">
        <v>309</v>
      </c>
      <c r="F129" s="5"/>
      <c r="G129" s="26" t="str">
        <f t="shared" si="4"/>
        <v/>
      </c>
      <c r="I129" s="27">
        <v>7575</v>
      </c>
      <c r="J129" s="27">
        <v>7580</v>
      </c>
      <c r="K129" s="27">
        <v>88.9</v>
      </c>
      <c r="L129" s="27">
        <v>5.49</v>
      </c>
      <c r="M129" s="27">
        <f t="shared" ca="1" si="3"/>
        <v>0</v>
      </c>
      <c r="N129" s="27">
        <v>111.125</v>
      </c>
      <c r="O129" s="27">
        <f t="shared" ca="1" si="5"/>
        <v>0</v>
      </c>
      <c r="P129" s="27">
        <v>52</v>
      </c>
      <c r="Q129" s="27">
        <v>-48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20</v>
      </c>
      <c r="Z129" s="27">
        <v>-1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30</v>
      </c>
      <c r="AI129" s="27">
        <v>80</v>
      </c>
    </row>
    <row r="130" spans="1:35">
      <c r="A130" s="5"/>
      <c r="B130" s="5"/>
      <c r="C130" s="5" t="s">
        <v>310</v>
      </c>
      <c r="D130" s="5" t="s">
        <v>311</v>
      </c>
      <c r="E130" s="5" t="s">
        <v>312</v>
      </c>
      <c r="F130" s="5"/>
      <c r="G130" s="26" t="str">
        <f t="shared" si="4"/>
        <v/>
      </c>
      <c r="I130" s="27">
        <v>7580</v>
      </c>
      <c r="J130" s="27">
        <v>7590</v>
      </c>
      <c r="K130" s="27">
        <v>88.9</v>
      </c>
      <c r="L130" s="27">
        <v>5.49</v>
      </c>
      <c r="M130" s="27">
        <f t="shared" ca="1" si="3"/>
        <v>0</v>
      </c>
      <c r="N130" s="27">
        <v>111.125</v>
      </c>
      <c r="O130" s="27">
        <f t="shared" ca="1" si="5"/>
        <v>0</v>
      </c>
      <c r="P130" s="27">
        <v>52</v>
      </c>
      <c r="Q130" s="27">
        <v>-48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20</v>
      </c>
      <c r="Z130" s="27">
        <v>-1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30</v>
      </c>
      <c r="AI130" s="27">
        <v>80</v>
      </c>
    </row>
    <row r="131" spans="1:35">
      <c r="A131" s="5"/>
      <c r="B131" s="5"/>
      <c r="C131" s="5" t="s">
        <v>313</v>
      </c>
      <c r="D131" s="5" t="s">
        <v>314</v>
      </c>
      <c r="E131" s="5" t="s">
        <v>315</v>
      </c>
      <c r="F131" s="5"/>
      <c r="G131" s="26" t="str">
        <f t="shared" si="4"/>
        <v/>
      </c>
      <c r="I131" s="27">
        <v>7590</v>
      </c>
      <c r="J131" s="27">
        <v>7600</v>
      </c>
      <c r="K131" s="27">
        <v>88.9</v>
      </c>
      <c r="L131" s="27">
        <v>5.49</v>
      </c>
      <c r="M131" s="27">
        <f t="shared" ca="1" si="3"/>
        <v>0</v>
      </c>
      <c r="N131" s="27">
        <v>111.125</v>
      </c>
      <c r="O131" s="27">
        <f t="shared" ca="1" si="5"/>
        <v>0</v>
      </c>
      <c r="P131" s="27">
        <v>52</v>
      </c>
      <c r="Q131" s="27">
        <v>-48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20</v>
      </c>
      <c r="Z131" s="27">
        <v>-1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30</v>
      </c>
      <c r="AI131" s="27">
        <v>80</v>
      </c>
    </row>
    <row r="132" spans="1:35">
      <c r="A132" s="5">
        <v>6362</v>
      </c>
      <c r="B132" s="5">
        <v>6380</v>
      </c>
      <c r="C132" s="5" t="s">
        <v>316</v>
      </c>
      <c r="D132" s="5" t="s">
        <v>317</v>
      </c>
      <c r="E132" s="5"/>
      <c r="F132" s="5"/>
      <c r="G132" s="26" t="str">
        <f t="shared" si="4"/>
        <v>6362 6380</v>
      </c>
      <c r="I132" s="27">
        <v>7600</v>
      </c>
      <c r="J132" s="27">
        <v>7610</v>
      </c>
      <c r="K132" s="27">
        <v>88.9</v>
      </c>
      <c r="L132" s="27">
        <v>5.49</v>
      </c>
      <c r="M132" s="27">
        <f t="shared" ca="1" si="3"/>
        <v>0</v>
      </c>
      <c r="N132" s="27">
        <v>111.125</v>
      </c>
      <c r="O132" s="27">
        <f t="shared" ca="1" si="5"/>
        <v>0</v>
      </c>
      <c r="P132" s="27">
        <v>52</v>
      </c>
      <c r="Q132" s="27">
        <v>-48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20</v>
      </c>
      <c r="Z132" s="27">
        <v>-1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30</v>
      </c>
      <c r="AI132" s="27">
        <v>80</v>
      </c>
    </row>
    <row r="133" spans="1:35">
      <c r="A133" s="5"/>
      <c r="B133" s="5"/>
      <c r="C133" s="5" t="s">
        <v>284</v>
      </c>
      <c r="D133" s="5" t="s">
        <v>318</v>
      </c>
      <c r="E133" s="5"/>
      <c r="F133" s="5"/>
      <c r="G133" s="26" t="str">
        <f>LEFT(RIGHT(D133,7),3)</f>
        <v>300</v>
      </c>
      <c r="I133" s="27">
        <v>7610</v>
      </c>
      <c r="J133" s="27">
        <v>7615</v>
      </c>
      <c r="K133" s="27">
        <v>88.9</v>
      </c>
      <c r="L133" s="27">
        <v>5.49</v>
      </c>
      <c r="M133" s="27">
        <f t="shared" ca="1" si="3"/>
        <v>0</v>
      </c>
      <c r="N133" s="27">
        <v>111.125</v>
      </c>
      <c r="O133" s="27">
        <f t="shared" ca="1" si="5"/>
        <v>0</v>
      </c>
      <c r="P133" s="27">
        <v>52</v>
      </c>
      <c r="Q133" s="27">
        <v>-48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20</v>
      </c>
      <c r="Z133" s="27">
        <v>-1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30</v>
      </c>
      <c r="AI133" s="27">
        <v>80</v>
      </c>
    </row>
    <row r="134" spans="1:35">
      <c r="A134" s="5"/>
      <c r="B134" s="5"/>
      <c r="C134" s="5" t="s">
        <v>341</v>
      </c>
      <c r="D134" s="5" t="s">
        <v>287</v>
      </c>
      <c r="E134" s="5" t="s">
        <v>288</v>
      </c>
      <c r="F134" s="5"/>
      <c r="G134" s="26" t="str">
        <f>RIGHT(C134,7)</f>
        <v>111.125</v>
      </c>
      <c r="I134" s="27">
        <v>7615</v>
      </c>
      <c r="J134" s="27">
        <v>7620</v>
      </c>
      <c r="K134" s="27">
        <v>88.9</v>
      </c>
      <c r="L134" s="27">
        <v>5.49</v>
      </c>
      <c r="M134" s="27">
        <f t="shared" ca="1" si="3"/>
        <v>0</v>
      </c>
      <c r="N134" s="27">
        <v>111.125</v>
      </c>
      <c r="O134" s="27">
        <f t="shared" ca="1" si="5"/>
        <v>0</v>
      </c>
      <c r="P134" s="27">
        <v>52</v>
      </c>
      <c r="Q134" s="27">
        <v>-48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20</v>
      </c>
      <c r="Z134" s="27">
        <v>-1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30</v>
      </c>
      <c r="AI134" s="27">
        <v>80</v>
      </c>
    </row>
    <row r="135" spans="1:35">
      <c r="A135" s="5"/>
      <c r="B135" s="5"/>
      <c r="C135" s="5" t="s">
        <v>320</v>
      </c>
      <c r="D135" s="5" t="s">
        <v>290</v>
      </c>
      <c r="E135" s="5" t="s">
        <v>321</v>
      </c>
      <c r="F135" s="5"/>
      <c r="G135" s="26" t="str">
        <f t="shared" si="4"/>
        <v/>
      </c>
      <c r="I135" s="27">
        <v>7620</v>
      </c>
      <c r="J135" s="27">
        <v>7630</v>
      </c>
      <c r="K135" s="27">
        <v>88.9</v>
      </c>
      <c r="L135" s="27">
        <v>5.49</v>
      </c>
      <c r="M135" s="27">
        <f t="shared" ca="1" si="3"/>
        <v>0</v>
      </c>
      <c r="N135" s="27">
        <v>111.125</v>
      </c>
      <c r="O135" s="27">
        <f t="shared" ca="1" si="5"/>
        <v>0</v>
      </c>
      <c r="P135" s="27">
        <v>52</v>
      </c>
      <c r="Q135" s="27">
        <v>-48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20</v>
      </c>
      <c r="Z135" s="27">
        <v>-1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30</v>
      </c>
      <c r="AI135" s="27">
        <v>80</v>
      </c>
    </row>
    <row r="136" spans="1:35">
      <c r="A136" s="5"/>
      <c r="B136" s="5"/>
      <c r="C136" s="5" t="s">
        <v>292</v>
      </c>
      <c r="D136" s="5" t="s">
        <v>322</v>
      </c>
      <c r="E136" s="5"/>
      <c r="F136" s="5"/>
      <c r="G136" s="26" t="str">
        <f t="shared" si="4"/>
        <v/>
      </c>
      <c r="I136" s="27">
        <v>7630</v>
      </c>
      <c r="J136" s="27">
        <v>7640</v>
      </c>
      <c r="K136" s="27">
        <v>88.9</v>
      </c>
      <c r="L136" s="27">
        <v>5.49</v>
      </c>
      <c r="M136" s="27">
        <f t="shared" ca="1" si="3"/>
        <v>300</v>
      </c>
      <c r="N136" s="27">
        <v>111.125</v>
      </c>
      <c r="O136" s="27">
        <f t="shared" ca="1" si="5"/>
        <v>168.3</v>
      </c>
      <c r="P136" s="27">
        <v>52</v>
      </c>
      <c r="Q136" s="27">
        <v>-48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20</v>
      </c>
      <c r="Z136" s="27">
        <v>-1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30</v>
      </c>
      <c r="AI136" s="27">
        <v>80</v>
      </c>
    </row>
    <row r="137" spans="1:35">
      <c r="A137" s="5"/>
      <c r="B137" s="5"/>
      <c r="C137" s="5" t="s">
        <v>294</v>
      </c>
      <c r="D137" s="5" t="s">
        <v>323</v>
      </c>
      <c r="E137" s="5"/>
      <c r="F137" s="5"/>
      <c r="G137" s="26" t="str">
        <f t="shared" si="4"/>
        <v/>
      </c>
      <c r="I137" s="27">
        <v>7640</v>
      </c>
      <c r="J137" s="27">
        <v>7650</v>
      </c>
      <c r="K137" s="27">
        <v>88.9</v>
      </c>
      <c r="L137" s="27">
        <v>5.49</v>
      </c>
      <c r="M137" s="27">
        <f t="shared" ca="1" si="3"/>
        <v>0</v>
      </c>
      <c r="N137" s="27">
        <v>111.125</v>
      </c>
      <c r="O137" s="27">
        <f t="shared" ca="1" si="5"/>
        <v>0</v>
      </c>
      <c r="P137" s="27">
        <v>52</v>
      </c>
      <c r="Q137" s="27">
        <v>-48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20</v>
      </c>
      <c r="Z137" s="27">
        <v>-1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30</v>
      </c>
      <c r="AI137" s="27">
        <v>80</v>
      </c>
    </row>
    <row r="138" spans="1:35">
      <c r="A138" s="5"/>
      <c r="B138" s="5"/>
      <c r="C138" s="5" t="s">
        <v>296</v>
      </c>
      <c r="D138" s="5" t="s">
        <v>324</v>
      </c>
      <c r="E138" s="5"/>
      <c r="F138" s="5"/>
      <c r="G138" s="26" t="str">
        <f t="shared" si="4"/>
        <v/>
      </c>
      <c r="I138" s="27">
        <v>7650</v>
      </c>
      <c r="J138" s="27">
        <v>7660</v>
      </c>
      <c r="K138" s="27">
        <v>88.9</v>
      </c>
      <c r="L138" s="27">
        <v>5.49</v>
      </c>
      <c r="M138" s="27">
        <f t="shared" ca="1" si="3"/>
        <v>0</v>
      </c>
      <c r="N138" s="27">
        <v>111.125</v>
      </c>
      <c r="O138" s="27">
        <f t="shared" ca="1" si="5"/>
        <v>0</v>
      </c>
      <c r="P138" s="27">
        <v>52</v>
      </c>
      <c r="Q138" s="27">
        <v>-48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20</v>
      </c>
      <c r="Z138" s="27">
        <v>-1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30</v>
      </c>
      <c r="AI138" s="27">
        <v>80</v>
      </c>
    </row>
    <row r="139" spans="1:35">
      <c r="A139" s="5"/>
      <c r="B139" s="5"/>
      <c r="C139" s="5" t="s">
        <v>298</v>
      </c>
      <c r="D139" s="5" t="s">
        <v>325</v>
      </c>
      <c r="E139" s="5"/>
      <c r="F139" s="5"/>
      <c r="G139" s="26" t="str">
        <f t="shared" si="4"/>
        <v/>
      </c>
      <c r="I139" s="27">
        <v>7660</v>
      </c>
      <c r="J139" s="27">
        <v>7661</v>
      </c>
      <c r="K139" s="27">
        <v>88.9</v>
      </c>
      <c r="L139" s="27">
        <v>5.49</v>
      </c>
      <c r="M139" s="27">
        <f t="shared" ref="M139:M202" ca="1" si="6">IFERROR(OFFSET($G$11,MATCH(I139&amp;" "&amp;J139,$G$11:$G$1939,0),0),0)</f>
        <v>0</v>
      </c>
      <c r="N139" s="27">
        <v>111.125</v>
      </c>
      <c r="O139" s="27">
        <f t="shared" ca="1" si="5"/>
        <v>0</v>
      </c>
      <c r="P139" s="27">
        <v>52</v>
      </c>
      <c r="Q139" s="27">
        <v>-48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20</v>
      </c>
      <c r="Z139" s="27">
        <v>-1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30</v>
      </c>
      <c r="AI139" s="27">
        <v>80</v>
      </c>
    </row>
    <row r="140" spans="1:35">
      <c r="A140" s="5"/>
      <c r="B140" s="5"/>
      <c r="C140" s="5" t="s">
        <v>326</v>
      </c>
      <c r="D140" s="5" t="s">
        <v>327</v>
      </c>
      <c r="E140" s="5"/>
      <c r="F140" s="5"/>
      <c r="G140" s="26" t="str">
        <f t="shared" ref="G140:G232" si="7">A140&amp;" "&amp;B140</f>
        <v/>
      </c>
      <c r="I140" s="27">
        <v>7661</v>
      </c>
      <c r="J140" s="27">
        <v>7670</v>
      </c>
      <c r="K140" s="27">
        <v>88.9</v>
      </c>
      <c r="L140" s="27">
        <v>5.49</v>
      </c>
      <c r="M140" s="27">
        <f t="shared" ca="1" si="6"/>
        <v>0</v>
      </c>
      <c r="N140" s="27">
        <v>111.125</v>
      </c>
      <c r="O140" s="27">
        <f t="shared" ref="O140:O203" ca="1" si="8">IF(M140&lt;&gt;0,INDEX($I$4:$AT$4,MATCH(K140&amp;" "&amp;M140,$I$5:$AT$5,0)),0)</f>
        <v>0</v>
      </c>
      <c r="P140" s="27">
        <v>52</v>
      </c>
      <c r="Q140" s="27">
        <v>-48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20</v>
      </c>
      <c r="Z140" s="27">
        <v>-1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30</v>
      </c>
      <c r="AI140" s="27">
        <v>80</v>
      </c>
    </row>
    <row r="141" spans="1:35">
      <c r="A141" s="5"/>
      <c r="B141" s="5"/>
      <c r="C141" s="5" t="s">
        <v>328</v>
      </c>
      <c r="D141" s="5" t="s">
        <v>329</v>
      </c>
      <c r="E141" s="5"/>
      <c r="F141" s="5"/>
      <c r="G141" s="26" t="str">
        <f t="shared" si="7"/>
        <v/>
      </c>
      <c r="I141" s="27">
        <v>7670</v>
      </c>
      <c r="J141" s="27">
        <v>7680</v>
      </c>
      <c r="K141" s="27">
        <v>88.9</v>
      </c>
      <c r="L141" s="27">
        <v>5.49</v>
      </c>
      <c r="M141" s="27">
        <f t="shared" ca="1" si="6"/>
        <v>0</v>
      </c>
      <c r="N141" s="27">
        <v>111.125</v>
      </c>
      <c r="O141" s="27">
        <f t="shared" ca="1" si="8"/>
        <v>0</v>
      </c>
      <c r="P141" s="27">
        <v>52</v>
      </c>
      <c r="Q141" s="27">
        <v>-48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20</v>
      </c>
      <c r="Z141" s="27">
        <v>-1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30</v>
      </c>
      <c r="AI141" s="27">
        <v>80</v>
      </c>
    </row>
    <row r="142" spans="1:35">
      <c r="A142" s="5"/>
      <c r="B142" s="5"/>
      <c r="C142" s="5" t="s">
        <v>304</v>
      </c>
      <c r="D142" s="5" t="s">
        <v>330</v>
      </c>
      <c r="E142" s="5"/>
      <c r="F142" s="5"/>
      <c r="G142" s="26" t="str">
        <f t="shared" si="7"/>
        <v/>
      </c>
      <c r="I142" s="27">
        <v>7680</v>
      </c>
      <c r="J142" s="27">
        <v>7681</v>
      </c>
      <c r="K142" s="27">
        <v>88.9</v>
      </c>
      <c r="L142" s="27">
        <v>5.49</v>
      </c>
      <c r="M142" s="27">
        <f t="shared" ca="1" si="6"/>
        <v>0</v>
      </c>
      <c r="N142" s="27">
        <v>111.125</v>
      </c>
      <c r="O142" s="27">
        <f t="shared" ca="1" si="8"/>
        <v>0</v>
      </c>
      <c r="P142" s="27">
        <v>52</v>
      </c>
      <c r="Q142" s="27">
        <v>-48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20</v>
      </c>
      <c r="Z142" s="27">
        <v>-1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30</v>
      </c>
      <c r="AI142" s="27">
        <v>80</v>
      </c>
    </row>
    <row r="143" spans="1:35">
      <c r="A143" s="5"/>
      <c r="B143" s="5"/>
      <c r="C143" s="5" t="s">
        <v>331</v>
      </c>
      <c r="D143" s="5" t="s">
        <v>332</v>
      </c>
      <c r="E143" s="5"/>
      <c r="F143" s="5"/>
      <c r="G143" s="26" t="str">
        <f t="shared" si="7"/>
        <v/>
      </c>
      <c r="I143" s="27">
        <v>7681</v>
      </c>
      <c r="J143" s="27">
        <v>7690</v>
      </c>
      <c r="K143" s="27">
        <v>88.9</v>
      </c>
      <c r="L143" s="27">
        <v>5.49</v>
      </c>
      <c r="M143" s="27">
        <f t="shared" ca="1" si="6"/>
        <v>0</v>
      </c>
      <c r="N143" s="27">
        <v>111.125</v>
      </c>
      <c r="O143" s="27">
        <f t="shared" ca="1" si="8"/>
        <v>0</v>
      </c>
      <c r="P143" s="27">
        <v>52</v>
      </c>
      <c r="Q143" s="27">
        <v>-48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20</v>
      </c>
      <c r="Z143" s="27">
        <v>-1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30</v>
      </c>
      <c r="AI143" s="27">
        <v>80</v>
      </c>
    </row>
    <row r="144" spans="1:35">
      <c r="A144" s="5"/>
      <c r="B144" s="5"/>
      <c r="C144" s="5" t="s">
        <v>333</v>
      </c>
      <c r="D144" s="5" t="s">
        <v>334</v>
      </c>
      <c r="E144" s="5"/>
      <c r="F144" s="5"/>
      <c r="G144" s="26" t="str">
        <f t="shared" si="7"/>
        <v/>
      </c>
      <c r="I144" s="27">
        <v>7690</v>
      </c>
      <c r="J144" s="27">
        <v>7700</v>
      </c>
      <c r="K144" s="27">
        <v>88.9</v>
      </c>
      <c r="L144" s="27">
        <v>5.49</v>
      </c>
      <c r="M144" s="27">
        <f t="shared" ca="1" si="6"/>
        <v>0</v>
      </c>
      <c r="N144" s="27">
        <v>111.125</v>
      </c>
      <c r="O144" s="27">
        <f t="shared" ca="1" si="8"/>
        <v>0</v>
      </c>
      <c r="P144" s="27">
        <v>52</v>
      </c>
      <c r="Q144" s="27">
        <v>-48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20</v>
      </c>
      <c r="Z144" s="27">
        <v>-1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30</v>
      </c>
      <c r="AI144" s="27">
        <v>80</v>
      </c>
    </row>
    <row r="145" spans="1:35">
      <c r="A145" s="5"/>
      <c r="B145" s="5"/>
      <c r="C145" s="5" t="s">
        <v>310</v>
      </c>
      <c r="D145" s="5" t="s">
        <v>293</v>
      </c>
      <c r="E145" s="5"/>
      <c r="F145" s="5"/>
      <c r="G145" s="26" t="str">
        <f t="shared" si="7"/>
        <v/>
      </c>
      <c r="I145" s="27">
        <v>7700</v>
      </c>
      <c r="J145" s="27">
        <v>7750</v>
      </c>
      <c r="K145" s="27">
        <v>114.3</v>
      </c>
      <c r="L145" s="27">
        <v>6.02</v>
      </c>
      <c r="M145" s="27">
        <f t="shared" ca="1" si="6"/>
        <v>0</v>
      </c>
      <c r="N145" s="27">
        <v>111.125</v>
      </c>
      <c r="O145" s="27">
        <f t="shared" ca="1" si="8"/>
        <v>0</v>
      </c>
      <c r="P145" s="27">
        <v>52</v>
      </c>
      <c r="Q145" s="27">
        <v>-48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20</v>
      </c>
      <c r="Z145" s="27">
        <v>-1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30</v>
      </c>
      <c r="AI145" s="27">
        <v>100</v>
      </c>
    </row>
    <row r="146" spans="1:35">
      <c r="A146" s="5"/>
      <c r="B146" s="5"/>
      <c r="C146" s="5" t="s">
        <v>335</v>
      </c>
      <c r="D146" s="5" t="s">
        <v>336</v>
      </c>
      <c r="E146" s="5" t="s">
        <v>314</v>
      </c>
      <c r="F146" s="5"/>
      <c r="G146" s="26" t="str">
        <f t="shared" si="7"/>
        <v/>
      </c>
      <c r="I146" s="27">
        <v>7750</v>
      </c>
      <c r="J146" s="27">
        <v>7760</v>
      </c>
      <c r="K146" s="27">
        <v>114.3</v>
      </c>
      <c r="L146" s="27">
        <v>6.02</v>
      </c>
      <c r="M146" s="27">
        <f t="shared" ca="1" si="6"/>
        <v>300</v>
      </c>
      <c r="N146" s="27">
        <v>111.125</v>
      </c>
      <c r="O146" s="27">
        <f t="shared" ca="1" si="8"/>
        <v>200</v>
      </c>
      <c r="P146" s="27">
        <v>52</v>
      </c>
      <c r="Q146" s="27">
        <v>-48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20</v>
      </c>
      <c r="Z146" s="27">
        <v>-1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30</v>
      </c>
      <c r="AI146" s="27">
        <v>100</v>
      </c>
    </row>
    <row r="147" spans="1:35">
      <c r="A147" s="5"/>
      <c r="B147" s="5"/>
      <c r="C147" s="5" t="s">
        <v>337</v>
      </c>
      <c r="D147" s="5"/>
      <c r="E147" s="5"/>
      <c r="F147" s="5"/>
      <c r="G147" s="26" t="str">
        <f t="shared" si="7"/>
        <v/>
      </c>
      <c r="I147" s="27">
        <v>7760</v>
      </c>
      <c r="J147" s="27">
        <v>7770</v>
      </c>
      <c r="K147" s="27">
        <v>114.3</v>
      </c>
      <c r="L147" s="27">
        <v>6.02</v>
      </c>
      <c r="M147" s="27">
        <f t="shared" ca="1" si="6"/>
        <v>300</v>
      </c>
      <c r="N147" s="27">
        <v>77.8</v>
      </c>
      <c r="O147" s="27">
        <f t="shared" ca="1" si="8"/>
        <v>200</v>
      </c>
      <c r="P147" s="27">
        <v>52</v>
      </c>
      <c r="Q147" s="27">
        <v>-48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20</v>
      </c>
      <c r="Z147" s="27">
        <v>-1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30</v>
      </c>
      <c r="AI147" s="27">
        <v>100</v>
      </c>
    </row>
    <row r="148" spans="1:35">
      <c r="A148" s="5">
        <v>6485</v>
      </c>
      <c r="B148" s="5">
        <v>6490</v>
      </c>
      <c r="C148" s="5" t="s">
        <v>316</v>
      </c>
      <c r="D148" s="5" t="s">
        <v>317</v>
      </c>
      <c r="E148" s="5"/>
      <c r="F148" s="5"/>
      <c r="G148" s="26" t="str">
        <f t="shared" si="7"/>
        <v>6485 6490</v>
      </c>
      <c r="I148" s="27">
        <v>7700</v>
      </c>
      <c r="J148" s="27">
        <v>7710</v>
      </c>
      <c r="K148" s="27">
        <v>114.3</v>
      </c>
      <c r="L148" s="27">
        <v>6.02</v>
      </c>
      <c r="M148" s="27">
        <f t="shared" ca="1" si="6"/>
        <v>0</v>
      </c>
      <c r="N148" s="27">
        <v>77.8</v>
      </c>
      <c r="O148" s="27">
        <f t="shared" ca="1" si="8"/>
        <v>0</v>
      </c>
      <c r="P148" s="27">
        <v>52</v>
      </c>
      <c r="Q148" s="27">
        <v>-48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20</v>
      </c>
      <c r="Z148" s="27">
        <v>-1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30</v>
      </c>
      <c r="AI148" s="27">
        <v>100</v>
      </c>
    </row>
    <row r="149" spans="1:35">
      <c r="A149" s="5"/>
      <c r="B149" s="5"/>
      <c r="C149" s="5" t="s">
        <v>284</v>
      </c>
      <c r="D149" s="5" t="s">
        <v>318</v>
      </c>
      <c r="E149" s="5"/>
      <c r="F149" s="5"/>
      <c r="G149" s="26" t="str">
        <f>LEFT(RIGHT(D149,7),3)</f>
        <v>300</v>
      </c>
      <c r="H149" s="8"/>
      <c r="I149" s="27">
        <v>7710</v>
      </c>
      <c r="J149" s="27">
        <v>7720</v>
      </c>
      <c r="K149" s="27">
        <v>114.3</v>
      </c>
      <c r="L149" s="27">
        <v>6.02</v>
      </c>
      <c r="M149" s="27">
        <f t="shared" ca="1" si="6"/>
        <v>0</v>
      </c>
      <c r="N149" s="27">
        <v>77.8</v>
      </c>
      <c r="O149" s="27">
        <f t="shared" ca="1" si="8"/>
        <v>0</v>
      </c>
      <c r="P149" s="27">
        <v>52</v>
      </c>
      <c r="Q149" s="27">
        <v>-48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20</v>
      </c>
      <c r="Z149" s="27">
        <v>-1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30</v>
      </c>
      <c r="AI149" s="27">
        <v>100</v>
      </c>
    </row>
    <row r="150" spans="1:35">
      <c r="A150" s="5"/>
      <c r="B150" s="5"/>
      <c r="C150" s="5" t="s">
        <v>341</v>
      </c>
      <c r="D150" s="5" t="s">
        <v>287</v>
      </c>
      <c r="E150" s="5" t="s">
        <v>288</v>
      </c>
      <c r="F150" s="5"/>
      <c r="G150" s="26" t="str">
        <f>RIGHT(C150,7)</f>
        <v>111.125</v>
      </c>
      <c r="H150" s="8"/>
      <c r="I150" s="27">
        <v>7722</v>
      </c>
      <c r="J150" s="27">
        <v>7725</v>
      </c>
      <c r="K150" s="27">
        <v>114.3</v>
      </c>
      <c r="L150" s="27">
        <v>6.02</v>
      </c>
      <c r="M150" s="27">
        <f t="shared" ca="1" si="6"/>
        <v>0</v>
      </c>
      <c r="N150" s="27">
        <v>77.8</v>
      </c>
      <c r="O150" s="27">
        <f t="shared" ca="1" si="8"/>
        <v>0</v>
      </c>
      <c r="P150" s="27">
        <v>52</v>
      </c>
      <c r="Q150" s="27">
        <v>-48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20</v>
      </c>
      <c r="Z150" s="27">
        <v>-1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30</v>
      </c>
      <c r="AI150" s="27">
        <v>100</v>
      </c>
    </row>
    <row r="151" spans="1:35">
      <c r="A151" s="5"/>
      <c r="B151" s="5"/>
      <c r="C151" s="5" t="s">
        <v>320</v>
      </c>
      <c r="D151" s="5" t="s">
        <v>290</v>
      </c>
      <c r="E151" s="5" t="s">
        <v>321</v>
      </c>
      <c r="F151" s="5"/>
      <c r="G151" s="26" t="str">
        <f t="shared" ref="G151:G163" si="9">A151&amp;" "&amp;B151</f>
        <v/>
      </c>
      <c r="H151" s="8"/>
      <c r="I151" s="27">
        <v>7725</v>
      </c>
      <c r="J151" s="27">
        <v>7810</v>
      </c>
      <c r="K151" s="27">
        <v>114.3</v>
      </c>
      <c r="L151" s="27">
        <v>6.02</v>
      </c>
      <c r="M151" s="27">
        <f t="shared" ca="1" si="6"/>
        <v>0</v>
      </c>
      <c r="N151" s="27">
        <v>77.8</v>
      </c>
      <c r="O151" s="27">
        <f t="shared" ca="1" si="8"/>
        <v>0</v>
      </c>
      <c r="P151" s="27">
        <v>52</v>
      </c>
      <c r="Q151" s="27">
        <v>-48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20</v>
      </c>
      <c r="Z151" s="27">
        <v>-1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30</v>
      </c>
      <c r="AI151" s="27">
        <v>100</v>
      </c>
    </row>
    <row r="152" spans="1:35">
      <c r="A152" s="5"/>
      <c r="B152" s="5"/>
      <c r="C152" s="5" t="s">
        <v>292</v>
      </c>
      <c r="D152" s="5" t="s">
        <v>322</v>
      </c>
      <c r="E152" s="5"/>
      <c r="F152" s="5"/>
      <c r="G152" s="26" t="str">
        <f t="shared" si="9"/>
        <v/>
      </c>
      <c r="H152" s="8"/>
      <c r="I152" s="27">
        <v>7810</v>
      </c>
      <c r="J152" s="27">
        <v>7726</v>
      </c>
      <c r="K152" s="27">
        <v>114.3</v>
      </c>
      <c r="L152" s="27">
        <v>6.02</v>
      </c>
      <c r="M152" s="27">
        <f t="shared" ca="1" si="6"/>
        <v>0</v>
      </c>
      <c r="N152" s="27">
        <v>77.8</v>
      </c>
      <c r="O152" s="27">
        <f t="shared" ca="1" si="8"/>
        <v>0</v>
      </c>
      <c r="P152" s="27">
        <v>20</v>
      </c>
      <c r="Q152" s="27">
        <v>20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1</v>
      </c>
      <c r="Z152" s="27">
        <v>1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1</v>
      </c>
      <c r="AI152" s="27">
        <v>100</v>
      </c>
    </row>
    <row r="153" spans="1:35">
      <c r="A153" s="5"/>
      <c r="B153" s="5"/>
      <c r="C153" s="5" t="s">
        <v>294</v>
      </c>
      <c r="D153" s="5" t="s">
        <v>323</v>
      </c>
      <c r="E153" s="5"/>
      <c r="F153" s="5"/>
      <c r="G153" s="26" t="str">
        <f t="shared" si="9"/>
        <v/>
      </c>
      <c r="H153" s="8"/>
      <c r="I153" s="27">
        <v>7721</v>
      </c>
      <c r="J153" s="27">
        <v>7727</v>
      </c>
      <c r="K153" s="27">
        <v>114.3</v>
      </c>
      <c r="L153" s="27">
        <v>6.02</v>
      </c>
      <c r="M153" s="27">
        <f t="shared" ca="1" si="6"/>
        <v>0</v>
      </c>
      <c r="N153" s="27">
        <v>77.8</v>
      </c>
      <c r="O153" s="27">
        <f t="shared" ca="1" si="8"/>
        <v>0</v>
      </c>
      <c r="P153" s="27">
        <v>52</v>
      </c>
      <c r="Q153" s="27">
        <v>-48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20</v>
      </c>
      <c r="Z153" s="27">
        <v>-1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30</v>
      </c>
      <c r="AI153" s="27">
        <v>100</v>
      </c>
    </row>
    <row r="154" spans="1:35">
      <c r="A154" s="5"/>
      <c r="B154" s="5"/>
      <c r="C154" s="5" t="s">
        <v>296</v>
      </c>
      <c r="D154" s="5" t="s">
        <v>324</v>
      </c>
      <c r="E154" s="5"/>
      <c r="F154" s="5"/>
      <c r="G154" s="26" t="str">
        <f t="shared" si="9"/>
        <v/>
      </c>
      <c r="H154" s="8"/>
      <c r="I154" s="27">
        <v>7728</v>
      </c>
      <c r="J154" s="27">
        <v>7722</v>
      </c>
      <c r="K154" s="27">
        <v>114.3</v>
      </c>
      <c r="L154" s="27">
        <v>6.02</v>
      </c>
      <c r="M154" s="27">
        <f t="shared" ca="1" si="6"/>
        <v>0</v>
      </c>
      <c r="N154" s="27">
        <v>77.8</v>
      </c>
      <c r="O154" s="27">
        <f t="shared" ca="1" si="8"/>
        <v>0</v>
      </c>
      <c r="P154" s="27">
        <v>52</v>
      </c>
      <c r="Q154" s="27">
        <v>-48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20</v>
      </c>
      <c r="Z154" s="27">
        <v>-1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30</v>
      </c>
      <c r="AI154" s="27">
        <v>100</v>
      </c>
    </row>
    <row r="155" spans="1:35">
      <c r="A155" s="5"/>
      <c r="B155" s="5"/>
      <c r="C155" s="5" t="s">
        <v>298</v>
      </c>
      <c r="D155" s="5" t="s">
        <v>325</v>
      </c>
      <c r="E155" s="5"/>
      <c r="F155" s="5"/>
      <c r="G155" s="26" t="str">
        <f t="shared" si="9"/>
        <v/>
      </c>
      <c r="H155" s="8"/>
      <c r="I155" s="27">
        <v>7722</v>
      </c>
      <c r="J155" s="27">
        <v>7723</v>
      </c>
      <c r="K155" s="27">
        <v>114.3</v>
      </c>
      <c r="L155" s="27">
        <v>6.02</v>
      </c>
      <c r="M155" s="27">
        <f t="shared" ca="1" si="6"/>
        <v>0</v>
      </c>
      <c r="N155" s="27">
        <v>77.8</v>
      </c>
      <c r="O155" s="27">
        <f t="shared" ca="1" si="8"/>
        <v>0</v>
      </c>
      <c r="P155" s="27">
        <v>52</v>
      </c>
      <c r="Q155" s="27">
        <v>-48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20</v>
      </c>
      <c r="Z155" s="27">
        <v>-1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30</v>
      </c>
      <c r="AI155" s="27">
        <v>100</v>
      </c>
    </row>
    <row r="156" spans="1:35">
      <c r="A156" s="5"/>
      <c r="B156" s="5"/>
      <c r="C156" s="5" t="s">
        <v>326</v>
      </c>
      <c r="D156" s="5" t="s">
        <v>327</v>
      </c>
      <c r="E156" s="5"/>
      <c r="F156" s="5"/>
      <c r="G156" s="26" t="str">
        <f t="shared" si="9"/>
        <v/>
      </c>
      <c r="H156" s="8"/>
      <c r="I156" s="27">
        <v>7723</v>
      </c>
      <c r="J156" s="27">
        <v>7800</v>
      </c>
      <c r="K156" s="27">
        <v>114.3</v>
      </c>
      <c r="L156" s="27">
        <v>6.02</v>
      </c>
      <c r="M156" s="27">
        <f t="shared" ca="1" si="6"/>
        <v>0</v>
      </c>
      <c r="N156" s="27">
        <v>77.8</v>
      </c>
      <c r="O156" s="27">
        <f t="shared" ca="1" si="8"/>
        <v>0</v>
      </c>
      <c r="P156" s="27">
        <v>52</v>
      </c>
      <c r="Q156" s="27">
        <v>-48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20</v>
      </c>
      <c r="Z156" s="27">
        <v>-1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30</v>
      </c>
      <c r="AI156" s="27">
        <v>100</v>
      </c>
    </row>
    <row r="157" spans="1:35">
      <c r="A157" s="5"/>
      <c r="B157" s="5"/>
      <c r="C157" s="5" t="s">
        <v>328</v>
      </c>
      <c r="D157" s="5" t="s">
        <v>329</v>
      </c>
      <c r="E157" s="5"/>
      <c r="F157" s="5"/>
      <c r="G157" s="26" t="str">
        <f t="shared" si="9"/>
        <v/>
      </c>
      <c r="H157" s="8"/>
      <c r="I157" s="27">
        <v>7800</v>
      </c>
      <c r="J157" s="27">
        <v>7724</v>
      </c>
      <c r="K157" s="27">
        <v>114.3</v>
      </c>
      <c r="L157" s="27">
        <v>6.02</v>
      </c>
      <c r="M157" s="27">
        <f t="shared" ca="1" si="6"/>
        <v>0</v>
      </c>
      <c r="N157" s="27">
        <v>77.8</v>
      </c>
      <c r="O157" s="27">
        <f t="shared" ca="1" si="8"/>
        <v>0</v>
      </c>
      <c r="P157" s="27">
        <v>20</v>
      </c>
      <c r="Q157" s="27">
        <v>20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1</v>
      </c>
      <c r="Z157" s="27">
        <v>1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1</v>
      </c>
      <c r="AI157" s="27">
        <v>100</v>
      </c>
    </row>
    <row r="158" spans="1:35">
      <c r="A158" s="5"/>
      <c r="B158" s="5"/>
      <c r="C158" s="5" t="s">
        <v>304</v>
      </c>
      <c r="D158" s="5" t="s">
        <v>330</v>
      </c>
      <c r="E158" s="5"/>
      <c r="F158" s="5"/>
      <c r="G158" s="26" t="str">
        <f t="shared" si="9"/>
        <v/>
      </c>
      <c r="H158" s="8"/>
      <c r="I158" s="27">
        <v>7531</v>
      </c>
      <c r="J158" s="27">
        <v>7540</v>
      </c>
      <c r="K158" s="27">
        <v>114.3</v>
      </c>
      <c r="L158" s="27">
        <v>6.02</v>
      </c>
      <c r="M158" s="27">
        <f t="shared" ca="1" si="6"/>
        <v>0</v>
      </c>
      <c r="N158" s="27">
        <v>77.8</v>
      </c>
      <c r="O158" s="27">
        <f t="shared" ca="1" si="8"/>
        <v>0</v>
      </c>
      <c r="P158" s="27">
        <v>52</v>
      </c>
      <c r="Q158" s="27">
        <v>-48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10</v>
      </c>
      <c r="Z158" s="27">
        <v>-1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30</v>
      </c>
      <c r="AI158" s="27">
        <v>100</v>
      </c>
    </row>
    <row r="159" spans="1:35">
      <c r="A159" s="5"/>
      <c r="B159" s="5"/>
      <c r="C159" s="5" t="s">
        <v>331</v>
      </c>
      <c r="D159" s="5" t="s">
        <v>332</v>
      </c>
      <c r="E159" s="5"/>
      <c r="F159" s="5"/>
      <c r="G159" s="26" t="str">
        <f t="shared" si="9"/>
        <v/>
      </c>
      <c r="H159" s="8"/>
      <c r="I159" s="27">
        <v>7430</v>
      </c>
      <c r="J159" s="27">
        <v>7435</v>
      </c>
      <c r="K159" s="27">
        <v>88.9</v>
      </c>
      <c r="L159" s="27">
        <v>5.49</v>
      </c>
      <c r="M159" s="27">
        <f t="shared" ca="1" si="6"/>
        <v>0</v>
      </c>
      <c r="N159" s="27">
        <v>77.8</v>
      </c>
      <c r="O159" s="27">
        <f t="shared" ca="1" si="8"/>
        <v>0</v>
      </c>
      <c r="P159" s="27">
        <v>110</v>
      </c>
      <c r="Q159" s="27">
        <v>-48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10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30</v>
      </c>
      <c r="AI159" s="27">
        <v>80</v>
      </c>
    </row>
    <row r="160" spans="1:35">
      <c r="A160" s="5"/>
      <c r="B160" s="5"/>
      <c r="C160" s="5" t="s">
        <v>333</v>
      </c>
      <c r="D160" s="5" t="s">
        <v>334</v>
      </c>
      <c r="E160" s="5"/>
      <c r="F160" s="5"/>
      <c r="G160" s="26" t="str">
        <f t="shared" si="9"/>
        <v/>
      </c>
      <c r="H160" s="8"/>
      <c r="I160" s="27">
        <v>7435</v>
      </c>
      <c r="J160" s="27">
        <v>7440</v>
      </c>
      <c r="K160" s="27">
        <v>88.9</v>
      </c>
      <c r="L160" s="27">
        <v>5.49</v>
      </c>
      <c r="M160" s="27">
        <f t="shared" ca="1" si="6"/>
        <v>0</v>
      </c>
      <c r="N160" s="27">
        <v>77.8</v>
      </c>
      <c r="O160" s="27">
        <f t="shared" ca="1" si="8"/>
        <v>0</v>
      </c>
      <c r="P160" s="27">
        <v>110</v>
      </c>
      <c r="Q160" s="27">
        <v>-48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10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30</v>
      </c>
      <c r="AI160" s="27">
        <v>80</v>
      </c>
    </row>
    <row r="161" spans="1:35">
      <c r="A161" s="5"/>
      <c r="B161" s="5"/>
      <c r="C161" s="5" t="s">
        <v>310</v>
      </c>
      <c r="D161" s="5" t="s">
        <v>293</v>
      </c>
      <c r="E161" s="5"/>
      <c r="F161" s="5"/>
      <c r="G161" s="26" t="str">
        <f t="shared" si="9"/>
        <v/>
      </c>
      <c r="H161" s="8"/>
      <c r="I161" s="27">
        <v>7440</v>
      </c>
      <c r="J161" s="27">
        <v>7449</v>
      </c>
      <c r="K161" s="27">
        <v>88.9</v>
      </c>
      <c r="L161" s="27">
        <v>5.49</v>
      </c>
      <c r="M161" s="27">
        <f t="shared" ca="1" si="6"/>
        <v>0</v>
      </c>
      <c r="N161" s="27">
        <v>77.8</v>
      </c>
      <c r="O161" s="27">
        <f t="shared" ca="1" si="8"/>
        <v>0</v>
      </c>
      <c r="P161" s="27">
        <v>110</v>
      </c>
      <c r="Q161" s="27">
        <v>-48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10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30</v>
      </c>
      <c r="AI161" s="27">
        <v>80</v>
      </c>
    </row>
    <row r="162" spans="1:35">
      <c r="A162" s="5"/>
      <c r="B162" s="5"/>
      <c r="C162" s="5" t="s">
        <v>335</v>
      </c>
      <c r="D162" s="5" t="s">
        <v>336</v>
      </c>
      <c r="E162" s="5" t="s">
        <v>314</v>
      </c>
      <c r="F162" s="5"/>
      <c r="G162" s="26" t="str">
        <f t="shared" si="9"/>
        <v/>
      </c>
      <c r="H162" s="8"/>
      <c r="I162" s="27">
        <v>7440</v>
      </c>
      <c r="J162" s="27">
        <v>7480</v>
      </c>
      <c r="K162" s="27">
        <v>88.9</v>
      </c>
      <c r="L162" s="27">
        <v>5.49</v>
      </c>
      <c r="M162" s="27">
        <f t="shared" ca="1" si="6"/>
        <v>0</v>
      </c>
      <c r="N162" s="27">
        <v>77.8</v>
      </c>
      <c r="O162" s="27">
        <f t="shared" ca="1" si="8"/>
        <v>0</v>
      </c>
      <c r="P162" s="27">
        <v>110</v>
      </c>
      <c r="Q162" s="27">
        <v>-48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10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30</v>
      </c>
      <c r="AI162" s="27">
        <v>80</v>
      </c>
    </row>
    <row r="163" spans="1:35">
      <c r="A163" s="5"/>
      <c r="B163" s="5"/>
      <c r="C163" s="5" t="s">
        <v>337</v>
      </c>
      <c r="D163" s="5"/>
      <c r="E163" s="5"/>
      <c r="F163" s="5"/>
      <c r="G163" s="26" t="str">
        <f t="shared" si="9"/>
        <v/>
      </c>
      <c r="H163" s="8"/>
      <c r="I163" s="27">
        <v>7480</v>
      </c>
      <c r="J163" s="27">
        <v>7490</v>
      </c>
      <c r="K163" s="27">
        <v>88.9</v>
      </c>
      <c r="L163" s="27">
        <v>5.49</v>
      </c>
      <c r="M163" s="27">
        <f t="shared" ca="1" si="6"/>
        <v>0</v>
      </c>
      <c r="N163" s="27">
        <v>77.8</v>
      </c>
      <c r="O163" s="27">
        <f t="shared" ca="1" si="8"/>
        <v>0</v>
      </c>
      <c r="P163" s="27">
        <v>110</v>
      </c>
      <c r="Q163" s="27">
        <v>-48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10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30</v>
      </c>
      <c r="AI163" s="27">
        <v>80</v>
      </c>
    </row>
    <row r="164" spans="1:35">
      <c r="A164" s="5"/>
      <c r="B164" s="5"/>
      <c r="C164" s="5"/>
      <c r="D164" s="5"/>
      <c r="E164" s="5"/>
      <c r="F164" s="5"/>
      <c r="G164" s="26"/>
      <c r="H164" s="8"/>
      <c r="I164" s="27">
        <v>7490</v>
      </c>
      <c r="J164" s="27">
        <v>7500</v>
      </c>
      <c r="K164" s="27">
        <v>88.9</v>
      </c>
      <c r="L164" s="27">
        <v>5.49</v>
      </c>
      <c r="M164" s="27">
        <f t="shared" ca="1" si="6"/>
        <v>0</v>
      </c>
      <c r="N164" s="27">
        <v>77.8</v>
      </c>
      <c r="O164" s="27">
        <f t="shared" ca="1" si="8"/>
        <v>0</v>
      </c>
      <c r="P164" s="27">
        <v>110</v>
      </c>
      <c r="Q164" s="27">
        <v>-48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10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30</v>
      </c>
      <c r="AI164" s="27">
        <v>80</v>
      </c>
    </row>
    <row r="165" spans="1:35">
      <c r="A165" s="5">
        <v>6400</v>
      </c>
      <c r="B165" s="5">
        <v>6410</v>
      </c>
      <c r="C165" s="5" t="s">
        <v>316</v>
      </c>
      <c r="D165" s="5" t="s">
        <v>317</v>
      </c>
      <c r="E165" s="5"/>
      <c r="F165" s="5"/>
      <c r="G165" s="26" t="str">
        <f t="shared" si="7"/>
        <v>6400 6410</v>
      </c>
      <c r="I165" s="27">
        <v>7500</v>
      </c>
      <c r="J165" s="27">
        <v>7530</v>
      </c>
      <c r="K165" s="27">
        <v>88.9</v>
      </c>
      <c r="L165" s="27">
        <v>5.49</v>
      </c>
      <c r="M165" s="27">
        <f t="shared" ca="1" si="6"/>
        <v>0</v>
      </c>
      <c r="N165" s="27">
        <v>77.8</v>
      </c>
      <c r="O165" s="27">
        <f t="shared" ca="1" si="8"/>
        <v>0</v>
      </c>
      <c r="P165" s="27">
        <v>110</v>
      </c>
      <c r="Q165" s="27">
        <v>-48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10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30</v>
      </c>
      <c r="AI165" s="27">
        <v>80</v>
      </c>
    </row>
    <row r="166" spans="1:35">
      <c r="A166" s="5"/>
      <c r="B166" s="5"/>
      <c r="C166" s="5" t="s">
        <v>284</v>
      </c>
      <c r="D166" s="5" t="s">
        <v>318</v>
      </c>
      <c r="E166" s="5"/>
      <c r="F166" s="5"/>
      <c r="G166" s="26" t="str">
        <f>LEFT(RIGHT(D166,7),3)</f>
        <v>300</v>
      </c>
      <c r="H166" s="8"/>
      <c r="I166" s="27">
        <v>7530</v>
      </c>
      <c r="J166" s="27">
        <v>7540</v>
      </c>
      <c r="K166" s="27">
        <v>60.3</v>
      </c>
      <c r="L166" s="27">
        <v>3.91</v>
      </c>
      <c r="M166" s="27">
        <f t="shared" ca="1" si="6"/>
        <v>0</v>
      </c>
      <c r="N166" s="27">
        <v>77.8</v>
      </c>
      <c r="O166" s="27">
        <f t="shared" ca="1" si="8"/>
        <v>0</v>
      </c>
      <c r="P166" s="27">
        <v>110</v>
      </c>
      <c r="Q166" s="27">
        <v>-48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10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30</v>
      </c>
      <c r="AI166" s="27">
        <v>50</v>
      </c>
    </row>
    <row r="167" spans="1:35">
      <c r="A167" s="5"/>
      <c r="B167" s="5"/>
      <c r="C167" s="5" t="s">
        <v>341</v>
      </c>
      <c r="D167" s="5" t="s">
        <v>287</v>
      </c>
      <c r="E167" s="5" t="s">
        <v>288</v>
      </c>
      <c r="F167" s="5"/>
      <c r="G167" s="26" t="str">
        <f>RIGHT(C167,7)</f>
        <v>111.125</v>
      </c>
      <c r="H167" s="8"/>
      <c r="I167" s="27">
        <v>70</v>
      </c>
      <c r="J167" s="27">
        <v>75</v>
      </c>
      <c r="K167" s="27">
        <v>219.1</v>
      </c>
      <c r="L167" s="27">
        <v>8.18</v>
      </c>
      <c r="M167" s="27">
        <f t="shared" ca="1" si="6"/>
        <v>0</v>
      </c>
      <c r="N167" s="27">
        <v>77.8</v>
      </c>
      <c r="O167" s="27">
        <f t="shared" ca="1" si="8"/>
        <v>0</v>
      </c>
      <c r="P167" s="27">
        <v>110</v>
      </c>
      <c r="Q167" s="27">
        <v>-48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10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30</v>
      </c>
      <c r="AI167" s="27">
        <v>200</v>
      </c>
    </row>
    <row r="168" spans="1:35">
      <c r="A168" s="5"/>
      <c r="B168" s="5"/>
      <c r="C168" s="5" t="s">
        <v>320</v>
      </c>
      <c r="D168" s="5" t="s">
        <v>290</v>
      </c>
      <c r="E168" s="5" t="s">
        <v>321</v>
      </c>
      <c r="F168" s="5"/>
      <c r="G168" s="26" t="str">
        <f t="shared" ref="G168:G180" si="10">A168&amp;" "&amp;B168</f>
        <v/>
      </c>
      <c r="H168" s="8"/>
      <c r="I168" s="27">
        <v>75</v>
      </c>
      <c r="J168" s="27">
        <v>80</v>
      </c>
      <c r="K168" s="27">
        <v>219.1</v>
      </c>
      <c r="L168" s="27">
        <v>8.18</v>
      </c>
      <c r="M168" s="27">
        <f t="shared" ca="1" si="6"/>
        <v>0</v>
      </c>
      <c r="N168" s="27">
        <v>77.8</v>
      </c>
      <c r="O168" s="27">
        <f t="shared" ca="1" si="8"/>
        <v>0</v>
      </c>
      <c r="P168" s="27">
        <v>110</v>
      </c>
      <c r="Q168" s="27">
        <v>-48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10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30</v>
      </c>
      <c r="AI168" s="27">
        <v>200</v>
      </c>
    </row>
    <row r="169" spans="1:35">
      <c r="A169" s="5"/>
      <c r="B169" s="5"/>
      <c r="C169" s="5" t="s">
        <v>292</v>
      </c>
      <c r="D169" s="5" t="s">
        <v>322</v>
      </c>
      <c r="E169" s="5"/>
      <c r="F169" s="5"/>
      <c r="G169" s="26" t="str">
        <f t="shared" si="10"/>
        <v/>
      </c>
      <c r="H169" s="8"/>
      <c r="I169" s="27">
        <v>80</v>
      </c>
      <c r="J169" s="27">
        <v>81</v>
      </c>
      <c r="K169" s="27">
        <v>60.3</v>
      </c>
      <c r="L169" s="27">
        <v>3.91</v>
      </c>
      <c r="M169" s="27">
        <f t="shared" ca="1" si="6"/>
        <v>0</v>
      </c>
      <c r="N169" s="27">
        <v>77.8</v>
      </c>
      <c r="O169" s="27">
        <f t="shared" ca="1" si="8"/>
        <v>0</v>
      </c>
      <c r="P169" s="27">
        <v>110</v>
      </c>
      <c r="Q169" s="27">
        <v>-48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10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30</v>
      </c>
      <c r="AI169" s="27">
        <v>50</v>
      </c>
    </row>
    <row r="170" spans="1:35">
      <c r="A170" s="5"/>
      <c r="B170" s="5"/>
      <c r="C170" s="5" t="s">
        <v>294</v>
      </c>
      <c r="D170" s="5" t="s">
        <v>323</v>
      </c>
      <c r="E170" s="5"/>
      <c r="F170" s="5"/>
      <c r="G170" s="26" t="str">
        <f t="shared" si="10"/>
        <v/>
      </c>
      <c r="H170" s="8"/>
      <c r="I170" s="27">
        <v>81</v>
      </c>
      <c r="J170" s="27">
        <v>85</v>
      </c>
      <c r="K170" s="27">
        <v>60.3</v>
      </c>
      <c r="L170" s="27">
        <v>3.91</v>
      </c>
      <c r="M170" s="27">
        <f t="shared" ca="1" si="6"/>
        <v>0</v>
      </c>
      <c r="N170" s="27">
        <v>77.8</v>
      </c>
      <c r="O170" s="27">
        <f t="shared" ca="1" si="8"/>
        <v>0</v>
      </c>
      <c r="P170" s="27">
        <v>110</v>
      </c>
      <c r="Q170" s="27">
        <v>-48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10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30</v>
      </c>
      <c r="AI170" s="27">
        <v>50</v>
      </c>
    </row>
    <row r="171" spans="1:35">
      <c r="A171" s="5"/>
      <c r="B171" s="5"/>
      <c r="C171" s="5" t="s">
        <v>296</v>
      </c>
      <c r="D171" s="5" t="s">
        <v>324</v>
      </c>
      <c r="E171" s="5"/>
      <c r="F171" s="5"/>
      <c r="G171" s="26" t="str">
        <f t="shared" si="10"/>
        <v/>
      </c>
      <c r="H171" s="8"/>
      <c r="I171" s="27">
        <v>85</v>
      </c>
      <c r="J171" s="27">
        <v>88</v>
      </c>
      <c r="K171" s="27">
        <v>60.3</v>
      </c>
      <c r="L171" s="27">
        <v>3.91</v>
      </c>
      <c r="M171" s="27">
        <f t="shared" ca="1" si="6"/>
        <v>0</v>
      </c>
      <c r="N171" s="27">
        <v>77.8</v>
      </c>
      <c r="O171" s="27">
        <f t="shared" ca="1" si="8"/>
        <v>0</v>
      </c>
      <c r="P171" s="27">
        <v>110</v>
      </c>
      <c r="Q171" s="27">
        <v>-48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10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30</v>
      </c>
      <c r="AI171" s="27">
        <v>50</v>
      </c>
    </row>
    <row r="172" spans="1:35">
      <c r="A172" s="5"/>
      <c r="B172" s="5"/>
      <c r="C172" s="5" t="s">
        <v>298</v>
      </c>
      <c r="D172" s="5" t="s">
        <v>325</v>
      </c>
      <c r="E172" s="5"/>
      <c r="F172" s="5"/>
      <c r="G172" s="26" t="str">
        <f t="shared" si="10"/>
        <v/>
      </c>
      <c r="H172" s="8"/>
      <c r="I172" s="27">
        <v>88</v>
      </c>
      <c r="J172" s="27">
        <v>89</v>
      </c>
      <c r="K172" s="27">
        <v>60.3</v>
      </c>
      <c r="L172" s="27">
        <v>3.91</v>
      </c>
      <c r="M172" s="27">
        <f t="shared" ca="1" si="6"/>
        <v>150</v>
      </c>
      <c r="N172" s="27">
        <v>77.8</v>
      </c>
      <c r="O172" s="27">
        <f t="shared" ca="1" si="8"/>
        <v>120.6</v>
      </c>
      <c r="P172" s="27">
        <v>110</v>
      </c>
      <c r="Q172" s="27">
        <v>-48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10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30</v>
      </c>
      <c r="AI172" s="27">
        <v>50</v>
      </c>
    </row>
    <row r="173" spans="1:35">
      <c r="A173" s="5"/>
      <c r="B173" s="5"/>
      <c r="C173" s="5" t="s">
        <v>326</v>
      </c>
      <c r="D173" s="5" t="s">
        <v>327</v>
      </c>
      <c r="E173" s="5"/>
      <c r="F173" s="5"/>
      <c r="G173" s="26" t="str">
        <f t="shared" si="10"/>
        <v/>
      </c>
      <c r="H173" s="8"/>
      <c r="I173" s="27">
        <v>89</v>
      </c>
      <c r="J173" s="27">
        <v>8900</v>
      </c>
      <c r="K173" s="27">
        <v>60.3</v>
      </c>
      <c r="L173" s="27">
        <v>3.91</v>
      </c>
      <c r="M173" s="27">
        <f t="shared" ca="1" si="6"/>
        <v>150</v>
      </c>
      <c r="N173" s="27">
        <v>77.8</v>
      </c>
      <c r="O173" s="27">
        <f t="shared" ca="1" si="8"/>
        <v>120.6</v>
      </c>
      <c r="P173" s="27">
        <v>110</v>
      </c>
      <c r="Q173" s="27">
        <v>-48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10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30</v>
      </c>
      <c r="AI173" s="27">
        <v>50</v>
      </c>
    </row>
    <row r="174" spans="1:35">
      <c r="A174" s="5"/>
      <c r="B174" s="5"/>
      <c r="C174" s="5" t="s">
        <v>328</v>
      </c>
      <c r="D174" s="5" t="s">
        <v>329</v>
      </c>
      <c r="E174" s="5"/>
      <c r="F174" s="5"/>
      <c r="G174" s="26" t="str">
        <f t="shared" si="10"/>
        <v/>
      </c>
      <c r="H174" s="8"/>
      <c r="I174" s="27">
        <v>8900</v>
      </c>
      <c r="J174" s="27">
        <v>8910</v>
      </c>
      <c r="K174" s="27">
        <v>60.3</v>
      </c>
      <c r="L174" s="27">
        <v>3.91</v>
      </c>
      <c r="M174" s="27">
        <f t="shared" ca="1" si="6"/>
        <v>0</v>
      </c>
      <c r="N174" s="27">
        <v>77.8</v>
      </c>
      <c r="O174" s="27">
        <f t="shared" ca="1" si="8"/>
        <v>0</v>
      </c>
      <c r="P174" s="27">
        <v>110</v>
      </c>
      <c r="Q174" s="27">
        <v>-48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10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30</v>
      </c>
      <c r="AI174" s="27">
        <v>50</v>
      </c>
    </row>
    <row r="175" spans="1:35">
      <c r="A175" s="5"/>
      <c r="B175" s="5"/>
      <c r="C175" s="5" t="s">
        <v>304</v>
      </c>
      <c r="D175" s="5" t="s">
        <v>330</v>
      </c>
      <c r="E175" s="5"/>
      <c r="F175" s="5"/>
      <c r="G175" s="26" t="str">
        <f t="shared" si="10"/>
        <v/>
      </c>
      <c r="H175" s="8"/>
      <c r="I175" s="27">
        <v>8910</v>
      </c>
      <c r="J175" s="27">
        <v>8911</v>
      </c>
      <c r="K175" s="27">
        <v>33.700000000000003</v>
      </c>
      <c r="L175" s="27">
        <v>4.55</v>
      </c>
      <c r="M175" s="27">
        <f t="shared" ca="1" si="6"/>
        <v>0</v>
      </c>
      <c r="N175" s="27">
        <v>77.8</v>
      </c>
      <c r="O175" s="27">
        <f t="shared" ca="1" si="8"/>
        <v>0</v>
      </c>
      <c r="P175" s="27">
        <v>110</v>
      </c>
      <c r="Q175" s="27">
        <v>-48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10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30</v>
      </c>
      <c r="AI175" s="27">
        <v>25</v>
      </c>
    </row>
    <row r="176" spans="1:35">
      <c r="A176" s="5"/>
      <c r="B176" s="5"/>
      <c r="C176" s="5" t="s">
        <v>331</v>
      </c>
      <c r="D176" s="5" t="s">
        <v>332</v>
      </c>
      <c r="E176" s="5"/>
      <c r="F176" s="5"/>
      <c r="G176" s="26" t="str">
        <f t="shared" si="10"/>
        <v/>
      </c>
      <c r="H176" s="8"/>
      <c r="I176" s="27">
        <v>8911</v>
      </c>
      <c r="J176" s="27">
        <v>8912</v>
      </c>
      <c r="K176" s="27">
        <v>33.700000000000003</v>
      </c>
      <c r="L176" s="27">
        <v>4.55</v>
      </c>
      <c r="M176" s="27">
        <f t="shared" ca="1" si="6"/>
        <v>0</v>
      </c>
      <c r="N176" s="27">
        <v>77.8</v>
      </c>
      <c r="O176" s="27">
        <f t="shared" ca="1" si="8"/>
        <v>0</v>
      </c>
      <c r="P176" s="27">
        <v>110</v>
      </c>
      <c r="Q176" s="27">
        <v>-48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10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30</v>
      </c>
      <c r="AI176" s="27">
        <v>25</v>
      </c>
    </row>
    <row r="177" spans="1:35">
      <c r="A177" s="5"/>
      <c r="B177" s="5"/>
      <c r="C177" s="5" t="s">
        <v>333</v>
      </c>
      <c r="D177" s="5" t="s">
        <v>334</v>
      </c>
      <c r="E177" s="5"/>
      <c r="F177" s="5"/>
      <c r="G177" s="26" t="str">
        <f t="shared" si="10"/>
        <v/>
      </c>
      <c r="H177" s="8"/>
      <c r="I177" s="27">
        <v>8912</v>
      </c>
      <c r="J177" s="27">
        <v>8913</v>
      </c>
      <c r="K177" s="27">
        <v>33.700000000000003</v>
      </c>
      <c r="L177" s="27">
        <v>4.55</v>
      </c>
      <c r="M177" s="27">
        <f t="shared" ca="1" si="6"/>
        <v>0</v>
      </c>
      <c r="N177" s="27">
        <v>77.8</v>
      </c>
      <c r="O177" s="27">
        <f t="shared" ca="1" si="8"/>
        <v>0</v>
      </c>
      <c r="P177" s="27">
        <v>110</v>
      </c>
      <c r="Q177" s="27">
        <v>-48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10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30</v>
      </c>
      <c r="AI177" s="27">
        <v>25</v>
      </c>
    </row>
    <row r="178" spans="1:35">
      <c r="A178" s="5"/>
      <c r="B178" s="5"/>
      <c r="C178" s="5" t="s">
        <v>310</v>
      </c>
      <c r="D178" s="5" t="s">
        <v>293</v>
      </c>
      <c r="E178" s="5"/>
      <c r="F178" s="5"/>
      <c r="G178" s="26" t="str">
        <f t="shared" si="10"/>
        <v/>
      </c>
      <c r="H178" s="8"/>
      <c r="I178" s="27">
        <v>8913</v>
      </c>
      <c r="J178" s="27">
        <v>8914</v>
      </c>
      <c r="K178" s="27">
        <v>33.700000000000003</v>
      </c>
      <c r="L178" s="27">
        <v>4.55</v>
      </c>
      <c r="M178" s="27">
        <f t="shared" ca="1" si="6"/>
        <v>0</v>
      </c>
      <c r="N178" s="27">
        <v>77.8</v>
      </c>
      <c r="O178" s="27">
        <f t="shared" ca="1" si="8"/>
        <v>0</v>
      </c>
      <c r="P178" s="27">
        <v>110</v>
      </c>
      <c r="Q178" s="27">
        <v>-48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10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30</v>
      </c>
      <c r="AI178" s="27">
        <v>25</v>
      </c>
    </row>
    <row r="179" spans="1:35">
      <c r="A179" s="5"/>
      <c r="B179" s="5"/>
      <c r="C179" s="5" t="s">
        <v>335</v>
      </c>
      <c r="D179" s="5" t="s">
        <v>336</v>
      </c>
      <c r="E179" s="5" t="s">
        <v>314</v>
      </c>
      <c r="F179" s="5"/>
      <c r="G179" s="26" t="str">
        <f t="shared" si="10"/>
        <v/>
      </c>
      <c r="H179" s="8"/>
      <c r="I179" s="27">
        <v>8914</v>
      </c>
      <c r="J179" s="27">
        <v>18000</v>
      </c>
      <c r="K179" s="27">
        <v>33.700000000000003</v>
      </c>
      <c r="L179" s="27">
        <v>4.55</v>
      </c>
      <c r="M179" s="27">
        <f t="shared" ca="1" si="6"/>
        <v>0</v>
      </c>
      <c r="N179" s="27">
        <v>77.8</v>
      </c>
      <c r="O179" s="27">
        <f t="shared" ca="1" si="8"/>
        <v>0</v>
      </c>
      <c r="P179" s="27">
        <v>110</v>
      </c>
      <c r="Q179" s="27">
        <v>-48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10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30</v>
      </c>
      <c r="AI179" s="27">
        <v>25</v>
      </c>
    </row>
    <row r="180" spans="1:35">
      <c r="A180" s="5"/>
      <c r="B180" s="5"/>
      <c r="C180" s="5" t="s">
        <v>337</v>
      </c>
      <c r="D180" s="5"/>
      <c r="E180" s="5"/>
      <c r="F180" s="5"/>
      <c r="G180" s="26" t="str">
        <f t="shared" si="10"/>
        <v/>
      </c>
      <c r="H180" s="8"/>
      <c r="I180" s="27">
        <v>18000</v>
      </c>
      <c r="J180" s="27">
        <v>18010</v>
      </c>
      <c r="K180" s="27">
        <v>33.700000000000003</v>
      </c>
      <c r="L180" s="27">
        <v>4.55</v>
      </c>
      <c r="M180" s="27">
        <f t="shared" ca="1" si="6"/>
        <v>0</v>
      </c>
      <c r="N180" s="27">
        <v>77.8</v>
      </c>
      <c r="O180" s="27">
        <f t="shared" ca="1" si="8"/>
        <v>0</v>
      </c>
      <c r="P180" s="27">
        <v>110</v>
      </c>
      <c r="Q180" s="27">
        <v>-48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10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30</v>
      </c>
      <c r="AI180" s="27">
        <v>25</v>
      </c>
    </row>
    <row r="181" spans="1:35">
      <c r="A181" s="5"/>
      <c r="B181" s="5"/>
      <c r="C181" s="5"/>
      <c r="D181" s="5"/>
      <c r="E181" s="5"/>
      <c r="F181" s="5"/>
      <c r="G181" s="26"/>
      <c r="H181" s="8"/>
      <c r="I181" s="27">
        <v>18010</v>
      </c>
      <c r="J181" s="27">
        <v>18020</v>
      </c>
      <c r="K181" s="27">
        <v>33.700000000000003</v>
      </c>
      <c r="L181" s="27">
        <v>4.55</v>
      </c>
      <c r="M181" s="27">
        <f t="shared" ca="1" si="6"/>
        <v>0</v>
      </c>
      <c r="N181" s="27">
        <v>77.8</v>
      </c>
      <c r="O181" s="27">
        <f t="shared" ca="1" si="8"/>
        <v>0</v>
      </c>
      <c r="P181" s="27">
        <v>110</v>
      </c>
      <c r="Q181" s="27">
        <v>-48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10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30</v>
      </c>
      <c r="AI181" s="27">
        <v>25</v>
      </c>
    </row>
    <row r="182" spans="1:35">
      <c r="A182" s="5"/>
      <c r="B182" s="5"/>
      <c r="C182" s="5"/>
      <c r="D182" s="5"/>
      <c r="E182" s="5"/>
      <c r="F182" s="5"/>
      <c r="G182" s="26"/>
      <c r="H182" s="8"/>
      <c r="I182" s="27">
        <v>18020</v>
      </c>
      <c r="J182" s="27">
        <v>18030</v>
      </c>
      <c r="K182" s="27">
        <v>33.700000000000003</v>
      </c>
      <c r="L182" s="27">
        <v>5.08</v>
      </c>
      <c r="M182" s="27">
        <f t="shared" ca="1" si="6"/>
        <v>0</v>
      </c>
      <c r="N182" s="27">
        <v>77.8</v>
      </c>
      <c r="O182" s="27">
        <f t="shared" ca="1" si="8"/>
        <v>0</v>
      </c>
      <c r="P182" s="27">
        <v>110</v>
      </c>
      <c r="Q182" s="27">
        <v>-48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10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30</v>
      </c>
      <c r="AI182" s="27">
        <v>25</v>
      </c>
    </row>
    <row r="183" spans="1:35">
      <c r="A183" s="5">
        <v>6320</v>
      </c>
      <c r="B183" s="5">
        <v>6330</v>
      </c>
      <c r="C183" s="5" t="s">
        <v>316</v>
      </c>
      <c r="D183" s="5" t="s">
        <v>317</v>
      </c>
      <c r="E183" s="5"/>
      <c r="F183" s="5"/>
      <c r="G183" s="26" t="str">
        <f t="shared" si="7"/>
        <v>6320 6330</v>
      </c>
      <c r="I183" s="27">
        <v>18030</v>
      </c>
      <c r="J183" s="27">
        <v>8980</v>
      </c>
      <c r="K183" s="27">
        <v>48.3</v>
      </c>
      <c r="L183" s="27">
        <v>5.08</v>
      </c>
      <c r="M183" s="27">
        <f t="shared" ca="1" si="6"/>
        <v>0</v>
      </c>
      <c r="N183" s="27">
        <v>77.8</v>
      </c>
      <c r="O183" s="27">
        <f t="shared" ca="1" si="8"/>
        <v>0</v>
      </c>
      <c r="P183" s="27">
        <v>110</v>
      </c>
      <c r="Q183" s="27">
        <v>-48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10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30</v>
      </c>
      <c r="AI183" s="27">
        <v>40</v>
      </c>
    </row>
    <row r="184" spans="1:35">
      <c r="A184" s="5"/>
      <c r="B184" s="5"/>
      <c r="C184" s="5" t="s">
        <v>284</v>
      </c>
      <c r="D184" s="5" t="s">
        <v>285</v>
      </c>
      <c r="E184" s="5"/>
      <c r="F184" s="5"/>
      <c r="G184" s="26" t="str">
        <f>LEFT(RIGHT(D184,7),3)</f>
        <v>150</v>
      </c>
      <c r="I184" s="27">
        <v>8910</v>
      </c>
      <c r="J184" s="27">
        <v>8915</v>
      </c>
      <c r="K184" s="27">
        <v>60.3</v>
      </c>
      <c r="L184" s="27">
        <v>3.91</v>
      </c>
      <c r="M184" s="27">
        <f t="shared" ca="1" si="6"/>
        <v>0</v>
      </c>
      <c r="N184" s="27">
        <v>77.8</v>
      </c>
      <c r="O184" s="27">
        <f t="shared" ca="1" si="8"/>
        <v>0</v>
      </c>
      <c r="P184" s="27">
        <v>110</v>
      </c>
      <c r="Q184" s="27">
        <v>-48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10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30</v>
      </c>
      <c r="AI184" s="27">
        <v>50</v>
      </c>
    </row>
    <row r="185" spans="1:35">
      <c r="A185" s="5"/>
      <c r="B185" s="5"/>
      <c r="C185" s="5" t="s">
        <v>341</v>
      </c>
      <c r="D185" s="5" t="s">
        <v>287</v>
      </c>
      <c r="E185" s="5" t="s">
        <v>288</v>
      </c>
      <c r="F185" s="5"/>
      <c r="G185" s="26" t="str">
        <f>RIGHT(C185,7)</f>
        <v>111.125</v>
      </c>
      <c r="I185" s="27">
        <v>8915</v>
      </c>
      <c r="J185" s="27">
        <v>8920</v>
      </c>
      <c r="K185" s="27">
        <v>60.3</v>
      </c>
      <c r="L185" s="27">
        <v>3.91</v>
      </c>
      <c r="M185" s="27">
        <f t="shared" ca="1" si="6"/>
        <v>0</v>
      </c>
      <c r="N185" s="27">
        <v>77.8</v>
      </c>
      <c r="O185" s="27">
        <f t="shared" ca="1" si="8"/>
        <v>0</v>
      </c>
      <c r="P185" s="27">
        <v>110</v>
      </c>
      <c r="Q185" s="27">
        <v>-48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10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30</v>
      </c>
      <c r="AI185" s="27">
        <v>50</v>
      </c>
    </row>
    <row r="186" spans="1:35">
      <c r="A186" s="5"/>
      <c r="B186" s="5"/>
      <c r="C186" s="5" t="s">
        <v>289</v>
      </c>
      <c r="D186" s="5" t="s">
        <v>290</v>
      </c>
      <c r="E186" s="5" t="s">
        <v>291</v>
      </c>
      <c r="F186" s="5"/>
      <c r="G186" s="26" t="str">
        <f t="shared" si="7"/>
        <v/>
      </c>
      <c r="I186" s="27">
        <v>8920</v>
      </c>
      <c r="J186" s="27">
        <v>8930</v>
      </c>
      <c r="K186" s="27">
        <v>60.3</v>
      </c>
      <c r="L186" s="27">
        <v>3.91</v>
      </c>
      <c r="M186" s="27">
        <f t="shared" ca="1" si="6"/>
        <v>0</v>
      </c>
      <c r="N186" s="27">
        <v>77.8</v>
      </c>
      <c r="O186" s="27">
        <f t="shared" ca="1" si="8"/>
        <v>0</v>
      </c>
      <c r="P186" s="27">
        <v>110</v>
      </c>
      <c r="Q186" s="27">
        <v>-48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10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30</v>
      </c>
      <c r="AI186" s="27">
        <v>50</v>
      </c>
    </row>
    <row r="187" spans="1:35">
      <c r="A187" s="5"/>
      <c r="B187" s="5"/>
      <c r="C187" s="5" t="s">
        <v>292</v>
      </c>
      <c r="D187" s="5" t="s">
        <v>293</v>
      </c>
      <c r="E187" s="5"/>
      <c r="F187" s="5"/>
      <c r="G187" s="26" t="str">
        <f t="shared" si="7"/>
        <v/>
      </c>
      <c r="I187" s="27">
        <v>8930</v>
      </c>
      <c r="J187" s="27">
        <v>8940</v>
      </c>
      <c r="K187" s="27">
        <v>60.3</v>
      </c>
      <c r="L187" s="27">
        <v>3.91</v>
      </c>
      <c r="M187" s="27">
        <f t="shared" ca="1" si="6"/>
        <v>0</v>
      </c>
      <c r="N187" s="27">
        <v>77.8</v>
      </c>
      <c r="O187" s="27">
        <f t="shared" ca="1" si="8"/>
        <v>0</v>
      </c>
      <c r="P187" s="27">
        <v>110</v>
      </c>
      <c r="Q187" s="27">
        <v>-48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10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30</v>
      </c>
      <c r="AI187" s="27">
        <v>50</v>
      </c>
    </row>
    <row r="188" spans="1:35">
      <c r="A188" s="5"/>
      <c r="B188" s="5"/>
      <c r="C188" s="5" t="s">
        <v>294</v>
      </c>
      <c r="D188" s="5" t="s">
        <v>295</v>
      </c>
      <c r="E188" s="5"/>
      <c r="F188" s="5"/>
      <c r="G188" s="26" t="str">
        <f t="shared" si="7"/>
        <v/>
      </c>
      <c r="I188" s="27">
        <v>8940</v>
      </c>
      <c r="J188" s="27">
        <v>8950</v>
      </c>
      <c r="K188" s="27">
        <v>60.3</v>
      </c>
      <c r="L188" s="27">
        <v>3.91</v>
      </c>
      <c r="M188" s="27">
        <f t="shared" ca="1" si="6"/>
        <v>0</v>
      </c>
      <c r="N188" s="27">
        <v>77.8</v>
      </c>
      <c r="O188" s="27">
        <f t="shared" ca="1" si="8"/>
        <v>0</v>
      </c>
      <c r="P188" s="27">
        <v>110</v>
      </c>
      <c r="Q188" s="27">
        <v>-48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20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30</v>
      </c>
      <c r="AI188" s="27">
        <v>50</v>
      </c>
    </row>
    <row r="189" spans="1:35">
      <c r="A189" s="5"/>
      <c r="B189" s="5"/>
      <c r="C189" s="5" t="s">
        <v>296</v>
      </c>
      <c r="D189" s="5" t="s">
        <v>297</v>
      </c>
      <c r="E189" s="5"/>
      <c r="F189" s="5"/>
      <c r="G189" s="26" t="str">
        <f t="shared" si="7"/>
        <v/>
      </c>
      <c r="I189" s="27">
        <v>8950</v>
      </c>
      <c r="J189" s="27">
        <v>8960</v>
      </c>
      <c r="K189" s="27">
        <v>33.700000000000003</v>
      </c>
      <c r="L189" s="27">
        <v>4.55</v>
      </c>
      <c r="M189" s="27">
        <f t="shared" ca="1" si="6"/>
        <v>0</v>
      </c>
      <c r="N189" s="27">
        <v>77.8</v>
      </c>
      <c r="O189" s="27">
        <f t="shared" ca="1" si="8"/>
        <v>0</v>
      </c>
      <c r="P189" s="27">
        <v>52</v>
      </c>
      <c r="Q189" s="27">
        <v>-48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20</v>
      </c>
      <c r="Z189" s="27">
        <v>-1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30</v>
      </c>
      <c r="AI189" s="27">
        <v>25</v>
      </c>
    </row>
    <row r="190" spans="1:35">
      <c r="A190" s="5"/>
      <c r="B190" s="5"/>
      <c r="C190" s="5" t="s">
        <v>298</v>
      </c>
      <c r="D190" s="5" t="s">
        <v>299</v>
      </c>
      <c r="E190" s="5" t="s">
        <v>300</v>
      </c>
      <c r="F190" s="5"/>
      <c r="G190" s="26" t="str">
        <f t="shared" si="7"/>
        <v/>
      </c>
      <c r="I190" s="27">
        <v>8960</v>
      </c>
      <c r="J190" s="27">
        <v>8970</v>
      </c>
      <c r="K190" s="27">
        <v>33.700000000000003</v>
      </c>
      <c r="L190" s="27">
        <v>4.55</v>
      </c>
      <c r="M190" s="27">
        <f t="shared" ca="1" si="6"/>
        <v>0</v>
      </c>
      <c r="N190" s="27">
        <v>77.8</v>
      </c>
      <c r="O190" s="27">
        <f t="shared" ca="1" si="8"/>
        <v>0</v>
      </c>
      <c r="P190" s="27">
        <v>52</v>
      </c>
      <c r="Q190" s="27">
        <v>-48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20</v>
      </c>
      <c r="Z190" s="27">
        <v>-1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30</v>
      </c>
      <c r="AI190" s="27">
        <v>25</v>
      </c>
    </row>
    <row r="191" spans="1:35">
      <c r="A191" s="5"/>
      <c r="B191" s="5"/>
      <c r="C191" s="5" t="s">
        <v>301</v>
      </c>
      <c r="D191" s="5" t="s">
        <v>302</v>
      </c>
      <c r="E191" s="5" t="s">
        <v>303</v>
      </c>
      <c r="F191" s="5"/>
      <c r="G191" s="26" t="str">
        <f t="shared" si="7"/>
        <v/>
      </c>
      <c r="I191" s="27">
        <v>8970</v>
      </c>
      <c r="J191" s="27">
        <v>8980</v>
      </c>
      <c r="K191" s="27">
        <v>33.700000000000003</v>
      </c>
      <c r="L191" s="27">
        <v>4.55</v>
      </c>
      <c r="M191" s="27">
        <f t="shared" ca="1" si="6"/>
        <v>0</v>
      </c>
      <c r="N191" s="27">
        <v>77.8</v>
      </c>
      <c r="O191" s="27">
        <f t="shared" ca="1" si="8"/>
        <v>0</v>
      </c>
      <c r="P191" s="27">
        <v>52</v>
      </c>
      <c r="Q191" s="27">
        <v>-48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20</v>
      </c>
      <c r="Z191" s="27">
        <v>-1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30</v>
      </c>
      <c r="AI191" s="27">
        <v>25</v>
      </c>
    </row>
    <row r="192" spans="1:35">
      <c r="A192" s="5"/>
      <c r="B192" s="5"/>
      <c r="C192" s="5" t="s">
        <v>304</v>
      </c>
      <c r="D192" s="5" t="s">
        <v>305</v>
      </c>
      <c r="E192" s="5" t="s">
        <v>306</v>
      </c>
      <c r="F192" s="5"/>
      <c r="G192" s="26" t="str">
        <f t="shared" si="7"/>
        <v/>
      </c>
      <c r="I192" s="27">
        <v>8980</v>
      </c>
      <c r="J192" s="27">
        <v>8990</v>
      </c>
      <c r="K192" s="27">
        <v>48.3</v>
      </c>
      <c r="L192" s="27">
        <v>5.08</v>
      </c>
      <c r="M192" s="27">
        <f t="shared" ca="1" si="6"/>
        <v>0</v>
      </c>
      <c r="N192" s="27">
        <v>77.8</v>
      </c>
      <c r="O192" s="27">
        <f t="shared" ca="1" si="8"/>
        <v>0</v>
      </c>
      <c r="P192" s="27">
        <v>52</v>
      </c>
      <c r="Q192" s="27">
        <v>-48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20</v>
      </c>
      <c r="Z192" s="27">
        <v>-1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30</v>
      </c>
      <c r="AI192" s="27">
        <v>40</v>
      </c>
    </row>
    <row r="193" spans="1:35">
      <c r="A193" s="5"/>
      <c r="B193" s="5"/>
      <c r="C193" s="5" t="s">
        <v>307</v>
      </c>
      <c r="D193" s="5" t="s">
        <v>308</v>
      </c>
      <c r="E193" s="5" t="s">
        <v>309</v>
      </c>
      <c r="F193" s="5"/>
      <c r="G193" s="26" t="str">
        <f t="shared" si="7"/>
        <v/>
      </c>
      <c r="I193" s="27">
        <v>8990</v>
      </c>
      <c r="J193" s="27">
        <v>8995</v>
      </c>
      <c r="K193" s="27">
        <v>48.3</v>
      </c>
      <c r="L193" s="27">
        <v>5.08</v>
      </c>
      <c r="M193" s="27">
        <f t="shared" ca="1" si="6"/>
        <v>0</v>
      </c>
      <c r="N193" s="27">
        <v>77.8</v>
      </c>
      <c r="O193" s="27">
        <f t="shared" ca="1" si="8"/>
        <v>0</v>
      </c>
      <c r="P193" s="27">
        <v>52</v>
      </c>
      <c r="Q193" s="27">
        <v>-48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20</v>
      </c>
      <c r="Z193" s="27">
        <v>-1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30</v>
      </c>
      <c r="AI193" s="27">
        <v>40</v>
      </c>
    </row>
    <row r="194" spans="1:35">
      <c r="A194" s="5"/>
      <c r="B194" s="5"/>
      <c r="C194" s="5" t="s">
        <v>310</v>
      </c>
      <c r="D194" s="5" t="s">
        <v>311</v>
      </c>
      <c r="E194" s="5" t="s">
        <v>312</v>
      </c>
      <c r="F194" s="5"/>
      <c r="G194" s="26" t="str">
        <f t="shared" si="7"/>
        <v/>
      </c>
      <c r="I194" s="27">
        <v>8995</v>
      </c>
      <c r="J194" s="27">
        <v>9000</v>
      </c>
      <c r="K194" s="27">
        <v>48.3</v>
      </c>
      <c r="L194" s="27">
        <v>5.08</v>
      </c>
      <c r="M194" s="27">
        <f t="shared" ca="1" si="6"/>
        <v>0</v>
      </c>
      <c r="N194" s="27">
        <v>77.8</v>
      </c>
      <c r="O194" s="27">
        <f t="shared" ca="1" si="8"/>
        <v>0</v>
      </c>
      <c r="P194" s="27">
        <v>52</v>
      </c>
      <c r="Q194" s="27">
        <v>-48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20</v>
      </c>
      <c r="Z194" s="27">
        <v>-1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30</v>
      </c>
      <c r="AI194" s="27">
        <v>40</v>
      </c>
    </row>
    <row r="195" spans="1:35">
      <c r="A195" s="5"/>
      <c r="B195" s="5"/>
      <c r="C195" s="5" t="s">
        <v>313</v>
      </c>
      <c r="D195" s="5" t="s">
        <v>314</v>
      </c>
      <c r="E195" s="5" t="s">
        <v>315</v>
      </c>
      <c r="F195" s="5"/>
      <c r="G195" s="26" t="str">
        <f t="shared" si="7"/>
        <v/>
      </c>
      <c r="I195" s="27">
        <v>9000</v>
      </c>
      <c r="J195" s="27">
        <v>9010</v>
      </c>
      <c r="K195" s="27">
        <v>48.3</v>
      </c>
      <c r="L195" s="27">
        <v>5.08</v>
      </c>
      <c r="M195" s="27">
        <f t="shared" ca="1" si="6"/>
        <v>0</v>
      </c>
      <c r="N195" s="27">
        <v>77.8</v>
      </c>
      <c r="O195" s="27">
        <f t="shared" ca="1" si="8"/>
        <v>0</v>
      </c>
      <c r="P195" s="27">
        <v>52</v>
      </c>
      <c r="Q195" s="27">
        <v>-48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20</v>
      </c>
      <c r="Z195" s="27">
        <v>-1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30</v>
      </c>
      <c r="AI195" s="27">
        <v>40</v>
      </c>
    </row>
    <row r="196" spans="1:35">
      <c r="A196" s="5">
        <v>6240</v>
      </c>
      <c r="B196" s="5">
        <v>6250</v>
      </c>
      <c r="C196" s="5" t="s">
        <v>316</v>
      </c>
      <c r="D196" s="5" t="s">
        <v>317</v>
      </c>
      <c r="E196" s="5"/>
      <c r="F196" s="5"/>
      <c r="G196" s="26" t="str">
        <f t="shared" si="7"/>
        <v>6240 6250</v>
      </c>
      <c r="I196" s="27">
        <v>9010</v>
      </c>
      <c r="J196" s="27">
        <v>9020</v>
      </c>
      <c r="K196" s="27">
        <v>48.3</v>
      </c>
      <c r="L196" s="27">
        <v>5.08</v>
      </c>
      <c r="M196" s="27">
        <f t="shared" ca="1" si="6"/>
        <v>0</v>
      </c>
      <c r="N196" s="27">
        <v>77.8</v>
      </c>
      <c r="O196" s="27">
        <f t="shared" ca="1" si="8"/>
        <v>0</v>
      </c>
      <c r="P196" s="27">
        <v>52</v>
      </c>
      <c r="Q196" s="27">
        <v>-48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20</v>
      </c>
      <c r="Z196" s="27">
        <v>-1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30</v>
      </c>
      <c r="AI196" s="27">
        <v>40</v>
      </c>
    </row>
    <row r="197" spans="1:35">
      <c r="A197" s="5"/>
      <c r="B197" s="5"/>
      <c r="C197" s="5" t="s">
        <v>284</v>
      </c>
      <c r="D197" s="5" t="s">
        <v>318</v>
      </c>
      <c r="E197" s="5"/>
      <c r="F197" s="5"/>
      <c r="G197" s="26">
        <v>300</v>
      </c>
      <c r="I197" s="27">
        <v>9020</v>
      </c>
      <c r="J197" s="27">
        <v>9030</v>
      </c>
      <c r="K197" s="27">
        <v>48.3</v>
      </c>
      <c r="L197" s="27">
        <v>5.08</v>
      </c>
      <c r="M197" s="27">
        <f t="shared" ca="1" si="6"/>
        <v>0</v>
      </c>
      <c r="N197" s="27">
        <v>77.8</v>
      </c>
      <c r="O197" s="27">
        <f t="shared" ca="1" si="8"/>
        <v>0</v>
      </c>
      <c r="P197" s="27">
        <v>52</v>
      </c>
      <c r="Q197" s="27">
        <v>-48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20</v>
      </c>
      <c r="Z197" s="27">
        <v>-1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30</v>
      </c>
      <c r="AI197" s="27">
        <v>40</v>
      </c>
    </row>
    <row r="198" spans="1:35">
      <c r="A198" s="5"/>
      <c r="B198" s="5"/>
      <c r="C198" s="5" t="s">
        <v>341</v>
      </c>
      <c r="D198" s="5" t="s">
        <v>287</v>
      </c>
      <c r="E198" s="5" t="s">
        <v>288</v>
      </c>
      <c r="F198" s="5"/>
      <c r="G198" s="26" t="str">
        <f>RIGHT(C198,7)</f>
        <v>111.125</v>
      </c>
      <c r="I198" s="27">
        <v>9030</v>
      </c>
      <c r="J198" s="27">
        <v>9040</v>
      </c>
      <c r="K198" s="27">
        <v>48.3</v>
      </c>
      <c r="L198" s="27">
        <v>5.08</v>
      </c>
      <c r="M198" s="27" t="str">
        <f t="shared" ca="1" si="6"/>
        <v>300</v>
      </c>
      <c r="N198" s="27">
        <v>77.8</v>
      </c>
      <c r="O198" s="27">
        <f t="shared" ca="1" si="8"/>
        <v>114.3</v>
      </c>
      <c r="P198" s="27">
        <v>52</v>
      </c>
      <c r="Q198" s="27">
        <v>-48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20</v>
      </c>
      <c r="Z198" s="27">
        <v>-1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30</v>
      </c>
      <c r="AI198" s="27">
        <v>40</v>
      </c>
    </row>
    <row r="199" spans="1:35">
      <c r="A199" s="5"/>
      <c r="B199" s="5"/>
      <c r="C199" s="5" t="s">
        <v>320</v>
      </c>
      <c r="D199" s="5" t="s">
        <v>290</v>
      </c>
      <c r="E199" s="5" t="s">
        <v>321</v>
      </c>
      <c r="F199" s="5"/>
      <c r="G199" s="26" t="str">
        <f t="shared" si="7"/>
        <v/>
      </c>
      <c r="I199" s="27">
        <v>9040</v>
      </c>
      <c r="J199" s="27">
        <v>9050</v>
      </c>
      <c r="K199" s="27">
        <v>48.3</v>
      </c>
      <c r="L199" s="27">
        <v>5.08</v>
      </c>
      <c r="M199" s="27">
        <f t="shared" ca="1" si="6"/>
        <v>0</v>
      </c>
      <c r="N199" s="27">
        <v>77.8</v>
      </c>
      <c r="O199" s="27">
        <f t="shared" ca="1" si="8"/>
        <v>0</v>
      </c>
      <c r="P199" s="27">
        <v>52</v>
      </c>
      <c r="Q199" s="27">
        <v>-48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20</v>
      </c>
      <c r="Z199" s="27">
        <v>-1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30</v>
      </c>
      <c r="AI199" s="27">
        <v>40</v>
      </c>
    </row>
    <row r="200" spans="1:35">
      <c r="A200" s="5"/>
      <c r="B200" s="5"/>
      <c r="C200" s="5" t="s">
        <v>292</v>
      </c>
      <c r="D200" s="5" t="s">
        <v>322</v>
      </c>
      <c r="E200" s="5"/>
      <c r="F200" s="5"/>
      <c r="G200" s="26" t="str">
        <f t="shared" si="7"/>
        <v/>
      </c>
      <c r="I200" s="27">
        <v>9050</v>
      </c>
      <c r="J200" s="27">
        <v>9060</v>
      </c>
      <c r="K200" s="27">
        <v>48.3</v>
      </c>
      <c r="L200" s="27">
        <v>5.08</v>
      </c>
      <c r="M200" s="27">
        <f t="shared" ca="1" si="6"/>
        <v>0</v>
      </c>
      <c r="N200" s="27">
        <v>77.8</v>
      </c>
      <c r="O200" s="27">
        <f t="shared" ca="1" si="8"/>
        <v>0</v>
      </c>
      <c r="P200" s="27">
        <v>52</v>
      </c>
      <c r="Q200" s="27">
        <v>-48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20</v>
      </c>
      <c r="Z200" s="27">
        <v>-1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30</v>
      </c>
      <c r="AI200" s="27">
        <v>40</v>
      </c>
    </row>
    <row r="201" spans="1:35">
      <c r="A201" s="5"/>
      <c r="B201" s="5"/>
      <c r="C201" s="5" t="s">
        <v>294</v>
      </c>
      <c r="D201" s="5" t="s">
        <v>323</v>
      </c>
      <c r="E201" s="5"/>
      <c r="F201" s="5"/>
      <c r="G201" s="26" t="str">
        <f t="shared" si="7"/>
        <v/>
      </c>
      <c r="I201" s="27">
        <v>9060</v>
      </c>
      <c r="J201" s="27">
        <v>9070</v>
      </c>
      <c r="K201" s="27">
        <v>48.3</v>
      </c>
      <c r="L201" s="27">
        <v>5.08</v>
      </c>
      <c r="M201" s="27">
        <f t="shared" ca="1" si="6"/>
        <v>0</v>
      </c>
      <c r="N201" s="27">
        <v>77.8</v>
      </c>
      <c r="O201" s="27">
        <f t="shared" ca="1" si="8"/>
        <v>0</v>
      </c>
      <c r="P201" s="27">
        <v>52</v>
      </c>
      <c r="Q201" s="27">
        <v>-48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20</v>
      </c>
      <c r="Z201" s="27">
        <v>-1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30</v>
      </c>
      <c r="AI201" s="27">
        <v>40</v>
      </c>
    </row>
    <row r="202" spans="1:35">
      <c r="A202" s="5"/>
      <c r="B202" s="5"/>
      <c r="C202" s="5" t="s">
        <v>296</v>
      </c>
      <c r="D202" s="5" t="s">
        <v>324</v>
      </c>
      <c r="E202" s="5"/>
      <c r="F202" s="5"/>
      <c r="G202" s="26" t="str">
        <f t="shared" si="7"/>
        <v/>
      </c>
      <c r="I202" s="27">
        <v>9070</v>
      </c>
      <c r="J202" s="27">
        <v>9075</v>
      </c>
      <c r="K202" s="27">
        <v>48.3</v>
      </c>
      <c r="L202" s="27">
        <v>5.08</v>
      </c>
      <c r="M202" s="27">
        <f t="shared" ca="1" si="6"/>
        <v>0</v>
      </c>
      <c r="N202" s="27">
        <v>77.8</v>
      </c>
      <c r="O202" s="27">
        <f t="shared" ca="1" si="8"/>
        <v>0</v>
      </c>
      <c r="P202" s="27">
        <v>52</v>
      </c>
      <c r="Q202" s="27">
        <v>-48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20</v>
      </c>
      <c r="Z202" s="27">
        <v>-1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30</v>
      </c>
      <c r="AI202" s="27">
        <v>40</v>
      </c>
    </row>
    <row r="203" spans="1:35">
      <c r="A203" s="5"/>
      <c r="B203" s="5"/>
      <c r="C203" s="5" t="s">
        <v>298</v>
      </c>
      <c r="D203" s="5" t="s">
        <v>325</v>
      </c>
      <c r="E203" s="5"/>
      <c r="F203" s="5"/>
      <c r="G203" s="26" t="str">
        <f t="shared" si="7"/>
        <v/>
      </c>
      <c r="I203" s="27">
        <v>9075</v>
      </c>
      <c r="J203" s="27">
        <v>9080</v>
      </c>
      <c r="K203" s="27">
        <v>48.3</v>
      </c>
      <c r="L203" s="27">
        <v>5.08</v>
      </c>
      <c r="M203" s="27">
        <f t="shared" ref="M203:M266" ca="1" si="11">IFERROR(OFFSET($G$11,MATCH(I203&amp;" "&amp;J203,$G$11:$G$1939,0),0),0)</f>
        <v>0</v>
      </c>
      <c r="N203" s="27">
        <v>77.8</v>
      </c>
      <c r="O203" s="27">
        <f t="shared" ca="1" si="8"/>
        <v>0</v>
      </c>
      <c r="P203" s="27">
        <v>52</v>
      </c>
      <c r="Q203" s="27">
        <v>-48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20</v>
      </c>
      <c r="Z203" s="27">
        <v>-1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30</v>
      </c>
      <c r="AI203" s="27">
        <v>40</v>
      </c>
    </row>
    <row r="204" spans="1:35">
      <c r="A204" s="5"/>
      <c r="B204" s="5"/>
      <c r="C204" s="5" t="s">
        <v>326</v>
      </c>
      <c r="D204" s="5" t="s">
        <v>327</v>
      </c>
      <c r="E204" s="5"/>
      <c r="F204" s="5"/>
      <c r="G204" s="26" t="str">
        <f t="shared" si="7"/>
        <v/>
      </c>
      <c r="I204" s="27">
        <v>9080</v>
      </c>
      <c r="J204" s="27">
        <v>9090</v>
      </c>
      <c r="K204" s="27">
        <v>48.3</v>
      </c>
      <c r="L204" s="27">
        <v>5.08</v>
      </c>
      <c r="M204" s="27">
        <f t="shared" ca="1" si="11"/>
        <v>0</v>
      </c>
      <c r="N204" s="27">
        <v>77.8</v>
      </c>
      <c r="O204" s="27">
        <f t="shared" ref="O204:O267" ca="1" si="12">IF(M204&lt;&gt;0,INDEX($I$4:$AT$4,MATCH(K204&amp;" "&amp;M204,$I$5:$AT$5,0)),0)</f>
        <v>0</v>
      </c>
      <c r="P204" s="27">
        <v>52</v>
      </c>
      <c r="Q204" s="27">
        <v>-48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20</v>
      </c>
      <c r="Z204" s="27">
        <v>-1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30</v>
      </c>
      <c r="AI204" s="27">
        <v>40</v>
      </c>
    </row>
    <row r="205" spans="1:35">
      <c r="A205" s="5"/>
      <c r="B205" s="5"/>
      <c r="C205" s="5" t="s">
        <v>328</v>
      </c>
      <c r="D205" s="5" t="s">
        <v>329</v>
      </c>
      <c r="E205" s="5"/>
      <c r="F205" s="5"/>
      <c r="G205" s="26" t="str">
        <f t="shared" si="7"/>
        <v/>
      </c>
      <c r="I205" s="27">
        <v>9090</v>
      </c>
      <c r="J205" s="27">
        <v>9100</v>
      </c>
      <c r="K205" s="27">
        <v>48.3</v>
      </c>
      <c r="L205" s="27">
        <v>5.08</v>
      </c>
      <c r="M205" s="27">
        <f t="shared" ca="1" si="11"/>
        <v>0</v>
      </c>
      <c r="N205" s="27">
        <v>77.8</v>
      </c>
      <c r="O205" s="27">
        <f t="shared" ca="1" si="12"/>
        <v>0</v>
      </c>
      <c r="P205" s="27">
        <v>52</v>
      </c>
      <c r="Q205" s="27">
        <v>-48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20</v>
      </c>
      <c r="Z205" s="27">
        <v>-1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30</v>
      </c>
      <c r="AI205" s="27">
        <v>40</v>
      </c>
    </row>
    <row r="206" spans="1:35">
      <c r="A206" s="5"/>
      <c r="B206" s="5"/>
      <c r="C206" s="5" t="s">
        <v>304</v>
      </c>
      <c r="D206" s="5" t="s">
        <v>330</v>
      </c>
      <c r="E206" s="5"/>
      <c r="F206" s="5"/>
      <c r="G206" s="26" t="str">
        <f t="shared" si="7"/>
        <v/>
      </c>
      <c r="I206" s="27">
        <v>9100</v>
      </c>
      <c r="J206" s="27">
        <v>9101</v>
      </c>
      <c r="K206" s="27">
        <v>48.3</v>
      </c>
      <c r="L206" s="27">
        <v>5.08</v>
      </c>
      <c r="M206" s="27">
        <f t="shared" ca="1" si="11"/>
        <v>0</v>
      </c>
      <c r="N206" s="27">
        <v>77.8</v>
      </c>
      <c r="O206" s="27">
        <f t="shared" ca="1" si="12"/>
        <v>0</v>
      </c>
      <c r="P206" s="27">
        <v>52</v>
      </c>
      <c r="Q206" s="27">
        <v>-48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20</v>
      </c>
      <c r="Z206" s="27">
        <v>-1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30</v>
      </c>
      <c r="AI206" s="27">
        <v>40</v>
      </c>
    </row>
    <row r="207" spans="1:35">
      <c r="A207" s="5"/>
      <c r="B207" s="5"/>
      <c r="C207" s="5" t="s">
        <v>331</v>
      </c>
      <c r="D207" s="5" t="s">
        <v>332</v>
      </c>
      <c r="E207" s="5"/>
      <c r="F207" s="5"/>
      <c r="G207" s="26" t="str">
        <f t="shared" si="7"/>
        <v/>
      </c>
      <c r="I207" s="27">
        <v>9101</v>
      </c>
      <c r="J207" s="27">
        <v>9110</v>
      </c>
      <c r="K207" s="27">
        <v>48.3</v>
      </c>
      <c r="L207" s="27">
        <v>5.08</v>
      </c>
      <c r="M207" s="27">
        <f t="shared" ca="1" si="11"/>
        <v>0</v>
      </c>
      <c r="N207" s="27">
        <v>77.8</v>
      </c>
      <c r="O207" s="27">
        <f t="shared" ca="1" si="12"/>
        <v>0</v>
      </c>
      <c r="P207" s="27">
        <v>52</v>
      </c>
      <c r="Q207" s="27">
        <v>-48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20</v>
      </c>
      <c r="Z207" s="27">
        <v>-1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30</v>
      </c>
      <c r="AI207" s="27">
        <v>40</v>
      </c>
    </row>
    <row r="208" spans="1:35">
      <c r="A208" s="5"/>
      <c r="B208" s="5"/>
      <c r="C208" s="5" t="s">
        <v>333</v>
      </c>
      <c r="D208" s="5" t="s">
        <v>334</v>
      </c>
      <c r="E208" s="5"/>
      <c r="F208" s="5"/>
      <c r="G208" s="26" t="str">
        <f t="shared" si="7"/>
        <v/>
      </c>
      <c r="I208" s="27">
        <v>9110</v>
      </c>
      <c r="J208" s="27">
        <v>9120</v>
      </c>
      <c r="K208" s="27">
        <v>48.3</v>
      </c>
      <c r="L208" s="27">
        <v>5.08</v>
      </c>
      <c r="M208" s="27">
        <f t="shared" ca="1" si="11"/>
        <v>0</v>
      </c>
      <c r="N208" s="27">
        <v>77.8</v>
      </c>
      <c r="O208" s="27">
        <f t="shared" ca="1" si="12"/>
        <v>0</v>
      </c>
      <c r="P208" s="27">
        <v>52</v>
      </c>
      <c r="Q208" s="27">
        <v>-48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20</v>
      </c>
      <c r="Z208" s="27">
        <v>-1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30</v>
      </c>
      <c r="AI208" s="27">
        <v>40</v>
      </c>
    </row>
    <row r="209" spans="1:35">
      <c r="A209" s="5"/>
      <c r="B209" s="5"/>
      <c r="C209" s="5" t="s">
        <v>310</v>
      </c>
      <c r="D209" s="5" t="s">
        <v>293</v>
      </c>
      <c r="E209" s="5"/>
      <c r="F209" s="5"/>
      <c r="G209" s="26" t="str">
        <f t="shared" si="7"/>
        <v/>
      </c>
      <c r="I209" s="27">
        <v>9120</v>
      </c>
      <c r="J209" s="27">
        <v>9130</v>
      </c>
      <c r="K209" s="27">
        <v>48.3</v>
      </c>
      <c r="L209" s="27">
        <v>5.08</v>
      </c>
      <c r="M209" s="27">
        <f t="shared" ca="1" si="11"/>
        <v>0</v>
      </c>
      <c r="N209" s="27">
        <v>77.8</v>
      </c>
      <c r="O209" s="27">
        <f t="shared" ca="1" si="12"/>
        <v>0</v>
      </c>
      <c r="P209" s="27">
        <v>52</v>
      </c>
      <c r="Q209" s="27">
        <v>-48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20</v>
      </c>
      <c r="Z209" s="27">
        <v>-1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30</v>
      </c>
      <c r="AI209" s="27">
        <v>40</v>
      </c>
    </row>
    <row r="210" spans="1:35">
      <c r="A210" s="5"/>
      <c r="B210" s="5"/>
      <c r="C210" s="5" t="s">
        <v>335</v>
      </c>
      <c r="D210" s="5" t="s">
        <v>336</v>
      </c>
      <c r="E210" s="5" t="s">
        <v>314</v>
      </c>
      <c r="F210" s="5"/>
      <c r="G210" s="26" t="str">
        <f t="shared" si="7"/>
        <v/>
      </c>
      <c r="I210" s="27">
        <v>9130</v>
      </c>
      <c r="J210" s="27">
        <v>9140</v>
      </c>
      <c r="K210" s="27">
        <v>48.3</v>
      </c>
      <c r="L210" s="27">
        <v>5.08</v>
      </c>
      <c r="M210" s="27">
        <f t="shared" ca="1" si="11"/>
        <v>0</v>
      </c>
      <c r="N210" s="27">
        <v>77.8</v>
      </c>
      <c r="O210" s="27">
        <f t="shared" ca="1" si="12"/>
        <v>0</v>
      </c>
      <c r="P210" s="27">
        <v>52</v>
      </c>
      <c r="Q210" s="27">
        <v>-48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20</v>
      </c>
      <c r="Z210" s="27">
        <v>-1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30</v>
      </c>
      <c r="AI210" s="27">
        <v>40</v>
      </c>
    </row>
    <row r="211" spans="1:35">
      <c r="A211" s="5"/>
      <c r="B211" s="5"/>
      <c r="C211" s="5" t="s">
        <v>337</v>
      </c>
      <c r="D211" s="5"/>
      <c r="E211" s="5"/>
      <c r="F211" s="5"/>
      <c r="G211" s="26" t="str">
        <f t="shared" si="7"/>
        <v/>
      </c>
      <c r="I211" s="27">
        <v>9140</v>
      </c>
      <c r="J211" s="27">
        <v>9150</v>
      </c>
      <c r="K211" s="27">
        <v>48.3</v>
      </c>
      <c r="L211" s="27">
        <v>5.08</v>
      </c>
      <c r="M211" s="27">
        <f t="shared" ca="1" si="11"/>
        <v>0</v>
      </c>
      <c r="N211" s="27">
        <v>77.8</v>
      </c>
      <c r="O211" s="27">
        <f t="shared" ca="1" si="12"/>
        <v>0</v>
      </c>
      <c r="P211" s="27">
        <v>52</v>
      </c>
      <c r="Q211" s="27">
        <v>-48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20</v>
      </c>
      <c r="Z211" s="27">
        <v>-1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30</v>
      </c>
      <c r="AI211" s="27">
        <v>40</v>
      </c>
    </row>
    <row r="212" spans="1:35">
      <c r="A212" s="5">
        <v>73</v>
      </c>
      <c r="B212" s="5">
        <v>74</v>
      </c>
      <c r="C212" s="5" t="s">
        <v>316</v>
      </c>
      <c r="D212" s="5" t="s">
        <v>317</v>
      </c>
      <c r="E212" s="5"/>
      <c r="F212" s="5"/>
      <c r="G212" s="26" t="str">
        <f t="shared" si="7"/>
        <v>73 74</v>
      </c>
      <c r="I212" s="27">
        <v>9150</v>
      </c>
      <c r="J212" s="27">
        <v>9160</v>
      </c>
      <c r="K212" s="27">
        <v>48.3</v>
      </c>
      <c r="L212" s="27">
        <v>5.08</v>
      </c>
      <c r="M212" s="27">
        <f t="shared" ca="1" si="11"/>
        <v>0</v>
      </c>
      <c r="N212" s="27">
        <v>77.8</v>
      </c>
      <c r="O212" s="27">
        <f t="shared" ca="1" si="12"/>
        <v>0</v>
      </c>
      <c r="P212" s="27">
        <v>52</v>
      </c>
      <c r="Q212" s="27">
        <v>-48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20</v>
      </c>
      <c r="Z212" s="27">
        <v>-1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27">
        <v>0</v>
      </c>
      <c r="AG212" s="27">
        <v>0</v>
      </c>
      <c r="AH212" s="27">
        <v>30</v>
      </c>
      <c r="AI212" s="27">
        <v>40</v>
      </c>
    </row>
    <row r="213" spans="1:35">
      <c r="A213" s="5"/>
      <c r="B213" s="5"/>
      <c r="C213" s="5" t="s">
        <v>284</v>
      </c>
      <c r="D213" s="5" t="s">
        <v>318</v>
      </c>
      <c r="E213" s="5"/>
      <c r="F213" s="5"/>
      <c r="G213" s="26">
        <v>300</v>
      </c>
      <c r="I213" s="27">
        <v>9160</v>
      </c>
      <c r="J213" s="27">
        <v>9170</v>
      </c>
      <c r="K213" s="27">
        <v>48.3</v>
      </c>
      <c r="L213" s="27">
        <v>5.08</v>
      </c>
      <c r="M213" s="27" t="str">
        <f t="shared" ca="1" si="11"/>
        <v>300</v>
      </c>
      <c r="N213" s="27">
        <v>77.8</v>
      </c>
      <c r="O213" s="27">
        <f t="shared" ca="1" si="12"/>
        <v>114.3</v>
      </c>
      <c r="P213" s="27">
        <v>52</v>
      </c>
      <c r="Q213" s="27">
        <v>-48</v>
      </c>
      <c r="R213" s="27">
        <v>0</v>
      </c>
      <c r="S213" s="27">
        <v>0</v>
      </c>
      <c r="T213" s="27">
        <v>0</v>
      </c>
      <c r="U213" s="27">
        <v>0</v>
      </c>
      <c r="V213" s="27">
        <v>0</v>
      </c>
      <c r="W213" s="27">
        <v>0</v>
      </c>
      <c r="X213" s="27">
        <v>0</v>
      </c>
      <c r="Y213" s="27">
        <v>20</v>
      </c>
      <c r="Z213" s="27">
        <v>-1</v>
      </c>
      <c r="AA213" s="27">
        <v>0</v>
      </c>
      <c r="AB213" s="27">
        <v>0</v>
      </c>
      <c r="AC213" s="27">
        <v>0</v>
      </c>
      <c r="AD213" s="27">
        <v>0</v>
      </c>
      <c r="AE213" s="27">
        <v>0</v>
      </c>
      <c r="AF213" s="27">
        <v>0</v>
      </c>
      <c r="AG213" s="27">
        <v>0</v>
      </c>
      <c r="AH213" s="27">
        <v>30</v>
      </c>
      <c r="AI213" s="27">
        <v>40</v>
      </c>
    </row>
    <row r="214" spans="1:35">
      <c r="A214" s="5"/>
      <c r="B214" s="5"/>
      <c r="C214" s="5" t="s">
        <v>341</v>
      </c>
      <c r="D214" s="5" t="s">
        <v>287</v>
      </c>
      <c r="E214" s="5" t="s">
        <v>288</v>
      </c>
      <c r="F214" s="5"/>
      <c r="G214" s="26" t="str">
        <f>RIGHT(C214,7)</f>
        <v>111.125</v>
      </c>
      <c r="I214" s="27">
        <v>80</v>
      </c>
      <c r="J214" s="27">
        <v>86</v>
      </c>
      <c r="K214" s="27">
        <v>219.1</v>
      </c>
      <c r="L214" s="27">
        <v>8.18</v>
      </c>
      <c r="M214" s="27">
        <f t="shared" ca="1" si="11"/>
        <v>0</v>
      </c>
      <c r="N214" s="27">
        <v>77.8</v>
      </c>
      <c r="O214" s="27">
        <f t="shared" ca="1" si="12"/>
        <v>0</v>
      </c>
      <c r="P214" s="27">
        <v>110</v>
      </c>
      <c r="Q214" s="27">
        <v>-48</v>
      </c>
      <c r="R214" s="27">
        <v>0</v>
      </c>
      <c r="S214" s="27">
        <v>0</v>
      </c>
      <c r="T214" s="27">
        <v>0</v>
      </c>
      <c r="U214" s="27">
        <v>0</v>
      </c>
      <c r="V214" s="27">
        <v>0</v>
      </c>
      <c r="W214" s="27">
        <v>0</v>
      </c>
      <c r="X214" s="27">
        <v>0</v>
      </c>
      <c r="Y214" s="27">
        <v>10</v>
      </c>
      <c r="Z214" s="27">
        <v>0</v>
      </c>
      <c r="AA214" s="27">
        <v>0</v>
      </c>
      <c r="AB214" s="27">
        <v>0</v>
      </c>
      <c r="AC214" s="27">
        <v>0</v>
      </c>
      <c r="AD214" s="27">
        <v>0</v>
      </c>
      <c r="AE214" s="27">
        <v>0</v>
      </c>
      <c r="AF214" s="27">
        <v>0</v>
      </c>
      <c r="AG214" s="27">
        <v>0</v>
      </c>
      <c r="AH214" s="27">
        <v>30</v>
      </c>
      <c r="AI214" s="27">
        <v>200</v>
      </c>
    </row>
    <row r="215" spans="1:35">
      <c r="A215" s="5"/>
      <c r="B215" s="5"/>
      <c r="C215" s="5" t="s">
        <v>320</v>
      </c>
      <c r="D215" s="5" t="s">
        <v>290</v>
      </c>
      <c r="E215" s="5" t="s">
        <v>321</v>
      </c>
      <c r="F215" s="5"/>
      <c r="G215" s="26" t="str">
        <f t="shared" si="7"/>
        <v/>
      </c>
      <c r="I215" s="27">
        <v>86</v>
      </c>
      <c r="J215" s="27">
        <v>90</v>
      </c>
      <c r="K215" s="27">
        <v>219.1</v>
      </c>
      <c r="L215" s="27">
        <v>8.18</v>
      </c>
      <c r="M215" s="27">
        <f t="shared" ca="1" si="11"/>
        <v>0</v>
      </c>
      <c r="N215" s="27">
        <v>77.8</v>
      </c>
      <c r="O215" s="27">
        <f t="shared" ca="1" si="12"/>
        <v>0</v>
      </c>
      <c r="P215" s="27">
        <v>110</v>
      </c>
      <c r="Q215" s="27">
        <v>-48</v>
      </c>
      <c r="R215" s="27">
        <v>0</v>
      </c>
      <c r="S215" s="27">
        <v>0</v>
      </c>
      <c r="T215" s="27">
        <v>0</v>
      </c>
      <c r="U215" s="27">
        <v>0</v>
      </c>
      <c r="V215" s="27">
        <v>0</v>
      </c>
      <c r="W215" s="27">
        <v>0</v>
      </c>
      <c r="X215" s="27">
        <v>0</v>
      </c>
      <c r="Y215" s="27">
        <v>10</v>
      </c>
      <c r="Z215" s="27">
        <v>0</v>
      </c>
      <c r="AA215" s="27">
        <v>0</v>
      </c>
      <c r="AB215" s="27">
        <v>0</v>
      </c>
      <c r="AC215" s="27">
        <v>0</v>
      </c>
      <c r="AD215" s="27">
        <v>0</v>
      </c>
      <c r="AE215" s="27">
        <v>0</v>
      </c>
      <c r="AF215" s="27">
        <v>0</v>
      </c>
      <c r="AG215" s="27">
        <v>0</v>
      </c>
      <c r="AH215" s="27">
        <v>30</v>
      </c>
      <c r="AI215" s="27">
        <v>200</v>
      </c>
    </row>
    <row r="216" spans="1:35">
      <c r="A216" s="5"/>
      <c r="B216" s="5"/>
      <c r="C216" s="5" t="s">
        <v>292</v>
      </c>
      <c r="D216" s="5" t="s">
        <v>322</v>
      </c>
      <c r="E216" s="5"/>
      <c r="F216" s="5"/>
      <c r="G216" s="26" t="str">
        <f t="shared" si="7"/>
        <v/>
      </c>
      <c r="I216" s="27">
        <v>90</v>
      </c>
      <c r="J216" s="27">
        <v>91</v>
      </c>
      <c r="K216" s="27">
        <v>33.700000000000003</v>
      </c>
      <c r="L216" s="27">
        <v>4.55</v>
      </c>
      <c r="M216" s="27">
        <f t="shared" ca="1" si="11"/>
        <v>0</v>
      </c>
      <c r="N216" s="27">
        <v>77.8</v>
      </c>
      <c r="O216" s="27">
        <f t="shared" ca="1" si="12"/>
        <v>0</v>
      </c>
      <c r="P216" s="27">
        <v>110</v>
      </c>
      <c r="Q216" s="27">
        <v>-48</v>
      </c>
      <c r="R216" s="27">
        <v>0</v>
      </c>
      <c r="S216" s="27">
        <v>0</v>
      </c>
      <c r="T216" s="27">
        <v>0</v>
      </c>
      <c r="U216" s="27">
        <v>0</v>
      </c>
      <c r="V216" s="27">
        <v>0</v>
      </c>
      <c r="W216" s="27">
        <v>0</v>
      </c>
      <c r="X216" s="27">
        <v>0</v>
      </c>
      <c r="Y216" s="27">
        <v>10</v>
      </c>
      <c r="Z216" s="27">
        <v>0</v>
      </c>
      <c r="AA216" s="27">
        <v>0</v>
      </c>
      <c r="AB216" s="27">
        <v>0</v>
      </c>
      <c r="AC216" s="27">
        <v>0</v>
      </c>
      <c r="AD216" s="27">
        <v>0</v>
      </c>
      <c r="AE216" s="27">
        <v>0</v>
      </c>
      <c r="AF216" s="27">
        <v>0</v>
      </c>
      <c r="AG216" s="27">
        <v>0</v>
      </c>
      <c r="AH216" s="27">
        <v>30</v>
      </c>
      <c r="AI216" s="27">
        <v>25</v>
      </c>
    </row>
    <row r="217" spans="1:35">
      <c r="A217" s="5"/>
      <c r="B217" s="5"/>
      <c r="C217" s="5" t="s">
        <v>294</v>
      </c>
      <c r="D217" s="5" t="s">
        <v>323</v>
      </c>
      <c r="E217" s="5"/>
      <c r="F217" s="5"/>
      <c r="G217" s="26" t="str">
        <f t="shared" si="7"/>
        <v/>
      </c>
      <c r="I217" s="27">
        <v>91</v>
      </c>
      <c r="J217" s="27">
        <v>92</v>
      </c>
      <c r="K217" s="27">
        <v>33.700000000000003</v>
      </c>
      <c r="L217" s="27">
        <v>4.55</v>
      </c>
      <c r="M217" s="27">
        <f t="shared" ca="1" si="11"/>
        <v>150</v>
      </c>
      <c r="N217" s="27">
        <v>77.8</v>
      </c>
      <c r="O217" s="27" t="e">
        <f t="shared" ca="1" si="12"/>
        <v>#N/A</v>
      </c>
      <c r="P217" s="27">
        <v>110</v>
      </c>
      <c r="Q217" s="27">
        <v>-48</v>
      </c>
      <c r="R217" s="27">
        <v>0</v>
      </c>
      <c r="S217" s="27">
        <v>0</v>
      </c>
      <c r="T217" s="27">
        <v>0</v>
      </c>
      <c r="U217" s="27">
        <v>0</v>
      </c>
      <c r="V217" s="27">
        <v>0</v>
      </c>
      <c r="W217" s="27">
        <v>0</v>
      </c>
      <c r="X217" s="27">
        <v>0</v>
      </c>
      <c r="Y217" s="27">
        <v>10</v>
      </c>
      <c r="Z217" s="27">
        <v>0</v>
      </c>
      <c r="AA217" s="27">
        <v>0</v>
      </c>
      <c r="AB217" s="27">
        <v>0</v>
      </c>
      <c r="AC217" s="27">
        <v>0</v>
      </c>
      <c r="AD217" s="27">
        <v>0</v>
      </c>
      <c r="AE217" s="27">
        <v>0</v>
      </c>
      <c r="AF217" s="27">
        <v>0</v>
      </c>
      <c r="AG217" s="27">
        <v>0</v>
      </c>
      <c r="AH217" s="27">
        <v>30</v>
      </c>
      <c r="AI217" s="27">
        <v>25</v>
      </c>
    </row>
    <row r="218" spans="1:35">
      <c r="A218" s="5"/>
      <c r="B218" s="5"/>
      <c r="C218" s="5" t="s">
        <v>296</v>
      </c>
      <c r="D218" s="5" t="s">
        <v>324</v>
      </c>
      <c r="E218" s="5"/>
      <c r="F218" s="5"/>
      <c r="G218" s="26" t="str">
        <f t="shared" si="7"/>
        <v/>
      </c>
      <c r="I218" s="27">
        <v>90</v>
      </c>
      <c r="J218" s="27">
        <v>100</v>
      </c>
      <c r="K218" s="27">
        <v>219.1</v>
      </c>
      <c r="L218" s="27">
        <v>8.18</v>
      </c>
      <c r="M218" s="27">
        <f t="shared" ca="1" si="11"/>
        <v>0</v>
      </c>
      <c r="N218" s="27">
        <v>77.8</v>
      </c>
      <c r="O218" s="27">
        <f t="shared" ca="1" si="12"/>
        <v>0</v>
      </c>
      <c r="P218" s="27">
        <v>110</v>
      </c>
      <c r="Q218" s="27">
        <v>-48</v>
      </c>
      <c r="R218" s="27">
        <v>0</v>
      </c>
      <c r="S218" s="27">
        <v>0</v>
      </c>
      <c r="T218" s="27">
        <v>0</v>
      </c>
      <c r="U218" s="27">
        <v>0</v>
      </c>
      <c r="V218" s="27">
        <v>0</v>
      </c>
      <c r="W218" s="27">
        <v>0</v>
      </c>
      <c r="X218" s="27">
        <v>0</v>
      </c>
      <c r="Y218" s="27">
        <v>10</v>
      </c>
      <c r="Z218" s="27">
        <v>0</v>
      </c>
      <c r="AA218" s="27">
        <v>0</v>
      </c>
      <c r="AB218" s="27">
        <v>0</v>
      </c>
      <c r="AC218" s="27">
        <v>0</v>
      </c>
      <c r="AD218" s="27">
        <v>0</v>
      </c>
      <c r="AE218" s="27">
        <v>0</v>
      </c>
      <c r="AF218" s="27">
        <v>0</v>
      </c>
      <c r="AG218" s="27">
        <v>0</v>
      </c>
      <c r="AH218" s="27">
        <v>30</v>
      </c>
      <c r="AI218" s="27">
        <v>200</v>
      </c>
    </row>
    <row r="219" spans="1:35">
      <c r="A219" s="5"/>
      <c r="B219" s="5"/>
      <c r="C219" s="5" t="s">
        <v>298</v>
      </c>
      <c r="D219" s="5" t="s">
        <v>325</v>
      </c>
      <c r="E219" s="5"/>
      <c r="F219" s="5"/>
      <c r="G219" s="26" t="str">
        <f t="shared" si="7"/>
        <v/>
      </c>
      <c r="I219" s="27">
        <v>100</v>
      </c>
      <c r="J219" s="27">
        <v>101</v>
      </c>
      <c r="K219" s="27">
        <v>60.3</v>
      </c>
      <c r="L219" s="27">
        <v>3.91</v>
      </c>
      <c r="M219" s="27">
        <f t="shared" ca="1" si="11"/>
        <v>0</v>
      </c>
      <c r="N219" s="27">
        <v>77.8</v>
      </c>
      <c r="O219" s="27">
        <f t="shared" ca="1" si="12"/>
        <v>0</v>
      </c>
      <c r="P219" s="27">
        <v>110</v>
      </c>
      <c r="Q219" s="27">
        <v>-48</v>
      </c>
      <c r="R219" s="27">
        <v>0</v>
      </c>
      <c r="S219" s="27">
        <v>0</v>
      </c>
      <c r="T219" s="27">
        <v>0</v>
      </c>
      <c r="U219" s="27">
        <v>0</v>
      </c>
      <c r="V219" s="27">
        <v>0</v>
      </c>
      <c r="W219" s="27">
        <v>0</v>
      </c>
      <c r="X219" s="27">
        <v>0</v>
      </c>
      <c r="Y219" s="27">
        <v>10</v>
      </c>
      <c r="Z219" s="27">
        <v>0</v>
      </c>
      <c r="AA219" s="27">
        <v>0</v>
      </c>
      <c r="AB219" s="27">
        <v>0</v>
      </c>
      <c r="AC219" s="27">
        <v>0</v>
      </c>
      <c r="AD219" s="27">
        <v>0</v>
      </c>
      <c r="AE219" s="27">
        <v>0</v>
      </c>
      <c r="AF219" s="27">
        <v>0</v>
      </c>
      <c r="AG219" s="27">
        <v>0</v>
      </c>
      <c r="AH219" s="27">
        <v>30</v>
      </c>
      <c r="AI219" s="27">
        <v>50</v>
      </c>
    </row>
    <row r="220" spans="1:35">
      <c r="A220" s="5"/>
      <c r="B220" s="5"/>
      <c r="C220" s="5" t="s">
        <v>326</v>
      </c>
      <c r="D220" s="5" t="s">
        <v>327</v>
      </c>
      <c r="E220" s="5"/>
      <c r="F220" s="5"/>
      <c r="G220" s="26" t="str">
        <f t="shared" si="7"/>
        <v/>
      </c>
      <c r="I220" s="27">
        <v>101</v>
      </c>
      <c r="J220" s="27">
        <v>102</v>
      </c>
      <c r="K220" s="27">
        <v>60.3</v>
      </c>
      <c r="L220" s="27">
        <v>3.91</v>
      </c>
      <c r="M220" s="27">
        <f t="shared" ca="1" si="11"/>
        <v>150</v>
      </c>
      <c r="N220" s="27">
        <v>77.8</v>
      </c>
      <c r="O220" s="27">
        <f t="shared" ca="1" si="12"/>
        <v>120.6</v>
      </c>
      <c r="P220" s="27">
        <v>110</v>
      </c>
      <c r="Q220" s="27">
        <v>-48</v>
      </c>
      <c r="R220" s="27">
        <v>0</v>
      </c>
      <c r="S220" s="27">
        <v>0</v>
      </c>
      <c r="T220" s="27">
        <v>0</v>
      </c>
      <c r="U220" s="27">
        <v>0</v>
      </c>
      <c r="V220" s="27">
        <v>0</v>
      </c>
      <c r="W220" s="27">
        <v>0</v>
      </c>
      <c r="X220" s="27">
        <v>0</v>
      </c>
      <c r="Y220" s="27">
        <v>10</v>
      </c>
      <c r="Z220" s="27">
        <v>0</v>
      </c>
      <c r="AA220" s="27">
        <v>0</v>
      </c>
      <c r="AB220" s="27">
        <v>0</v>
      </c>
      <c r="AC220" s="27">
        <v>0</v>
      </c>
      <c r="AD220" s="27">
        <v>0</v>
      </c>
      <c r="AE220" s="27">
        <v>0</v>
      </c>
      <c r="AF220" s="27">
        <v>0</v>
      </c>
      <c r="AG220" s="27">
        <v>0</v>
      </c>
      <c r="AH220" s="27">
        <v>30</v>
      </c>
      <c r="AI220" s="27">
        <v>50</v>
      </c>
    </row>
    <row r="221" spans="1:35">
      <c r="A221" s="5"/>
      <c r="B221" s="5"/>
      <c r="C221" s="5" t="s">
        <v>328</v>
      </c>
      <c r="D221" s="5" t="s">
        <v>329</v>
      </c>
      <c r="E221" s="5"/>
      <c r="F221" s="5"/>
      <c r="G221" s="26" t="str">
        <f t="shared" si="7"/>
        <v/>
      </c>
      <c r="I221" s="27">
        <v>102</v>
      </c>
      <c r="J221" s="27">
        <v>30000</v>
      </c>
      <c r="K221" s="27">
        <v>60.3</v>
      </c>
      <c r="L221" s="27">
        <v>3.91</v>
      </c>
      <c r="M221" s="27">
        <f t="shared" ca="1" si="11"/>
        <v>150</v>
      </c>
      <c r="N221" s="27">
        <v>77.8</v>
      </c>
      <c r="O221" s="27">
        <f t="shared" ca="1" si="12"/>
        <v>120.6</v>
      </c>
      <c r="P221" s="27">
        <v>110</v>
      </c>
      <c r="Q221" s="27">
        <v>-48</v>
      </c>
      <c r="R221" s="27">
        <v>0</v>
      </c>
      <c r="S221" s="27">
        <v>0</v>
      </c>
      <c r="T221" s="27">
        <v>0</v>
      </c>
      <c r="U221" s="27">
        <v>0</v>
      </c>
      <c r="V221" s="27">
        <v>0</v>
      </c>
      <c r="W221" s="27">
        <v>0</v>
      </c>
      <c r="X221" s="27">
        <v>0</v>
      </c>
      <c r="Y221" s="27">
        <v>10</v>
      </c>
      <c r="Z221" s="27">
        <v>0</v>
      </c>
      <c r="AA221" s="27">
        <v>0</v>
      </c>
      <c r="AB221" s="27">
        <v>0</v>
      </c>
      <c r="AC221" s="27">
        <v>0</v>
      </c>
      <c r="AD221" s="27">
        <v>0</v>
      </c>
      <c r="AE221" s="27">
        <v>0</v>
      </c>
      <c r="AF221" s="27">
        <v>0</v>
      </c>
      <c r="AG221" s="27">
        <v>0</v>
      </c>
      <c r="AH221" s="27">
        <v>30</v>
      </c>
      <c r="AI221" s="27">
        <v>50</v>
      </c>
    </row>
    <row r="222" spans="1:35">
      <c r="A222" s="5"/>
      <c r="B222" s="5"/>
      <c r="C222" s="5" t="s">
        <v>304</v>
      </c>
      <c r="D222" s="5" t="s">
        <v>330</v>
      </c>
      <c r="E222" s="5"/>
      <c r="F222" s="5"/>
      <c r="G222" s="26" t="str">
        <f t="shared" si="7"/>
        <v/>
      </c>
      <c r="I222" s="27">
        <v>30000</v>
      </c>
      <c r="J222" s="27">
        <v>30010</v>
      </c>
      <c r="K222" s="27">
        <v>60.3</v>
      </c>
      <c r="L222" s="27">
        <v>3.91</v>
      </c>
      <c r="M222" s="27">
        <f t="shared" ca="1" si="11"/>
        <v>0</v>
      </c>
      <c r="N222" s="27">
        <v>77.8</v>
      </c>
      <c r="O222" s="27">
        <f t="shared" ca="1" si="12"/>
        <v>0</v>
      </c>
      <c r="P222" s="27">
        <v>110</v>
      </c>
      <c r="Q222" s="27">
        <v>-48</v>
      </c>
      <c r="R222" s="27">
        <v>0</v>
      </c>
      <c r="S222" s="27">
        <v>0</v>
      </c>
      <c r="T222" s="27">
        <v>0</v>
      </c>
      <c r="U222" s="27">
        <v>0</v>
      </c>
      <c r="V222" s="27">
        <v>0</v>
      </c>
      <c r="W222" s="27">
        <v>0</v>
      </c>
      <c r="X222" s="27">
        <v>0</v>
      </c>
      <c r="Y222" s="27">
        <v>10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27">
        <v>0</v>
      </c>
      <c r="AG222" s="27">
        <v>0</v>
      </c>
      <c r="AH222" s="27">
        <v>30</v>
      </c>
      <c r="AI222" s="27">
        <v>50</v>
      </c>
    </row>
    <row r="223" spans="1:35">
      <c r="A223" s="5"/>
      <c r="B223" s="5"/>
      <c r="C223" s="5" t="s">
        <v>331</v>
      </c>
      <c r="D223" s="5" t="s">
        <v>332</v>
      </c>
      <c r="E223" s="5"/>
      <c r="F223" s="5"/>
      <c r="G223" s="26" t="str">
        <f t="shared" si="7"/>
        <v/>
      </c>
      <c r="I223" s="27">
        <v>30010</v>
      </c>
      <c r="J223" s="27">
        <v>30011</v>
      </c>
      <c r="K223" s="27">
        <v>33.700000000000003</v>
      </c>
      <c r="L223" s="27">
        <v>4.55</v>
      </c>
      <c r="M223" s="27">
        <f t="shared" ca="1" si="11"/>
        <v>0</v>
      </c>
      <c r="N223" s="27">
        <v>77.8</v>
      </c>
      <c r="O223" s="27">
        <f t="shared" ca="1" si="12"/>
        <v>0</v>
      </c>
      <c r="P223" s="27">
        <v>110</v>
      </c>
      <c r="Q223" s="27">
        <v>-48</v>
      </c>
      <c r="R223" s="27">
        <v>0</v>
      </c>
      <c r="S223" s="27">
        <v>0</v>
      </c>
      <c r="T223" s="27">
        <v>0</v>
      </c>
      <c r="U223" s="27">
        <v>0</v>
      </c>
      <c r="V223" s="27">
        <v>0</v>
      </c>
      <c r="W223" s="27">
        <v>0</v>
      </c>
      <c r="X223" s="27">
        <v>0</v>
      </c>
      <c r="Y223" s="27">
        <v>10</v>
      </c>
      <c r="Z223" s="27">
        <v>0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0</v>
      </c>
      <c r="AH223" s="27">
        <v>30</v>
      </c>
      <c r="AI223" s="27">
        <v>25</v>
      </c>
    </row>
    <row r="224" spans="1:35">
      <c r="A224" s="5"/>
      <c r="B224" s="5"/>
      <c r="C224" s="5" t="s">
        <v>333</v>
      </c>
      <c r="D224" s="5" t="s">
        <v>334</v>
      </c>
      <c r="E224" s="5"/>
      <c r="F224" s="5"/>
      <c r="G224" s="26" t="str">
        <f t="shared" si="7"/>
        <v/>
      </c>
      <c r="I224" s="27">
        <v>30011</v>
      </c>
      <c r="J224" s="27">
        <v>30012</v>
      </c>
      <c r="K224" s="27">
        <v>33.700000000000003</v>
      </c>
      <c r="L224" s="27">
        <v>4.55</v>
      </c>
      <c r="M224" s="27">
        <f t="shared" ca="1" si="11"/>
        <v>0</v>
      </c>
      <c r="N224" s="27">
        <v>77.8</v>
      </c>
      <c r="O224" s="27">
        <f t="shared" ca="1" si="12"/>
        <v>0</v>
      </c>
      <c r="P224" s="27">
        <v>110</v>
      </c>
      <c r="Q224" s="27">
        <v>-48</v>
      </c>
      <c r="R224" s="27">
        <v>0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27">
        <v>0</v>
      </c>
      <c r="Y224" s="27">
        <v>10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27">
        <v>0</v>
      </c>
      <c r="AG224" s="27">
        <v>0</v>
      </c>
      <c r="AH224" s="27">
        <v>30</v>
      </c>
      <c r="AI224" s="27">
        <v>25</v>
      </c>
    </row>
    <row r="225" spans="1:35">
      <c r="A225" s="5"/>
      <c r="B225" s="5"/>
      <c r="C225" s="5" t="s">
        <v>310</v>
      </c>
      <c r="D225" s="5" t="s">
        <v>293</v>
      </c>
      <c r="E225" s="5"/>
      <c r="F225" s="5"/>
      <c r="G225" s="26" t="str">
        <f t="shared" si="7"/>
        <v/>
      </c>
      <c r="I225" s="27">
        <v>30010</v>
      </c>
      <c r="J225" s="27">
        <v>30015</v>
      </c>
      <c r="K225" s="27">
        <v>60.3</v>
      </c>
      <c r="L225" s="27">
        <v>3.91</v>
      </c>
      <c r="M225" s="27">
        <f t="shared" ca="1" si="11"/>
        <v>0</v>
      </c>
      <c r="N225" s="27">
        <v>77.8</v>
      </c>
      <c r="O225" s="27">
        <f t="shared" ca="1" si="12"/>
        <v>0</v>
      </c>
      <c r="P225" s="27">
        <v>110</v>
      </c>
      <c r="Q225" s="27">
        <v>-48</v>
      </c>
      <c r="R225" s="27">
        <v>0</v>
      </c>
      <c r="S225" s="27">
        <v>0</v>
      </c>
      <c r="T225" s="27">
        <v>0</v>
      </c>
      <c r="U225" s="27">
        <v>0</v>
      </c>
      <c r="V225" s="27">
        <v>0</v>
      </c>
      <c r="W225" s="27">
        <v>0</v>
      </c>
      <c r="X225" s="27">
        <v>0</v>
      </c>
      <c r="Y225" s="27">
        <v>10</v>
      </c>
      <c r="Z225" s="27">
        <v>0</v>
      </c>
      <c r="AA225" s="27">
        <v>0</v>
      </c>
      <c r="AB225" s="27">
        <v>0</v>
      </c>
      <c r="AC225" s="27">
        <v>0</v>
      </c>
      <c r="AD225" s="27">
        <v>0</v>
      </c>
      <c r="AE225" s="27">
        <v>0</v>
      </c>
      <c r="AF225" s="27">
        <v>0</v>
      </c>
      <c r="AG225" s="27">
        <v>0</v>
      </c>
      <c r="AH225" s="27">
        <v>30</v>
      </c>
      <c r="AI225" s="27">
        <v>50</v>
      </c>
    </row>
    <row r="226" spans="1:35">
      <c r="A226" s="5"/>
      <c r="B226" s="5"/>
      <c r="C226" s="5" t="s">
        <v>335</v>
      </c>
      <c r="D226" s="5" t="s">
        <v>336</v>
      </c>
      <c r="E226" s="5" t="s">
        <v>314</v>
      </c>
      <c r="F226" s="5"/>
      <c r="G226" s="26" t="str">
        <f t="shared" si="7"/>
        <v/>
      </c>
      <c r="I226" s="27">
        <v>30015</v>
      </c>
      <c r="J226" s="27">
        <v>30020</v>
      </c>
      <c r="K226" s="27">
        <v>60.3</v>
      </c>
      <c r="L226" s="27">
        <v>3.91</v>
      </c>
      <c r="M226" s="27">
        <f t="shared" ca="1" si="11"/>
        <v>0</v>
      </c>
      <c r="N226" s="27">
        <v>77.8</v>
      </c>
      <c r="O226" s="27">
        <f t="shared" ca="1" si="12"/>
        <v>0</v>
      </c>
      <c r="P226" s="27">
        <v>110</v>
      </c>
      <c r="Q226" s="27">
        <v>-48</v>
      </c>
      <c r="R226" s="27">
        <v>0</v>
      </c>
      <c r="S226" s="27">
        <v>0</v>
      </c>
      <c r="T226" s="27">
        <v>0</v>
      </c>
      <c r="U226" s="27">
        <v>0</v>
      </c>
      <c r="V226" s="27">
        <v>0</v>
      </c>
      <c r="W226" s="27">
        <v>0</v>
      </c>
      <c r="X226" s="27">
        <v>0</v>
      </c>
      <c r="Y226" s="27">
        <v>10</v>
      </c>
      <c r="Z226" s="27">
        <v>0</v>
      </c>
      <c r="AA226" s="27">
        <v>0</v>
      </c>
      <c r="AB226" s="27">
        <v>0</v>
      </c>
      <c r="AC226" s="27">
        <v>0</v>
      </c>
      <c r="AD226" s="27">
        <v>0</v>
      </c>
      <c r="AE226" s="27">
        <v>0</v>
      </c>
      <c r="AF226" s="27">
        <v>0</v>
      </c>
      <c r="AG226" s="27">
        <v>0</v>
      </c>
      <c r="AH226" s="27">
        <v>30</v>
      </c>
      <c r="AI226" s="27">
        <v>50</v>
      </c>
    </row>
    <row r="227" spans="1:35">
      <c r="A227" s="5"/>
      <c r="B227" s="5"/>
      <c r="C227" s="5" t="s">
        <v>337</v>
      </c>
      <c r="D227" s="5"/>
      <c r="E227" s="5"/>
      <c r="F227" s="5"/>
      <c r="G227" s="26" t="str">
        <f t="shared" si="7"/>
        <v/>
      </c>
      <c r="I227" s="27">
        <v>30020</v>
      </c>
      <c r="J227" s="27">
        <v>30030</v>
      </c>
      <c r="K227" s="27">
        <v>60.3</v>
      </c>
      <c r="L227" s="27">
        <v>3.91</v>
      </c>
      <c r="M227" s="27">
        <f t="shared" ca="1" si="11"/>
        <v>0</v>
      </c>
      <c r="N227" s="27">
        <v>77.8</v>
      </c>
      <c r="O227" s="27">
        <f t="shared" ca="1" si="12"/>
        <v>0</v>
      </c>
      <c r="P227" s="27">
        <v>110</v>
      </c>
      <c r="Q227" s="27">
        <v>-48</v>
      </c>
      <c r="R227" s="27">
        <v>0</v>
      </c>
      <c r="S227" s="27">
        <v>0</v>
      </c>
      <c r="T227" s="27">
        <v>0</v>
      </c>
      <c r="U227" s="27">
        <v>0</v>
      </c>
      <c r="V227" s="27">
        <v>0</v>
      </c>
      <c r="W227" s="27">
        <v>0</v>
      </c>
      <c r="X227" s="27">
        <v>0</v>
      </c>
      <c r="Y227" s="27">
        <v>10</v>
      </c>
      <c r="Z227" s="27">
        <v>0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27">
        <v>0</v>
      </c>
      <c r="AG227" s="27">
        <v>0</v>
      </c>
      <c r="AH227" s="27">
        <v>30</v>
      </c>
      <c r="AI227" s="27">
        <v>50</v>
      </c>
    </row>
    <row r="228" spans="1:35">
      <c r="A228" s="5">
        <v>74</v>
      </c>
      <c r="B228" s="5">
        <v>7400</v>
      </c>
      <c r="C228" s="5" t="s">
        <v>316</v>
      </c>
      <c r="D228" s="5" t="s">
        <v>317</v>
      </c>
      <c r="E228" s="5"/>
      <c r="F228" s="5"/>
      <c r="G228" s="26" t="str">
        <f t="shared" si="7"/>
        <v>74 7400</v>
      </c>
      <c r="I228" s="27">
        <v>30030</v>
      </c>
      <c r="J228" s="27">
        <v>30040</v>
      </c>
      <c r="K228" s="27">
        <v>60.3</v>
      </c>
      <c r="L228" s="27">
        <v>3.91</v>
      </c>
      <c r="M228" s="27">
        <f t="shared" ca="1" si="11"/>
        <v>150</v>
      </c>
      <c r="N228" s="27">
        <v>77.8</v>
      </c>
      <c r="O228" s="27">
        <f t="shared" ca="1" si="12"/>
        <v>120.6</v>
      </c>
      <c r="P228" s="27">
        <v>110</v>
      </c>
      <c r="Q228" s="27">
        <v>-48</v>
      </c>
      <c r="R228" s="27">
        <v>0</v>
      </c>
      <c r="S228" s="27">
        <v>0</v>
      </c>
      <c r="T228" s="27">
        <v>0</v>
      </c>
      <c r="U228" s="27">
        <v>0</v>
      </c>
      <c r="V228" s="27">
        <v>0</v>
      </c>
      <c r="W228" s="27">
        <v>0</v>
      </c>
      <c r="X228" s="27">
        <v>0</v>
      </c>
      <c r="Y228" s="27">
        <v>10</v>
      </c>
      <c r="Z228" s="27">
        <v>0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27">
        <v>0</v>
      </c>
      <c r="AG228" s="27">
        <v>0</v>
      </c>
      <c r="AH228" s="27">
        <v>30</v>
      </c>
      <c r="AI228" s="27">
        <v>50</v>
      </c>
    </row>
    <row r="229" spans="1:35">
      <c r="A229" s="5"/>
      <c r="B229" s="5"/>
      <c r="C229" s="5" t="s">
        <v>284</v>
      </c>
      <c r="D229" s="5" t="s">
        <v>318</v>
      </c>
      <c r="E229" s="5"/>
      <c r="F229" s="5"/>
      <c r="G229" s="26">
        <v>300</v>
      </c>
      <c r="I229" s="27">
        <v>30040</v>
      </c>
      <c r="J229" s="27">
        <v>30050</v>
      </c>
      <c r="K229" s="27">
        <v>60.3</v>
      </c>
      <c r="L229" s="27">
        <v>3.91</v>
      </c>
      <c r="M229" s="27">
        <f t="shared" ca="1" si="11"/>
        <v>0</v>
      </c>
      <c r="N229" s="27">
        <v>77.8</v>
      </c>
      <c r="O229" s="27">
        <f t="shared" ca="1" si="12"/>
        <v>0</v>
      </c>
      <c r="P229" s="27">
        <v>110</v>
      </c>
      <c r="Q229" s="27">
        <v>-48</v>
      </c>
      <c r="R229" s="27">
        <v>0</v>
      </c>
      <c r="S229" s="27">
        <v>0</v>
      </c>
      <c r="T229" s="27">
        <v>0</v>
      </c>
      <c r="U229" s="27">
        <v>0</v>
      </c>
      <c r="V229" s="27">
        <v>0</v>
      </c>
      <c r="W229" s="27">
        <v>0</v>
      </c>
      <c r="X229" s="27">
        <v>0</v>
      </c>
      <c r="Y229" s="27">
        <v>10</v>
      </c>
      <c r="Z229" s="27">
        <v>0</v>
      </c>
      <c r="AA229" s="27">
        <v>0</v>
      </c>
      <c r="AB229" s="27">
        <v>0</v>
      </c>
      <c r="AC229" s="27">
        <v>0</v>
      </c>
      <c r="AD229" s="27">
        <v>0</v>
      </c>
      <c r="AE229" s="27">
        <v>0</v>
      </c>
      <c r="AF229" s="27">
        <v>0</v>
      </c>
      <c r="AG229" s="27">
        <v>0</v>
      </c>
      <c r="AH229" s="27">
        <v>30</v>
      </c>
      <c r="AI229" s="27">
        <v>50</v>
      </c>
    </row>
    <row r="230" spans="1:35">
      <c r="A230" s="5"/>
      <c r="B230" s="5"/>
      <c r="C230" s="5" t="s">
        <v>341</v>
      </c>
      <c r="D230" s="5" t="s">
        <v>287</v>
      </c>
      <c r="E230" s="5" t="s">
        <v>288</v>
      </c>
      <c r="F230" s="5"/>
      <c r="G230" s="26" t="str">
        <f>RIGHT(C230,7)</f>
        <v>111.125</v>
      </c>
      <c r="I230" s="27">
        <v>30050</v>
      </c>
      <c r="J230" s="27">
        <v>30060</v>
      </c>
      <c r="K230" s="27">
        <v>33.700000000000003</v>
      </c>
      <c r="L230" s="27">
        <v>4.55</v>
      </c>
      <c r="M230" s="27">
        <f t="shared" ca="1" si="11"/>
        <v>0</v>
      </c>
      <c r="N230" s="27">
        <v>77.8</v>
      </c>
      <c r="O230" s="27">
        <f t="shared" ca="1" si="12"/>
        <v>0</v>
      </c>
      <c r="P230" s="27">
        <v>52</v>
      </c>
      <c r="Q230" s="27">
        <v>-48</v>
      </c>
      <c r="R230" s="27">
        <v>0</v>
      </c>
      <c r="S230" s="27">
        <v>0</v>
      </c>
      <c r="T230" s="27">
        <v>0</v>
      </c>
      <c r="U230" s="27">
        <v>0</v>
      </c>
      <c r="V230" s="27">
        <v>0</v>
      </c>
      <c r="W230" s="27">
        <v>0</v>
      </c>
      <c r="X230" s="27">
        <v>0</v>
      </c>
      <c r="Y230" s="27">
        <v>20</v>
      </c>
      <c r="Z230" s="27">
        <v>-1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27">
        <v>0</v>
      </c>
      <c r="AG230" s="27">
        <v>0</v>
      </c>
      <c r="AH230" s="27">
        <v>30</v>
      </c>
      <c r="AI230" s="27">
        <v>25</v>
      </c>
    </row>
    <row r="231" spans="1:35">
      <c r="A231" s="5"/>
      <c r="B231" s="5"/>
      <c r="C231" s="5" t="s">
        <v>320</v>
      </c>
      <c r="D231" s="5" t="s">
        <v>290</v>
      </c>
      <c r="E231" s="5" t="s">
        <v>321</v>
      </c>
      <c r="F231" s="5"/>
      <c r="G231" s="26" t="str">
        <f t="shared" si="7"/>
        <v/>
      </c>
      <c r="I231" s="27">
        <v>30060</v>
      </c>
      <c r="J231" s="27">
        <v>30070</v>
      </c>
      <c r="K231" s="27">
        <v>33.700000000000003</v>
      </c>
      <c r="L231" s="27">
        <v>4.55</v>
      </c>
      <c r="M231" s="27">
        <f t="shared" ca="1" si="11"/>
        <v>300</v>
      </c>
      <c r="N231" s="27">
        <v>77.8</v>
      </c>
      <c r="O231" s="27" t="e">
        <f t="shared" ca="1" si="12"/>
        <v>#N/A</v>
      </c>
      <c r="P231" s="27">
        <v>52</v>
      </c>
      <c r="Q231" s="27">
        <v>-48</v>
      </c>
      <c r="R231" s="27">
        <v>0</v>
      </c>
      <c r="S231" s="27">
        <v>0</v>
      </c>
      <c r="T231" s="27">
        <v>0</v>
      </c>
      <c r="U231" s="27">
        <v>0</v>
      </c>
      <c r="V231" s="27">
        <v>0</v>
      </c>
      <c r="W231" s="27">
        <v>0</v>
      </c>
      <c r="X231" s="27">
        <v>0</v>
      </c>
      <c r="Y231" s="27">
        <v>20</v>
      </c>
      <c r="Z231" s="27">
        <v>-1</v>
      </c>
      <c r="AA231" s="27">
        <v>0</v>
      </c>
      <c r="AB231" s="27">
        <v>0</v>
      </c>
      <c r="AC231" s="27">
        <v>0</v>
      </c>
      <c r="AD231" s="27">
        <v>0</v>
      </c>
      <c r="AE231" s="27">
        <v>0</v>
      </c>
      <c r="AF231" s="27">
        <v>0</v>
      </c>
      <c r="AG231" s="27">
        <v>0</v>
      </c>
      <c r="AH231" s="27">
        <v>30</v>
      </c>
      <c r="AI231" s="27">
        <v>25</v>
      </c>
    </row>
    <row r="232" spans="1:35">
      <c r="A232" s="5"/>
      <c r="B232" s="5"/>
      <c r="C232" s="5" t="s">
        <v>292</v>
      </c>
      <c r="D232" s="5" t="s">
        <v>322</v>
      </c>
      <c r="E232" s="5"/>
      <c r="F232" s="5"/>
      <c r="G232" s="26" t="str">
        <f t="shared" si="7"/>
        <v/>
      </c>
      <c r="I232" s="27">
        <v>30070</v>
      </c>
      <c r="J232" s="27">
        <v>30080</v>
      </c>
      <c r="K232" s="27">
        <v>33.700000000000003</v>
      </c>
      <c r="L232" s="27">
        <v>4.55</v>
      </c>
      <c r="M232" s="27">
        <f t="shared" ca="1" si="11"/>
        <v>0</v>
      </c>
      <c r="N232" s="27">
        <v>77.8</v>
      </c>
      <c r="O232" s="27">
        <f t="shared" ca="1" si="12"/>
        <v>0</v>
      </c>
      <c r="P232" s="27">
        <v>52</v>
      </c>
      <c r="Q232" s="27">
        <v>-48</v>
      </c>
      <c r="R232" s="27">
        <v>0</v>
      </c>
      <c r="S232" s="27">
        <v>0</v>
      </c>
      <c r="T232" s="27">
        <v>0</v>
      </c>
      <c r="U232" s="27">
        <v>0</v>
      </c>
      <c r="V232" s="27">
        <v>0</v>
      </c>
      <c r="W232" s="27">
        <v>0</v>
      </c>
      <c r="X232" s="27">
        <v>0</v>
      </c>
      <c r="Y232" s="27">
        <v>20</v>
      </c>
      <c r="Z232" s="27">
        <v>-1</v>
      </c>
      <c r="AA232" s="27">
        <v>0</v>
      </c>
      <c r="AB232" s="27">
        <v>0</v>
      </c>
      <c r="AC232" s="27">
        <v>0</v>
      </c>
      <c r="AD232" s="27">
        <v>0</v>
      </c>
      <c r="AE232" s="27">
        <v>0</v>
      </c>
      <c r="AF232" s="27">
        <v>0</v>
      </c>
      <c r="AG232" s="27">
        <v>0</v>
      </c>
      <c r="AH232" s="27">
        <v>30</v>
      </c>
      <c r="AI232" s="27">
        <v>25</v>
      </c>
    </row>
    <row r="233" spans="1:35">
      <c r="A233" s="5"/>
      <c r="B233" s="5"/>
      <c r="C233" s="5" t="s">
        <v>294</v>
      </c>
      <c r="D233" s="5" t="s">
        <v>323</v>
      </c>
      <c r="E233" s="5"/>
      <c r="F233" s="5"/>
      <c r="G233" s="26" t="str">
        <f t="shared" ref="G233:G296" si="13">A233&amp;" "&amp;B233</f>
        <v/>
      </c>
      <c r="I233" s="27">
        <v>30080</v>
      </c>
      <c r="J233" s="27">
        <v>30090</v>
      </c>
      <c r="K233" s="27">
        <v>48.3</v>
      </c>
      <c r="L233" s="27">
        <v>5.08</v>
      </c>
      <c r="M233" s="27">
        <f t="shared" ca="1" si="11"/>
        <v>0</v>
      </c>
      <c r="N233" s="27">
        <v>77.8</v>
      </c>
      <c r="O233" s="27">
        <f t="shared" ca="1" si="12"/>
        <v>0</v>
      </c>
      <c r="P233" s="27">
        <v>52</v>
      </c>
      <c r="Q233" s="27">
        <v>-48</v>
      </c>
      <c r="R233" s="27">
        <v>0</v>
      </c>
      <c r="S233" s="27">
        <v>0</v>
      </c>
      <c r="T233" s="27">
        <v>0</v>
      </c>
      <c r="U233" s="27">
        <v>0</v>
      </c>
      <c r="V233" s="27">
        <v>0</v>
      </c>
      <c r="W233" s="27">
        <v>0</v>
      </c>
      <c r="X233" s="27">
        <v>0</v>
      </c>
      <c r="Y233" s="27">
        <v>20</v>
      </c>
      <c r="Z233" s="27">
        <v>-1</v>
      </c>
      <c r="AA233" s="27">
        <v>0</v>
      </c>
      <c r="AB233" s="27">
        <v>0</v>
      </c>
      <c r="AC233" s="27">
        <v>0</v>
      </c>
      <c r="AD233" s="27">
        <v>0</v>
      </c>
      <c r="AE233" s="27">
        <v>0</v>
      </c>
      <c r="AF233" s="27">
        <v>0</v>
      </c>
      <c r="AG233" s="27">
        <v>0</v>
      </c>
      <c r="AH233" s="27">
        <v>30</v>
      </c>
      <c r="AI233" s="27">
        <v>40</v>
      </c>
    </row>
    <row r="234" spans="1:35">
      <c r="A234" s="5"/>
      <c r="B234" s="5"/>
      <c r="C234" s="5" t="s">
        <v>296</v>
      </c>
      <c r="D234" s="5" t="s">
        <v>324</v>
      </c>
      <c r="E234" s="5"/>
      <c r="F234" s="5"/>
      <c r="G234" s="26" t="str">
        <f t="shared" si="13"/>
        <v/>
      </c>
      <c r="I234" s="27">
        <v>30090</v>
      </c>
      <c r="J234" s="27">
        <v>30100</v>
      </c>
      <c r="K234" s="27">
        <v>48.3</v>
      </c>
      <c r="L234" s="27">
        <v>5.08</v>
      </c>
      <c r="M234" s="27">
        <f t="shared" ca="1" si="11"/>
        <v>0</v>
      </c>
      <c r="N234" s="27">
        <v>77.8</v>
      </c>
      <c r="O234" s="27">
        <f t="shared" ca="1" si="12"/>
        <v>0</v>
      </c>
      <c r="P234" s="27">
        <v>52</v>
      </c>
      <c r="Q234" s="27">
        <v>-48</v>
      </c>
      <c r="R234" s="27">
        <v>0</v>
      </c>
      <c r="S234" s="27">
        <v>0</v>
      </c>
      <c r="T234" s="27">
        <v>0</v>
      </c>
      <c r="U234" s="27">
        <v>0</v>
      </c>
      <c r="V234" s="27">
        <v>0</v>
      </c>
      <c r="W234" s="27">
        <v>0</v>
      </c>
      <c r="X234" s="27">
        <v>0</v>
      </c>
      <c r="Y234" s="27">
        <v>20</v>
      </c>
      <c r="Z234" s="27">
        <v>-1</v>
      </c>
      <c r="AA234" s="27">
        <v>0</v>
      </c>
      <c r="AB234" s="27">
        <v>0</v>
      </c>
      <c r="AC234" s="27">
        <v>0</v>
      </c>
      <c r="AD234" s="27">
        <v>0</v>
      </c>
      <c r="AE234" s="27">
        <v>0</v>
      </c>
      <c r="AF234" s="27">
        <v>0</v>
      </c>
      <c r="AG234" s="27">
        <v>0</v>
      </c>
      <c r="AH234" s="27">
        <v>30</v>
      </c>
      <c r="AI234" s="27">
        <v>40</v>
      </c>
    </row>
    <row r="235" spans="1:35">
      <c r="A235" s="5"/>
      <c r="B235" s="5"/>
      <c r="C235" s="5" t="s">
        <v>298</v>
      </c>
      <c r="D235" s="5" t="s">
        <v>325</v>
      </c>
      <c r="E235" s="5"/>
      <c r="F235" s="5"/>
      <c r="G235" s="26" t="str">
        <f t="shared" si="13"/>
        <v/>
      </c>
      <c r="I235" s="27">
        <v>30100</v>
      </c>
      <c r="J235" s="27">
        <v>30110</v>
      </c>
      <c r="K235" s="27">
        <v>48.3</v>
      </c>
      <c r="L235" s="27">
        <v>5.08</v>
      </c>
      <c r="M235" s="27">
        <f t="shared" ca="1" si="11"/>
        <v>0</v>
      </c>
      <c r="N235" s="27">
        <v>77.8</v>
      </c>
      <c r="O235" s="27">
        <f t="shared" ca="1" si="12"/>
        <v>0</v>
      </c>
      <c r="P235" s="27">
        <v>52</v>
      </c>
      <c r="Q235" s="27">
        <v>-48</v>
      </c>
      <c r="R235" s="27">
        <v>0</v>
      </c>
      <c r="S235" s="27">
        <v>0</v>
      </c>
      <c r="T235" s="27">
        <v>0</v>
      </c>
      <c r="U235" s="27">
        <v>0</v>
      </c>
      <c r="V235" s="27">
        <v>0</v>
      </c>
      <c r="W235" s="27">
        <v>0</v>
      </c>
      <c r="X235" s="27">
        <v>0</v>
      </c>
      <c r="Y235" s="27">
        <v>20</v>
      </c>
      <c r="Z235" s="27">
        <v>-1</v>
      </c>
      <c r="AA235" s="27">
        <v>0</v>
      </c>
      <c r="AB235" s="27">
        <v>0</v>
      </c>
      <c r="AC235" s="27">
        <v>0</v>
      </c>
      <c r="AD235" s="27">
        <v>0</v>
      </c>
      <c r="AE235" s="27">
        <v>0</v>
      </c>
      <c r="AF235" s="27">
        <v>0</v>
      </c>
      <c r="AG235" s="27">
        <v>0</v>
      </c>
      <c r="AH235" s="27">
        <v>30</v>
      </c>
      <c r="AI235" s="27">
        <v>40</v>
      </c>
    </row>
    <row r="236" spans="1:35">
      <c r="A236" s="5"/>
      <c r="B236" s="5"/>
      <c r="C236" s="5" t="s">
        <v>326</v>
      </c>
      <c r="D236" s="5" t="s">
        <v>327</v>
      </c>
      <c r="E236" s="5"/>
      <c r="F236" s="5"/>
      <c r="G236" s="26" t="str">
        <f t="shared" si="13"/>
        <v/>
      </c>
      <c r="I236" s="27">
        <v>30110</v>
      </c>
      <c r="J236" s="27">
        <v>30120</v>
      </c>
      <c r="K236" s="27">
        <v>48.3</v>
      </c>
      <c r="L236" s="27">
        <v>5.08</v>
      </c>
      <c r="M236" s="27">
        <f t="shared" ca="1" si="11"/>
        <v>0</v>
      </c>
      <c r="N236" s="27">
        <v>77.8</v>
      </c>
      <c r="O236" s="27">
        <f t="shared" ca="1" si="12"/>
        <v>0</v>
      </c>
      <c r="P236" s="27">
        <v>52</v>
      </c>
      <c r="Q236" s="27">
        <v>-48</v>
      </c>
      <c r="R236" s="27">
        <v>0</v>
      </c>
      <c r="S236" s="27">
        <v>0</v>
      </c>
      <c r="T236" s="27">
        <v>0</v>
      </c>
      <c r="U236" s="27">
        <v>0</v>
      </c>
      <c r="V236" s="27">
        <v>0</v>
      </c>
      <c r="W236" s="27">
        <v>0</v>
      </c>
      <c r="X236" s="27">
        <v>0</v>
      </c>
      <c r="Y236" s="27">
        <v>20</v>
      </c>
      <c r="Z236" s="27">
        <v>-1</v>
      </c>
      <c r="AA236" s="27">
        <v>0</v>
      </c>
      <c r="AB236" s="27">
        <v>0</v>
      </c>
      <c r="AC236" s="27">
        <v>0</v>
      </c>
      <c r="AD236" s="27">
        <v>0</v>
      </c>
      <c r="AE236" s="27">
        <v>0</v>
      </c>
      <c r="AF236" s="27">
        <v>0</v>
      </c>
      <c r="AG236" s="27">
        <v>0</v>
      </c>
      <c r="AH236" s="27">
        <v>30</v>
      </c>
      <c r="AI236" s="27">
        <v>40</v>
      </c>
    </row>
    <row r="237" spans="1:35">
      <c r="A237" s="5"/>
      <c r="B237" s="5"/>
      <c r="C237" s="5" t="s">
        <v>328</v>
      </c>
      <c r="D237" s="5" t="s">
        <v>329</v>
      </c>
      <c r="E237" s="5"/>
      <c r="F237" s="5"/>
      <c r="G237" s="26" t="str">
        <f t="shared" si="13"/>
        <v/>
      </c>
      <c r="I237" s="27">
        <v>30120</v>
      </c>
      <c r="J237" s="27">
        <v>30130</v>
      </c>
      <c r="K237" s="27">
        <v>48.3</v>
      </c>
      <c r="L237" s="27">
        <v>5.08</v>
      </c>
      <c r="M237" s="27">
        <f t="shared" ca="1" si="11"/>
        <v>0</v>
      </c>
      <c r="N237" s="27">
        <v>77.8</v>
      </c>
      <c r="O237" s="27">
        <f t="shared" ca="1" si="12"/>
        <v>0</v>
      </c>
      <c r="P237" s="27">
        <v>52</v>
      </c>
      <c r="Q237" s="27">
        <v>-48</v>
      </c>
      <c r="R237" s="27">
        <v>0</v>
      </c>
      <c r="S237" s="27">
        <v>0</v>
      </c>
      <c r="T237" s="27">
        <v>0</v>
      </c>
      <c r="U237" s="27">
        <v>0</v>
      </c>
      <c r="V237" s="27">
        <v>0</v>
      </c>
      <c r="W237" s="27">
        <v>0</v>
      </c>
      <c r="X237" s="27">
        <v>0</v>
      </c>
      <c r="Y237" s="27">
        <v>20</v>
      </c>
      <c r="Z237" s="27">
        <v>-1</v>
      </c>
      <c r="AA237" s="27">
        <v>0</v>
      </c>
      <c r="AB237" s="27">
        <v>0</v>
      </c>
      <c r="AC237" s="27">
        <v>0</v>
      </c>
      <c r="AD237" s="27">
        <v>0</v>
      </c>
      <c r="AE237" s="27">
        <v>0</v>
      </c>
      <c r="AF237" s="27">
        <v>0</v>
      </c>
      <c r="AG237" s="27">
        <v>0</v>
      </c>
      <c r="AH237" s="27">
        <v>30</v>
      </c>
      <c r="AI237" s="27">
        <v>40</v>
      </c>
    </row>
    <row r="238" spans="1:35">
      <c r="A238" s="5"/>
      <c r="B238" s="5"/>
      <c r="C238" s="5" t="s">
        <v>304</v>
      </c>
      <c r="D238" s="5" t="s">
        <v>330</v>
      </c>
      <c r="E238" s="5"/>
      <c r="F238" s="5"/>
      <c r="G238" s="26" t="str">
        <f t="shared" si="13"/>
        <v/>
      </c>
      <c r="I238" s="27">
        <v>30130</v>
      </c>
      <c r="J238" s="27">
        <v>30135</v>
      </c>
      <c r="K238" s="27">
        <v>48.3</v>
      </c>
      <c r="L238" s="27">
        <v>5.08</v>
      </c>
      <c r="M238" s="27">
        <f t="shared" ca="1" si="11"/>
        <v>0</v>
      </c>
      <c r="N238" s="27">
        <v>77.8</v>
      </c>
      <c r="O238" s="27">
        <f t="shared" ca="1" si="12"/>
        <v>0</v>
      </c>
      <c r="P238" s="27">
        <v>52</v>
      </c>
      <c r="Q238" s="27">
        <v>-48</v>
      </c>
      <c r="R238" s="27">
        <v>0</v>
      </c>
      <c r="S238" s="27">
        <v>0</v>
      </c>
      <c r="T238" s="27">
        <v>0</v>
      </c>
      <c r="U238" s="27">
        <v>0</v>
      </c>
      <c r="V238" s="27">
        <v>0</v>
      </c>
      <c r="W238" s="27">
        <v>0</v>
      </c>
      <c r="X238" s="27">
        <v>0</v>
      </c>
      <c r="Y238" s="27">
        <v>20</v>
      </c>
      <c r="Z238" s="27">
        <v>-1</v>
      </c>
      <c r="AA238" s="27">
        <v>0</v>
      </c>
      <c r="AB238" s="27">
        <v>0</v>
      </c>
      <c r="AC238" s="27">
        <v>0</v>
      </c>
      <c r="AD238" s="27">
        <v>0</v>
      </c>
      <c r="AE238" s="27">
        <v>0</v>
      </c>
      <c r="AF238" s="27">
        <v>0</v>
      </c>
      <c r="AG238" s="27">
        <v>0</v>
      </c>
      <c r="AH238" s="27">
        <v>30</v>
      </c>
      <c r="AI238" s="27">
        <v>40</v>
      </c>
    </row>
    <row r="239" spans="1:35">
      <c r="A239" s="5"/>
      <c r="B239" s="5"/>
      <c r="C239" s="5" t="s">
        <v>331</v>
      </c>
      <c r="D239" s="5" t="s">
        <v>332</v>
      </c>
      <c r="E239" s="5"/>
      <c r="F239" s="5"/>
      <c r="G239" s="26" t="str">
        <f t="shared" si="13"/>
        <v/>
      </c>
      <c r="I239" s="27">
        <v>30135</v>
      </c>
      <c r="J239" s="27">
        <v>30140</v>
      </c>
      <c r="K239" s="27">
        <v>48.3</v>
      </c>
      <c r="L239" s="27">
        <v>5.08</v>
      </c>
      <c r="M239" s="27">
        <f t="shared" ca="1" si="11"/>
        <v>300</v>
      </c>
      <c r="N239" s="27">
        <v>77.8</v>
      </c>
      <c r="O239" s="27">
        <f t="shared" ca="1" si="12"/>
        <v>114.3</v>
      </c>
      <c r="P239" s="27">
        <v>52</v>
      </c>
      <c r="Q239" s="27">
        <v>-48</v>
      </c>
      <c r="R239" s="27">
        <v>0</v>
      </c>
      <c r="S239" s="27">
        <v>0</v>
      </c>
      <c r="T239" s="27">
        <v>0</v>
      </c>
      <c r="U239" s="27">
        <v>0</v>
      </c>
      <c r="V239" s="27">
        <v>0</v>
      </c>
      <c r="W239" s="27">
        <v>0</v>
      </c>
      <c r="X239" s="27">
        <v>0</v>
      </c>
      <c r="Y239" s="27">
        <v>20</v>
      </c>
      <c r="Z239" s="27">
        <v>-1</v>
      </c>
      <c r="AA239" s="27">
        <v>0</v>
      </c>
      <c r="AB239" s="27">
        <v>0</v>
      </c>
      <c r="AC239" s="27">
        <v>0</v>
      </c>
      <c r="AD239" s="27">
        <v>0</v>
      </c>
      <c r="AE239" s="27">
        <v>0</v>
      </c>
      <c r="AF239" s="27">
        <v>0</v>
      </c>
      <c r="AG239" s="27">
        <v>0</v>
      </c>
      <c r="AH239" s="27">
        <v>30</v>
      </c>
      <c r="AI239" s="27">
        <v>40</v>
      </c>
    </row>
    <row r="240" spans="1:35">
      <c r="A240" s="5"/>
      <c r="B240" s="5"/>
      <c r="C240" s="5" t="s">
        <v>333</v>
      </c>
      <c r="D240" s="5" t="s">
        <v>334</v>
      </c>
      <c r="E240" s="5"/>
      <c r="F240" s="5"/>
      <c r="G240" s="26" t="str">
        <f t="shared" si="13"/>
        <v/>
      </c>
      <c r="I240" s="27">
        <v>30140</v>
      </c>
      <c r="J240" s="27">
        <v>30150</v>
      </c>
      <c r="K240" s="27">
        <v>48.3</v>
      </c>
      <c r="L240" s="27">
        <v>5.08</v>
      </c>
      <c r="M240" s="27">
        <f t="shared" ca="1" si="11"/>
        <v>0</v>
      </c>
      <c r="N240" s="27">
        <v>77.8</v>
      </c>
      <c r="O240" s="27">
        <f t="shared" ca="1" si="12"/>
        <v>0</v>
      </c>
      <c r="P240" s="27">
        <v>52</v>
      </c>
      <c r="Q240" s="27">
        <v>-48</v>
      </c>
      <c r="R240" s="27">
        <v>0</v>
      </c>
      <c r="S240" s="27">
        <v>0</v>
      </c>
      <c r="T240" s="27">
        <v>0</v>
      </c>
      <c r="U240" s="27">
        <v>0</v>
      </c>
      <c r="V240" s="27">
        <v>0</v>
      </c>
      <c r="W240" s="27">
        <v>0</v>
      </c>
      <c r="X240" s="27">
        <v>0</v>
      </c>
      <c r="Y240" s="27">
        <v>20</v>
      </c>
      <c r="Z240" s="27">
        <v>-1</v>
      </c>
      <c r="AA240" s="27">
        <v>0</v>
      </c>
      <c r="AB240" s="27">
        <v>0</v>
      </c>
      <c r="AC240" s="27">
        <v>0</v>
      </c>
      <c r="AD240" s="27">
        <v>0</v>
      </c>
      <c r="AE240" s="27">
        <v>0</v>
      </c>
      <c r="AF240" s="27">
        <v>0</v>
      </c>
      <c r="AG240" s="27">
        <v>0</v>
      </c>
      <c r="AH240" s="27">
        <v>30</v>
      </c>
      <c r="AI240" s="27">
        <v>40</v>
      </c>
    </row>
    <row r="241" spans="1:35">
      <c r="A241" s="5"/>
      <c r="B241" s="5"/>
      <c r="C241" s="5" t="s">
        <v>310</v>
      </c>
      <c r="D241" s="5" t="s">
        <v>293</v>
      </c>
      <c r="E241" s="5"/>
      <c r="F241" s="5"/>
      <c r="G241" s="26" t="str">
        <f t="shared" si="13"/>
        <v/>
      </c>
      <c r="I241" s="27">
        <v>30150</v>
      </c>
      <c r="J241" s="27">
        <v>30160</v>
      </c>
      <c r="K241" s="27">
        <v>48.3</v>
      </c>
      <c r="L241" s="27">
        <v>5.08</v>
      </c>
      <c r="M241" s="27">
        <f t="shared" ca="1" si="11"/>
        <v>0</v>
      </c>
      <c r="N241" s="27">
        <v>77.8</v>
      </c>
      <c r="O241" s="27">
        <f t="shared" ca="1" si="12"/>
        <v>0</v>
      </c>
      <c r="P241" s="27">
        <v>52</v>
      </c>
      <c r="Q241" s="27">
        <v>-48</v>
      </c>
      <c r="R241" s="27">
        <v>0</v>
      </c>
      <c r="S241" s="27">
        <v>0</v>
      </c>
      <c r="T241" s="27">
        <v>0</v>
      </c>
      <c r="U241" s="27">
        <v>0</v>
      </c>
      <c r="V241" s="27">
        <v>0</v>
      </c>
      <c r="W241" s="27">
        <v>0</v>
      </c>
      <c r="X241" s="27">
        <v>0</v>
      </c>
      <c r="Y241" s="27">
        <v>20</v>
      </c>
      <c r="Z241" s="27">
        <v>-1</v>
      </c>
      <c r="AA241" s="27">
        <v>0</v>
      </c>
      <c r="AB241" s="27">
        <v>0</v>
      </c>
      <c r="AC241" s="27">
        <v>0</v>
      </c>
      <c r="AD241" s="27">
        <v>0</v>
      </c>
      <c r="AE241" s="27">
        <v>0</v>
      </c>
      <c r="AF241" s="27">
        <v>0</v>
      </c>
      <c r="AG241" s="27">
        <v>0</v>
      </c>
      <c r="AH241" s="27">
        <v>30</v>
      </c>
      <c r="AI241" s="27">
        <v>40</v>
      </c>
    </row>
    <row r="242" spans="1:35">
      <c r="A242" s="5"/>
      <c r="B242" s="5"/>
      <c r="C242" s="5" t="s">
        <v>335</v>
      </c>
      <c r="D242" s="5" t="s">
        <v>336</v>
      </c>
      <c r="E242" s="5" t="s">
        <v>314</v>
      </c>
      <c r="F242" s="5"/>
      <c r="G242" s="26" t="str">
        <f t="shared" si="13"/>
        <v/>
      </c>
      <c r="I242" s="27">
        <v>30160</v>
      </c>
      <c r="J242" s="27">
        <v>30170</v>
      </c>
      <c r="K242" s="27">
        <v>48.3</v>
      </c>
      <c r="L242" s="27">
        <v>5.08</v>
      </c>
      <c r="M242" s="27">
        <f t="shared" ca="1" si="11"/>
        <v>0</v>
      </c>
      <c r="N242" s="27">
        <v>77.8</v>
      </c>
      <c r="O242" s="27">
        <f t="shared" ca="1" si="12"/>
        <v>0</v>
      </c>
      <c r="P242" s="27">
        <v>52</v>
      </c>
      <c r="Q242" s="27">
        <v>-48</v>
      </c>
      <c r="R242" s="27">
        <v>0</v>
      </c>
      <c r="S242" s="27">
        <v>0</v>
      </c>
      <c r="T242" s="27">
        <v>0</v>
      </c>
      <c r="U242" s="27">
        <v>0</v>
      </c>
      <c r="V242" s="27">
        <v>0</v>
      </c>
      <c r="W242" s="27">
        <v>0</v>
      </c>
      <c r="X242" s="27">
        <v>0</v>
      </c>
      <c r="Y242" s="27">
        <v>20</v>
      </c>
      <c r="Z242" s="27">
        <v>-1</v>
      </c>
      <c r="AA242" s="27">
        <v>0</v>
      </c>
      <c r="AB242" s="27">
        <v>0</v>
      </c>
      <c r="AC242" s="27">
        <v>0</v>
      </c>
      <c r="AD242" s="27">
        <v>0</v>
      </c>
      <c r="AE242" s="27">
        <v>0</v>
      </c>
      <c r="AF242" s="27">
        <v>0</v>
      </c>
      <c r="AG242" s="27">
        <v>0</v>
      </c>
      <c r="AH242" s="27">
        <v>30</v>
      </c>
      <c r="AI242" s="27">
        <v>40</v>
      </c>
    </row>
    <row r="243" spans="1:35">
      <c r="A243" s="5"/>
      <c r="B243" s="5"/>
      <c r="C243" s="5" t="s">
        <v>337</v>
      </c>
      <c r="D243" s="5"/>
      <c r="E243" s="5"/>
      <c r="F243" s="5"/>
      <c r="G243" s="26" t="str">
        <f t="shared" si="13"/>
        <v/>
      </c>
      <c r="I243" s="27">
        <v>30170</v>
      </c>
      <c r="J243" s="27">
        <v>30180</v>
      </c>
      <c r="K243" s="27">
        <v>48.3</v>
      </c>
      <c r="L243" s="27">
        <v>5.08</v>
      </c>
      <c r="M243" s="27">
        <f t="shared" ca="1" si="11"/>
        <v>0</v>
      </c>
      <c r="N243" s="27">
        <v>77.8</v>
      </c>
      <c r="O243" s="27">
        <f t="shared" ca="1" si="12"/>
        <v>0</v>
      </c>
      <c r="P243" s="27">
        <v>52</v>
      </c>
      <c r="Q243" s="27">
        <v>-48</v>
      </c>
      <c r="R243" s="27">
        <v>0</v>
      </c>
      <c r="S243" s="27">
        <v>0</v>
      </c>
      <c r="T243" s="27">
        <v>0</v>
      </c>
      <c r="U243" s="27">
        <v>0</v>
      </c>
      <c r="V243" s="27">
        <v>0</v>
      </c>
      <c r="W243" s="27">
        <v>0</v>
      </c>
      <c r="X243" s="27">
        <v>0</v>
      </c>
      <c r="Y243" s="27">
        <v>20</v>
      </c>
      <c r="Z243" s="27">
        <v>-1</v>
      </c>
      <c r="AA243" s="27">
        <v>0</v>
      </c>
      <c r="AB243" s="27">
        <v>0</v>
      </c>
      <c r="AC243" s="27">
        <v>0</v>
      </c>
      <c r="AD243" s="27">
        <v>0</v>
      </c>
      <c r="AE243" s="27">
        <v>0</v>
      </c>
      <c r="AF243" s="27">
        <v>0</v>
      </c>
      <c r="AG243" s="27">
        <v>0</v>
      </c>
      <c r="AH243" s="27">
        <v>30</v>
      </c>
      <c r="AI243" s="27">
        <v>40</v>
      </c>
    </row>
    <row r="244" spans="1:35">
      <c r="A244" s="5">
        <v>7411</v>
      </c>
      <c r="B244" s="5">
        <v>7412</v>
      </c>
      <c r="C244" s="5" t="s">
        <v>316</v>
      </c>
      <c r="D244" s="5" t="s">
        <v>317</v>
      </c>
      <c r="E244" s="5"/>
      <c r="F244" s="5"/>
      <c r="G244" s="26" t="str">
        <f t="shared" si="13"/>
        <v>7411 7412</v>
      </c>
      <c r="I244" s="27">
        <v>30180</v>
      </c>
      <c r="J244" s="27">
        <v>30190</v>
      </c>
      <c r="K244" s="27">
        <v>48.3</v>
      </c>
      <c r="L244" s="27">
        <v>5.08</v>
      </c>
      <c r="M244" s="27">
        <f t="shared" ca="1" si="11"/>
        <v>0</v>
      </c>
      <c r="N244" s="27">
        <v>77.8</v>
      </c>
      <c r="O244" s="27">
        <f t="shared" ca="1" si="12"/>
        <v>0</v>
      </c>
      <c r="P244" s="27">
        <v>52</v>
      </c>
      <c r="Q244" s="27">
        <v>-48</v>
      </c>
      <c r="R244" s="27">
        <v>0</v>
      </c>
      <c r="S244" s="27">
        <v>0</v>
      </c>
      <c r="T244" s="27">
        <v>0</v>
      </c>
      <c r="U244" s="27">
        <v>0</v>
      </c>
      <c r="V244" s="27">
        <v>0</v>
      </c>
      <c r="W244" s="27">
        <v>0</v>
      </c>
      <c r="X244" s="27">
        <v>0</v>
      </c>
      <c r="Y244" s="27">
        <v>20</v>
      </c>
      <c r="Z244" s="27">
        <v>-1</v>
      </c>
      <c r="AA244" s="27">
        <v>0</v>
      </c>
      <c r="AB244" s="27">
        <v>0</v>
      </c>
      <c r="AC244" s="27">
        <v>0</v>
      </c>
      <c r="AD244" s="27">
        <v>0</v>
      </c>
      <c r="AE244" s="27">
        <v>0</v>
      </c>
      <c r="AF244" s="27">
        <v>0</v>
      </c>
      <c r="AG244" s="27">
        <v>0</v>
      </c>
      <c r="AH244" s="27">
        <v>30</v>
      </c>
      <c r="AI244" s="27">
        <v>40</v>
      </c>
    </row>
    <row r="245" spans="1:35">
      <c r="A245" s="5"/>
      <c r="B245" s="5"/>
      <c r="C245" s="5" t="s">
        <v>284</v>
      </c>
      <c r="D245" s="5" t="s">
        <v>318</v>
      </c>
      <c r="E245" s="5"/>
      <c r="F245" s="5"/>
      <c r="G245" s="26">
        <v>300</v>
      </c>
      <c r="I245" s="27">
        <v>30190</v>
      </c>
      <c r="J245" s="27">
        <v>30200</v>
      </c>
      <c r="K245" s="27">
        <v>48.3</v>
      </c>
      <c r="L245" s="27">
        <v>5.08</v>
      </c>
      <c r="M245" s="27">
        <f t="shared" ca="1" si="11"/>
        <v>0</v>
      </c>
      <c r="N245" s="27">
        <v>77.8</v>
      </c>
      <c r="O245" s="27">
        <f t="shared" ca="1" si="12"/>
        <v>0</v>
      </c>
      <c r="P245" s="27">
        <v>52</v>
      </c>
      <c r="Q245" s="27">
        <v>-48</v>
      </c>
      <c r="R245" s="27">
        <v>0</v>
      </c>
      <c r="S245" s="27">
        <v>0</v>
      </c>
      <c r="T245" s="27">
        <v>0</v>
      </c>
      <c r="U245" s="27">
        <v>0</v>
      </c>
      <c r="V245" s="27">
        <v>0</v>
      </c>
      <c r="W245" s="27">
        <v>0</v>
      </c>
      <c r="X245" s="27">
        <v>0</v>
      </c>
      <c r="Y245" s="27">
        <v>20</v>
      </c>
      <c r="Z245" s="27">
        <v>-1</v>
      </c>
      <c r="AA245" s="27">
        <v>0</v>
      </c>
      <c r="AB245" s="27">
        <v>0</v>
      </c>
      <c r="AC245" s="27">
        <v>0</v>
      </c>
      <c r="AD245" s="27">
        <v>0</v>
      </c>
      <c r="AE245" s="27">
        <v>0</v>
      </c>
      <c r="AF245" s="27">
        <v>0</v>
      </c>
      <c r="AG245" s="27">
        <v>0</v>
      </c>
      <c r="AH245" s="27">
        <v>30</v>
      </c>
      <c r="AI245" s="27">
        <v>40</v>
      </c>
    </row>
    <row r="246" spans="1:35">
      <c r="A246" s="5"/>
      <c r="B246" s="5"/>
      <c r="C246" s="5" t="s">
        <v>338</v>
      </c>
      <c r="D246" s="5" t="s">
        <v>339</v>
      </c>
      <c r="E246" s="5" t="s">
        <v>340</v>
      </c>
      <c r="F246" s="5"/>
      <c r="G246" s="26" t="str">
        <f>RIGHT(C246,7)</f>
        <v xml:space="preserve"> 77.851</v>
      </c>
      <c r="I246" s="27">
        <v>30200</v>
      </c>
      <c r="J246" s="27">
        <v>30210</v>
      </c>
      <c r="K246" s="27">
        <v>48.3</v>
      </c>
      <c r="L246" s="27">
        <v>5.08</v>
      </c>
      <c r="M246" s="27">
        <f t="shared" ca="1" si="11"/>
        <v>0</v>
      </c>
      <c r="N246" s="27">
        <v>77.8</v>
      </c>
      <c r="O246" s="27">
        <f t="shared" ca="1" si="12"/>
        <v>0</v>
      </c>
      <c r="P246" s="27">
        <v>52</v>
      </c>
      <c r="Q246" s="27">
        <v>-48</v>
      </c>
      <c r="R246" s="27">
        <v>0</v>
      </c>
      <c r="S246" s="27">
        <v>0</v>
      </c>
      <c r="T246" s="27">
        <v>0</v>
      </c>
      <c r="U246" s="27">
        <v>0</v>
      </c>
      <c r="V246" s="27">
        <v>0</v>
      </c>
      <c r="W246" s="27">
        <v>0</v>
      </c>
      <c r="X246" s="27">
        <v>0</v>
      </c>
      <c r="Y246" s="27">
        <v>20</v>
      </c>
      <c r="Z246" s="27">
        <v>-1</v>
      </c>
      <c r="AA246" s="27">
        <v>0</v>
      </c>
      <c r="AB246" s="27">
        <v>0</v>
      </c>
      <c r="AC246" s="27">
        <v>0</v>
      </c>
      <c r="AD246" s="27">
        <v>0</v>
      </c>
      <c r="AE246" s="27">
        <v>0</v>
      </c>
      <c r="AF246" s="27">
        <v>0</v>
      </c>
      <c r="AG246" s="27">
        <v>0</v>
      </c>
      <c r="AH246" s="27">
        <v>30</v>
      </c>
      <c r="AI246" s="27">
        <v>40</v>
      </c>
    </row>
    <row r="247" spans="1:35">
      <c r="A247" s="5"/>
      <c r="B247" s="5"/>
      <c r="C247" s="5" t="s">
        <v>320</v>
      </c>
      <c r="D247" s="5" t="s">
        <v>290</v>
      </c>
      <c r="E247" s="5" t="s">
        <v>321</v>
      </c>
      <c r="F247" s="5"/>
      <c r="G247" s="26" t="str">
        <f t="shared" si="13"/>
        <v/>
      </c>
      <c r="I247" s="27">
        <v>30210</v>
      </c>
      <c r="J247" s="27">
        <v>30220</v>
      </c>
      <c r="K247" s="27">
        <v>48.3</v>
      </c>
      <c r="L247" s="27">
        <v>5.08</v>
      </c>
      <c r="M247" s="27">
        <f t="shared" ca="1" si="11"/>
        <v>0</v>
      </c>
      <c r="N247" s="27">
        <v>111.125</v>
      </c>
      <c r="O247" s="27">
        <f t="shared" ca="1" si="12"/>
        <v>0</v>
      </c>
      <c r="P247" s="27">
        <v>52</v>
      </c>
      <c r="Q247" s="27">
        <v>-48</v>
      </c>
      <c r="R247" s="27">
        <v>0</v>
      </c>
      <c r="S247" s="27">
        <v>0</v>
      </c>
      <c r="T247" s="27">
        <v>0</v>
      </c>
      <c r="U247" s="27">
        <v>0</v>
      </c>
      <c r="V247" s="27">
        <v>0</v>
      </c>
      <c r="W247" s="27">
        <v>0</v>
      </c>
      <c r="X247" s="27">
        <v>0</v>
      </c>
      <c r="Y247" s="27">
        <v>20</v>
      </c>
      <c r="Z247" s="27">
        <v>-1</v>
      </c>
      <c r="AA247" s="27">
        <v>0</v>
      </c>
      <c r="AB247" s="27">
        <v>0</v>
      </c>
      <c r="AC247" s="27">
        <v>0</v>
      </c>
      <c r="AD247" s="27">
        <v>0</v>
      </c>
      <c r="AE247" s="27">
        <v>0</v>
      </c>
      <c r="AF247" s="27">
        <v>0</v>
      </c>
      <c r="AG247" s="27">
        <v>0</v>
      </c>
      <c r="AH247" s="27">
        <v>30</v>
      </c>
      <c r="AI247" s="27">
        <v>40</v>
      </c>
    </row>
    <row r="248" spans="1:35">
      <c r="A248" s="5"/>
      <c r="B248" s="5"/>
      <c r="C248" s="5" t="s">
        <v>292</v>
      </c>
      <c r="D248" s="5" t="s">
        <v>322</v>
      </c>
      <c r="E248" s="5"/>
      <c r="F248" s="5"/>
      <c r="G248" s="26" t="str">
        <f t="shared" si="13"/>
        <v/>
      </c>
      <c r="I248" s="27">
        <v>30220</v>
      </c>
      <c r="J248" s="27">
        <v>30230</v>
      </c>
      <c r="K248" s="27">
        <v>48.3</v>
      </c>
      <c r="L248" s="27">
        <v>5.08</v>
      </c>
      <c r="M248" s="27">
        <f t="shared" ca="1" si="11"/>
        <v>0</v>
      </c>
      <c r="N248" s="27">
        <v>111.125</v>
      </c>
      <c r="O248" s="27">
        <f t="shared" ca="1" si="12"/>
        <v>0</v>
      </c>
      <c r="P248" s="27">
        <v>52</v>
      </c>
      <c r="Q248" s="27">
        <v>-48</v>
      </c>
      <c r="R248" s="27">
        <v>0</v>
      </c>
      <c r="S248" s="27">
        <v>0</v>
      </c>
      <c r="T248" s="27">
        <v>0</v>
      </c>
      <c r="U248" s="27">
        <v>0</v>
      </c>
      <c r="V248" s="27">
        <v>0</v>
      </c>
      <c r="W248" s="27">
        <v>0</v>
      </c>
      <c r="X248" s="27">
        <v>0</v>
      </c>
      <c r="Y248" s="27">
        <v>20</v>
      </c>
      <c r="Z248" s="27">
        <v>-1</v>
      </c>
      <c r="AA248" s="27">
        <v>0</v>
      </c>
      <c r="AB248" s="27">
        <v>0</v>
      </c>
      <c r="AC248" s="27">
        <v>0</v>
      </c>
      <c r="AD248" s="27">
        <v>0</v>
      </c>
      <c r="AE248" s="27">
        <v>0</v>
      </c>
      <c r="AF248" s="27">
        <v>0</v>
      </c>
      <c r="AG248" s="27">
        <v>0</v>
      </c>
      <c r="AH248" s="27">
        <v>30</v>
      </c>
      <c r="AI248" s="27">
        <v>40</v>
      </c>
    </row>
    <row r="249" spans="1:35">
      <c r="A249" s="5"/>
      <c r="B249" s="5"/>
      <c r="C249" s="5" t="s">
        <v>294</v>
      </c>
      <c r="D249" s="5" t="s">
        <v>323</v>
      </c>
      <c r="E249" s="5"/>
      <c r="F249" s="5"/>
      <c r="G249" s="26" t="str">
        <f t="shared" si="13"/>
        <v/>
      </c>
      <c r="I249" s="27">
        <v>30230</v>
      </c>
      <c r="J249" s="27">
        <v>30240</v>
      </c>
      <c r="K249" s="27">
        <v>48.3</v>
      </c>
      <c r="L249" s="27">
        <v>5.08</v>
      </c>
      <c r="M249" s="27">
        <f t="shared" ca="1" si="11"/>
        <v>0</v>
      </c>
      <c r="N249" s="27">
        <v>111.125</v>
      </c>
      <c r="O249" s="27">
        <f t="shared" ca="1" si="12"/>
        <v>0</v>
      </c>
      <c r="P249" s="27">
        <v>52</v>
      </c>
      <c r="Q249" s="27">
        <v>-48</v>
      </c>
      <c r="R249" s="27">
        <v>0</v>
      </c>
      <c r="S249" s="27">
        <v>0</v>
      </c>
      <c r="T249" s="27">
        <v>0</v>
      </c>
      <c r="U249" s="27">
        <v>0</v>
      </c>
      <c r="V249" s="27">
        <v>0</v>
      </c>
      <c r="W249" s="27">
        <v>0</v>
      </c>
      <c r="X249" s="27">
        <v>0</v>
      </c>
      <c r="Y249" s="27">
        <v>20</v>
      </c>
      <c r="Z249" s="27">
        <v>-1</v>
      </c>
      <c r="AA249" s="27">
        <v>0</v>
      </c>
      <c r="AB249" s="27">
        <v>0</v>
      </c>
      <c r="AC249" s="27">
        <v>0</v>
      </c>
      <c r="AD249" s="27">
        <v>0</v>
      </c>
      <c r="AE249" s="27">
        <v>0</v>
      </c>
      <c r="AF249" s="27">
        <v>0</v>
      </c>
      <c r="AG249" s="27">
        <v>0</v>
      </c>
      <c r="AH249" s="27">
        <v>30</v>
      </c>
      <c r="AI249" s="27">
        <v>40</v>
      </c>
    </row>
    <row r="250" spans="1:35">
      <c r="A250" s="5"/>
      <c r="B250" s="5"/>
      <c r="C250" s="5" t="s">
        <v>296</v>
      </c>
      <c r="D250" s="5" t="s">
        <v>324</v>
      </c>
      <c r="E250" s="5"/>
      <c r="F250" s="5"/>
      <c r="G250" s="26" t="str">
        <f t="shared" si="13"/>
        <v/>
      </c>
      <c r="I250" s="27">
        <v>30240</v>
      </c>
      <c r="J250" s="27">
        <v>30250</v>
      </c>
      <c r="K250" s="27">
        <v>48.3</v>
      </c>
      <c r="L250" s="27">
        <v>5.08</v>
      </c>
      <c r="M250" s="27">
        <f t="shared" ca="1" si="11"/>
        <v>0</v>
      </c>
      <c r="N250" s="27">
        <v>111.125</v>
      </c>
      <c r="O250" s="27">
        <f t="shared" ca="1" si="12"/>
        <v>0</v>
      </c>
      <c r="P250" s="27">
        <v>52</v>
      </c>
      <c r="Q250" s="27">
        <v>-48</v>
      </c>
      <c r="R250" s="27">
        <v>0</v>
      </c>
      <c r="S250" s="27">
        <v>0</v>
      </c>
      <c r="T250" s="27">
        <v>0</v>
      </c>
      <c r="U250" s="27">
        <v>0</v>
      </c>
      <c r="V250" s="27">
        <v>0</v>
      </c>
      <c r="W250" s="27">
        <v>0</v>
      </c>
      <c r="X250" s="27">
        <v>0</v>
      </c>
      <c r="Y250" s="27">
        <v>20</v>
      </c>
      <c r="Z250" s="27">
        <v>-1</v>
      </c>
      <c r="AA250" s="27">
        <v>0</v>
      </c>
      <c r="AB250" s="27">
        <v>0</v>
      </c>
      <c r="AC250" s="27">
        <v>0</v>
      </c>
      <c r="AD250" s="27">
        <v>0</v>
      </c>
      <c r="AE250" s="27">
        <v>0</v>
      </c>
      <c r="AF250" s="27">
        <v>0</v>
      </c>
      <c r="AG250" s="27">
        <v>0</v>
      </c>
      <c r="AH250" s="27">
        <v>30</v>
      </c>
      <c r="AI250" s="27">
        <v>40</v>
      </c>
    </row>
    <row r="251" spans="1:35">
      <c r="A251" s="5"/>
      <c r="B251" s="5"/>
      <c r="C251" s="5" t="s">
        <v>298</v>
      </c>
      <c r="D251" s="5" t="s">
        <v>325</v>
      </c>
      <c r="E251" s="5"/>
      <c r="F251" s="5"/>
      <c r="G251" s="26" t="str">
        <f t="shared" si="13"/>
        <v/>
      </c>
      <c r="I251" s="27">
        <v>30250</v>
      </c>
      <c r="J251" s="27">
        <v>30260</v>
      </c>
      <c r="K251" s="27">
        <v>48.3</v>
      </c>
      <c r="L251" s="27">
        <v>5.08</v>
      </c>
      <c r="M251" s="27">
        <f t="shared" ca="1" si="11"/>
        <v>0</v>
      </c>
      <c r="N251" s="27">
        <v>111.125</v>
      </c>
      <c r="O251" s="27">
        <f t="shared" ca="1" si="12"/>
        <v>0</v>
      </c>
      <c r="P251" s="27">
        <v>52</v>
      </c>
      <c r="Q251" s="27">
        <v>-48</v>
      </c>
      <c r="R251" s="27">
        <v>0</v>
      </c>
      <c r="S251" s="27">
        <v>0</v>
      </c>
      <c r="T251" s="27">
        <v>0</v>
      </c>
      <c r="U251" s="27">
        <v>0</v>
      </c>
      <c r="V251" s="27">
        <v>0</v>
      </c>
      <c r="W251" s="27">
        <v>0</v>
      </c>
      <c r="X251" s="27">
        <v>0</v>
      </c>
      <c r="Y251" s="27">
        <v>20</v>
      </c>
      <c r="Z251" s="27">
        <v>-1</v>
      </c>
      <c r="AA251" s="27">
        <v>0</v>
      </c>
      <c r="AB251" s="27">
        <v>0</v>
      </c>
      <c r="AC251" s="27">
        <v>0</v>
      </c>
      <c r="AD251" s="27">
        <v>0</v>
      </c>
      <c r="AE251" s="27">
        <v>0</v>
      </c>
      <c r="AF251" s="27">
        <v>0</v>
      </c>
      <c r="AG251" s="27">
        <v>0</v>
      </c>
      <c r="AH251" s="27">
        <v>30</v>
      </c>
      <c r="AI251" s="27">
        <v>40</v>
      </c>
    </row>
    <row r="252" spans="1:35">
      <c r="A252" s="5"/>
      <c r="B252" s="5"/>
      <c r="C252" s="5" t="s">
        <v>326</v>
      </c>
      <c r="D252" s="5" t="s">
        <v>327</v>
      </c>
      <c r="E252" s="5"/>
      <c r="F252" s="5"/>
      <c r="G252" s="26" t="str">
        <f t="shared" si="13"/>
        <v/>
      </c>
      <c r="I252" s="27">
        <v>30260</v>
      </c>
      <c r="J252" s="27">
        <v>30270</v>
      </c>
      <c r="K252" s="27">
        <v>48.3</v>
      </c>
      <c r="L252" s="27">
        <v>5.08</v>
      </c>
      <c r="M252" s="27">
        <f t="shared" ca="1" si="11"/>
        <v>0</v>
      </c>
      <c r="N252" s="27">
        <v>111.125</v>
      </c>
      <c r="O252" s="27">
        <f t="shared" ca="1" si="12"/>
        <v>0</v>
      </c>
      <c r="P252" s="27">
        <v>52</v>
      </c>
      <c r="Q252" s="27">
        <v>-48</v>
      </c>
      <c r="R252" s="27">
        <v>0</v>
      </c>
      <c r="S252" s="27">
        <v>0</v>
      </c>
      <c r="T252" s="27">
        <v>0</v>
      </c>
      <c r="U252" s="27">
        <v>0</v>
      </c>
      <c r="V252" s="27">
        <v>0</v>
      </c>
      <c r="W252" s="27">
        <v>0</v>
      </c>
      <c r="X252" s="27">
        <v>0</v>
      </c>
      <c r="Y252" s="27">
        <v>20</v>
      </c>
      <c r="Z252" s="27">
        <v>-1</v>
      </c>
      <c r="AA252" s="27">
        <v>0</v>
      </c>
      <c r="AB252" s="27">
        <v>0</v>
      </c>
      <c r="AC252" s="27">
        <v>0</v>
      </c>
      <c r="AD252" s="27">
        <v>0</v>
      </c>
      <c r="AE252" s="27">
        <v>0</v>
      </c>
      <c r="AF252" s="27">
        <v>0</v>
      </c>
      <c r="AG252" s="27">
        <v>0</v>
      </c>
      <c r="AH252" s="27">
        <v>30</v>
      </c>
      <c r="AI252" s="27">
        <v>40</v>
      </c>
    </row>
    <row r="253" spans="1:35">
      <c r="A253" s="5"/>
      <c r="B253" s="5"/>
      <c r="C253" s="5" t="s">
        <v>328</v>
      </c>
      <c r="D253" s="5" t="s">
        <v>329</v>
      </c>
      <c r="E253" s="5"/>
      <c r="F253" s="5"/>
      <c r="G253" s="26" t="str">
        <f t="shared" si="13"/>
        <v/>
      </c>
      <c r="I253" s="27">
        <v>30270</v>
      </c>
      <c r="J253" s="27">
        <v>30275</v>
      </c>
      <c r="K253" s="27">
        <v>48.3</v>
      </c>
      <c r="L253" s="27">
        <v>5.08</v>
      </c>
      <c r="M253" s="27">
        <f t="shared" ca="1" si="11"/>
        <v>0</v>
      </c>
      <c r="N253" s="27">
        <v>111.125</v>
      </c>
      <c r="O253" s="27">
        <f t="shared" ca="1" si="12"/>
        <v>0</v>
      </c>
      <c r="P253" s="27">
        <v>52</v>
      </c>
      <c r="Q253" s="27">
        <v>-48</v>
      </c>
      <c r="R253" s="27">
        <v>0</v>
      </c>
      <c r="S253" s="27">
        <v>0</v>
      </c>
      <c r="T253" s="27">
        <v>0</v>
      </c>
      <c r="U253" s="27">
        <v>0</v>
      </c>
      <c r="V253" s="27">
        <v>0</v>
      </c>
      <c r="W253" s="27">
        <v>0</v>
      </c>
      <c r="X253" s="27">
        <v>0</v>
      </c>
      <c r="Y253" s="27">
        <v>20</v>
      </c>
      <c r="Z253" s="27">
        <v>-1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27">
        <v>0</v>
      </c>
      <c r="AG253" s="27">
        <v>0</v>
      </c>
      <c r="AH253" s="27">
        <v>30</v>
      </c>
      <c r="AI253" s="27">
        <v>40</v>
      </c>
    </row>
    <row r="254" spans="1:35">
      <c r="A254" s="5"/>
      <c r="B254" s="5"/>
      <c r="C254" s="5" t="s">
        <v>304</v>
      </c>
      <c r="D254" s="5" t="s">
        <v>330</v>
      </c>
      <c r="E254" s="5"/>
      <c r="F254" s="5"/>
      <c r="G254" s="26" t="str">
        <f t="shared" si="13"/>
        <v/>
      </c>
      <c r="I254" s="27">
        <v>30275</v>
      </c>
      <c r="J254" s="27">
        <v>30280</v>
      </c>
      <c r="K254" s="27">
        <v>48.3</v>
      </c>
      <c r="L254" s="27">
        <v>5.08</v>
      </c>
      <c r="M254" s="27">
        <f t="shared" ca="1" si="11"/>
        <v>0</v>
      </c>
      <c r="N254" s="27">
        <v>111.125</v>
      </c>
      <c r="O254" s="27">
        <f t="shared" ca="1" si="12"/>
        <v>0</v>
      </c>
      <c r="P254" s="27">
        <v>52</v>
      </c>
      <c r="Q254" s="27">
        <v>-48</v>
      </c>
      <c r="R254" s="27">
        <v>0</v>
      </c>
      <c r="S254" s="27">
        <v>0</v>
      </c>
      <c r="T254" s="27">
        <v>0</v>
      </c>
      <c r="U254" s="27">
        <v>0</v>
      </c>
      <c r="V254" s="27">
        <v>0</v>
      </c>
      <c r="W254" s="27">
        <v>0</v>
      </c>
      <c r="X254" s="27">
        <v>0</v>
      </c>
      <c r="Y254" s="27">
        <v>20</v>
      </c>
      <c r="Z254" s="27">
        <v>-1</v>
      </c>
      <c r="AA254" s="27">
        <v>0</v>
      </c>
      <c r="AB254" s="27">
        <v>0</v>
      </c>
      <c r="AC254" s="27">
        <v>0</v>
      </c>
      <c r="AD254" s="27">
        <v>0</v>
      </c>
      <c r="AE254" s="27">
        <v>0</v>
      </c>
      <c r="AF254" s="27">
        <v>0</v>
      </c>
      <c r="AG254" s="27">
        <v>0</v>
      </c>
      <c r="AH254" s="27">
        <v>30</v>
      </c>
      <c r="AI254" s="27">
        <v>40</v>
      </c>
    </row>
    <row r="255" spans="1:35">
      <c r="A255" s="5"/>
      <c r="B255" s="5"/>
      <c r="C255" s="5" t="s">
        <v>331</v>
      </c>
      <c r="D255" s="5" t="s">
        <v>332</v>
      </c>
      <c r="E255" s="5"/>
      <c r="F255" s="5"/>
      <c r="G255" s="26" t="str">
        <f t="shared" si="13"/>
        <v/>
      </c>
      <c r="I255" s="27">
        <v>30080</v>
      </c>
      <c r="J255" s="27">
        <v>30081</v>
      </c>
      <c r="K255" s="27">
        <v>48.3</v>
      </c>
      <c r="L255" s="27">
        <v>5.08</v>
      </c>
      <c r="M255" s="27">
        <f t="shared" ca="1" si="11"/>
        <v>0</v>
      </c>
      <c r="N255" s="27">
        <v>111.125</v>
      </c>
      <c r="O255" s="27">
        <f t="shared" ca="1" si="12"/>
        <v>0</v>
      </c>
      <c r="P255" s="27">
        <v>52</v>
      </c>
      <c r="Q255" s="27">
        <v>-48</v>
      </c>
      <c r="R255" s="27">
        <v>0</v>
      </c>
      <c r="S255" s="27">
        <v>0</v>
      </c>
      <c r="T255" s="27">
        <v>0</v>
      </c>
      <c r="U255" s="27">
        <v>0</v>
      </c>
      <c r="V255" s="27">
        <v>0</v>
      </c>
      <c r="W255" s="27">
        <v>0</v>
      </c>
      <c r="X255" s="27">
        <v>0</v>
      </c>
      <c r="Y255" s="27">
        <v>20</v>
      </c>
      <c r="Z255" s="27">
        <v>-1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27">
        <v>0</v>
      </c>
      <c r="AG255" s="27">
        <v>0</v>
      </c>
      <c r="AH255" s="27">
        <v>30</v>
      </c>
      <c r="AI255" s="27">
        <v>40</v>
      </c>
    </row>
    <row r="256" spans="1:35">
      <c r="A256" s="5"/>
      <c r="B256" s="5"/>
      <c r="C256" s="5" t="s">
        <v>333</v>
      </c>
      <c r="D256" s="5" t="s">
        <v>334</v>
      </c>
      <c r="E256" s="5"/>
      <c r="F256" s="5"/>
      <c r="G256" s="26" t="str">
        <f t="shared" si="13"/>
        <v/>
      </c>
      <c r="I256" s="27">
        <v>30081</v>
      </c>
      <c r="J256" s="27">
        <v>30082</v>
      </c>
      <c r="K256" s="27">
        <v>48.3</v>
      </c>
      <c r="L256" s="27">
        <v>5.08</v>
      </c>
      <c r="M256" s="27">
        <f t="shared" ca="1" si="11"/>
        <v>0</v>
      </c>
      <c r="N256" s="27">
        <v>111.125</v>
      </c>
      <c r="O256" s="27">
        <f t="shared" ca="1" si="12"/>
        <v>0</v>
      </c>
      <c r="P256" s="27">
        <v>52</v>
      </c>
      <c r="Q256" s="27">
        <v>-48</v>
      </c>
      <c r="R256" s="27">
        <v>0</v>
      </c>
      <c r="S256" s="27">
        <v>0</v>
      </c>
      <c r="T256" s="27">
        <v>0</v>
      </c>
      <c r="U256" s="27">
        <v>0</v>
      </c>
      <c r="V256" s="27">
        <v>0</v>
      </c>
      <c r="W256" s="27">
        <v>0</v>
      </c>
      <c r="X256" s="27">
        <v>0</v>
      </c>
      <c r="Y256" s="27">
        <v>20</v>
      </c>
      <c r="Z256" s="27">
        <v>-1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27">
        <v>0</v>
      </c>
      <c r="AG256" s="27">
        <v>0</v>
      </c>
      <c r="AH256" s="27">
        <v>30</v>
      </c>
      <c r="AI256" s="27">
        <v>40</v>
      </c>
    </row>
    <row r="257" spans="1:35">
      <c r="A257" s="5"/>
      <c r="B257" s="5"/>
      <c r="C257" s="5" t="s">
        <v>310</v>
      </c>
      <c r="D257" s="5" t="s">
        <v>293</v>
      </c>
      <c r="E257" s="5"/>
      <c r="F257" s="5"/>
      <c r="G257" s="26" t="str">
        <f t="shared" si="13"/>
        <v/>
      </c>
      <c r="I257" s="27">
        <v>30082</v>
      </c>
      <c r="J257" s="27">
        <v>30085</v>
      </c>
      <c r="K257" s="27">
        <v>33.700000000000003</v>
      </c>
      <c r="L257" s="27">
        <v>4.55</v>
      </c>
      <c r="M257" s="27">
        <f t="shared" ca="1" si="11"/>
        <v>0</v>
      </c>
      <c r="N257" s="27">
        <v>111.125</v>
      </c>
      <c r="O257" s="27">
        <f t="shared" ca="1" si="12"/>
        <v>0</v>
      </c>
      <c r="P257" s="27">
        <v>52</v>
      </c>
      <c r="Q257" s="27">
        <v>-48</v>
      </c>
      <c r="R257" s="27">
        <v>0</v>
      </c>
      <c r="S257" s="27">
        <v>0</v>
      </c>
      <c r="T257" s="27">
        <v>0</v>
      </c>
      <c r="U257" s="27">
        <v>0</v>
      </c>
      <c r="V257" s="27">
        <v>0</v>
      </c>
      <c r="W257" s="27">
        <v>0</v>
      </c>
      <c r="X257" s="27">
        <v>0</v>
      </c>
      <c r="Y257" s="27">
        <v>20</v>
      </c>
      <c r="Z257" s="27">
        <v>-1</v>
      </c>
      <c r="AA257" s="27">
        <v>0</v>
      </c>
      <c r="AB257" s="27">
        <v>0</v>
      </c>
      <c r="AC257" s="27">
        <v>0</v>
      </c>
      <c r="AD257" s="27">
        <v>0</v>
      </c>
      <c r="AE257" s="27">
        <v>0</v>
      </c>
      <c r="AF257" s="27">
        <v>0</v>
      </c>
      <c r="AG257" s="27">
        <v>0</v>
      </c>
      <c r="AH257" s="27">
        <v>30</v>
      </c>
      <c r="AI257" s="27">
        <v>25</v>
      </c>
    </row>
    <row r="258" spans="1:35">
      <c r="A258" s="5"/>
      <c r="B258" s="5"/>
      <c r="C258" s="5" t="s">
        <v>335</v>
      </c>
      <c r="D258" s="5" t="s">
        <v>336</v>
      </c>
      <c r="E258" s="5" t="s">
        <v>314</v>
      </c>
      <c r="F258" s="5"/>
      <c r="G258" s="26" t="str">
        <f t="shared" si="13"/>
        <v/>
      </c>
      <c r="I258" s="27">
        <v>30085</v>
      </c>
      <c r="J258" s="27">
        <v>30095</v>
      </c>
      <c r="K258" s="27">
        <v>33.700000000000003</v>
      </c>
      <c r="L258" s="27">
        <v>4.55</v>
      </c>
      <c r="M258" s="27">
        <f t="shared" ca="1" si="11"/>
        <v>0</v>
      </c>
      <c r="N258" s="27">
        <v>111.125</v>
      </c>
      <c r="O258" s="27">
        <f t="shared" ca="1" si="12"/>
        <v>0</v>
      </c>
      <c r="P258" s="27">
        <v>52</v>
      </c>
      <c r="Q258" s="27">
        <v>-48</v>
      </c>
      <c r="R258" s="27">
        <v>0</v>
      </c>
      <c r="S258" s="27">
        <v>0</v>
      </c>
      <c r="T258" s="27">
        <v>0</v>
      </c>
      <c r="U258" s="27">
        <v>0</v>
      </c>
      <c r="V258" s="27">
        <v>0</v>
      </c>
      <c r="W258" s="27">
        <v>0</v>
      </c>
      <c r="X258" s="27">
        <v>0</v>
      </c>
      <c r="Y258" s="27">
        <v>20</v>
      </c>
      <c r="Z258" s="27">
        <v>-1</v>
      </c>
      <c r="AA258" s="27">
        <v>0</v>
      </c>
      <c r="AB258" s="27">
        <v>0</v>
      </c>
      <c r="AC258" s="27">
        <v>0</v>
      </c>
      <c r="AD258" s="27">
        <v>0</v>
      </c>
      <c r="AE258" s="27">
        <v>0</v>
      </c>
      <c r="AF258" s="27">
        <v>0</v>
      </c>
      <c r="AG258" s="27">
        <v>0</v>
      </c>
      <c r="AH258" s="27">
        <v>30</v>
      </c>
      <c r="AI258" s="27">
        <v>25</v>
      </c>
    </row>
    <row r="259" spans="1:35">
      <c r="A259" s="5"/>
      <c r="B259" s="5"/>
      <c r="C259" s="5" t="s">
        <v>337</v>
      </c>
      <c r="D259" s="5"/>
      <c r="E259" s="5"/>
      <c r="F259" s="5"/>
      <c r="G259" s="26" t="str">
        <f t="shared" si="13"/>
        <v/>
      </c>
      <c r="I259" s="27">
        <v>30095</v>
      </c>
      <c r="J259" s="27">
        <v>30105</v>
      </c>
      <c r="K259" s="27">
        <v>33.700000000000003</v>
      </c>
      <c r="L259" s="27">
        <v>4.55</v>
      </c>
      <c r="M259" s="27">
        <f t="shared" ca="1" si="11"/>
        <v>0</v>
      </c>
      <c r="N259" s="27">
        <v>111.125</v>
      </c>
      <c r="O259" s="27">
        <f t="shared" ca="1" si="12"/>
        <v>0</v>
      </c>
      <c r="P259" s="27">
        <v>52</v>
      </c>
      <c r="Q259" s="27">
        <v>-48</v>
      </c>
      <c r="R259" s="27">
        <v>0</v>
      </c>
      <c r="S259" s="27">
        <v>0</v>
      </c>
      <c r="T259" s="27">
        <v>0</v>
      </c>
      <c r="U259" s="27">
        <v>0</v>
      </c>
      <c r="V259" s="27">
        <v>0</v>
      </c>
      <c r="W259" s="27">
        <v>0</v>
      </c>
      <c r="X259" s="27">
        <v>0</v>
      </c>
      <c r="Y259" s="27">
        <v>20</v>
      </c>
      <c r="Z259" s="27">
        <v>-1</v>
      </c>
      <c r="AA259" s="27">
        <v>0</v>
      </c>
      <c r="AB259" s="27">
        <v>0</v>
      </c>
      <c r="AC259" s="27">
        <v>0</v>
      </c>
      <c r="AD259" s="27">
        <v>0</v>
      </c>
      <c r="AE259" s="27">
        <v>0</v>
      </c>
      <c r="AF259" s="27">
        <v>0</v>
      </c>
      <c r="AG259" s="27">
        <v>0</v>
      </c>
      <c r="AH259" s="27">
        <v>30</v>
      </c>
      <c r="AI259" s="27">
        <v>25</v>
      </c>
    </row>
    <row r="260" spans="1:35">
      <c r="A260" s="5"/>
      <c r="B260" s="5"/>
      <c r="C260" s="5"/>
      <c r="D260" s="5"/>
      <c r="E260" s="5"/>
      <c r="F260" s="5"/>
      <c r="G260" s="26"/>
      <c r="I260" s="27">
        <v>30105</v>
      </c>
      <c r="J260" s="27">
        <v>30115</v>
      </c>
      <c r="K260" s="27">
        <v>33.700000000000003</v>
      </c>
      <c r="L260" s="27">
        <v>4.55</v>
      </c>
      <c r="M260" s="27">
        <f t="shared" ca="1" si="11"/>
        <v>0</v>
      </c>
      <c r="N260" s="27">
        <v>111.125</v>
      </c>
      <c r="O260" s="27">
        <f t="shared" ca="1" si="12"/>
        <v>0</v>
      </c>
      <c r="P260" s="27">
        <v>52</v>
      </c>
      <c r="Q260" s="27">
        <v>-48</v>
      </c>
      <c r="R260" s="27">
        <v>0</v>
      </c>
      <c r="S260" s="27">
        <v>0</v>
      </c>
      <c r="T260" s="27">
        <v>0</v>
      </c>
      <c r="U260" s="27">
        <v>0</v>
      </c>
      <c r="V260" s="27">
        <v>0</v>
      </c>
      <c r="W260" s="27">
        <v>0</v>
      </c>
      <c r="X260" s="27">
        <v>0</v>
      </c>
      <c r="Y260" s="27">
        <v>20</v>
      </c>
      <c r="Z260" s="27">
        <v>-1</v>
      </c>
      <c r="AA260" s="27">
        <v>0</v>
      </c>
      <c r="AB260" s="27">
        <v>0</v>
      </c>
      <c r="AC260" s="27">
        <v>0</v>
      </c>
      <c r="AD260" s="27">
        <v>0</v>
      </c>
      <c r="AE260" s="27">
        <v>0</v>
      </c>
      <c r="AF260" s="27">
        <v>0</v>
      </c>
      <c r="AG260" s="27">
        <v>0</v>
      </c>
      <c r="AH260" s="27">
        <v>30</v>
      </c>
      <c r="AI260" s="27">
        <v>25</v>
      </c>
    </row>
    <row r="261" spans="1:35">
      <c r="A261" s="5">
        <v>7460</v>
      </c>
      <c r="B261" s="5">
        <v>7470</v>
      </c>
      <c r="C261" s="5" t="s">
        <v>316</v>
      </c>
      <c r="D261" s="5" t="s">
        <v>317</v>
      </c>
      <c r="E261" s="5"/>
      <c r="F261" s="5"/>
      <c r="G261" s="26" t="str">
        <f t="shared" si="13"/>
        <v>7460 7470</v>
      </c>
      <c r="I261" s="27">
        <v>30115</v>
      </c>
      <c r="J261" s="27">
        <v>30012</v>
      </c>
      <c r="K261" s="27">
        <v>33.700000000000003</v>
      </c>
      <c r="L261" s="27">
        <v>4.55</v>
      </c>
      <c r="M261" s="27">
        <f t="shared" ca="1" si="11"/>
        <v>0</v>
      </c>
      <c r="N261" s="27">
        <v>111.125</v>
      </c>
      <c r="O261" s="27">
        <f t="shared" ca="1" si="12"/>
        <v>0</v>
      </c>
      <c r="P261" s="27">
        <v>52</v>
      </c>
      <c r="Q261" s="27">
        <v>-48</v>
      </c>
      <c r="R261" s="27">
        <v>0</v>
      </c>
      <c r="S261" s="27">
        <v>0</v>
      </c>
      <c r="T261" s="27">
        <v>0</v>
      </c>
      <c r="U261" s="27">
        <v>0</v>
      </c>
      <c r="V261" s="27">
        <v>0</v>
      </c>
      <c r="W261" s="27">
        <v>0</v>
      </c>
      <c r="X261" s="27">
        <v>0</v>
      </c>
      <c r="Y261" s="27">
        <v>20</v>
      </c>
      <c r="Z261" s="27">
        <v>-1</v>
      </c>
      <c r="AA261" s="27">
        <v>0</v>
      </c>
      <c r="AB261" s="27">
        <v>0</v>
      </c>
      <c r="AC261" s="27">
        <v>0</v>
      </c>
      <c r="AD261" s="27">
        <v>0</v>
      </c>
      <c r="AE261" s="27">
        <v>0</v>
      </c>
      <c r="AF261" s="27">
        <v>0</v>
      </c>
      <c r="AG261" s="27">
        <v>0</v>
      </c>
      <c r="AH261" s="27">
        <v>30</v>
      </c>
      <c r="AI261" s="27">
        <v>25</v>
      </c>
    </row>
    <row r="262" spans="1:35">
      <c r="A262" s="5"/>
      <c r="B262" s="5"/>
      <c r="C262" s="5" t="s">
        <v>284</v>
      </c>
      <c r="D262" s="5" t="s">
        <v>285</v>
      </c>
      <c r="E262" s="5"/>
      <c r="F262" s="5"/>
      <c r="G262" s="26">
        <v>150</v>
      </c>
      <c r="I262" s="27">
        <v>100</v>
      </c>
      <c r="J262" s="27">
        <v>105</v>
      </c>
      <c r="K262" s="27">
        <v>219.1</v>
      </c>
      <c r="L262" s="27">
        <v>8.18</v>
      </c>
      <c r="M262" s="27">
        <f t="shared" ca="1" si="11"/>
        <v>0</v>
      </c>
      <c r="N262" s="27">
        <v>111.125</v>
      </c>
      <c r="O262" s="27">
        <f t="shared" ca="1" si="12"/>
        <v>0</v>
      </c>
      <c r="P262" s="27">
        <v>110</v>
      </c>
      <c r="Q262" s="27">
        <v>-48</v>
      </c>
      <c r="R262" s="27">
        <v>0</v>
      </c>
      <c r="S262" s="27">
        <v>0</v>
      </c>
      <c r="T262" s="27">
        <v>0</v>
      </c>
      <c r="U262" s="27">
        <v>0</v>
      </c>
      <c r="V262" s="27">
        <v>0</v>
      </c>
      <c r="W262" s="27">
        <v>0</v>
      </c>
      <c r="X262" s="27">
        <v>0</v>
      </c>
      <c r="Y262" s="27">
        <v>10</v>
      </c>
      <c r="Z262" s="27">
        <v>0</v>
      </c>
      <c r="AA262" s="27">
        <v>0</v>
      </c>
      <c r="AB262" s="27">
        <v>0</v>
      </c>
      <c r="AC262" s="27">
        <v>0</v>
      </c>
      <c r="AD262" s="27">
        <v>0</v>
      </c>
      <c r="AE262" s="27">
        <v>0</v>
      </c>
      <c r="AF262" s="27">
        <v>0</v>
      </c>
      <c r="AG262" s="27">
        <v>0</v>
      </c>
      <c r="AH262" s="27">
        <v>30</v>
      </c>
      <c r="AI262" s="27">
        <v>200</v>
      </c>
    </row>
    <row r="263" spans="1:35">
      <c r="A263" s="5"/>
      <c r="B263" s="5"/>
      <c r="C263" s="5" t="s">
        <v>341</v>
      </c>
      <c r="D263" s="5" t="s">
        <v>287</v>
      </c>
      <c r="E263" s="5" t="s">
        <v>288</v>
      </c>
      <c r="F263" s="5"/>
      <c r="G263" s="26" t="str">
        <f>RIGHT(C263,7)</f>
        <v>111.125</v>
      </c>
      <c r="I263" s="27">
        <v>105</v>
      </c>
      <c r="J263" s="27">
        <v>110</v>
      </c>
      <c r="K263" s="27">
        <v>219.1</v>
      </c>
      <c r="L263" s="27">
        <v>8.18</v>
      </c>
      <c r="M263" s="27">
        <f t="shared" ca="1" si="11"/>
        <v>0</v>
      </c>
      <c r="N263" s="27">
        <v>111.125</v>
      </c>
      <c r="O263" s="27">
        <f t="shared" ca="1" si="12"/>
        <v>0</v>
      </c>
      <c r="P263" s="27">
        <v>110</v>
      </c>
      <c r="Q263" s="27">
        <v>-48</v>
      </c>
      <c r="R263" s="27">
        <v>0</v>
      </c>
      <c r="S263" s="27">
        <v>0</v>
      </c>
      <c r="T263" s="27">
        <v>0</v>
      </c>
      <c r="U263" s="27">
        <v>0</v>
      </c>
      <c r="V263" s="27">
        <v>0</v>
      </c>
      <c r="W263" s="27">
        <v>0</v>
      </c>
      <c r="X263" s="27">
        <v>0</v>
      </c>
      <c r="Y263" s="27">
        <v>10</v>
      </c>
      <c r="Z263" s="27">
        <v>0</v>
      </c>
      <c r="AA263" s="27">
        <v>0</v>
      </c>
      <c r="AB263" s="27">
        <v>0</v>
      </c>
      <c r="AC263" s="27">
        <v>0</v>
      </c>
      <c r="AD263" s="27">
        <v>0</v>
      </c>
      <c r="AE263" s="27">
        <v>0</v>
      </c>
      <c r="AF263" s="27">
        <v>0</v>
      </c>
      <c r="AG263" s="27">
        <v>0</v>
      </c>
      <c r="AH263" s="27">
        <v>30</v>
      </c>
      <c r="AI263" s="27">
        <v>200</v>
      </c>
    </row>
    <row r="264" spans="1:35">
      <c r="A264" s="5"/>
      <c r="B264" s="5"/>
      <c r="C264" s="5" t="s">
        <v>289</v>
      </c>
      <c r="D264" s="5" t="s">
        <v>290</v>
      </c>
      <c r="E264" s="5" t="s">
        <v>291</v>
      </c>
      <c r="F264" s="5"/>
      <c r="G264" s="26" t="str">
        <f t="shared" si="13"/>
        <v/>
      </c>
      <c r="I264" s="27">
        <v>110</v>
      </c>
      <c r="J264" s="27">
        <v>111</v>
      </c>
      <c r="K264" s="27">
        <v>168.3</v>
      </c>
      <c r="L264" s="27">
        <v>7.11</v>
      </c>
      <c r="M264" s="27">
        <f t="shared" ca="1" si="11"/>
        <v>0</v>
      </c>
      <c r="N264" s="27">
        <v>111.125</v>
      </c>
      <c r="O264" s="27">
        <f t="shared" ca="1" si="12"/>
        <v>0</v>
      </c>
      <c r="P264" s="27">
        <v>110</v>
      </c>
      <c r="Q264" s="27">
        <v>-48</v>
      </c>
      <c r="R264" s="27">
        <v>0</v>
      </c>
      <c r="S264" s="27">
        <v>0</v>
      </c>
      <c r="T264" s="27">
        <v>0</v>
      </c>
      <c r="U264" s="27">
        <v>0</v>
      </c>
      <c r="V264" s="27">
        <v>0</v>
      </c>
      <c r="W264" s="27">
        <v>0</v>
      </c>
      <c r="X264" s="27">
        <v>0</v>
      </c>
      <c r="Y264" s="27">
        <v>10</v>
      </c>
      <c r="Z264" s="27">
        <v>0</v>
      </c>
      <c r="AA264" s="27">
        <v>0</v>
      </c>
      <c r="AB264" s="27">
        <v>0</v>
      </c>
      <c r="AC264" s="27">
        <v>0</v>
      </c>
      <c r="AD264" s="27">
        <v>0</v>
      </c>
      <c r="AE264" s="27">
        <v>0</v>
      </c>
      <c r="AF264" s="27">
        <v>0</v>
      </c>
      <c r="AG264" s="27">
        <v>0</v>
      </c>
      <c r="AH264" s="27">
        <v>30</v>
      </c>
      <c r="AI264" s="27">
        <v>150</v>
      </c>
    </row>
    <row r="265" spans="1:35">
      <c r="A265" s="5"/>
      <c r="B265" s="5"/>
      <c r="C265" s="5" t="s">
        <v>292</v>
      </c>
      <c r="D265" s="5" t="s">
        <v>293</v>
      </c>
      <c r="E265" s="5"/>
      <c r="F265" s="5"/>
      <c r="G265" s="26" t="str">
        <f t="shared" si="13"/>
        <v/>
      </c>
      <c r="I265" s="27">
        <v>111</v>
      </c>
      <c r="J265" s="27">
        <v>112</v>
      </c>
      <c r="K265" s="27">
        <v>168.3</v>
      </c>
      <c r="L265" s="27">
        <v>7.11</v>
      </c>
      <c r="M265" s="27" t="str">
        <f t="shared" ca="1" si="11"/>
        <v>150</v>
      </c>
      <c r="N265" s="27">
        <v>111.125</v>
      </c>
      <c r="O265" s="27">
        <f t="shared" ca="1" si="12"/>
        <v>241.3</v>
      </c>
      <c r="P265" s="27">
        <v>110</v>
      </c>
      <c r="Q265" s="27">
        <v>-48</v>
      </c>
      <c r="R265" s="27">
        <v>0</v>
      </c>
      <c r="S265" s="27">
        <v>0</v>
      </c>
      <c r="T265" s="27">
        <v>0</v>
      </c>
      <c r="U265" s="27">
        <v>0</v>
      </c>
      <c r="V265" s="27">
        <v>0</v>
      </c>
      <c r="W265" s="27">
        <v>0</v>
      </c>
      <c r="X265" s="27">
        <v>0</v>
      </c>
      <c r="Y265" s="27">
        <v>10</v>
      </c>
      <c r="Z265" s="27">
        <v>0</v>
      </c>
      <c r="AA265" s="27">
        <v>0</v>
      </c>
      <c r="AB265" s="27">
        <v>0</v>
      </c>
      <c r="AC265" s="27">
        <v>0</v>
      </c>
      <c r="AD265" s="27">
        <v>0</v>
      </c>
      <c r="AE265" s="27">
        <v>0</v>
      </c>
      <c r="AF265" s="27">
        <v>0</v>
      </c>
      <c r="AG265" s="27">
        <v>0</v>
      </c>
      <c r="AH265" s="27">
        <v>30</v>
      </c>
      <c r="AI265" s="27">
        <v>150</v>
      </c>
    </row>
    <row r="266" spans="1:35">
      <c r="A266" s="5"/>
      <c r="B266" s="5"/>
      <c r="C266" s="5" t="s">
        <v>294</v>
      </c>
      <c r="D266" s="5" t="s">
        <v>295</v>
      </c>
      <c r="E266" s="5"/>
      <c r="F266" s="5"/>
      <c r="G266" s="26" t="str">
        <f t="shared" si="13"/>
        <v/>
      </c>
      <c r="I266" s="27">
        <v>112</v>
      </c>
      <c r="J266" s="27">
        <v>11200</v>
      </c>
      <c r="K266" s="27">
        <v>168.3</v>
      </c>
      <c r="L266" s="27">
        <v>7.11</v>
      </c>
      <c r="M266" s="27" t="str">
        <f t="shared" ca="1" si="11"/>
        <v>150</v>
      </c>
      <c r="N266" s="27">
        <v>111.125</v>
      </c>
      <c r="O266" s="27">
        <f t="shared" ca="1" si="12"/>
        <v>241.3</v>
      </c>
      <c r="P266" s="27">
        <v>110</v>
      </c>
      <c r="Q266" s="27">
        <v>-48</v>
      </c>
      <c r="R266" s="27">
        <v>0</v>
      </c>
      <c r="S266" s="27">
        <v>0</v>
      </c>
      <c r="T266" s="27">
        <v>0</v>
      </c>
      <c r="U266" s="27">
        <v>0</v>
      </c>
      <c r="V266" s="27">
        <v>0</v>
      </c>
      <c r="W266" s="27">
        <v>0</v>
      </c>
      <c r="X266" s="27">
        <v>0</v>
      </c>
      <c r="Y266" s="27">
        <v>10</v>
      </c>
      <c r="Z266" s="27">
        <v>0</v>
      </c>
      <c r="AA266" s="27">
        <v>0</v>
      </c>
      <c r="AB266" s="27">
        <v>0</v>
      </c>
      <c r="AC266" s="27">
        <v>0</v>
      </c>
      <c r="AD266" s="27">
        <v>0</v>
      </c>
      <c r="AE266" s="27">
        <v>0</v>
      </c>
      <c r="AF266" s="27">
        <v>0</v>
      </c>
      <c r="AG266" s="27">
        <v>0</v>
      </c>
      <c r="AH266" s="27">
        <v>30</v>
      </c>
      <c r="AI266" s="27">
        <v>150</v>
      </c>
    </row>
    <row r="267" spans="1:35">
      <c r="A267" s="5"/>
      <c r="B267" s="5"/>
      <c r="C267" s="5" t="s">
        <v>296</v>
      </c>
      <c r="D267" s="5" t="s">
        <v>297</v>
      </c>
      <c r="E267" s="5"/>
      <c r="F267" s="5"/>
      <c r="G267" s="26" t="str">
        <f t="shared" si="13"/>
        <v/>
      </c>
      <c r="I267" s="27">
        <v>11200</v>
      </c>
      <c r="J267" s="27">
        <v>11210</v>
      </c>
      <c r="K267" s="27">
        <v>168.3</v>
      </c>
      <c r="L267" s="27">
        <v>7.11</v>
      </c>
      <c r="M267" s="27">
        <f t="shared" ref="M267:M330" ca="1" si="14">IFERROR(OFFSET($G$11,MATCH(I267&amp;" "&amp;J267,$G$11:$G$1939,0),0),0)</f>
        <v>0</v>
      </c>
      <c r="N267" s="27">
        <v>111.125</v>
      </c>
      <c r="O267" s="27">
        <f t="shared" ca="1" si="12"/>
        <v>0</v>
      </c>
      <c r="P267" s="27">
        <v>110</v>
      </c>
      <c r="Q267" s="27">
        <v>-48</v>
      </c>
      <c r="R267" s="27">
        <v>0</v>
      </c>
      <c r="S267" s="27">
        <v>0</v>
      </c>
      <c r="T267" s="27">
        <v>0</v>
      </c>
      <c r="U267" s="27">
        <v>0</v>
      </c>
      <c r="V267" s="27">
        <v>0</v>
      </c>
      <c r="W267" s="27">
        <v>0</v>
      </c>
      <c r="X267" s="27">
        <v>0</v>
      </c>
      <c r="Y267" s="27">
        <v>10</v>
      </c>
      <c r="Z267" s="27">
        <v>0</v>
      </c>
      <c r="AA267" s="27">
        <v>0</v>
      </c>
      <c r="AB267" s="27">
        <v>0</v>
      </c>
      <c r="AC267" s="27">
        <v>0</v>
      </c>
      <c r="AD267" s="27">
        <v>0</v>
      </c>
      <c r="AE267" s="27">
        <v>0</v>
      </c>
      <c r="AF267" s="27">
        <v>0</v>
      </c>
      <c r="AG267" s="27">
        <v>0</v>
      </c>
      <c r="AH267" s="27">
        <v>30</v>
      </c>
      <c r="AI267" s="27">
        <v>150</v>
      </c>
    </row>
    <row r="268" spans="1:35">
      <c r="A268" s="5"/>
      <c r="B268" s="5"/>
      <c r="C268" s="5" t="s">
        <v>298</v>
      </c>
      <c r="D268" s="5" t="s">
        <v>299</v>
      </c>
      <c r="E268" s="5" t="s">
        <v>300</v>
      </c>
      <c r="F268" s="5"/>
      <c r="G268" s="26" t="str">
        <f t="shared" si="13"/>
        <v/>
      </c>
      <c r="I268" s="27">
        <v>11210</v>
      </c>
      <c r="J268" s="27">
        <v>11215</v>
      </c>
      <c r="K268" s="27">
        <v>168.3</v>
      </c>
      <c r="L268" s="27">
        <v>7.11</v>
      </c>
      <c r="M268" s="27">
        <f t="shared" ca="1" si="14"/>
        <v>0</v>
      </c>
      <c r="N268" s="27">
        <v>111.125</v>
      </c>
      <c r="O268" s="27">
        <f t="shared" ref="O268:O331" ca="1" si="15">IF(M268&lt;&gt;0,INDEX($I$4:$AT$4,MATCH(K268&amp;" "&amp;M268,$I$5:$AT$5,0)),0)</f>
        <v>0</v>
      </c>
      <c r="P268" s="27">
        <v>110</v>
      </c>
      <c r="Q268" s="27">
        <v>-48</v>
      </c>
      <c r="R268" s="27">
        <v>0</v>
      </c>
      <c r="S268" s="27">
        <v>0</v>
      </c>
      <c r="T268" s="27">
        <v>0</v>
      </c>
      <c r="U268" s="27">
        <v>0</v>
      </c>
      <c r="V268" s="27">
        <v>0</v>
      </c>
      <c r="W268" s="27">
        <v>0</v>
      </c>
      <c r="X268" s="27">
        <v>0</v>
      </c>
      <c r="Y268" s="27">
        <v>10</v>
      </c>
      <c r="Z268" s="27">
        <v>0</v>
      </c>
      <c r="AA268" s="27">
        <v>0</v>
      </c>
      <c r="AB268" s="27">
        <v>0</v>
      </c>
      <c r="AC268" s="27">
        <v>0</v>
      </c>
      <c r="AD268" s="27">
        <v>0</v>
      </c>
      <c r="AE268" s="27">
        <v>0</v>
      </c>
      <c r="AF268" s="27">
        <v>0</v>
      </c>
      <c r="AG268" s="27">
        <v>0</v>
      </c>
      <c r="AH268" s="27">
        <v>30</v>
      </c>
      <c r="AI268" s="27">
        <v>150</v>
      </c>
    </row>
    <row r="269" spans="1:35">
      <c r="A269" s="5"/>
      <c r="B269" s="5"/>
      <c r="C269" s="5" t="s">
        <v>301</v>
      </c>
      <c r="D269" s="5" t="s">
        <v>302</v>
      </c>
      <c r="E269" s="5" t="s">
        <v>303</v>
      </c>
      <c r="F269" s="5"/>
      <c r="G269" s="26" t="str">
        <f t="shared" si="13"/>
        <v/>
      </c>
      <c r="I269" s="27">
        <v>11215</v>
      </c>
      <c r="J269" s="27">
        <v>11220</v>
      </c>
      <c r="K269" s="27">
        <v>168.3</v>
      </c>
      <c r="L269" s="27">
        <v>7.11</v>
      </c>
      <c r="M269" s="27">
        <f t="shared" ca="1" si="14"/>
        <v>0</v>
      </c>
      <c r="N269" s="27">
        <v>111.125</v>
      </c>
      <c r="O269" s="27">
        <f t="shared" ca="1" si="15"/>
        <v>0</v>
      </c>
      <c r="P269" s="27">
        <v>110</v>
      </c>
      <c r="Q269" s="27">
        <v>-48</v>
      </c>
      <c r="R269" s="27">
        <v>0</v>
      </c>
      <c r="S269" s="27">
        <v>0</v>
      </c>
      <c r="T269" s="27">
        <v>0</v>
      </c>
      <c r="U269" s="27">
        <v>0</v>
      </c>
      <c r="V269" s="27">
        <v>0</v>
      </c>
      <c r="W269" s="27">
        <v>0</v>
      </c>
      <c r="X269" s="27">
        <v>0</v>
      </c>
      <c r="Y269" s="27">
        <v>10</v>
      </c>
      <c r="Z269" s="27">
        <v>0</v>
      </c>
      <c r="AA269" s="27">
        <v>0</v>
      </c>
      <c r="AB269" s="27">
        <v>0</v>
      </c>
      <c r="AC269" s="27">
        <v>0</v>
      </c>
      <c r="AD269" s="27">
        <v>0</v>
      </c>
      <c r="AE269" s="27">
        <v>0</v>
      </c>
      <c r="AF269" s="27">
        <v>0</v>
      </c>
      <c r="AG269" s="27">
        <v>0</v>
      </c>
      <c r="AH269" s="27">
        <v>30</v>
      </c>
      <c r="AI269" s="27">
        <v>150</v>
      </c>
    </row>
    <row r="270" spans="1:35">
      <c r="A270" s="5"/>
      <c r="B270" s="5"/>
      <c r="C270" s="5" t="s">
        <v>304</v>
      </c>
      <c r="D270" s="5" t="s">
        <v>305</v>
      </c>
      <c r="E270" s="5" t="s">
        <v>306</v>
      </c>
      <c r="F270" s="5"/>
      <c r="G270" s="26" t="str">
        <f t="shared" si="13"/>
        <v/>
      </c>
      <c r="I270" s="27">
        <v>11220</v>
      </c>
      <c r="J270" s="27">
        <v>11225</v>
      </c>
      <c r="K270" s="27">
        <v>168.3</v>
      </c>
      <c r="L270" s="27">
        <v>7.11</v>
      </c>
      <c r="M270" s="27">
        <f t="shared" ca="1" si="14"/>
        <v>0</v>
      </c>
      <c r="N270" s="27">
        <v>138.17599999999999</v>
      </c>
      <c r="O270" s="27">
        <f t="shared" ca="1" si="15"/>
        <v>0</v>
      </c>
      <c r="P270" s="27">
        <v>110</v>
      </c>
      <c r="Q270" s="27">
        <v>-48</v>
      </c>
      <c r="R270" s="27">
        <v>0</v>
      </c>
      <c r="S270" s="27">
        <v>0</v>
      </c>
      <c r="T270" s="27">
        <v>0</v>
      </c>
      <c r="U270" s="27">
        <v>0</v>
      </c>
      <c r="V270" s="27">
        <v>0</v>
      </c>
      <c r="W270" s="27">
        <v>0</v>
      </c>
      <c r="X270" s="27">
        <v>0</v>
      </c>
      <c r="Y270" s="27">
        <v>10</v>
      </c>
      <c r="Z270" s="27">
        <v>0</v>
      </c>
      <c r="AA270" s="27">
        <v>0</v>
      </c>
      <c r="AB270" s="27">
        <v>0</v>
      </c>
      <c r="AC270" s="27">
        <v>0</v>
      </c>
      <c r="AD270" s="27">
        <v>0</v>
      </c>
      <c r="AE270" s="27">
        <v>0</v>
      </c>
      <c r="AF270" s="27">
        <v>0</v>
      </c>
      <c r="AG270" s="27">
        <v>0</v>
      </c>
      <c r="AH270" s="27">
        <v>30</v>
      </c>
      <c r="AI270" s="27">
        <v>150</v>
      </c>
    </row>
    <row r="271" spans="1:35">
      <c r="A271" s="5"/>
      <c r="B271" s="5"/>
      <c r="C271" s="5" t="s">
        <v>307</v>
      </c>
      <c r="D271" s="5" t="s">
        <v>308</v>
      </c>
      <c r="E271" s="5" t="s">
        <v>309</v>
      </c>
      <c r="F271" s="5"/>
      <c r="G271" s="26" t="str">
        <f t="shared" si="13"/>
        <v/>
      </c>
      <c r="I271" s="27">
        <v>11225</v>
      </c>
      <c r="J271" s="27">
        <v>11227</v>
      </c>
      <c r="K271" s="27">
        <v>168.3</v>
      </c>
      <c r="L271" s="27">
        <v>7.11</v>
      </c>
      <c r="M271" s="27">
        <f t="shared" ca="1" si="14"/>
        <v>0</v>
      </c>
      <c r="N271" s="27">
        <v>138.17599999999999</v>
      </c>
      <c r="O271" s="27">
        <f t="shared" ca="1" si="15"/>
        <v>0</v>
      </c>
      <c r="P271" s="27">
        <v>110</v>
      </c>
      <c r="Q271" s="27">
        <v>-48</v>
      </c>
      <c r="R271" s="27">
        <v>0</v>
      </c>
      <c r="S271" s="27">
        <v>0</v>
      </c>
      <c r="T271" s="27">
        <v>0</v>
      </c>
      <c r="U271" s="27">
        <v>0</v>
      </c>
      <c r="V271" s="27">
        <v>0</v>
      </c>
      <c r="W271" s="27">
        <v>0</v>
      </c>
      <c r="X271" s="27">
        <v>0</v>
      </c>
      <c r="Y271" s="27">
        <v>10</v>
      </c>
      <c r="Z271" s="27">
        <v>0</v>
      </c>
      <c r="AA271" s="27">
        <v>0</v>
      </c>
      <c r="AB271" s="27">
        <v>0</v>
      </c>
      <c r="AC271" s="27">
        <v>0</v>
      </c>
      <c r="AD271" s="27">
        <v>0</v>
      </c>
      <c r="AE271" s="27">
        <v>0</v>
      </c>
      <c r="AF271" s="27">
        <v>0</v>
      </c>
      <c r="AG271" s="27">
        <v>0</v>
      </c>
      <c r="AH271" s="27">
        <v>30</v>
      </c>
      <c r="AI271" s="27">
        <v>150</v>
      </c>
    </row>
    <row r="272" spans="1:35">
      <c r="A272" s="5"/>
      <c r="B272" s="5"/>
      <c r="C272" s="5" t="s">
        <v>310</v>
      </c>
      <c r="D272" s="5" t="s">
        <v>311</v>
      </c>
      <c r="E272" s="5" t="s">
        <v>312</v>
      </c>
      <c r="F272" s="5"/>
      <c r="G272" s="26" t="str">
        <f t="shared" si="13"/>
        <v/>
      </c>
      <c r="I272" s="27">
        <v>11227</v>
      </c>
      <c r="J272" s="27">
        <v>11230</v>
      </c>
      <c r="K272" s="27">
        <v>168.3</v>
      </c>
      <c r="L272" s="27">
        <v>7.11</v>
      </c>
      <c r="M272" s="27">
        <f t="shared" ca="1" si="14"/>
        <v>0</v>
      </c>
      <c r="N272" s="27">
        <v>138.17599999999999</v>
      </c>
      <c r="O272" s="27">
        <f t="shared" ca="1" si="15"/>
        <v>0</v>
      </c>
      <c r="P272" s="27">
        <v>110</v>
      </c>
      <c r="Q272" s="27">
        <v>-48</v>
      </c>
      <c r="R272" s="27">
        <v>0</v>
      </c>
      <c r="S272" s="27">
        <v>0</v>
      </c>
      <c r="T272" s="27">
        <v>0</v>
      </c>
      <c r="U272" s="27">
        <v>0</v>
      </c>
      <c r="V272" s="27">
        <v>0</v>
      </c>
      <c r="W272" s="27">
        <v>0</v>
      </c>
      <c r="X272" s="27">
        <v>0</v>
      </c>
      <c r="Y272" s="27">
        <v>10</v>
      </c>
      <c r="Z272" s="27">
        <v>0</v>
      </c>
      <c r="AA272" s="27">
        <v>0</v>
      </c>
      <c r="AB272" s="27">
        <v>0</v>
      </c>
      <c r="AC272" s="27">
        <v>0</v>
      </c>
      <c r="AD272" s="27">
        <v>0</v>
      </c>
      <c r="AE272" s="27">
        <v>0</v>
      </c>
      <c r="AF272" s="27">
        <v>0</v>
      </c>
      <c r="AG272" s="27">
        <v>0</v>
      </c>
      <c r="AH272" s="27">
        <v>30</v>
      </c>
      <c r="AI272" s="27">
        <v>150</v>
      </c>
    </row>
    <row r="273" spans="1:35">
      <c r="A273" s="5"/>
      <c r="B273" s="5"/>
      <c r="C273" s="5" t="s">
        <v>313</v>
      </c>
      <c r="D273" s="5" t="s">
        <v>314</v>
      </c>
      <c r="E273" s="5" t="s">
        <v>315</v>
      </c>
      <c r="F273" s="5"/>
      <c r="G273" s="26" t="str">
        <f t="shared" si="13"/>
        <v/>
      </c>
      <c r="I273" s="27">
        <v>11230</v>
      </c>
      <c r="J273" s="27">
        <v>11240</v>
      </c>
      <c r="K273" s="27">
        <v>168.3</v>
      </c>
      <c r="L273" s="27">
        <v>7.11</v>
      </c>
      <c r="M273" s="27" t="str">
        <f t="shared" ca="1" si="14"/>
        <v>150</v>
      </c>
      <c r="N273" s="27">
        <v>138.17599999999999</v>
      </c>
      <c r="O273" s="27">
        <f t="shared" ca="1" si="15"/>
        <v>241.3</v>
      </c>
      <c r="P273" s="27">
        <v>110</v>
      </c>
      <c r="Q273" s="27">
        <v>-48</v>
      </c>
      <c r="R273" s="27">
        <v>0</v>
      </c>
      <c r="S273" s="27">
        <v>0</v>
      </c>
      <c r="T273" s="27">
        <v>0</v>
      </c>
      <c r="U273" s="27">
        <v>0</v>
      </c>
      <c r="V273" s="27">
        <v>0</v>
      </c>
      <c r="W273" s="27">
        <v>0</v>
      </c>
      <c r="X273" s="27">
        <v>0</v>
      </c>
      <c r="Y273" s="27">
        <v>10</v>
      </c>
      <c r="Z273" s="27">
        <v>0</v>
      </c>
      <c r="AA273" s="27">
        <v>0</v>
      </c>
      <c r="AB273" s="27">
        <v>0</v>
      </c>
      <c r="AC273" s="27">
        <v>0</v>
      </c>
      <c r="AD273" s="27">
        <v>0</v>
      </c>
      <c r="AE273" s="27">
        <v>0</v>
      </c>
      <c r="AF273" s="27">
        <v>0</v>
      </c>
      <c r="AG273" s="27">
        <v>0</v>
      </c>
      <c r="AH273" s="27">
        <v>30</v>
      </c>
      <c r="AI273" s="27">
        <v>150</v>
      </c>
    </row>
    <row r="274" spans="1:35">
      <c r="A274" s="5">
        <v>7550</v>
      </c>
      <c r="B274" s="5">
        <v>7560</v>
      </c>
      <c r="C274" s="5" t="s">
        <v>316</v>
      </c>
      <c r="D274" s="5" t="s">
        <v>317</v>
      </c>
      <c r="E274" s="5"/>
      <c r="F274" s="5"/>
      <c r="G274" s="26" t="str">
        <f t="shared" si="13"/>
        <v>7550 7560</v>
      </c>
      <c r="I274" s="27">
        <v>11240</v>
      </c>
      <c r="J274" s="27">
        <v>11250</v>
      </c>
      <c r="K274" s="27">
        <v>168.3</v>
      </c>
      <c r="L274" s="27">
        <v>7.11</v>
      </c>
      <c r="M274" s="27">
        <f t="shared" ca="1" si="14"/>
        <v>0</v>
      </c>
      <c r="N274" s="27">
        <v>138.17599999999999</v>
      </c>
      <c r="O274" s="27">
        <f t="shared" ca="1" si="15"/>
        <v>0</v>
      </c>
      <c r="P274" s="27">
        <v>110</v>
      </c>
      <c r="Q274" s="27">
        <v>-48</v>
      </c>
      <c r="R274" s="27">
        <v>0</v>
      </c>
      <c r="S274" s="27">
        <v>0</v>
      </c>
      <c r="T274" s="27">
        <v>0</v>
      </c>
      <c r="U274" s="27">
        <v>0</v>
      </c>
      <c r="V274" s="27">
        <v>0</v>
      </c>
      <c r="W274" s="27">
        <v>0</v>
      </c>
      <c r="X274" s="27">
        <v>0</v>
      </c>
      <c r="Y274" s="27">
        <v>10</v>
      </c>
      <c r="Z274" s="27">
        <v>0</v>
      </c>
      <c r="AA274" s="27">
        <v>0</v>
      </c>
      <c r="AB274" s="27">
        <v>0</v>
      </c>
      <c r="AC274" s="27">
        <v>0</v>
      </c>
      <c r="AD274" s="27">
        <v>0</v>
      </c>
      <c r="AE274" s="27">
        <v>0</v>
      </c>
      <c r="AF274" s="27">
        <v>0</v>
      </c>
      <c r="AG274" s="27">
        <v>0</v>
      </c>
      <c r="AH274" s="27">
        <v>30</v>
      </c>
      <c r="AI274" s="27">
        <v>150</v>
      </c>
    </row>
    <row r="275" spans="1:35">
      <c r="A275" s="5"/>
      <c r="B275" s="5"/>
      <c r="C275" s="5" t="s">
        <v>284</v>
      </c>
      <c r="D275" s="5" t="s">
        <v>318</v>
      </c>
      <c r="E275" s="5"/>
      <c r="F275" s="5"/>
      <c r="G275" s="26">
        <v>300</v>
      </c>
      <c r="I275" s="27">
        <v>11250</v>
      </c>
      <c r="J275" s="27">
        <v>11260</v>
      </c>
      <c r="K275" s="27">
        <v>114.3</v>
      </c>
      <c r="L275" s="27">
        <v>6.02</v>
      </c>
      <c r="M275" s="27">
        <f t="shared" ca="1" si="14"/>
        <v>0</v>
      </c>
      <c r="N275" s="27">
        <v>138.17599999999999</v>
      </c>
      <c r="O275" s="27">
        <f t="shared" ca="1" si="15"/>
        <v>0</v>
      </c>
      <c r="P275" s="27">
        <v>100</v>
      </c>
      <c r="Q275" s="27">
        <v>-48</v>
      </c>
      <c r="R275" s="27">
        <v>0</v>
      </c>
      <c r="S275" s="27">
        <v>0</v>
      </c>
      <c r="T275" s="27">
        <v>0</v>
      </c>
      <c r="U275" s="27">
        <v>0</v>
      </c>
      <c r="V275" s="27">
        <v>0</v>
      </c>
      <c r="W275" s="27">
        <v>0</v>
      </c>
      <c r="X275" s="27">
        <v>0</v>
      </c>
      <c r="Y275" s="27">
        <v>20</v>
      </c>
      <c r="Z275" s="27">
        <v>-1</v>
      </c>
      <c r="AA275" s="27">
        <v>0</v>
      </c>
      <c r="AB275" s="27">
        <v>0</v>
      </c>
      <c r="AC275" s="27">
        <v>0</v>
      </c>
      <c r="AD275" s="27">
        <v>0</v>
      </c>
      <c r="AE275" s="27">
        <v>0</v>
      </c>
      <c r="AF275" s="27">
        <v>0</v>
      </c>
      <c r="AG275" s="27">
        <v>0</v>
      </c>
      <c r="AH275" s="27">
        <v>30</v>
      </c>
      <c r="AI275" s="27">
        <v>150</v>
      </c>
    </row>
    <row r="276" spans="1:35">
      <c r="A276" s="5"/>
      <c r="B276" s="5"/>
      <c r="C276" s="5" t="s">
        <v>338</v>
      </c>
      <c r="D276" s="5" t="s">
        <v>339</v>
      </c>
      <c r="E276" s="5" t="s">
        <v>340</v>
      </c>
      <c r="F276" s="5"/>
      <c r="G276" s="26" t="str">
        <f>RIGHT(C276,7)</f>
        <v xml:space="preserve"> 77.851</v>
      </c>
      <c r="I276" s="27">
        <v>11260</v>
      </c>
      <c r="J276" s="27">
        <v>11270</v>
      </c>
      <c r="K276" s="27">
        <v>114.3</v>
      </c>
      <c r="L276" s="27">
        <v>6.02</v>
      </c>
      <c r="M276" s="27" t="str">
        <f t="shared" ca="1" si="14"/>
        <v>300</v>
      </c>
      <c r="N276" s="27">
        <v>138.17599999999999</v>
      </c>
      <c r="O276" s="27">
        <f t="shared" ca="1" si="15"/>
        <v>200</v>
      </c>
      <c r="P276" s="27">
        <v>100</v>
      </c>
      <c r="Q276" s="27">
        <v>-13</v>
      </c>
      <c r="R276" s="27">
        <v>0</v>
      </c>
      <c r="S276" s="27">
        <v>0</v>
      </c>
      <c r="T276" s="27">
        <v>0</v>
      </c>
      <c r="U276" s="27">
        <v>0</v>
      </c>
      <c r="V276" s="27">
        <v>0</v>
      </c>
      <c r="W276" s="27">
        <v>0</v>
      </c>
      <c r="X276" s="27">
        <v>0</v>
      </c>
      <c r="Y276" s="27">
        <v>20</v>
      </c>
      <c r="Z276" s="27">
        <v>-1</v>
      </c>
      <c r="AA276" s="27">
        <v>0</v>
      </c>
      <c r="AB276" s="27">
        <v>0</v>
      </c>
      <c r="AC276" s="27">
        <v>0</v>
      </c>
      <c r="AD276" s="27">
        <v>0</v>
      </c>
      <c r="AE276" s="27">
        <v>0</v>
      </c>
      <c r="AF276" s="27">
        <v>0</v>
      </c>
      <c r="AG276" s="27">
        <v>0</v>
      </c>
      <c r="AH276" s="27">
        <v>30</v>
      </c>
      <c r="AI276" s="27">
        <v>150</v>
      </c>
    </row>
    <row r="277" spans="1:35">
      <c r="A277" s="5"/>
      <c r="B277" s="5"/>
      <c r="C277" s="5" t="s">
        <v>320</v>
      </c>
      <c r="D277" s="5" t="s">
        <v>290</v>
      </c>
      <c r="E277" s="5" t="s">
        <v>321</v>
      </c>
      <c r="F277" s="5"/>
      <c r="G277" s="26" t="str">
        <f t="shared" si="13"/>
        <v/>
      </c>
      <c r="I277" s="27">
        <v>11270</v>
      </c>
      <c r="J277" s="27">
        <v>11280</v>
      </c>
      <c r="K277" s="27">
        <v>114.3</v>
      </c>
      <c r="L277" s="27">
        <v>6.02</v>
      </c>
      <c r="M277" s="27">
        <f t="shared" ca="1" si="14"/>
        <v>0</v>
      </c>
      <c r="N277" s="27">
        <v>138.17599999999999</v>
      </c>
      <c r="O277" s="27">
        <f t="shared" ca="1" si="15"/>
        <v>0</v>
      </c>
      <c r="P277" s="27">
        <v>100</v>
      </c>
      <c r="Q277" s="27">
        <v>-13</v>
      </c>
      <c r="R277" s="27">
        <v>0</v>
      </c>
      <c r="S277" s="27">
        <v>0</v>
      </c>
      <c r="T277" s="27">
        <v>0</v>
      </c>
      <c r="U277" s="27">
        <v>0</v>
      </c>
      <c r="V277" s="27">
        <v>0</v>
      </c>
      <c r="W277" s="27">
        <v>0</v>
      </c>
      <c r="X277" s="27">
        <v>0</v>
      </c>
      <c r="Y277" s="27">
        <v>20</v>
      </c>
      <c r="Z277" s="27">
        <v>-1</v>
      </c>
      <c r="AA277" s="27">
        <v>0</v>
      </c>
      <c r="AB277" s="27">
        <v>0</v>
      </c>
      <c r="AC277" s="27">
        <v>0</v>
      </c>
      <c r="AD277" s="27">
        <v>0</v>
      </c>
      <c r="AE277" s="27">
        <v>0</v>
      </c>
      <c r="AF277" s="27">
        <v>0</v>
      </c>
      <c r="AG277" s="27">
        <v>0</v>
      </c>
      <c r="AH277" s="27">
        <v>30</v>
      </c>
      <c r="AI277" s="27">
        <v>150</v>
      </c>
    </row>
    <row r="278" spans="1:35">
      <c r="A278" s="5"/>
      <c r="B278" s="5"/>
      <c r="C278" s="5" t="s">
        <v>292</v>
      </c>
      <c r="D278" s="5" t="s">
        <v>322</v>
      </c>
      <c r="E278" s="5"/>
      <c r="F278" s="5"/>
      <c r="G278" s="26" t="str">
        <f t="shared" si="13"/>
        <v/>
      </c>
      <c r="I278" s="27">
        <v>11280</v>
      </c>
      <c r="J278" s="27">
        <v>11285</v>
      </c>
      <c r="K278" s="27">
        <v>168.3</v>
      </c>
      <c r="L278" s="27">
        <v>7.11</v>
      </c>
      <c r="M278" s="27">
        <f t="shared" ca="1" si="14"/>
        <v>0</v>
      </c>
      <c r="N278" s="27">
        <v>138.17599999999999</v>
      </c>
      <c r="O278" s="27">
        <f t="shared" ca="1" si="15"/>
        <v>0</v>
      </c>
      <c r="P278" s="27">
        <v>100</v>
      </c>
      <c r="Q278" s="27">
        <v>-13</v>
      </c>
      <c r="R278" s="27">
        <v>0</v>
      </c>
      <c r="S278" s="27">
        <v>0</v>
      </c>
      <c r="T278" s="27">
        <v>0</v>
      </c>
      <c r="U278" s="27">
        <v>0</v>
      </c>
      <c r="V278" s="27">
        <v>0</v>
      </c>
      <c r="W278" s="27">
        <v>0</v>
      </c>
      <c r="X278" s="27">
        <v>0</v>
      </c>
      <c r="Y278" s="27">
        <v>20</v>
      </c>
      <c r="Z278" s="27">
        <v>-1</v>
      </c>
      <c r="AA278" s="27">
        <v>0</v>
      </c>
      <c r="AB278" s="27">
        <v>0</v>
      </c>
      <c r="AC278" s="27">
        <v>0</v>
      </c>
      <c r="AD278" s="27">
        <v>0</v>
      </c>
      <c r="AE278" s="27">
        <v>0</v>
      </c>
      <c r="AF278" s="27">
        <v>0</v>
      </c>
      <c r="AG278" s="27">
        <v>0</v>
      </c>
      <c r="AH278" s="27">
        <v>30</v>
      </c>
      <c r="AI278" s="27">
        <v>150</v>
      </c>
    </row>
    <row r="279" spans="1:35">
      <c r="A279" s="5"/>
      <c r="B279" s="5"/>
      <c r="C279" s="5" t="s">
        <v>294</v>
      </c>
      <c r="D279" s="5" t="s">
        <v>323</v>
      </c>
      <c r="E279" s="5"/>
      <c r="F279" s="5"/>
      <c r="G279" s="26" t="str">
        <f t="shared" si="13"/>
        <v/>
      </c>
      <c r="I279" s="27">
        <v>11285</v>
      </c>
      <c r="J279" s="27">
        <v>11290</v>
      </c>
      <c r="K279" s="27">
        <v>168.3</v>
      </c>
      <c r="L279" s="27">
        <v>7.11</v>
      </c>
      <c r="M279" s="27">
        <f t="shared" ca="1" si="14"/>
        <v>0</v>
      </c>
      <c r="N279" s="27">
        <v>138.17599999999999</v>
      </c>
      <c r="O279" s="27">
        <f t="shared" ca="1" si="15"/>
        <v>0</v>
      </c>
      <c r="P279" s="27">
        <v>100</v>
      </c>
      <c r="Q279" s="27">
        <v>-13</v>
      </c>
      <c r="R279" s="27">
        <v>0</v>
      </c>
      <c r="S279" s="27">
        <v>0</v>
      </c>
      <c r="T279" s="27">
        <v>0</v>
      </c>
      <c r="U279" s="27">
        <v>0</v>
      </c>
      <c r="V279" s="27">
        <v>0</v>
      </c>
      <c r="W279" s="27">
        <v>0</v>
      </c>
      <c r="X279" s="27">
        <v>0</v>
      </c>
      <c r="Y279" s="27">
        <v>20</v>
      </c>
      <c r="Z279" s="27">
        <v>-1</v>
      </c>
      <c r="AA279" s="27">
        <v>0</v>
      </c>
      <c r="AB279" s="27">
        <v>0</v>
      </c>
      <c r="AC279" s="27">
        <v>0</v>
      </c>
      <c r="AD279" s="27">
        <v>0</v>
      </c>
      <c r="AE279" s="27">
        <v>0</v>
      </c>
      <c r="AF279" s="27">
        <v>0</v>
      </c>
      <c r="AG279" s="27">
        <v>0</v>
      </c>
      <c r="AH279" s="27">
        <v>30</v>
      </c>
      <c r="AI279" s="27">
        <v>150</v>
      </c>
    </row>
    <row r="280" spans="1:35">
      <c r="A280" s="5"/>
      <c r="B280" s="5"/>
      <c r="C280" s="5" t="s">
        <v>296</v>
      </c>
      <c r="D280" s="5" t="s">
        <v>324</v>
      </c>
      <c r="E280" s="5"/>
      <c r="F280" s="5"/>
      <c r="G280" s="26" t="str">
        <f t="shared" si="13"/>
        <v/>
      </c>
      <c r="I280" s="27">
        <v>11290</v>
      </c>
      <c r="J280" s="27">
        <v>11291</v>
      </c>
      <c r="K280" s="27">
        <v>88.9</v>
      </c>
      <c r="L280" s="27">
        <v>5.49</v>
      </c>
      <c r="M280" s="27">
        <f t="shared" ca="1" si="14"/>
        <v>0</v>
      </c>
      <c r="N280" s="27">
        <v>138.17599999999999</v>
      </c>
      <c r="O280" s="27">
        <f t="shared" ca="1" si="15"/>
        <v>0</v>
      </c>
      <c r="P280" s="27">
        <v>100</v>
      </c>
      <c r="Q280" s="27">
        <v>-13</v>
      </c>
      <c r="R280" s="27">
        <v>0</v>
      </c>
      <c r="S280" s="27">
        <v>0</v>
      </c>
      <c r="T280" s="27">
        <v>0</v>
      </c>
      <c r="U280" s="27">
        <v>0</v>
      </c>
      <c r="V280" s="27">
        <v>0</v>
      </c>
      <c r="W280" s="27">
        <v>0</v>
      </c>
      <c r="X280" s="27">
        <v>0</v>
      </c>
      <c r="Y280" s="27">
        <v>20</v>
      </c>
      <c r="Z280" s="27">
        <v>-1</v>
      </c>
      <c r="AA280" s="27">
        <v>0</v>
      </c>
      <c r="AB280" s="27">
        <v>0</v>
      </c>
      <c r="AC280" s="27">
        <v>0</v>
      </c>
      <c r="AD280" s="27">
        <v>0</v>
      </c>
      <c r="AE280" s="27">
        <v>0</v>
      </c>
      <c r="AF280" s="27">
        <v>0</v>
      </c>
      <c r="AG280" s="27">
        <v>0</v>
      </c>
      <c r="AH280" s="27">
        <v>30</v>
      </c>
      <c r="AI280" s="27">
        <v>80</v>
      </c>
    </row>
    <row r="281" spans="1:35">
      <c r="A281" s="5"/>
      <c r="B281" s="5"/>
      <c r="C281" s="5" t="s">
        <v>298</v>
      </c>
      <c r="D281" s="5" t="s">
        <v>325</v>
      </c>
      <c r="E281" s="5"/>
      <c r="F281" s="5"/>
      <c r="G281" s="26" t="str">
        <f t="shared" si="13"/>
        <v/>
      </c>
      <c r="I281" s="27">
        <v>11291</v>
      </c>
      <c r="J281" s="27">
        <v>11292</v>
      </c>
      <c r="K281" s="27">
        <v>88.9</v>
      </c>
      <c r="L281" s="27">
        <v>5.49</v>
      </c>
      <c r="M281" s="27">
        <f t="shared" ca="1" si="14"/>
        <v>0</v>
      </c>
      <c r="N281" s="27">
        <v>138.17599999999999</v>
      </c>
      <c r="O281" s="27">
        <f t="shared" ca="1" si="15"/>
        <v>0</v>
      </c>
      <c r="P281" s="27">
        <v>100</v>
      </c>
      <c r="Q281" s="27">
        <v>-13</v>
      </c>
      <c r="R281" s="27">
        <v>0</v>
      </c>
      <c r="S281" s="27">
        <v>0</v>
      </c>
      <c r="T281" s="27">
        <v>0</v>
      </c>
      <c r="U281" s="27">
        <v>0</v>
      </c>
      <c r="V281" s="27">
        <v>0</v>
      </c>
      <c r="W281" s="27">
        <v>0</v>
      </c>
      <c r="X281" s="27">
        <v>0</v>
      </c>
      <c r="Y281" s="27">
        <v>20</v>
      </c>
      <c r="Z281" s="27">
        <v>-1</v>
      </c>
      <c r="AA281" s="27">
        <v>0</v>
      </c>
      <c r="AB281" s="27">
        <v>0</v>
      </c>
      <c r="AC281" s="27">
        <v>0</v>
      </c>
      <c r="AD281" s="27">
        <v>0</v>
      </c>
      <c r="AE281" s="27">
        <v>0</v>
      </c>
      <c r="AF281" s="27">
        <v>0</v>
      </c>
      <c r="AG281" s="27">
        <v>0</v>
      </c>
      <c r="AH281" s="27">
        <v>30</v>
      </c>
      <c r="AI281" s="27">
        <v>80</v>
      </c>
    </row>
    <row r="282" spans="1:35">
      <c r="A282" s="5"/>
      <c r="B282" s="5"/>
      <c r="C282" s="5" t="s">
        <v>326</v>
      </c>
      <c r="D282" s="5" t="s">
        <v>327</v>
      </c>
      <c r="E282" s="5"/>
      <c r="F282" s="5"/>
      <c r="G282" s="26" t="str">
        <f t="shared" si="13"/>
        <v/>
      </c>
      <c r="I282" s="27">
        <v>11292</v>
      </c>
      <c r="J282" s="27">
        <v>11293</v>
      </c>
      <c r="K282" s="27">
        <v>60.3</v>
      </c>
      <c r="L282" s="27">
        <v>3.91</v>
      </c>
      <c r="M282" s="27" t="str">
        <f t="shared" ca="1" si="14"/>
        <v>300</v>
      </c>
      <c r="N282" s="27">
        <v>138.17599999999999</v>
      </c>
      <c r="O282" s="27">
        <f t="shared" ca="1" si="15"/>
        <v>127</v>
      </c>
      <c r="P282" s="27">
        <v>100</v>
      </c>
      <c r="Q282" s="27">
        <v>-13</v>
      </c>
      <c r="R282" s="27">
        <v>0</v>
      </c>
      <c r="S282" s="27">
        <v>0</v>
      </c>
      <c r="T282" s="27">
        <v>0</v>
      </c>
      <c r="U282" s="27">
        <v>0</v>
      </c>
      <c r="V282" s="27">
        <v>0</v>
      </c>
      <c r="W282" s="27">
        <v>0</v>
      </c>
      <c r="X282" s="27">
        <v>0</v>
      </c>
      <c r="Y282" s="27">
        <v>20</v>
      </c>
      <c r="Z282" s="27">
        <v>-1</v>
      </c>
      <c r="AA282" s="27">
        <v>0</v>
      </c>
      <c r="AB282" s="27">
        <v>0</v>
      </c>
      <c r="AC282" s="27">
        <v>0</v>
      </c>
      <c r="AD282" s="27">
        <v>0</v>
      </c>
      <c r="AE282" s="27">
        <v>0</v>
      </c>
      <c r="AF282" s="27">
        <v>0</v>
      </c>
      <c r="AG282" s="27">
        <v>0</v>
      </c>
      <c r="AH282" s="27">
        <v>30</v>
      </c>
      <c r="AI282" s="27">
        <v>50</v>
      </c>
    </row>
    <row r="283" spans="1:35">
      <c r="A283" s="5"/>
      <c r="B283" s="5"/>
      <c r="C283" s="5" t="s">
        <v>328</v>
      </c>
      <c r="D283" s="5" t="s">
        <v>329</v>
      </c>
      <c r="E283" s="5"/>
      <c r="F283" s="5"/>
      <c r="G283" s="26" t="str">
        <f t="shared" si="13"/>
        <v/>
      </c>
      <c r="I283" s="27">
        <v>11293</v>
      </c>
      <c r="J283" s="27">
        <v>11294</v>
      </c>
      <c r="K283" s="27">
        <v>60.3</v>
      </c>
      <c r="L283" s="27">
        <v>3.91</v>
      </c>
      <c r="M283" s="27">
        <f t="shared" ca="1" si="14"/>
        <v>0</v>
      </c>
      <c r="N283" s="27">
        <v>138.17599999999999</v>
      </c>
      <c r="O283" s="27">
        <f t="shared" ca="1" si="15"/>
        <v>0</v>
      </c>
      <c r="P283" s="27">
        <v>100</v>
      </c>
      <c r="Q283" s="27">
        <v>-13</v>
      </c>
      <c r="R283" s="27">
        <v>0</v>
      </c>
      <c r="S283" s="27">
        <v>0</v>
      </c>
      <c r="T283" s="27">
        <v>0</v>
      </c>
      <c r="U283" s="27">
        <v>0</v>
      </c>
      <c r="V283" s="27">
        <v>0</v>
      </c>
      <c r="W283" s="27">
        <v>0</v>
      </c>
      <c r="X283" s="27">
        <v>0</v>
      </c>
      <c r="Y283" s="27">
        <v>20</v>
      </c>
      <c r="Z283" s="27">
        <v>-1</v>
      </c>
      <c r="AA283" s="27">
        <v>0</v>
      </c>
      <c r="AB283" s="27">
        <v>0</v>
      </c>
      <c r="AC283" s="27">
        <v>0</v>
      </c>
      <c r="AD283" s="27">
        <v>0</v>
      </c>
      <c r="AE283" s="27">
        <v>0</v>
      </c>
      <c r="AF283" s="27">
        <v>0</v>
      </c>
      <c r="AG283" s="27">
        <v>0</v>
      </c>
      <c r="AH283" s="27">
        <v>30</v>
      </c>
      <c r="AI283" s="27">
        <v>50</v>
      </c>
    </row>
    <row r="284" spans="1:35">
      <c r="A284" s="5"/>
      <c r="B284" s="5"/>
      <c r="C284" s="5" t="s">
        <v>304</v>
      </c>
      <c r="D284" s="5" t="s">
        <v>330</v>
      </c>
      <c r="E284" s="5"/>
      <c r="F284" s="5"/>
      <c r="G284" s="26" t="str">
        <f t="shared" si="13"/>
        <v/>
      </c>
      <c r="I284" s="27">
        <v>11294</v>
      </c>
      <c r="J284" s="27">
        <v>11295</v>
      </c>
      <c r="K284" s="27">
        <v>60.3</v>
      </c>
      <c r="L284" s="27">
        <v>3.91</v>
      </c>
      <c r="M284" s="27" t="str">
        <f t="shared" ca="1" si="14"/>
        <v>300</v>
      </c>
      <c r="N284" s="27">
        <v>138.17599999999999</v>
      </c>
      <c r="O284" s="27">
        <f t="shared" ca="1" si="15"/>
        <v>127</v>
      </c>
      <c r="P284" s="27">
        <v>100</v>
      </c>
      <c r="Q284" s="27">
        <v>-13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7">
        <v>20</v>
      </c>
      <c r="Z284" s="27">
        <v>-1</v>
      </c>
      <c r="AA284" s="27">
        <v>0</v>
      </c>
      <c r="AB284" s="27">
        <v>0</v>
      </c>
      <c r="AC284" s="27">
        <v>0</v>
      </c>
      <c r="AD284" s="27">
        <v>0</v>
      </c>
      <c r="AE284" s="27">
        <v>0</v>
      </c>
      <c r="AF284" s="27">
        <v>0</v>
      </c>
      <c r="AG284" s="27">
        <v>0</v>
      </c>
      <c r="AH284" s="27">
        <v>30</v>
      </c>
      <c r="AI284" s="27">
        <v>50</v>
      </c>
    </row>
    <row r="285" spans="1:35">
      <c r="A285" s="5"/>
      <c r="B285" s="5"/>
      <c r="C285" s="5" t="s">
        <v>331</v>
      </c>
      <c r="D285" s="5" t="s">
        <v>332</v>
      </c>
      <c r="E285" s="5"/>
      <c r="F285" s="5"/>
      <c r="G285" s="26" t="str">
        <f t="shared" si="13"/>
        <v/>
      </c>
      <c r="I285" s="27">
        <v>11295</v>
      </c>
      <c r="J285" s="27">
        <v>11296</v>
      </c>
      <c r="K285" s="27">
        <v>60.3</v>
      </c>
      <c r="L285" s="27">
        <v>3.91</v>
      </c>
      <c r="M285" s="27">
        <f t="shared" ca="1" si="14"/>
        <v>0</v>
      </c>
      <c r="N285" s="27">
        <v>138.17599999999999</v>
      </c>
      <c r="O285" s="27">
        <f t="shared" ca="1" si="15"/>
        <v>0</v>
      </c>
      <c r="P285" s="27">
        <v>100</v>
      </c>
      <c r="Q285" s="27">
        <v>-13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7">
        <v>0</v>
      </c>
      <c r="X285" s="27">
        <v>0</v>
      </c>
      <c r="Y285" s="27">
        <v>20</v>
      </c>
      <c r="Z285" s="27">
        <v>-1</v>
      </c>
      <c r="AA285" s="27">
        <v>0</v>
      </c>
      <c r="AB285" s="27">
        <v>0</v>
      </c>
      <c r="AC285" s="27">
        <v>0</v>
      </c>
      <c r="AD285" s="27">
        <v>0</v>
      </c>
      <c r="AE285" s="27">
        <v>0</v>
      </c>
      <c r="AF285" s="27">
        <v>0</v>
      </c>
      <c r="AG285" s="27">
        <v>0</v>
      </c>
      <c r="AH285" s="27">
        <v>30</v>
      </c>
      <c r="AI285" s="27">
        <v>50</v>
      </c>
    </row>
    <row r="286" spans="1:35">
      <c r="A286" s="5"/>
      <c r="B286" s="5"/>
      <c r="C286" s="5" t="s">
        <v>333</v>
      </c>
      <c r="D286" s="5" t="s">
        <v>334</v>
      </c>
      <c r="E286" s="5"/>
      <c r="F286" s="5"/>
      <c r="G286" s="26" t="str">
        <f t="shared" si="13"/>
        <v/>
      </c>
      <c r="I286" s="27">
        <v>11296</v>
      </c>
      <c r="J286" s="27">
        <v>11210</v>
      </c>
      <c r="K286" s="27">
        <v>88.9</v>
      </c>
      <c r="L286" s="27">
        <v>5.49</v>
      </c>
      <c r="M286" s="27">
        <f t="shared" ca="1" si="14"/>
        <v>0</v>
      </c>
      <c r="N286" s="27">
        <v>138.17599999999999</v>
      </c>
      <c r="O286" s="27">
        <f t="shared" ca="1" si="15"/>
        <v>0</v>
      </c>
      <c r="P286" s="27">
        <v>100</v>
      </c>
      <c r="Q286" s="27">
        <v>-13</v>
      </c>
      <c r="R286" s="27">
        <v>0</v>
      </c>
      <c r="S286" s="27">
        <v>0</v>
      </c>
      <c r="T286" s="27">
        <v>0</v>
      </c>
      <c r="U286" s="27">
        <v>0</v>
      </c>
      <c r="V286" s="27">
        <v>0</v>
      </c>
      <c r="W286" s="27">
        <v>0</v>
      </c>
      <c r="X286" s="27">
        <v>0</v>
      </c>
      <c r="Y286" s="27">
        <v>20</v>
      </c>
      <c r="Z286" s="27">
        <v>-1</v>
      </c>
      <c r="AA286" s="27">
        <v>0</v>
      </c>
      <c r="AB286" s="27">
        <v>0</v>
      </c>
      <c r="AC286" s="27">
        <v>0</v>
      </c>
      <c r="AD286" s="27">
        <v>0</v>
      </c>
      <c r="AE286" s="27">
        <v>0</v>
      </c>
      <c r="AF286" s="27">
        <v>0</v>
      </c>
      <c r="AG286" s="27">
        <v>0</v>
      </c>
      <c r="AH286" s="27">
        <v>30</v>
      </c>
      <c r="AI286" s="27">
        <v>80</v>
      </c>
    </row>
    <row r="287" spans="1:35">
      <c r="A287" s="5"/>
      <c r="B287" s="5"/>
      <c r="C287" s="5" t="s">
        <v>310</v>
      </c>
      <c r="D287" s="5" t="s">
        <v>293</v>
      </c>
      <c r="E287" s="5"/>
      <c r="F287" s="5"/>
      <c r="G287" s="26" t="str">
        <f t="shared" si="13"/>
        <v/>
      </c>
      <c r="I287" s="27">
        <v>11290</v>
      </c>
      <c r="J287" s="27">
        <v>11297</v>
      </c>
      <c r="K287" s="27">
        <v>168.3</v>
      </c>
      <c r="L287" s="27">
        <v>7.11</v>
      </c>
      <c r="M287" s="27">
        <f t="shared" ca="1" si="14"/>
        <v>0</v>
      </c>
      <c r="N287" s="27">
        <v>138.17599999999999</v>
      </c>
      <c r="O287" s="27">
        <f t="shared" ca="1" si="15"/>
        <v>0</v>
      </c>
      <c r="P287" s="27">
        <v>100</v>
      </c>
      <c r="Q287" s="27">
        <v>-13</v>
      </c>
      <c r="R287" s="27">
        <v>0</v>
      </c>
      <c r="S287" s="27">
        <v>0</v>
      </c>
      <c r="T287" s="27">
        <v>0</v>
      </c>
      <c r="U287" s="27">
        <v>0</v>
      </c>
      <c r="V287" s="27">
        <v>0</v>
      </c>
      <c r="W287" s="27">
        <v>0</v>
      </c>
      <c r="X287" s="27">
        <v>0</v>
      </c>
      <c r="Y287" s="27">
        <v>20</v>
      </c>
      <c r="Z287" s="27">
        <v>-1</v>
      </c>
      <c r="AA287" s="27">
        <v>0</v>
      </c>
      <c r="AB287" s="27">
        <v>0</v>
      </c>
      <c r="AC287" s="27">
        <v>0</v>
      </c>
      <c r="AD287" s="27">
        <v>0</v>
      </c>
      <c r="AE287" s="27">
        <v>0</v>
      </c>
      <c r="AF287" s="27">
        <v>0</v>
      </c>
      <c r="AG287" s="27">
        <v>0</v>
      </c>
      <c r="AH287" s="27">
        <v>30</v>
      </c>
      <c r="AI287" s="27">
        <v>150</v>
      </c>
    </row>
    <row r="288" spans="1:35">
      <c r="A288" s="5"/>
      <c r="B288" s="5"/>
      <c r="C288" s="5" t="s">
        <v>335</v>
      </c>
      <c r="D288" s="5" t="s">
        <v>336</v>
      </c>
      <c r="E288" s="5" t="s">
        <v>314</v>
      </c>
      <c r="F288" s="5"/>
      <c r="G288" s="26" t="str">
        <f t="shared" si="13"/>
        <v/>
      </c>
      <c r="I288" s="27">
        <v>11297</v>
      </c>
      <c r="J288" s="27">
        <v>11300</v>
      </c>
      <c r="K288" s="27">
        <v>168.3</v>
      </c>
      <c r="L288" s="27">
        <v>7.11</v>
      </c>
      <c r="M288" s="27">
        <f t="shared" ca="1" si="14"/>
        <v>0</v>
      </c>
      <c r="N288" s="27">
        <v>138.17599999999999</v>
      </c>
      <c r="O288" s="27">
        <f t="shared" ca="1" si="15"/>
        <v>0</v>
      </c>
      <c r="P288" s="27">
        <v>100</v>
      </c>
      <c r="Q288" s="27">
        <v>-13</v>
      </c>
      <c r="R288" s="27">
        <v>0</v>
      </c>
      <c r="S288" s="27">
        <v>0</v>
      </c>
      <c r="T288" s="27">
        <v>0</v>
      </c>
      <c r="U288" s="27">
        <v>0</v>
      </c>
      <c r="V288" s="27">
        <v>0</v>
      </c>
      <c r="W288" s="27">
        <v>0</v>
      </c>
      <c r="X288" s="27">
        <v>0</v>
      </c>
      <c r="Y288" s="27">
        <v>20</v>
      </c>
      <c r="Z288" s="27">
        <v>-1</v>
      </c>
      <c r="AA288" s="27">
        <v>0</v>
      </c>
      <c r="AB288" s="27">
        <v>0</v>
      </c>
      <c r="AC288" s="27">
        <v>0</v>
      </c>
      <c r="AD288" s="27">
        <v>0</v>
      </c>
      <c r="AE288" s="27">
        <v>0</v>
      </c>
      <c r="AF288" s="27">
        <v>0</v>
      </c>
      <c r="AG288" s="27">
        <v>0</v>
      </c>
      <c r="AH288" s="27">
        <v>30</v>
      </c>
      <c r="AI288" s="27">
        <v>150</v>
      </c>
    </row>
    <row r="289" spans="1:35">
      <c r="A289" s="5"/>
      <c r="B289" s="5"/>
      <c r="C289" s="5" t="s">
        <v>337</v>
      </c>
      <c r="D289" s="5"/>
      <c r="E289" s="5"/>
      <c r="F289" s="5"/>
      <c r="G289" s="26" t="str">
        <f t="shared" si="13"/>
        <v/>
      </c>
      <c r="I289" s="27">
        <v>11300</v>
      </c>
      <c r="J289" s="27">
        <v>11305</v>
      </c>
      <c r="K289" s="27">
        <v>168.3</v>
      </c>
      <c r="L289" s="27">
        <v>7.11</v>
      </c>
      <c r="M289" s="27">
        <f t="shared" ca="1" si="14"/>
        <v>0</v>
      </c>
      <c r="N289" s="27">
        <v>138.17599999999999</v>
      </c>
      <c r="O289" s="27">
        <f t="shared" ca="1" si="15"/>
        <v>0</v>
      </c>
      <c r="P289" s="27">
        <v>100</v>
      </c>
      <c r="Q289" s="27">
        <v>-13</v>
      </c>
      <c r="R289" s="27">
        <v>0</v>
      </c>
      <c r="S289" s="27">
        <v>0</v>
      </c>
      <c r="T289" s="27">
        <v>0</v>
      </c>
      <c r="U289" s="27">
        <v>0</v>
      </c>
      <c r="V289" s="27">
        <v>0</v>
      </c>
      <c r="W289" s="27">
        <v>0</v>
      </c>
      <c r="X289" s="27">
        <v>0</v>
      </c>
      <c r="Y289" s="27">
        <v>20</v>
      </c>
      <c r="Z289" s="27">
        <v>-1</v>
      </c>
      <c r="AA289" s="27">
        <v>0</v>
      </c>
      <c r="AB289" s="27">
        <v>0</v>
      </c>
      <c r="AC289" s="27">
        <v>0</v>
      </c>
      <c r="AD289" s="27">
        <v>0</v>
      </c>
      <c r="AE289" s="27">
        <v>0</v>
      </c>
      <c r="AF289" s="27">
        <v>0</v>
      </c>
      <c r="AG289" s="27">
        <v>0</v>
      </c>
      <c r="AH289" s="27">
        <v>30</v>
      </c>
      <c r="AI289" s="27">
        <v>150</v>
      </c>
    </row>
    <row r="290" spans="1:35">
      <c r="A290" s="5">
        <v>7630</v>
      </c>
      <c r="B290" s="5">
        <v>7640</v>
      </c>
      <c r="C290" s="5" t="s">
        <v>316</v>
      </c>
      <c r="D290" s="5" t="s">
        <v>317</v>
      </c>
      <c r="E290" s="5"/>
      <c r="F290" s="5"/>
      <c r="G290" s="26" t="str">
        <f t="shared" si="13"/>
        <v>7630 7640</v>
      </c>
      <c r="I290" s="27">
        <v>11305</v>
      </c>
      <c r="J290" s="27">
        <v>11310</v>
      </c>
      <c r="K290" s="27">
        <v>168.3</v>
      </c>
      <c r="L290" s="27">
        <v>7.11</v>
      </c>
      <c r="M290" s="27">
        <f t="shared" ca="1" si="14"/>
        <v>0</v>
      </c>
      <c r="N290" s="27">
        <v>138.17599999999999</v>
      </c>
      <c r="O290" s="27">
        <f t="shared" ca="1" si="15"/>
        <v>0</v>
      </c>
      <c r="P290" s="27">
        <v>100</v>
      </c>
      <c r="Q290" s="27">
        <v>-13</v>
      </c>
      <c r="R290" s="27">
        <v>0</v>
      </c>
      <c r="S290" s="27">
        <v>0</v>
      </c>
      <c r="T290" s="27">
        <v>0</v>
      </c>
      <c r="U290" s="27">
        <v>0</v>
      </c>
      <c r="V290" s="27">
        <v>0</v>
      </c>
      <c r="W290" s="27">
        <v>0</v>
      </c>
      <c r="X290" s="27">
        <v>0</v>
      </c>
      <c r="Y290" s="27">
        <v>20</v>
      </c>
      <c r="Z290" s="27">
        <v>-1</v>
      </c>
      <c r="AA290" s="27">
        <v>0</v>
      </c>
      <c r="AB290" s="27">
        <v>0</v>
      </c>
      <c r="AC290" s="27">
        <v>0</v>
      </c>
      <c r="AD290" s="27">
        <v>0</v>
      </c>
      <c r="AE290" s="27">
        <v>0</v>
      </c>
      <c r="AF290" s="27">
        <v>0</v>
      </c>
      <c r="AG290" s="27">
        <v>0</v>
      </c>
      <c r="AH290" s="27">
        <v>30</v>
      </c>
      <c r="AI290" s="27">
        <v>150</v>
      </c>
    </row>
    <row r="291" spans="1:35">
      <c r="A291" s="5"/>
      <c r="B291" s="5"/>
      <c r="C291" s="5" t="s">
        <v>284</v>
      </c>
      <c r="D291" s="5" t="s">
        <v>318</v>
      </c>
      <c r="E291" s="5"/>
      <c r="F291" s="5"/>
      <c r="G291" s="26">
        <v>300</v>
      </c>
      <c r="I291" s="27">
        <v>11310</v>
      </c>
      <c r="J291" s="27">
        <v>11313</v>
      </c>
      <c r="K291" s="27">
        <v>168.3</v>
      </c>
      <c r="L291" s="27">
        <v>7.11</v>
      </c>
      <c r="M291" s="27">
        <f t="shared" ca="1" si="14"/>
        <v>0</v>
      </c>
      <c r="N291" s="27">
        <v>138.17599999999999</v>
      </c>
      <c r="O291" s="27">
        <f t="shared" ca="1" si="15"/>
        <v>0</v>
      </c>
      <c r="P291" s="27">
        <v>100</v>
      </c>
      <c r="Q291" s="27">
        <v>-13</v>
      </c>
      <c r="R291" s="27">
        <v>0</v>
      </c>
      <c r="S291" s="27">
        <v>0</v>
      </c>
      <c r="T291" s="27">
        <v>0</v>
      </c>
      <c r="U291" s="27">
        <v>0</v>
      </c>
      <c r="V291" s="27">
        <v>0</v>
      </c>
      <c r="W291" s="27">
        <v>0</v>
      </c>
      <c r="X291" s="27">
        <v>0</v>
      </c>
      <c r="Y291" s="27">
        <v>20</v>
      </c>
      <c r="Z291" s="27">
        <v>-1</v>
      </c>
      <c r="AA291" s="27">
        <v>0</v>
      </c>
      <c r="AB291" s="27">
        <v>0</v>
      </c>
      <c r="AC291" s="27">
        <v>0</v>
      </c>
      <c r="AD291" s="27">
        <v>0</v>
      </c>
      <c r="AE291" s="27">
        <v>0</v>
      </c>
      <c r="AF291" s="27">
        <v>0</v>
      </c>
      <c r="AG291" s="27">
        <v>0</v>
      </c>
      <c r="AH291" s="27">
        <v>30</v>
      </c>
      <c r="AI291" s="27">
        <v>150</v>
      </c>
    </row>
    <row r="292" spans="1:35">
      <c r="A292" s="5"/>
      <c r="B292" s="5"/>
      <c r="C292" s="5" t="s">
        <v>341</v>
      </c>
      <c r="D292" s="5" t="s">
        <v>287</v>
      </c>
      <c r="E292" s="5" t="s">
        <v>288</v>
      </c>
      <c r="F292" s="5"/>
      <c r="G292" s="26" t="str">
        <f>RIGHT(C292,7)</f>
        <v>111.125</v>
      </c>
      <c r="I292" s="27">
        <v>11313</v>
      </c>
      <c r="J292" s="27">
        <v>11316</v>
      </c>
      <c r="K292" s="27">
        <v>168.3</v>
      </c>
      <c r="L292" s="27">
        <v>7.11</v>
      </c>
      <c r="M292" s="27">
        <f t="shared" ca="1" si="14"/>
        <v>0</v>
      </c>
      <c r="N292" s="27">
        <v>138.17599999999999</v>
      </c>
      <c r="O292" s="27">
        <f t="shared" ca="1" si="15"/>
        <v>0</v>
      </c>
      <c r="P292" s="27">
        <v>100</v>
      </c>
      <c r="Q292" s="27">
        <v>-13</v>
      </c>
      <c r="R292" s="27">
        <v>0</v>
      </c>
      <c r="S292" s="27">
        <v>0</v>
      </c>
      <c r="T292" s="27">
        <v>0</v>
      </c>
      <c r="U292" s="27">
        <v>0</v>
      </c>
      <c r="V292" s="27">
        <v>0</v>
      </c>
      <c r="W292" s="27">
        <v>0</v>
      </c>
      <c r="X292" s="27">
        <v>0</v>
      </c>
      <c r="Y292" s="27">
        <v>20</v>
      </c>
      <c r="Z292" s="27">
        <v>-1</v>
      </c>
      <c r="AA292" s="27">
        <v>0</v>
      </c>
      <c r="AB292" s="27">
        <v>0</v>
      </c>
      <c r="AC292" s="27">
        <v>0</v>
      </c>
      <c r="AD292" s="27">
        <v>0</v>
      </c>
      <c r="AE292" s="27">
        <v>0</v>
      </c>
      <c r="AF292" s="27">
        <v>0</v>
      </c>
      <c r="AG292" s="27">
        <v>0</v>
      </c>
      <c r="AH292" s="27">
        <v>30</v>
      </c>
      <c r="AI292" s="27">
        <v>150</v>
      </c>
    </row>
    <row r="293" spans="1:35">
      <c r="A293" s="5"/>
      <c r="B293" s="5"/>
      <c r="C293" s="5" t="s">
        <v>320</v>
      </c>
      <c r="D293" s="5" t="s">
        <v>290</v>
      </c>
      <c r="E293" s="5" t="s">
        <v>321</v>
      </c>
      <c r="F293" s="5"/>
      <c r="G293" s="26" t="str">
        <f t="shared" si="13"/>
        <v/>
      </c>
      <c r="I293" s="27">
        <v>11316</v>
      </c>
      <c r="J293" s="27">
        <v>11320</v>
      </c>
      <c r="K293" s="27">
        <v>168.3</v>
      </c>
      <c r="L293" s="27">
        <v>7.11</v>
      </c>
      <c r="M293" s="27">
        <f t="shared" ca="1" si="14"/>
        <v>0</v>
      </c>
      <c r="N293" s="27">
        <v>138.17599999999999</v>
      </c>
      <c r="O293" s="27">
        <f t="shared" ca="1" si="15"/>
        <v>0</v>
      </c>
      <c r="P293" s="27">
        <v>100</v>
      </c>
      <c r="Q293" s="27">
        <v>-13</v>
      </c>
      <c r="R293" s="27">
        <v>0</v>
      </c>
      <c r="S293" s="27">
        <v>0</v>
      </c>
      <c r="T293" s="27">
        <v>0</v>
      </c>
      <c r="U293" s="27">
        <v>0</v>
      </c>
      <c r="V293" s="27">
        <v>0</v>
      </c>
      <c r="W293" s="27">
        <v>0</v>
      </c>
      <c r="X293" s="27">
        <v>0</v>
      </c>
      <c r="Y293" s="27">
        <v>20</v>
      </c>
      <c r="Z293" s="27">
        <v>-1</v>
      </c>
      <c r="AA293" s="27">
        <v>0</v>
      </c>
      <c r="AB293" s="27">
        <v>0</v>
      </c>
      <c r="AC293" s="27">
        <v>0</v>
      </c>
      <c r="AD293" s="27">
        <v>0</v>
      </c>
      <c r="AE293" s="27">
        <v>0</v>
      </c>
      <c r="AF293" s="27">
        <v>0</v>
      </c>
      <c r="AG293" s="27">
        <v>0</v>
      </c>
      <c r="AH293" s="27">
        <v>30</v>
      </c>
      <c r="AI293" s="27">
        <v>150</v>
      </c>
    </row>
    <row r="294" spans="1:35">
      <c r="A294" s="5"/>
      <c r="B294" s="5"/>
      <c r="C294" s="5" t="s">
        <v>292</v>
      </c>
      <c r="D294" s="5" t="s">
        <v>322</v>
      </c>
      <c r="E294" s="5"/>
      <c r="F294" s="5"/>
      <c r="G294" s="26" t="str">
        <f t="shared" si="13"/>
        <v/>
      </c>
      <c r="I294" s="27">
        <v>11320</v>
      </c>
      <c r="J294" s="27">
        <v>11330</v>
      </c>
      <c r="K294" s="27">
        <v>168.3</v>
      </c>
      <c r="L294" s="27">
        <v>7.11</v>
      </c>
      <c r="M294" s="27">
        <f t="shared" ca="1" si="14"/>
        <v>0</v>
      </c>
      <c r="N294" s="27">
        <v>138.17599999999999</v>
      </c>
      <c r="O294" s="27">
        <f t="shared" ca="1" si="15"/>
        <v>0</v>
      </c>
      <c r="P294" s="27">
        <v>100</v>
      </c>
      <c r="Q294" s="27">
        <v>-13</v>
      </c>
      <c r="R294" s="27">
        <v>0</v>
      </c>
      <c r="S294" s="27">
        <v>0</v>
      </c>
      <c r="T294" s="27">
        <v>0</v>
      </c>
      <c r="U294" s="27">
        <v>0</v>
      </c>
      <c r="V294" s="27">
        <v>0</v>
      </c>
      <c r="W294" s="27">
        <v>0</v>
      </c>
      <c r="X294" s="27">
        <v>0</v>
      </c>
      <c r="Y294" s="27">
        <v>20</v>
      </c>
      <c r="Z294" s="27">
        <v>-1</v>
      </c>
      <c r="AA294" s="27">
        <v>0</v>
      </c>
      <c r="AB294" s="27">
        <v>0</v>
      </c>
      <c r="AC294" s="27">
        <v>0</v>
      </c>
      <c r="AD294" s="27">
        <v>0</v>
      </c>
      <c r="AE294" s="27">
        <v>0</v>
      </c>
      <c r="AF294" s="27">
        <v>0</v>
      </c>
      <c r="AG294" s="27">
        <v>0</v>
      </c>
      <c r="AH294" s="27">
        <v>30</v>
      </c>
      <c r="AI294" s="27">
        <v>150</v>
      </c>
    </row>
    <row r="295" spans="1:35">
      <c r="A295" s="5"/>
      <c r="B295" s="5"/>
      <c r="C295" s="5" t="s">
        <v>294</v>
      </c>
      <c r="D295" s="5" t="s">
        <v>323</v>
      </c>
      <c r="E295" s="5"/>
      <c r="F295" s="5"/>
      <c r="G295" s="26" t="str">
        <f t="shared" si="13"/>
        <v/>
      </c>
      <c r="I295" s="27">
        <v>11330</v>
      </c>
      <c r="J295" s="27">
        <v>11340</v>
      </c>
      <c r="K295" s="27">
        <v>168.3</v>
      </c>
      <c r="L295" s="27">
        <v>7.11</v>
      </c>
      <c r="M295" s="27">
        <f t="shared" ca="1" si="14"/>
        <v>0</v>
      </c>
      <c r="N295" s="27">
        <v>77.850999999999999</v>
      </c>
      <c r="O295" s="27">
        <f t="shared" ca="1" si="15"/>
        <v>0</v>
      </c>
      <c r="P295" s="27">
        <v>100</v>
      </c>
      <c r="Q295" s="27">
        <v>-13</v>
      </c>
      <c r="R295" s="27">
        <v>0</v>
      </c>
      <c r="S295" s="27">
        <v>0</v>
      </c>
      <c r="T295" s="27">
        <v>0</v>
      </c>
      <c r="U295" s="27">
        <v>0</v>
      </c>
      <c r="V295" s="27">
        <v>0</v>
      </c>
      <c r="W295" s="27">
        <v>0</v>
      </c>
      <c r="X295" s="27">
        <v>0</v>
      </c>
      <c r="Y295" s="27">
        <v>20</v>
      </c>
      <c r="Z295" s="27">
        <v>-1</v>
      </c>
      <c r="AA295" s="27">
        <v>0</v>
      </c>
      <c r="AB295" s="27">
        <v>0</v>
      </c>
      <c r="AC295" s="27">
        <v>0</v>
      </c>
      <c r="AD295" s="27">
        <v>0</v>
      </c>
      <c r="AE295" s="27">
        <v>0</v>
      </c>
      <c r="AF295" s="27">
        <v>0</v>
      </c>
      <c r="AG295" s="27">
        <v>0</v>
      </c>
      <c r="AH295" s="27">
        <v>30</v>
      </c>
      <c r="AI295" s="27">
        <v>150</v>
      </c>
    </row>
    <row r="296" spans="1:35">
      <c r="A296" s="5"/>
      <c r="B296" s="5"/>
      <c r="C296" s="5" t="s">
        <v>296</v>
      </c>
      <c r="D296" s="5" t="s">
        <v>324</v>
      </c>
      <c r="E296" s="5"/>
      <c r="F296" s="5"/>
      <c r="G296" s="26" t="str">
        <f t="shared" si="13"/>
        <v/>
      </c>
      <c r="I296" s="27">
        <v>11340</v>
      </c>
      <c r="J296" s="27">
        <v>11345</v>
      </c>
      <c r="K296" s="27">
        <v>168.3</v>
      </c>
      <c r="L296" s="27">
        <v>7.11</v>
      </c>
      <c r="M296" s="27">
        <f t="shared" ca="1" si="14"/>
        <v>0</v>
      </c>
      <c r="N296" s="27">
        <v>77.850999999999999</v>
      </c>
      <c r="O296" s="27">
        <f t="shared" ca="1" si="15"/>
        <v>0</v>
      </c>
      <c r="P296" s="27">
        <v>100</v>
      </c>
      <c r="Q296" s="27">
        <v>-13</v>
      </c>
      <c r="R296" s="27">
        <v>0</v>
      </c>
      <c r="S296" s="27">
        <v>0</v>
      </c>
      <c r="T296" s="27">
        <v>0</v>
      </c>
      <c r="U296" s="27">
        <v>0</v>
      </c>
      <c r="V296" s="27">
        <v>0</v>
      </c>
      <c r="W296" s="27">
        <v>0</v>
      </c>
      <c r="X296" s="27">
        <v>0</v>
      </c>
      <c r="Y296" s="27">
        <v>20</v>
      </c>
      <c r="Z296" s="27">
        <v>-1</v>
      </c>
      <c r="AA296" s="27">
        <v>0</v>
      </c>
      <c r="AB296" s="27">
        <v>0</v>
      </c>
      <c r="AC296" s="27">
        <v>0</v>
      </c>
      <c r="AD296" s="27">
        <v>0</v>
      </c>
      <c r="AE296" s="27">
        <v>0</v>
      </c>
      <c r="AF296" s="27">
        <v>0</v>
      </c>
      <c r="AG296" s="27">
        <v>0</v>
      </c>
      <c r="AH296" s="27">
        <v>30</v>
      </c>
      <c r="AI296" s="27">
        <v>150</v>
      </c>
    </row>
    <row r="297" spans="1:35">
      <c r="A297" s="5"/>
      <c r="B297" s="5"/>
      <c r="C297" s="5" t="s">
        <v>298</v>
      </c>
      <c r="D297" s="5" t="s">
        <v>325</v>
      </c>
      <c r="E297" s="5"/>
      <c r="F297" s="5"/>
      <c r="G297" s="26" t="str">
        <f t="shared" ref="G297:G358" si="16">A297&amp;" "&amp;B297</f>
        <v/>
      </c>
      <c r="I297" s="27">
        <v>11345</v>
      </c>
      <c r="J297" s="27">
        <v>11350</v>
      </c>
      <c r="K297" s="27">
        <v>168.3</v>
      </c>
      <c r="L297" s="27">
        <v>7.11</v>
      </c>
      <c r="M297" s="27">
        <f t="shared" ca="1" si="14"/>
        <v>0</v>
      </c>
      <c r="N297" s="27">
        <v>77.850999999999999</v>
      </c>
      <c r="O297" s="27">
        <f t="shared" ca="1" si="15"/>
        <v>0</v>
      </c>
      <c r="P297" s="27">
        <v>100</v>
      </c>
      <c r="Q297" s="27">
        <v>-13</v>
      </c>
      <c r="R297" s="27">
        <v>0</v>
      </c>
      <c r="S297" s="27">
        <v>0</v>
      </c>
      <c r="T297" s="27">
        <v>0</v>
      </c>
      <c r="U297" s="27">
        <v>0</v>
      </c>
      <c r="V297" s="27">
        <v>0</v>
      </c>
      <c r="W297" s="27">
        <v>0</v>
      </c>
      <c r="X297" s="27">
        <v>0</v>
      </c>
      <c r="Y297" s="27">
        <v>20</v>
      </c>
      <c r="Z297" s="27">
        <v>-1</v>
      </c>
      <c r="AA297" s="27">
        <v>0</v>
      </c>
      <c r="AB297" s="27">
        <v>0</v>
      </c>
      <c r="AC297" s="27">
        <v>0</v>
      </c>
      <c r="AD297" s="27">
        <v>0</v>
      </c>
      <c r="AE297" s="27">
        <v>0</v>
      </c>
      <c r="AF297" s="27">
        <v>0</v>
      </c>
      <c r="AG297" s="27">
        <v>0</v>
      </c>
      <c r="AH297" s="27">
        <v>30</v>
      </c>
      <c r="AI297" s="27">
        <v>150</v>
      </c>
    </row>
    <row r="298" spans="1:35">
      <c r="A298" s="5"/>
      <c r="B298" s="5"/>
      <c r="C298" s="5" t="s">
        <v>326</v>
      </c>
      <c r="D298" s="5" t="s">
        <v>327</v>
      </c>
      <c r="E298" s="5"/>
      <c r="F298" s="5"/>
      <c r="G298" s="26" t="str">
        <f t="shared" si="16"/>
        <v/>
      </c>
      <c r="I298" s="27">
        <v>11350</v>
      </c>
      <c r="J298" s="27">
        <v>11355</v>
      </c>
      <c r="K298" s="27">
        <v>168.3</v>
      </c>
      <c r="L298" s="27">
        <v>7.11</v>
      </c>
      <c r="M298" s="27">
        <f t="shared" ca="1" si="14"/>
        <v>0</v>
      </c>
      <c r="N298" s="27">
        <v>77.850999999999999</v>
      </c>
      <c r="O298" s="27">
        <f t="shared" ca="1" si="15"/>
        <v>0</v>
      </c>
      <c r="P298" s="27">
        <v>100</v>
      </c>
      <c r="Q298" s="27">
        <v>-13</v>
      </c>
      <c r="R298" s="27">
        <v>0</v>
      </c>
      <c r="S298" s="27">
        <v>0</v>
      </c>
      <c r="T298" s="27">
        <v>0</v>
      </c>
      <c r="U298" s="27">
        <v>0</v>
      </c>
      <c r="V298" s="27">
        <v>0</v>
      </c>
      <c r="W298" s="27">
        <v>0</v>
      </c>
      <c r="X298" s="27">
        <v>0</v>
      </c>
      <c r="Y298" s="27">
        <v>20</v>
      </c>
      <c r="Z298" s="27">
        <v>-1</v>
      </c>
      <c r="AA298" s="27">
        <v>0</v>
      </c>
      <c r="AB298" s="27">
        <v>0</v>
      </c>
      <c r="AC298" s="27">
        <v>0</v>
      </c>
      <c r="AD298" s="27">
        <v>0</v>
      </c>
      <c r="AE298" s="27">
        <v>0</v>
      </c>
      <c r="AF298" s="27">
        <v>0</v>
      </c>
      <c r="AG298" s="27">
        <v>0</v>
      </c>
      <c r="AH298" s="27">
        <v>30</v>
      </c>
      <c r="AI298" s="27">
        <v>150</v>
      </c>
    </row>
    <row r="299" spans="1:35">
      <c r="A299" s="5"/>
      <c r="B299" s="5"/>
      <c r="C299" s="5" t="s">
        <v>328</v>
      </c>
      <c r="D299" s="5" t="s">
        <v>329</v>
      </c>
      <c r="E299" s="5"/>
      <c r="F299" s="5"/>
      <c r="G299" s="26" t="str">
        <f t="shared" si="16"/>
        <v/>
      </c>
      <c r="I299" s="27">
        <v>11355</v>
      </c>
      <c r="J299" s="27">
        <v>11360</v>
      </c>
      <c r="K299" s="27">
        <v>168.3</v>
      </c>
      <c r="L299" s="27">
        <v>7.11</v>
      </c>
      <c r="M299" s="27" t="str">
        <f t="shared" ca="1" si="14"/>
        <v>300</v>
      </c>
      <c r="N299" s="27">
        <v>77.850999999999999</v>
      </c>
      <c r="O299" s="27">
        <f t="shared" ca="1" si="15"/>
        <v>269.89999999999998</v>
      </c>
      <c r="P299" s="27">
        <v>100</v>
      </c>
      <c r="Q299" s="27">
        <v>-13</v>
      </c>
      <c r="R299" s="27">
        <v>0</v>
      </c>
      <c r="S299" s="27">
        <v>0</v>
      </c>
      <c r="T299" s="27">
        <v>0</v>
      </c>
      <c r="U299" s="27">
        <v>0</v>
      </c>
      <c r="V299" s="27">
        <v>0</v>
      </c>
      <c r="W299" s="27">
        <v>0</v>
      </c>
      <c r="X299" s="27">
        <v>0</v>
      </c>
      <c r="Y299" s="27">
        <v>20</v>
      </c>
      <c r="Z299" s="27">
        <v>-1</v>
      </c>
      <c r="AA299" s="27">
        <v>0</v>
      </c>
      <c r="AB299" s="27">
        <v>0</v>
      </c>
      <c r="AC299" s="27">
        <v>0</v>
      </c>
      <c r="AD299" s="27">
        <v>0</v>
      </c>
      <c r="AE299" s="27">
        <v>0</v>
      </c>
      <c r="AF299" s="27">
        <v>0</v>
      </c>
      <c r="AG299" s="27">
        <v>0</v>
      </c>
      <c r="AH299" s="27">
        <v>30</v>
      </c>
      <c r="AI299" s="27">
        <v>150</v>
      </c>
    </row>
    <row r="300" spans="1:35">
      <c r="A300" s="5"/>
      <c r="B300" s="5"/>
      <c r="C300" s="5" t="s">
        <v>304</v>
      </c>
      <c r="D300" s="5" t="s">
        <v>330</v>
      </c>
      <c r="E300" s="5"/>
      <c r="F300" s="5"/>
      <c r="G300" s="26" t="str">
        <f t="shared" si="16"/>
        <v/>
      </c>
      <c r="I300" s="27">
        <v>11360</v>
      </c>
      <c r="J300" s="27">
        <v>11391</v>
      </c>
      <c r="K300" s="27">
        <v>168.3</v>
      </c>
      <c r="L300" s="27">
        <v>7.11</v>
      </c>
      <c r="M300" s="27">
        <f t="shared" ca="1" si="14"/>
        <v>0</v>
      </c>
      <c r="N300" s="27">
        <v>77.850999999999999</v>
      </c>
      <c r="O300" s="27">
        <f t="shared" ca="1" si="15"/>
        <v>0</v>
      </c>
      <c r="P300" s="27">
        <v>100</v>
      </c>
      <c r="Q300" s="27">
        <v>-13</v>
      </c>
      <c r="R300" s="27">
        <v>0</v>
      </c>
      <c r="S300" s="27">
        <v>0</v>
      </c>
      <c r="T300" s="27">
        <v>0</v>
      </c>
      <c r="U300" s="27">
        <v>0</v>
      </c>
      <c r="V300" s="27">
        <v>0</v>
      </c>
      <c r="W300" s="27">
        <v>0</v>
      </c>
      <c r="X300" s="27">
        <v>0</v>
      </c>
      <c r="Y300" s="27">
        <v>20</v>
      </c>
      <c r="Z300" s="27">
        <v>-1</v>
      </c>
      <c r="AA300" s="27">
        <v>0</v>
      </c>
      <c r="AB300" s="27">
        <v>0</v>
      </c>
      <c r="AC300" s="27">
        <v>0</v>
      </c>
      <c r="AD300" s="27">
        <v>0</v>
      </c>
      <c r="AE300" s="27">
        <v>0</v>
      </c>
      <c r="AF300" s="27">
        <v>0</v>
      </c>
      <c r="AG300" s="27">
        <v>0</v>
      </c>
      <c r="AH300" s="27">
        <v>30</v>
      </c>
      <c r="AI300" s="27">
        <v>150</v>
      </c>
    </row>
    <row r="301" spans="1:35">
      <c r="A301" s="5"/>
      <c r="B301" s="5"/>
      <c r="C301" s="5" t="s">
        <v>331</v>
      </c>
      <c r="D301" s="5" t="s">
        <v>332</v>
      </c>
      <c r="E301" s="5"/>
      <c r="F301" s="5"/>
      <c r="G301" s="26" t="str">
        <f t="shared" si="16"/>
        <v/>
      </c>
      <c r="I301" s="27">
        <v>11390</v>
      </c>
      <c r="J301" s="27">
        <v>11362</v>
      </c>
      <c r="K301" s="27">
        <v>168.3</v>
      </c>
      <c r="L301" s="27">
        <v>7.11</v>
      </c>
      <c r="M301" s="27">
        <f t="shared" ca="1" si="14"/>
        <v>0</v>
      </c>
      <c r="N301" s="27">
        <v>77.850999999999999</v>
      </c>
      <c r="O301" s="27">
        <f t="shared" ca="1" si="15"/>
        <v>0</v>
      </c>
      <c r="P301" s="27">
        <v>100</v>
      </c>
      <c r="Q301" s="27">
        <v>-13</v>
      </c>
      <c r="R301" s="27">
        <v>0</v>
      </c>
      <c r="S301" s="27">
        <v>0</v>
      </c>
      <c r="T301" s="27">
        <v>0</v>
      </c>
      <c r="U301" s="27">
        <v>0</v>
      </c>
      <c r="V301" s="27">
        <v>0</v>
      </c>
      <c r="W301" s="27">
        <v>0</v>
      </c>
      <c r="X301" s="27">
        <v>0</v>
      </c>
      <c r="Y301" s="27">
        <v>20</v>
      </c>
      <c r="Z301" s="27">
        <v>-1</v>
      </c>
      <c r="AA301" s="27">
        <v>0</v>
      </c>
      <c r="AB301" s="27">
        <v>0</v>
      </c>
      <c r="AC301" s="27">
        <v>0</v>
      </c>
      <c r="AD301" s="27">
        <v>0</v>
      </c>
      <c r="AE301" s="27">
        <v>0</v>
      </c>
      <c r="AF301" s="27">
        <v>0</v>
      </c>
      <c r="AG301" s="27">
        <v>0</v>
      </c>
      <c r="AH301" s="27">
        <v>30</v>
      </c>
      <c r="AI301" s="27">
        <v>150</v>
      </c>
    </row>
    <row r="302" spans="1:35">
      <c r="A302" s="5"/>
      <c r="B302" s="5"/>
      <c r="C302" s="5" t="s">
        <v>333</v>
      </c>
      <c r="D302" s="5" t="s">
        <v>334</v>
      </c>
      <c r="E302" s="5"/>
      <c r="F302" s="5"/>
      <c r="G302" s="26" t="str">
        <f t="shared" si="16"/>
        <v/>
      </c>
      <c r="I302" s="27">
        <v>11362</v>
      </c>
      <c r="J302" s="27">
        <v>11363</v>
      </c>
      <c r="K302" s="27">
        <v>168.3</v>
      </c>
      <c r="L302" s="27">
        <v>7.11</v>
      </c>
      <c r="M302" s="27">
        <f t="shared" ca="1" si="14"/>
        <v>0</v>
      </c>
      <c r="N302" s="27">
        <v>77.850999999999999</v>
      </c>
      <c r="O302" s="27">
        <f t="shared" ca="1" si="15"/>
        <v>0</v>
      </c>
      <c r="P302" s="27">
        <v>100</v>
      </c>
      <c r="Q302" s="27">
        <v>-13</v>
      </c>
      <c r="R302" s="27">
        <v>0</v>
      </c>
      <c r="S302" s="27">
        <v>0</v>
      </c>
      <c r="T302" s="27">
        <v>0</v>
      </c>
      <c r="U302" s="27">
        <v>0</v>
      </c>
      <c r="V302" s="27">
        <v>0</v>
      </c>
      <c r="W302" s="27">
        <v>0</v>
      </c>
      <c r="X302" s="27">
        <v>0</v>
      </c>
      <c r="Y302" s="27">
        <v>20</v>
      </c>
      <c r="Z302" s="27">
        <v>-1</v>
      </c>
      <c r="AA302" s="27">
        <v>0</v>
      </c>
      <c r="AB302" s="27">
        <v>0</v>
      </c>
      <c r="AC302" s="27">
        <v>0</v>
      </c>
      <c r="AD302" s="27">
        <v>0</v>
      </c>
      <c r="AE302" s="27">
        <v>0</v>
      </c>
      <c r="AF302" s="27">
        <v>0</v>
      </c>
      <c r="AG302" s="27">
        <v>0</v>
      </c>
      <c r="AH302" s="27">
        <v>30</v>
      </c>
      <c r="AI302" s="27">
        <v>150</v>
      </c>
    </row>
    <row r="303" spans="1:35">
      <c r="A303" s="5"/>
      <c r="B303" s="5"/>
      <c r="C303" s="5" t="s">
        <v>310</v>
      </c>
      <c r="D303" s="5" t="s">
        <v>293</v>
      </c>
      <c r="E303" s="5"/>
      <c r="F303" s="5"/>
      <c r="G303" s="26" t="str">
        <f t="shared" si="16"/>
        <v/>
      </c>
      <c r="I303" s="27">
        <v>11363</v>
      </c>
      <c r="J303" s="27">
        <v>11366</v>
      </c>
      <c r="K303" s="27">
        <v>168.3</v>
      </c>
      <c r="L303" s="27">
        <v>7.11</v>
      </c>
      <c r="M303" s="27">
        <f t="shared" ca="1" si="14"/>
        <v>0</v>
      </c>
      <c r="N303" s="27">
        <v>77.850999999999999</v>
      </c>
      <c r="O303" s="27">
        <f t="shared" ca="1" si="15"/>
        <v>0</v>
      </c>
      <c r="P303" s="27">
        <v>100</v>
      </c>
      <c r="Q303" s="27">
        <v>-13</v>
      </c>
      <c r="R303" s="27">
        <v>0</v>
      </c>
      <c r="S303" s="27">
        <v>0</v>
      </c>
      <c r="T303" s="27">
        <v>0</v>
      </c>
      <c r="U303" s="27">
        <v>0</v>
      </c>
      <c r="V303" s="27">
        <v>0</v>
      </c>
      <c r="W303" s="27">
        <v>0</v>
      </c>
      <c r="X303" s="27">
        <v>0</v>
      </c>
      <c r="Y303" s="27">
        <v>20</v>
      </c>
      <c r="Z303" s="27">
        <v>-1</v>
      </c>
      <c r="AA303" s="27">
        <v>0</v>
      </c>
      <c r="AB303" s="27">
        <v>0</v>
      </c>
      <c r="AC303" s="27">
        <v>0</v>
      </c>
      <c r="AD303" s="27">
        <v>0</v>
      </c>
      <c r="AE303" s="27">
        <v>0</v>
      </c>
      <c r="AF303" s="27">
        <v>0</v>
      </c>
      <c r="AG303" s="27">
        <v>0</v>
      </c>
      <c r="AH303" s="27">
        <v>30</v>
      </c>
      <c r="AI303" s="27">
        <v>150</v>
      </c>
    </row>
    <row r="304" spans="1:35">
      <c r="A304" s="5"/>
      <c r="B304" s="5"/>
      <c r="C304" s="5" t="s">
        <v>335</v>
      </c>
      <c r="D304" s="5" t="s">
        <v>336</v>
      </c>
      <c r="E304" s="5" t="s">
        <v>314</v>
      </c>
      <c r="F304" s="5"/>
      <c r="G304" s="26" t="str">
        <f t="shared" si="16"/>
        <v/>
      </c>
      <c r="I304" s="27">
        <v>11366</v>
      </c>
      <c r="J304" s="27">
        <v>11367</v>
      </c>
      <c r="K304" s="27">
        <v>168.3</v>
      </c>
      <c r="L304" s="27">
        <v>7.11</v>
      </c>
      <c r="M304" s="27">
        <f t="shared" ca="1" si="14"/>
        <v>0</v>
      </c>
      <c r="N304" s="27">
        <v>77.850999999999999</v>
      </c>
      <c r="O304" s="27">
        <f t="shared" ca="1" si="15"/>
        <v>0</v>
      </c>
      <c r="P304" s="27">
        <v>100</v>
      </c>
      <c r="Q304" s="27">
        <v>-13</v>
      </c>
      <c r="R304" s="27">
        <v>0</v>
      </c>
      <c r="S304" s="27">
        <v>0</v>
      </c>
      <c r="T304" s="27">
        <v>0</v>
      </c>
      <c r="U304" s="27">
        <v>0</v>
      </c>
      <c r="V304" s="27">
        <v>0</v>
      </c>
      <c r="W304" s="27">
        <v>0</v>
      </c>
      <c r="X304" s="27">
        <v>0</v>
      </c>
      <c r="Y304" s="27">
        <v>20</v>
      </c>
      <c r="Z304" s="27">
        <v>-1</v>
      </c>
      <c r="AA304" s="27">
        <v>0</v>
      </c>
      <c r="AB304" s="27">
        <v>0</v>
      </c>
      <c r="AC304" s="27">
        <v>0</v>
      </c>
      <c r="AD304" s="27">
        <v>0</v>
      </c>
      <c r="AE304" s="27">
        <v>0</v>
      </c>
      <c r="AF304" s="27">
        <v>0</v>
      </c>
      <c r="AG304" s="27">
        <v>0</v>
      </c>
      <c r="AH304" s="27">
        <v>30</v>
      </c>
      <c r="AI304" s="27">
        <v>150</v>
      </c>
    </row>
    <row r="305" spans="1:35">
      <c r="A305" s="5"/>
      <c r="B305" s="5"/>
      <c r="C305" s="5" t="s">
        <v>337</v>
      </c>
      <c r="D305" s="5"/>
      <c r="E305" s="5"/>
      <c r="F305" s="5"/>
      <c r="G305" s="26" t="str">
        <f t="shared" si="16"/>
        <v/>
      </c>
      <c r="I305" s="27">
        <v>11367</v>
      </c>
      <c r="J305" s="27">
        <v>11401</v>
      </c>
      <c r="K305" s="27">
        <v>168.3</v>
      </c>
      <c r="L305" s="27">
        <v>7.11</v>
      </c>
      <c r="M305" s="27">
        <f t="shared" ca="1" si="14"/>
        <v>0</v>
      </c>
      <c r="N305" s="27">
        <v>77.850999999999999</v>
      </c>
      <c r="O305" s="27">
        <f t="shared" ca="1" si="15"/>
        <v>0</v>
      </c>
      <c r="P305" s="27">
        <v>20</v>
      </c>
      <c r="Q305" s="27">
        <v>20</v>
      </c>
      <c r="R305" s="27">
        <v>0</v>
      </c>
      <c r="S305" s="27">
        <v>0</v>
      </c>
      <c r="T305" s="27">
        <v>0</v>
      </c>
      <c r="U305" s="27">
        <v>0</v>
      </c>
      <c r="V305" s="27">
        <v>0</v>
      </c>
      <c r="W305" s="27">
        <v>0</v>
      </c>
      <c r="X305" s="27">
        <v>0</v>
      </c>
      <c r="Y305" s="27">
        <v>1</v>
      </c>
      <c r="Z305" s="27">
        <v>1</v>
      </c>
      <c r="AA305" s="27">
        <v>0</v>
      </c>
      <c r="AB305" s="27">
        <v>0</v>
      </c>
      <c r="AC305" s="27">
        <v>0</v>
      </c>
      <c r="AD305" s="27">
        <v>0</v>
      </c>
      <c r="AE305" s="27">
        <v>0</v>
      </c>
      <c r="AF305" s="27">
        <v>0</v>
      </c>
      <c r="AG305" s="27">
        <v>0</v>
      </c>
      <c r="AH305" s="27">
        <v>30</v>
      </c>
      <c r="AI305" s="27">
        <v>150</v>
      </c>
    </row>
    <row r="306" spans="1:35">
      <c r="A306" s="5"/>
      <c r="B306" s="5"/>
      <c r="C306" s="5"/>
      <c r="D306" s="5"/>
      <c r="E306" s="5"/>
      <c r="F306" s="5"/>
      <c r="G306" s="26"/>
      <c r="I306" s="27">
        <v>11363</v>
      </c>
      <c r="J306" s="27">
        <v>11364</v>
      </c>
      <c r="K306" s="27">
        <v>168.3</v>
      </c>
      <c r="L306" s="27">
        <v>7.11</v>
      </c>
      <c r="M306" s="27">
        <f t="shared" ca="1" si="14"/>
        <v>0</v>
      </c>
      <c r="N306" s="27">
        <v>77.850999999999999</v>
      </c>
      <c r="O306" s="27">
        <f t="shared" ca="1" si="15"/>
        <v>0</v>
      </c>
      <c r="P306" s="27">
        <v>100</v>
      </c>
      <c r="Q306" s="27">
        <v>-13</v>
      </c>
      <c r="R306" s="27">
        <v>0</v>
      </c>
      <c r="S306" s="27">
        <v>0</v>
      </c>
      <c r="T306" s="27">
        <v>0</v>
      </c>
      <c r="U306" s="27">
        <v>0</v>
      </c>
      <c r="V306" s="27">
        <v>0</v>
      </c>
      <c r="W306" s="27">
        <v>0</v>
      </c>
      <c r="X306" s="27">
        <v>0</v>
      </c>
      <c r="Y306" s="27">
        <v>20</v>
      </c>
      <c r="Z306" s="27">
        <v>-1</v>
      </c>
      <c r="AA306" s="27">
        <v>0</v>
      </c>
      <c r="AB306" s="27">
        <v>0</v>
      </c>
      <c r="AC306" s="27">
        <v>0</v>
      </c>
      <c r="AD306" s="27">
        <v>0</v>
      </c>
      <c r="AE306" s="27">
        <v>0</v>
      </c>
      <c r="AF306" s="27">
        <v>0</v>
      </c>
      <c r="AG306" s="27">
        <v>0</v>
      </c>
      <c r="AH306" s="27">
        <v>30</v>
      </c>
      <c r="AI306" s="27">
        <v>150</v>
      </c>
    </row>
    <row r="307" spans="1:35">
      <c r="A307" s="5">
        <v>7750</v>
      </c>
      <c r="B307" s="5">
        <v>7760</v>
      </c>
      <c r="C307" s="5" t="s">
        <v>316</v>
      </c>
      <c r="D307" s="5" t="s">
        <v>317</v>
      </c>
      <c r="E307" s="5"/>
      <c r="F307" s="5"/>
      <c r="G307" s="26" t="str">
        <f t="shared" si="16"/>
        <v>7750 7760</v>
      </c>
      <c r="I307" s="27">
        <v>11364</v>
      </c>
      <c r="J307" s="27">
        <v>11400</v>
      </c>
      <c r="K307" s="27">
        <v>168.3</v>
      </c>
      <c r="L307" s="27">
        <v>7.11</v>
      </c>
      <c r="M307" s="27">
        <f t="shared" ca="1" si="14"/>
        <v>0</v>
      </c>
      <c r="N307" s="27">
        <v>77.850999999999999</v>
      </c>
      <c r="O307" s="27">
        <f t="shared" ca="1" si="15"/>
        <v>0</v>
      </c>
      <c r="P307" s="27">
        <v>20</v>
      </c>
      <c r="Q307" s="27">
        <v>20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7">
        <v>1</v>
      </c>
      <c r="Z307" s="27">
        <v>1</v>
      </c>
      <c r="AA307" s="27">
        <v>0</v>
      </c>
      <c r="AB307" s="27">
        <v>0</v>
      </c>
      <c r="AC307" s="27">
        <v>0</v>
      </c>
      <c r="AD307" s="27">
        <v>0</v>
      </c>
      <c r="AE307" s="27">
        <v>0</v>
      </c>
      <c r="AF307" s="27">
        <v>0</v>
      </c>
      <c r="AG307" s="27">
        <v>0</v>
      </c>
      <c r="AH307" s="27">
        <v>30</v>
      </c>
      <c r="AI307" s="27">
        <v>150</v>
      </c>
    </row>
    <row r="308" spans="1:35">
      <c r="A308" s="5"/>
      <c r="B308" s="5"/>
      <c r="C308" s="5" t="s">
        <v>284</v>
      </c>
      <c r="D308" s="5" t="s">
        <v>318</v>
      </c>
      <c r="E308" s="5"/>
      <c r="F308" s="5"/>
      <c r="G308" s="26">
        <v>300</v>
      </c>
      <c r="I308" s="27">
        <v>110</v>
      </c>
      <c r="J308" s="27">
        <v>115</v>
      </c>
      <c r="K308" s="27">
        <v>219.1</v>
      </c>
      <c r="L308" s="27">
        <v>8.18</v>
      </c>
      <c r="M308" s="27">
        <f t="shared" ca="1" si="14"/>
        <v>0</v>
      </c>
      <c r="N308" s="27">
        <v>77.850999999999999</v>
      </c>
      <c r="O308" s="27">
        <f t="shared" ca="1" si="15"/>
        <v>0</v>
      </c>
      <c r="P308" s="27">
        <v>110</v>
      </c>
      <c r="Q308" s="27">
        <v>-48</v>
      </c>
      <c r="R308" s="27">
        <v>0</v>
      </c>
      <c r="S308" s="27">
        <v>0</v>
      </c>
      <c r="T308" s="27">
        <v>0</v>
      </c>
      <c r="U308" s="27">
        <v>0</v>
      </c>
      <c r="V308" s="27">
        <v>0</v>
      </c>
      <c r="W308" s="27">
        <v>0</v>
      </c>
      <c r="X308" s="27">
        <v>0</v>
      </c>
      <c r="Y308" s="27">
        <v>10</v>
      </c>
      <c r="Z308" s="27">
        <v>0</v>
      </c>
      <c r="AA308" s="27">
        <v>0</v>
      </c>
      <c r="AB308" s="27">
        <v>0</v>
      </c>
      <c r="AC308" s="27">
        <v>0</v>
      </c>
      <c r="AD308" s="27">
        <v>0</v>
      </c>
      <c r="AE308" s="27">
        <v>0</v>
      </c>
      <c r="AF308" s="27">
        <v>0</v>
      </c>
      <c r="AG308" s="27">
        <v>0</v>
      </c>
      <c r="AH308" s="27">
        <v>30</v>
      </c>
      <c r="AI308" s="27">
        <v>200</v>
      </c>
    </row>
    <row r="309" spans="1:35">
      <c r="A309" s="5"/>
      <c r="B309" s="5"/>
      <c r="C309" s="5" t="s">
        <v>319</v>
      </c>
      <c r="D309" s="5" t="s">
        <v>287</v>
      </c>
      <c r="E309" s="5" t="s">
        <v>288</v>
      </c>
      <c r="F309" s="5"/>
      <c r="G309" s="26" t="str">
        <f>RIGHT(C309,7)</f>
        <v>138.176</v>
      </c>
      <c r="I309" s="27">
        <v>115</v>
      </c>
      <c r="J309" s="27">
        <v>113</v>
      </c>
      <c r="K309" s="27">
        <v>219.1</v>
      </c>
      <c r="L309" s="27">
        <v>8.18</v>
      </c>
      <c r="M309" s="27">
        <f t="shared" ca="1" si="14"/>
        <v>0</v>
      </c>
      <c r="N309" s="27">
        <v>77.850999999999999</v>
      </c>
      <c r="O309" s="27">
        <f t="shared" ca="1" si="15"/>
        <v>0</v>
      </c>
      <c r="P309" s="27">
        <v>110</v>
      </c>
      <c r="Q309" s="27">
        <v>-48</v>
      </c>
      <c r="R309" s="27">
        <v>0</v>
      </c>
      <c r="S309" s="27">
        <v>0</v>
      </c>
      <c r="T309" s="27">
        <v>0</v>
      </c>
      <c r="U309" s="27">
        <v>0</v>
      </c>
      <c r="V309" s="27">
        <v>0</v>
      </c>
      <c r="W309" s="27">
        <v>0</v>
      </c>
      <c r="X309" s="27">
        <v>0</v>
      </c>
      <c r="Y309" s="27">
        <v>10</v>
      </c>
      <c r="Z309" s="27">
        <v>0</v>
      </c>
      <c r="AA309" s="27">
        <v>0</v>
      </c>
      <c r="AB309" s="27">
        <v>0</v>
      </c>
      <c r="AC309" s="27">
        <v>0</v>
      </c>
      <c r="AD309" s="27">
        <v>0</v>
      </c>
      <c r="AE309" s="27">
        <v>0</v>
      </c>
      <c r="AF309" s="27">
        <v>0</v>
      </c>
      <c r="AG309" s="27">
        <v>0</v>
      </c>
      <c r="AH309" s="27">
        <v>30</v>
      </c>
      <c r="AI309" s="27">
        <v>200</v>
      </c>
    </row>
    <row r="310" spans="1:35">
      <c r="A310" s="5"/>
      <c r="B310" s="5"/>
      <c r="C310" s="5" t="s">
        <v>320</v>
      </c>
      <c r="D310" s="5" t="s">
        <v>290</v>
      </c>
      <c r="E310" s="5" t="s">
        <v>321</v>
      </c>
      <c r="F310" s="5"/>
      <c r="G310" s="26" t="str">
        <f t="shared" si="16"/>
        <v/>
      </c>
      <c r="I310" s="27">
        <v>113</v>
      </c>
      <c r="J310" s="27">
        <v>114</v>
      </c>
      <c r="K310" s="27">
        <v>60.3</v>
      </c>
      <c r="L310" s="27">
        <v>3.91</v>
      </c>
      <c r="M310" s="27">
        <f t="shared" ca="1" si="14"/>
        <v>0</v>
      </c>
      <c r="N310" s="27">
        <v>77.850999999999999</v>
      </c>
      <c r="O310" s="27">
        <f t="shared" ca="1" si="15"/>
        <v>0</v>
      </c>
      <c r="P310" s="27">
        <v>110</v>
      </c>
      <c r="Q310" s="27">
        <v>-48</v>
      </c>
      <c r="R310" s="27">
        <v>0</v>
      </c>
      <c r="S310" s="27">
        <v>0</v>
      </c>
      <c r="T310" s="27">
        <v>0</v>
      </c>
      <c r="U310" s="27">
        <v>0</v>
      </c>
      <c r="V310" s="27">
        <v>0</v>
      </c>
      <c r="W310" s="27">
        <v>0</v>
      </c>
      <c r="X310" s="27">
        <v>0</v>
      </c>
      <c r="Y310" s="27">
        <v>10</v>
      </c>
      <c r="Z310" s="27">
        <v>0</v>
      </c>
      <c r="AA310" s="27">
        <v>0</v>
      </c>
      <c r="AB310" s="27">
        <v>0</v>
      </c>
      <c r="AC310" s="27">
        <v>0</v>
      </c>
      <c r="AD310" s="27">
        <v>0</v>
      </c>
      <c r="AE310" s="27">
        <v>0</v>
      </c>
      <c r="AF310" s="27">
        <v>0</v>
      </c>
      <c r="AG310" s="27">
        <v>0</v>
      </c>
      <c r="AH310" s="27">
        <v>30</v>
      </c>
      <c r="AI310" s="27">
        <v>50</v>
      </c>
    </row>
    <row r="311" spans="1:35">
      <c r="A311" s="5"/>
      <c r="B311" s="5"/>
      <c r="C311" s="5" t="s">
        <v>292</v>
      </c>
      <c r="D311" s="5" t="s">
        <v>322</v>
      </c>
      <c r="E311" s="5"/>
      <c r="F311" s="5"/>
      <c r="G311" s="26" t="str">
        <f t="shared" si="16"/>
        <v/>
      </c>
      <c r="I311" s="27">
        <v>114</v>
      </c>
      <c r="J311" s="27">
        <v>1140</v>
      </c>
      <c r="K311" s="27">
        <v>60.3</v>
      </c>
      <c r="L311" s="27">
        <v>3.91</v>
      </c>
      <c r="M311" s="27" t="str">
        <f t="shared" ca="1" si="14"/>
        <v>150</v>
      </c>
      <c r="N311" s="27">
        <v>77.850999999999999</v>
      </c>
      <c r="O311" s="27">
        <f t="shared" ca="1" si="15"/>
        <v>120.6</v>
      </c>
      <c r="P311" s="27">
        <v>110</v>
      </c>
      <c r="Q311" s="27">
        <v>-48</v>
      </c>
      <c r="R311" s="27">
        <v>0</v>
      </c>
      <c r="S311" s="27">
        <v>0</v>
      </c>
      <c r="T311" s="27">
        <v>0</v>
      </c>
      <c r="U311" s="27">
        <v>0</v>
      </c>
      <c r="V311" s="27">
        <v>0</v>
      </c>
      <c r="W311" s="27">
        <v>0</v>
      </c>
      <c r="X311" s="27">
        <v>0</v>
      </c>
      <c r="Y311" s="27">
        <v>10</v>
      </c>
      <c r="Z311" s="27">
        <v>0</v>
      </c>
      <c r="AA311" s="27">
        <v>0</v>
      </c>
      <c r="AB311" s="27">
        <v>0</v>
      </c>
      <c r="AC311" s="27">
        <v>0</v>
      </c>
      <c r="AD311" s="27">
        <v>0</v>
      </c>
      <c r="AE311" s="27">
        <v>0</v>
      </c>
      <c r="AF311" s="27">
        <v>0</v>
      </c>
      <c r="AG311" s="27">
        <v>0</v>
      </c>
      <c r="AH311" s="27">
        <v>30</v>
      </c>
      <c r="AI311" s="27">
        <v>50</v>
      </c>
    </row>
    <row r="312" spans="1:35">
      <c r="A312" s="5"/>
      <c r="B312" s="5"/>
      <c r="C312" s="5" t="s">
        <v>294</v>
      </c>
      <c r="D312" s="5" t="s">
        <v>323</v>
      </c>
      <c r="E312" s="5"/>
      <c r="F312" s="5"/>
      <c r="G312" s="26" t="str">
        <f t="shared" si="16"/>
        <v/>
      </c>
      <c r="I312" s="27">
        <v>1140</v>
      </c>
      <c r="J312" s="27">
        <v>11410</v>
      </c>
      <c r="K312" s="27">
        <v>60.3</v>
      </c>
      <c r="L312" s="27">
        <v>3.91</v>
      </c>
      <c r="M312" s="27">
        <f t="shared" ca="1" si="14"/>
        <v>0</v>
      </c>
      <c r="N312" s="27">
        <v>77.850999999999999</v>
      </c>
      <c r="O312" s="27">
        <f t="shared" ca="1" si="15"/>
        <v>0</v>
      </c>
      <c r="P312" s="27">
        <v>110</v>
      </c>
      <c r="Q312" s="27">
        <v>-48</v>
      </c>
      <c r="R312" s="27">
        <v>0</v>
      </c>
      <c r="S312" s="27">
        <v>0</v>
      </c>
      <c r="T312" s="27">
        <v>0</v>
      </c>
      <c r="U312" s="27">
        <v>0</v>
      </c>
      <c r="V312" s="27">
        <v>0</v>
      </c>
      <c r="W312" s="27">
        <v>0</v>
      </c>
      <c r="X312" s="27">
        <v>0</v>
      </c>
      <c r="Y312" s="27">
        <v>10</v>
      </c>
      <c r="Z312" s="27">
        <v>0</v>
      </c>
      <c r="AA312" s="27">
        <v>0</v>
      </c>
      <c r="AB312" s="27">
        <v>0</v>
      </c>
      <c r="AC312" s="27">
        <v>0</v>
      </c>
      <c r="AD312" s="27">
        <v>0</v>
      </c>
      <c r="AE312" s="27">
        <v>0</v>
      </c>
      <c r="AF312" s="27">
        <v>0</v>
      </c>
      <c r="AG312" s="27">
        <v>0</v>
      </c>
      <c r="AH312" s="27">
        <v>30</v>
      </c>
      <c r="AI312" s="27">
        <v>50</v>
      </c>
    </row>
    <row r="313" spans="1:35">
      <c r="A313" s="5"/>
      <c r="B313" s="5"/>
      <c r="C313" s="5" t="s">
        <v>296</v>
      </c>
      <c r="D313" s="5" t="s">
        <v>324</v>
      </c>
      <c r="E313" s="5"/>
      <c r="F313" s="5"/>
      <c r="G313" s="26" t="str">
        <f t="shared" si="16"/>
        <v/>
      </c>
      <c r="I313" s="27">
        <v>11410</v>
      </c>
      <c r="J313" s="27">
        <v>11420</v>
      </c>
      <c r="K313" s="27">
        <v>60.3</v>
      </c>
      <c r="L313" s="27">
        <v>3.91</v>
      </c>
      <c r="M313" s="27">
        <f t="shared" ca="1" si="14"/>
        <v>0</v>
      </c>
      <c r="N313" s="27">
        <v>77.850999999999999</v>
      </c>
      <c r="O313" s="27">
        <f t="shared" ca="1" si="15"/>
        <v>0</v>
      </c>
      <c r="P313" s="27">
        <v>110</v>
      </c>
      <c r="Q313" s="27">
        <v>-48</v>
      </c>
      <c r="R313" s="27">
        <v>0</v>
      </c>
      <c r="S313" s="27">
        <v>0</v>
      </c>
      <c r="T313" s="27">
        <v>0</v>
      </c>
      <c r="U313" s="27">
        <v>0</v>
      </c>
      <c r="V313" s="27">
        <v>0</v>
      </c>
      <c r="W313" s="27">
        <v>0</v>
      </c>
      <c r="X313" s="27">
        <v>0</v>
      </c>
      <c r="Y313" s="27">
        <v>10</v>
      </c>
      <c r="Z313" s="27">
        <v>0</v>
      </c>
      <c r="AA313" s="27">
        <v>0</v>
      </c>
      <c r="AB313" s="27">
        <v>0</v>
      </c>
      <c r="AC313" s="27">
        <v>0</v>
      </c>
      <c r="AD313" s="27">
        <v>0</v>
      </c>
      <c r="AE313" s="27">
        <v>0</v>
      </c>
      <c r="AF313" s="27">
        <v>0</v>
      </c>
      <c r="AG313" s="27">
        <v>0</v>
      </c>
      <c r="AH313" s="27">
        <v>30</v>
      </c>
      <c r="AI313" s="27">
        <v>50</v>
      </c>
    </row>
    <row r="314" spans="1:35">
      <c r="A314" s="5"/>
      <c r="B314" s="5"/>
      <c r="C314" s="5" t="s">
        <v>298</v>
      </c>
      <c r="D314" s="5" t="s">
        <v>325</v>
      </c>
      <c r="E314" s="5"/>
      <c r="F314" s="5"/>
      <c r="G314" s="26" t="str">
        <f t="shared" si="16"/>
        <v/>
      </c>
      <c r="I314" s="27">
        <v>11420</v>
      </c>
      <c r="J314" s="27">
        <v>11430</v>
      </c>
      <c r="K314" s="27">
        <v>60.3</v>
      </c>
      <c r="L314" s="27">
        <v>3.91</v>
      </c>
      <c r="M314" s="27">
        <f t="shared" ca="1" si="14"/>
        <v>0</v>
      </c>
      <c r="N314" s="27">
        <v>77.850999999999999</v>
      </c>
      <c r="O314" s="27">
        <f t="shared" ca="1" si="15"/>
        <v>0</v>
      </c>
      <c r="P314" s="27">
        <v>110</v>
      </c>
      <c r="Q314" s="27">
        <v>-48</v>
      </c>
      <c r="R314" s="27">
        <v>0</v>
      </c>
      <c r="S314" s="27">
        <v>0</v>
      </c>
      <c r="T314" s="27">
        <v>0</v>
      </c>
      <c r="U314" s="27">
        <v>0</v>
      </c>
      <c r="V314" s="27">
        <v>0</v>
      </c>
      <c r="W314" s="27">
        <v>0</v>
      </c>
      <c r="X314" s="27">
        <v>0</v>
      </c>
      <c r="Y314" s="27">
        <v>10</v>
      </c>
      <c r="Z314" s="27">
        <v>0</v>
      </c>
      <c r="AA314" s="27">
        <v>0</v>
      </c>
      <c r="AB314" s="27">
        <v>0</v>
      </c>
      <c r="AC314" s="27">
        <v>0</v>
      </c>
      <c r="AD314" s="27">
        <v>0</v>
      </c>
      <c r="AE314" s="27">
        <v>0</v>
      </c>
      <c r="AF314" s="27">
        <v>0</v>
      </c>
      <c r="AG314" s="27">
        <v>0</v>
      </c>
      <c r="AH314" s="27">
        <v>30</v>
      </c>
      <c r="AI314" s="27">
        <v>50</v>
      </c>
    </row>
    <row r="315" spans="1:35">
      <c r="A315" s="5"/>
      <c r="B315" s="5"/>
      <c r="C315" s="5" t="s">
        <v>326</v>
      </c>
      <c r="D315" s="5" t="s">
        <v>327</v>
      </c>
      <c r="E315" s="5"/>
      <c r="F315" s="5"/>
      <c r="G315" s="26" t="str">
        <f t="shared" si="16"/>
        <v/>
      </c>
      <c r="I315" s="27">
        <v>11430</v>
      </c>
      <c r="J315" s="27">
        <v>11440</v>
      </c>
      <c r="K315" s="27">
        <v>60.3</v>
      </c>
      <c r="L315" s="27">
        <v>3.91</v>
      </c>
      <c r="M315" s="27">
        <f t="shared" ca="1" si="14"/>
        <v>0</v>
      </c>
      <c r="N315" s="27">
        <v>77.850999999999999</v>
      </c>
      <c r="O315" s="27">
        <f t="shared" ca="1" si="15"/>
        <v>0</v>
      </c>
      <c r="P315" s="27">
        <v>110</v>
      </c>
      <c r="Q315" s="27">
        <v>-48</v>
      </c>
      <c r="R315" s="27">
        <v>0</v>
      </c>
      <c r="S315" s="27">
        <v>0</v>
      </c>
      <c r="T315" s="27">
        <v>0</v>
      </c>
      <c r="U315" s="27">
        <v>0</v>
      </c>
      <c r="V315" s="27">
        <v>0</v>
      </c>
      <c r="W315" s="27">
        <v>0</v>
      </c>
      <c r="X315" s="27">
        <v>0</v>
      </c>
      <c r="Y315" s="27">
        <v>10</v>
      </c>
      <c r="Z315" s="27">
        <v>0</v>
      </c>
      <c r="AA315" s="27">
        <v>0</v>
      </c>
      <c r="AB315" s="27">
        <v>0</v>
      </c>
      <c r="AC315" s="27">
        <v>0</v>
      </c>
      <c r="AD315" s="27">
        <v>0</v>
      </c>
      <c r="AE315" s="27">
        <v>0</v>
      </c>
      <c r="AF315" s="27">
        <v>0</v>
      </c>
      <c r="AG315" s="27">
        <v>0</v>
      </c>
      <c r="AH315" s="27">
        <v>30</v>
      </c>
      <c r="AI315" s="27">
        <v>50</v>
      </c>
    </row>
    <row r="316" spans="1:35">
      <c r="A316" s="5"/>
      <c r="B316" s="5"/>
      <c r="C316" s="5" t="s">
        <v>328</v>
      </c>
      <c r="D316" s="5" t="s">
        <v>329</v>
      </c>
      <c r="E316" s="5"/>
      <c r="F316" s="5"/>
      <c r="G316" s="26" t="str">
        <f t="shared" si="16"/>
        <v/>
      </c>
      <c r="I316" s="27">
        <v>11440</v>
      </c>
      <c r="J316" s="27">
        <v>11450</v>
      </c>
      <c r="K316" s="27">
        <v>60.3</v>
      </c>
      <c r="L316" s="27">
        <v>3.91</v>
      </c>
      <c r="M316" s="27">
        <f t="shared" ca="1" si="14"/>
        <v>0</v>
      </c>
      <c r="N316" s="27">
        <v>77.850999999999999</v>
      </c>
      <c r="O316" s="27">
        <f t="shared" ca="1" si="15"/>
        <v>0</v>
      </c>
      <c r="P316" s="27">
        <v>110</v>
      </c>
      <c r="Q316" s="27">
        <v>-48</v>
      </c>
      <c r="R316" s="27">
        <v>0</v>
      </c>
      <c r="S316" s="27">
        <v>0</v>
      </c>
      <c r="T316" s="27">
        <v>0</v>
      </c>
      <c r="U316" s="27">
        <v>0</v>
      </c>
      <c r="V316" s="27">
        <v>0</v>
      </c>
      <c r="W316" s="27">
        <v>0</v>
      </c>
      <c r="X316" s="27">
        <v>0</v>
      </c>
      <c r="Y316" s="27">
        <v>10</v>
      </c>
      <c r="Z316" s="27">
        <v>0</v>
      </c>
      <c r="AA316" s="27">
        <v>0</v>
      </c>
      <c r="AB316" s="27">
        <v>0</v>
      </c>
      <c r="AC316" s="27">
        <v>0</v>
      </c>
      <c r="AD316" s="27">
        <v>0</v>
      </c>
      <c r="AE316" s="27">
        <v>0</v>
      </c>
      <c r="AF316" s="27">
        <v>0</v>
      </c>
      <c r="AG316" s="27">
        <v>0</v>
      </c>
      <c r="AH316" s="27">
        <v>30</v>
      </c>
      <c r="AI316" s="27">
        <v>50</v>
      </c>
    </row>
    <row r="317" spans="1:35">
      <c r="A317" s="5"/>
      <c r="B317" s="5"/>
      <c r="C317" s="5" t="s">
        <v>304</v>
      </c>
      <c r="D317" s="5" t="s">
        <v>330</v>
      </c>
      <c r="E317" s="5"/>
      <c r="F317" s="5"/>
      <c r="G317" s="26" t="str">
        <f t="shared" si="16"/>
        <v/>
      </c>
      <c r="I317" s="27">
        <v>11450</v>
      </c>
      <c r="J317" s="27">
        <v>11460</v>
      </c>
      <c r="K317" s="27">
        <v>60.3</v>
      </c>
      <c r="L317" s="27">
        <v>3.91</v>
      </c>
      <c r="M317" s="27" t="str">
        <f t="shared" ca="1" si="14"/>
        <v>150</v>
      </c>
      <c r="N317" s="27">
        <v>77.850999999999999</v>
      </c>
      <c r="O317" s="27">
        <f t="shared" ca="1" si="15"/>
        <v>120.6</v>
      </c>
      <c r="P317" s="27">
        <v>110</v>
      </c>
      <c r="Q317" s="27">
        <v>-48</v>
      </c>
      <c r="R317" s="27">
        <v>0</v>
      </c>
      <c r="S317" s="27">
        <v>0</v>
      </c>
      <c r="T317" s="27">
        <v>0</v>
      </c>
      <c r="U317" s="27">
        <v>0</v>
      </c>
      <c r="V317" s="27">
        <v>0</v>
      </c>
      <c r="W317" s="27">
        <v>0</v>
      </c>
      <c r="X317" s="27">
        <v>0</v>
      </c>
      <c r="Y317" s="27">
        <v>10</v>
      </c>
      <c r="Z317" s="27">
        <v>0</v>
      </c>
      <c r="AA317" s="27">
        <v>0</v>
      </c>
      <c r="AB317" s="27">
        <v>0</v>
      </c>
      <c r="AC317" s="27">
        <v>0</v>
      </c>
      <c r="AD317" s="27">
        <v>0</v>
      </c>
      <c r="AE317" s="27">
        <v>0</v>
      </c>
      <c r="AF317" s="27">
        <v>0</v>
      </c>
      <c r="AG317" s="27">
        <v>0</v>
      </c>
      <c r="AH317" s="27">
        <v>30</v>
      </c>
      <c r="AI317" s="27">
        <v>50</v>
      </c>
    </row>
    <row r="318" spans="1:35">
      <c r="A318" s="5"/>
      <c r="B318" s="5"/>
      <c r="C318" s="5" t="s">
        <v>331</v>
      </c>
      <c r="D318" s="5" t="s">
        <v>332</v>
      </c>
      <c r="E318" s="5"/>
      <c r="F318" s="5"/>
      <c r="G318" s="26" t="str">
        <f t="shared" si="16"/>
        <v/>
      </c>
      <c r="I318" s="27">
        <v>11460</v>
      </c>
      <c r="J318" s="27">
        <v>11470</v>
      </c>
      <c r="K318" s="27">
        <v>60.3</v>
      </c>
      <c r="L318" s="27">
        <v>3.91</v>
      </c>
      <c r="M318" s="27">
        <f t="shared" ca="1" si="14"/>
        <v>0</v>
      </c>
      <c r="N318" s="27">
        <v>77.850999999999999</v>
      </c>
      <c r="O318" s="27">
        <f t="shared" ca="1" si="15"/>
        <v>0</v>
      </c>
      <c r="P318" s="27">
        <v>110</v>
      </c>
      <c r="Q318" s="27">
        <v>-48</v>
      </c>
      <c r="R318" s="27">
        <v>0</v>
      </c>
      <c r="S318" s="27">
        <v>0</v>
      </c>
      <c r="T318" s="27">
        <v>0</v>
      </c>
      <c r="U318" s="27">
        <v>0</v>
      </c>
      <c r="V318" s="27">
        <v>0</v>
      </c>
      <c r="W318" s="27">
        <v>0</v>
      </c>
      <c r="X318" s="27">
        <v>0</v>
      </c>
      <c r="Y318" s="27">
        <v>10</v>
      </c>
      <c r="Z318" s="27">
        <v>0</v>
      </c>
      <c r="AA318" s="27">
        <v>0</v>
      </c>
      <c r="AB318" s="27">
        <v>0</v>
      </c>
      <c r="AC318" s="27">
        <v>0</v>
      </c>
      <c r="AD318" s="27">
        <v>0</v>
      </c>
      <c r="AE318" s="27">
        <v>0</v>
      </c>
      <c r="AF318" s="27">
        <v>0</v>
      </c>
      <c r="AG318" s="27">
        <v>0</v>
      </c>
      <c r="AH318" s="27">
        <v>30</v>
      </c>
      <c r="AI318" s="27">
        <v>50</v>
      </c>
    </row>
    <row r="319" spans="1:35">
      <c r="A319" s="5"/>
      <c r="B319" s="5"/>
      <c r="C319" s="5" t="s">
        <v>333</v>
      </c>
      <c r="D319" s="5" t="s">
        <v>334</v>
      </c>
      <c r="E319" s="5"/>
      <c r="F319" s="5"/>
      <c r="G319" s="26" t="str">
        <f t="shared" si="16"/>
        <v/>
      </c>
      <c r="I319" s="27">
        <v>11470</v>
      </c>
      <c r="J319" s="27">
        <v>11480</v>
      </c>
      <c r="K319" s="27">
        <v>60.3</v>
      </c>
      <c r="L319" s="27">
        <v>3.91</v>
      </c>
      <c r="M319" s="27">
        <f t="shared" ca="1" si="14"/>
        <v>0</v>
      </c>
      <c r="N319" s="27">
        <v>77.850999999999999</v>
      </c>
      <c r="O319" s="27">
        <f t="shared" ca="1" si="15"/>
        <v>0</v>
      </c>
      <c r="P319" s="27">
        <v>110</v>
      </c>
      <c r="Q319" s="27">
        <v>-48</v>
      </c>
      <c r="R319" s="27">
        <v>0</v>
      </c>
      <c r="S319" s="27">
        <v>0</v>
      </c>
      <c r="T319" s="27">
        <v>0</v>
      </c>
      <c r="U319" s="27">
        <v>0</v>
      </c>
      <c r="V319" s="27">
        <v>0</v>
      </c>
      <c r="W319" s="27">
        <v>0</v>
      </c>
      <c r="X319" s="27">
        <v>0</v>
      </c>
      <c r="Y319" s="27">
        <v>10</v>
      </c>
      <c r="Z319" s="27">
        <v>0</v>
      </c>
      <c r="AA319" s="27">
        <v>0</v>
      </c>
      <c r="AB319" s="27">
        <v>0</v>
      </c>
      <c r="AC319" s="27">
        <v>0</v>
      </c>
      <c r="AD319" s="27">
        <v>0</v>
      </c>
      <c r="AE319" s="27">
        <v>0</v>
      </c>
      <c r="AF319" s="27">
        <v>0</v>
      </c>
      <c r="AG319" s="27">
        <v>0</v>
      </c>
      <c r="AH319" s="27">
        <v>30</v>
      </c>
      <c r="AI319" s="27">
        <v>50</v>
      </c>
    </row>
    <row r="320" spans="1:35">
      <c r="A320" s="5"/>
      <c r="B320" s="5"/>
      <c r="C320" s="5" t="s">
        <v>310</v>
      </c>
      <c r="D320" s="5" t="s">
        <v>293</v>
      </c>
      <c r="E320" s="5"/>
      <c r="F320" s="5"/>
      <c r="G320" s="26" t="str">
        <f t="shared" si="16"/>
        <v/>
      </c>
      <c r="I320" s="27">
        <v>11480</v>
      </c>
      <c r="J320" s="27">
        <v>11490</v>
      </c>
      <c r="K320" s="27">
        <v>60.3</v>
      </c>
      <c r="L320" s="27">
        <v>3.91</v>
      </c>
      <c r="M320" s="27">
        <f t="shared" ca="1" si="14"/>
        <v>0</v>
      </c>
      <c r="N320" s="27">
        <v>77.850999999999999</v>
      </c>
      <c r="O320" s="27">
        <f t="shared" ca="1" si="15"/>
        <v>0</v>
      </c>
      <c r="P320" s="27">
        <v>110</v>
      </c>
      <c r="Q320" s="27">
        <v>-48</v>
      </c>
      <c r="R320" s="27">
        <v>0</v>
      </c>
      <c r="S320" s="27">
        <v>0</v>
      </c>
      <c r="T320" s="27">
        <v>0</v>
      </c>
      <c r="U320" s="27">
        <v>0</v>
      </c>
      <c r="V320" s="27">
        <v>0</v>
      </c>
      <c r="W320" s="27">
        <v>0</v>
      </c>
      <c r="X320" s="27">
        <v>0</v>
      </c>
      <c r="Y320" s="27">
        <v>10</v>
      </c>
      <c r="Z320" s="27">
        <v>0</v>
      </c>
      <c r="AA320" s="27">
        <v>0</v>
      </c>
      <c r="AB320" s="27">
        <v>0</v>
      </c>
      <c r="AC320" s="27">
        <v>0</v>
      </c>
      <c r="AD320" s="27">
        <v>0</v>
      </c>
      <c r="AE320" s="27">
        <v>0</v>
      </c>
      <c r="AF320" s="27">
        <v>0</v>
      </c>
      <c r="AG320" s="27">
        <v>0</v>
      </c>
      <c r="AH320" s="27">
        <v>30</v>
      </c>
      <c r="AI320" s="27">
        <v>50</v>
      </c>
    </row>
    <row r="321" spans="1:35">
      <c r="A321" s="5"/>
      <c r="B321" s="5"/>
      <c r="C321" s="5" t="s">
        <v>335</v>
      </c>
      <c r="D321" s="5" t="s">
        <v>336</v>
      </c>
      <c r="E321" s="5" t="s">
        <v>314</v>
      </c>
      <c r="F321" s="5"/>
      <c r="G321" s="26" t="str">
        <f t="shared" si="16"/>
        <v/>
      </c>
      <c r="I321" s="27">
        <v>11490</v>
      </c>
      <c r="J321" s="27">
        <v>11495</v>
      </c>
      <c r="K321" s="27">
        <v>60.3</v>
      </c>
      <c r="L321" s="27">
        <v>3.91</v>
      </c>
      <c r="M321" s="27">
        <f t="shared" ca="1" si="14"/>
        <v>0</v>
      </c>
      <c r="N321" s="27">
        <v>77.850999999999999</v>
      </c>
      <c r="O321" s="27">
        <f t="shared" ca="1" si="15"/>
        <v>0</v>
      </c>
      <c r="P321" s="27">
        <v>110</v>
      </c>
      <c r="Q321" s="27">
        <v>-48</v>
      </c>
      <c r="R321" s="27">
        <v>0</v>
      </c>
      <c r="S321" s="27">
        <v>0</v>
      </c>
      <c r="T321" s="27">
        <v>0</v>
      </c>
      <c r="U321" s="27">
        <v>0</v>
      </c>
      <c r="V321" s="27">
        <v>0</v>
      </c>
      <c r="W321" s="27">
        <v>0</v>
      </c>
      <c r="X321" s="27">
        <v>0</v>
      </c>
      <c r="Y321" s="27">
        <v>10</v>
      </c>
      <c r="Z321" s="27">
        <v>0</v>
      </c>
      <c r="AA321" s="27">
        <v>0</v>
      </c>
      <c r="AB321" s="27">
        <v>0</v>
      </c>
      <c r="AC321" s="27">
        <v>0</v>
      </c>
      <c r="AD321" s="27">
        <v>0</v>
      </c>
      <c r="AE321" s="27">
        <v>0</v>
      </c>
      <c r="AF321" s="27">
        <v>0</v>
      </c>
      <c r="AG321" s="27">
        <v>0</v>
      </c>
      <c r="AH321" s="27">
        <v>30</v>
      </c>
      <c r="AI321" s="27">
        <v>50</v>
      </c>
    </row>
    <row r="322" spans="1:35">
      <c r="A322" s="5"/>
      <c r="B322" s="5"/>
      <c r="C322" s="5" t="s">
        <v>337</v>
      </c>
      <c r="D322" s="5"/>
      <c r="E322" s="5"/>
      <c r="F322" s="5"/>
      <c r="G322" s="26" t="str">
        <f t="shared" si="16"/>
        <v/>
      </c>
      <c r="I322" s="27">
        <v>11495</v>
      </c>
      <c r="J322" s="27">
        <v>11500</v>
      </c>
      <c r="K322" s="27">
        <v>60.3</v>
      </c>
      <c r="L322" s="27">
        <v>3.91</v>
      </c>
      <c r="M322" s="27">
        <f t="shared" ca="1" si="14"/>
        <v>0</v>
      </c>
      <c r="N322" s="27">
        <v>77.850999999999999</v>
      </c>
      <c r="O322" s="27">
        <f t="shared" ca="1" si="15"/>
        <v>0</v>
      </c>
      <c r="P322" s="27">
        <v>110</v>
      </c>
      <c r="Q322" s="27">
        <v>-48</v>
      </c>
      <c r="R322" s="27">
        <v>0</v>
      </c>
      <c r="S322" s="27">
        <v>0</v>
      </c>
      <c r="T322" s="27">
        <v>0</v>
      </c>
      <c r="U322" s="27">
        <v>0</v>
      </c>
      <c r="V322" s="27">
        <v>0</v>
      </c>
      <c r="W322" s="27">
        <v>0</v>
      </c>
      <c r="X322" s="27">
        <v>0</v>
      </c>
      <c r="Y322" s="27">
        <v>10</v>
      </c>
      <c r="Z322" s="27">
        <v>0</v>
      </c>
      <c r="AA322" s="27">
        <v>0</v>
      </c>
      <c r="AB322" s="27">
        <v>0</v>
      </c>
      <c r="AC322" s="27">
        <v>0</v>
      </c>
      <c r="AD322" s="27">
        <v>0</v>
      </c>
      <c r="AE322" s="27">
        <v>0</v>
      </c>
      <c r="AF322" s="27">
        <v>0</v>
      </c>
      <c r="AG322" s="27">
        <v>0</v>
      </c>
      <c r="AH322" s="27">
        <v>30</v>
      </c>
      <c r="AI322" s="27">
        <v>50</v>
      </c>
    </row>
    <row r="323" spans="1:35">
      <c r="A323" s="5">
        <v>7760</v>
      </c>
      <c r="B323" s="5">
        <v>7770</v>
      </c>
      <c r="C323" s="5" t="s">
        <v>282</v>
      </c>
      <c r="D323" s="5" t="s">
        <v>283</v>
      </c>
      <c r="E323" s="5"/>
      <c r="F323" s="5"/>
      <c r="G323" s="26" t="str">
        <f t="shared" si="16"/>
        <v>7760 7770</v>
      </c>
      <c r="I323" s="27">
        <v>11500</v>
      </c>
      <c r="J323" s="27">
        <v>11510</v>
      </c>
      <c r="K323" s="27">
        <v>60.3</v>
      </c>
      <c r="L323" s="27">
        <v>3.91</v>
      </c>
      <c r="M323" s="27">
        <f t="shared" ca="1" si="14"/>
        <v>0</v>
      </c>
      <c r="N323" s="27">
        <v>61.975999999999999</v>
      </c>
      <c r="O323" s="27">
        <f t="shared" ca="1" si="15"/>
        <v>0</v>
      </c>
      <c r="P323" s="27">
        <v>52</v>
      </c>
      <c r="Q323" s="27">
        <v>-48</v>
      </c>
      <c r="R323" s="27">
        <v>0</v>
      </c>
      <c r="S323" s="27">
        <v>0</v>
      </c>
      <c r="T323" s="27">
        <v>0</v>
      </c>
      <c r="U323" s="27">
        <v>0</v>
      </c>
      <c r="V323" s="27">
        <v>0</v>
      </c>
      <c r="W323" s="27">
        <v>0</v>
      </c>
      <c r="X323" s="27">
        <v>0</v>
      </c>
      <c r="Y323" s="27">
        <v>10</v>
      </c>
      <c r="Z323" s="27">
        <v>0</v>
      </c>
      <c r="AA323" s="27">
        <v>0</v>
      </c>
      <c r="AB323" s="27">
        <v>0</v>
      </c>
      <c r="AC323" s="27">
        <v>0</v>
      </c>
      <c r="AD323" s="27">
        <v>0</v>
      </c>
      <c r="AE323" s="27">
        <v>0</v>
      </c>
      <c r="AF323" s="27">
        <v>0</v>
      </c>
      <c r="AG323" s="27">
        <v>0</v>
      </c>
      <c r="AH323" s="27">
        <v>30</v>
      </c>
      <c r="AI323" s="27">
        <v>50</v>
      </c>
    </row>
    <row r="324" spans="1:35">
      <c r="A324" s="5"/>
      <c r="B324" s="5"/>
      <c r="C324" s="5" t="s">
        <v>284</v>
      </c>
      <c r="D324" s="5" t="s">
        <v>318</v>
      </c>
      <c r="E324" s="5"/>
      <c r="F324" s="5"/>
      <c r="G324" s="26">
        <v>300</v>
      </c>
      <c r="I324" s="27">
        <v>11510</v>
      </c>
      <c r="J324" s="27">
        <v>11520</v>
      </c>
      <c r="K324" s="27">
        <v>60.3</v>
      </c>
      <c r="L324" s="27">
        <v>3.91</v>
      </c>
      <c r="M324" s="27">
        <f t="shared" ca="1" si="14"/>
        <v>0</v>
      </c>
      <c r="N324" s="27">
        <v>61.975999999999999</v>
      </c>
      <c r="O324" s="27">
        <f t="shared" ca="1" si="15"/>
        <v>0</v>
      </c>
      <c r="P324" s="27">
        <v>52</v>
      </c>
      <c r="Q324" s="27">
        <v>-48</v>
      </c>
      <c r="R324" s="27">
        <v>0</v>
      </c>
      <c r="S324" s="27">
        <v>0</v>
      </c>
      <c r="T324" s="27">
        <v>0</v>
      </c>
      <c r="U324" s="27">
        <v>0</v>
      </c>
      <c r="V324" s="27">
        <v>0</v>
      </c>
      <c r="W324" s="27">
        <v>0</v>
      </c>
      <c r="X324" s="27">
        <v>0</v>
      </c>
      <c r="Y324" s="27">
        <v>10</v>
      </c>
      <c r="Z324" s="27">
        <v>0</v>
      </c>
      <c r="AA324" s="27">
        <v>0</v>
      </c>
      <c r="AB324" s="27">
        <v>0</v>
      </c>
      <c r="AC324" s="27">
        <v>0</v>
      </c>
      <c r="AD324" s="27">
        <v>0</v>
      </c>
      <c r="AE324" s="27">
        <v>0</v>
      </c>
      <c r="AF324" s="27">
        <v>0</v>
      </c>
      <c r="AG324" s="27">
        <v>0</v>
      </c>
      <c r="AH324" s="27">
        <v>30</v>
      </c>
      <c r="AI324" s="27">
        <v>50</v>
      </c>
    </row>
    <row r="325" spans="1:35">
      <c r="A325" s="5"/>
      <c r="B325" s="5"/>
      <c r="C325" s="5" t="s">
        <v>319</v>
      </c>
      <c r="D325" s="5" t="s">
        <v>287</v>
      </c>
      <c r="E325" s="5" t="s">
        <v>288</v>
      </c>
      <c r="F325" s="5"/>
      <c r="G325" s="26" t="str">
        <f>RIGHT(C325,7)</f>
        <v>138.176</v>
      </c>
      <c r="I325" s="27">
        <v>11520</v>
      </c>
      <c r="J325" s="27">
        <v>11530</v>
      </c>
      <c r="K325" s="27">
        <v>60.3</v>
      </c>
      <c r="L325" s="27">
        <v>3.91</v>
      </c>
      <c r="M325" s="27">
        <f t="shared" ca="1" si="14"/>
        <v>0</v>
      </c>
      <c r="N325" s="27">
        <v>61.975999999999999</v>
      </c>
      <c r="O325" s="27">
        <f t="shared" ca="1" si="15"/>
        <v>0</v>
      </c>
      <c r="P325" s="27">
        <v>52</v>
      </c>
      <c r="Q325" s="27">
        <v>-48</v>
      </c>
      <c r="R325" s="27">
        <v>0</v>
      </c>
      <c r="S325" s="27">
        <v>0</v>
      </c>
      <c r="T325" s="27">
        <v>0</v>
      </c>
      <c r="U325" s="27">
        <v>0</v>
      </c>
      <c r="V325" s="27">
        <v>0</v>
      </c>
      <c r="W325" s="27">
        <v>0</v>
      </c>
      <c r="X325" s="27">
        <v>0</v>
      </c>
      <c r="Y325" s="27">
        <v>10</v>
      </c>
      <c r="Z325" s="27">
        <v>0</v>
      </c>
      <c r="AA325" s="27">
        <v>0</v>
      </c>
      <c r="AB325" s="27">
        <v>0</v>
      </c>
      <c r="AC325" s="27">
        <v>0</v>
      </c>
      <c r="AD325" s="27">
        <v>0</v>
      </c>
      <c r="AE325" s="27">
        <v>0</v>
      </c>
      <c r="AF325" s="27">
        <v>0</v>
      </c>
      <c r="AG325" s="27">
        <v>0</v>
      </c>
      <c r="AH325" s="27">
        <v>30</v>
      </c>
      <c r="AI325" s="27">
        <v>50</v>
      </c>
    </row>
    <row r="326" spans="1:35">
      <c r="A326" s="5"/>
      <c r="B326" s="5"/>
      <c r="C326" s="5" t="s">
        <v>320</v>
      </c>
      <c r="D326" s="5" t="s">
        <v>290</v>
      </c>
      <c r="E326" s="5" t="s">
        <v>321</v>
      </c>
      <c r="F326" s="5"/>
      <c r="G326" s="26" t="str">
        <f t="shared" si="16"/>
        <v/>
      </c>
      <c r="I326" s="27">
        <v>11530</v>
      </c>
      <c r="J326" s="27">
        <v>11540</v>
      </c>
      <c r="K326" s="27">
        <v>60.3</v>
      </c>
      <c r="L326" s="27">
        <v>3.91</v>
      </c>
      <c r="M326" s="27">
        <f t="shared" ca="1" si="14"/>
        <v>0</v>
      </c>
      <c r="N326" s="27">
        <v>61.975999999999999</v>
      </c>
      <c r="O326" s="27">
        <f t="shared" ca="1" si="15"/>
        <v>0</v>
      </c>
      <c r="P326" s="27">
        <v>52</v>
      </c>
      <c r="Q326" s="27">
        <v>-48</v>
      </c>
      <c r="R326" s="27">
        <v>0</v>
      </c>
      <c r="S326" s="27">
        <v>0</v>
      </c>
      <c r="T326" s="27">
        <v>0</v>
      </c>
      <c r="U326" s="27">
        <v>0</v>
      </c>
      <c r="V326" s="27">
        <v>0</v>
      </c>
      <c r="W326" s="27">
        <v>0</v>
      </c>
      <c r="X326" s="27">
        <v>0</v>
      </c>
      <c r="Y326" s="27">
        <v>10</v>
      </c>
      <c r="Z326" s="27">
        <v>0</v>
      </c>
      <c r="AA326" s="27">
        <v>0</v>
      </c>
      <c r="AB326" s="27">
        <v>0</v>
      </c>
      <c r="AC326" s="27">
        <v>0</v>
      </c>
      <c r="AD326" s="27">
        <v>0</v>
      </c>
      <c r="AE326" s="27">
        <v>0</v>
      </c>
      <c r="AF326" s="27">
        <v>0</v>
      </c>
      <c r="AG326" s="27">
        <v>0</v>
      </c>
      <c r="AH326" s="27">
        <v>30</v>
      </c>
      <c r="AI326" s="27">
        <v>50</v>
      </c>
    </row>
    <row r="327" spans="1:35">
      <c r="A327" s="5"/>
      <c r="B327" s="5"/>
      <c r="C327" s="5" t="s">
        <v>292</v>
      </c>
      <c r="D327" s="5" t="s">
        <v>322</v>
      </c>
      <c r="E327" s="5"/>
      <c r="F327" s="5"/>
      <c r="G327" s="26" t="str">
        <f t="shared" si="16"/>
        <v/>
      </c>
      <c r="I327" s="27">
        <v>11540</v>
      </c>
      <c r="J327" s="27">
        <v>11550</v>
      </c>
      <c r="K327" s="27">
        <v>60.3</v>
      </c>
      <c r="L327" s="27">
        <v>3.91</v>
      </c>
      <c r="M327" s="27">
        <f t="shared" ca="1" si="14"/>
        <v>0</v>
      </c>
      <c r="N327" s="27">
        <v>61.975999999999999</v>
      </c>
      <c r="O327" s="27">
        <f t="shared" ca="1" si="15"/>
        <v>0</v>
      </c>
      <c r="P327" s="27">
        <v>52</v>
      </c>
      <c r="Q327" s="27">
        <v>-48</v>
      </c>
      <c r="R327" s="27">
        <v>0</v>
      </c>
      <c r="S327" s="27">
        <v>0</v>
      </c>
      <c r="T327" s="27">
        <v>0</v>
      </c>
      <c r="U327" s="27">
        <v>0</v>
      </c>
      <c r="V327" s="27">
        <v>0</v>
      </c>
      <c r="W327" s="27">
        <v>0</v>
      </c>
      <c r="X327" s="27">
        <v>0</v>
      </c>
      <c r="Y327" s="27">
        <v>10</v>
      </c>
      <c r="Z327" s="27">
        <v>0</v>
      </c>
      <c r="AA327" s="27">
        <v>0</v>
      </c>
      <c r="AB327" s="27">
        <v>0</v>
      </c>
      <c r="AC327" s="27">
        <v>0</v>
      </c>
      <c r="AD327" s="27">
        <v>0</v>
      </c>
      <c r="AE327" s="27">
        <v>0</v>
      </c>
      <c r="AF327" s="27">
        <v>0</v>
      </c>
      <c r="AG327" s="27">
        <v>0</v>
      </c>
      <c r="AH327" s="27">
        <v>30</v>
      </c>
      <c r="AI327" s="27">
        <v>50</v>
      </c>
    </row>
    <row r="328" spans="1:35">
      <c r="A328" s="5"/>
      <c r="B328" s="5"/>
      <c r="C328" s="5" t="s">
        <v>294</v>
      </c>
      <c r="D328" s="5" t="s">
        <v>323</v>
      </c>
      <c r="E328" s="5"/>
      <c r="F328" s="5"/>
      <c r="G328" s="26" t="str">
        <f t="shared" si="16"/>
        <v/>
      </c>
      <c r="I328" s="27">
        <v>11550</v>
      </c>
      <c r="J328" s="27">
        <v>11560</v>
      </c>
      <c r="K328" s="27">
        <v>60.3</v>
      </c>
      <c r="L328" s="27">
        <v>3.91</v>
      </c>
      <c r="M328" s="27">
        <f t="shared" ca="1" si="14"/>
        <v>0</v>
      </c>
      <c r="N328" s="27">
        <v>61.975999999999999</v>
      </c>
      <c r="O328" s="27">
        <f t="shared" ca="1" si="15"/>
        <v>0</v>
      </c>
      <c r="P328" s="27">
        <v>52</v>
      </c>
      <c r="Q328" s="27">
        <v>-48</v>
      </c>
      <c r="R328" s="27">
        <v>0</v>
      </c>
      <c r="S328" s="27">
        <v>0</v>
      </c>
      <c r="T328" s="27">
        <v>0</v>
      </c>
      <c r="U328" s="27">
        <v>0</v>
      </c>
      <c r="V328" s="27">
        <v>0</v>
      </c>
      <c r="W328" s="27">
        <v>0</v>
      </c>
      <c r="X328" s="27">
        <v>0</v>
      </c>
      <c r="Y328" s="27">
        <v>10</v>
      </c>
      <c r="Z328" s="27">
        <v>0</v>
      </c>
      <c r="AA328" s="27">
        <v>0</v>
      </c>
      <c r="AB328" s="27">
        <v>0</v>
      </c>
      <c r="AC328" s="27">
        <v>0</v>
      </c>
      <c r="AD328" s="27">
        <v>0</v>
      </c>
      <c r="AE328" s="27">
        <v>0</v>
      </c>
      <c r="AF328" s="27">
        <v>0</v>
      </c>
      <c r="AG328" s="27">
        <v>0</v>
      </c>
      <c r="AH328" s="27">
        <v>30</v>
      </c>
      <c r="AI328" s="27">
        <v>50</v>
      </c>
    </row>
    <row r="329" spans="1:35">
      <c r="A329" s="5"/>
      <c r="B329" s="5"/>
      <c r="C329" s="5" t="s">
        <v>296</v>
      </c>
      <c r="D329" s="5" t="s">
        <v>324</v>
      </c>
      <c r="E329" s="5"/>
      <c r="F329" s="5"/>
      <c r="G329" s="26" t="str">
        <f t="shared" si="16"/>
        <v/>
      </c>
      <c r="I329" s="27">
        <v>11560</v>
      </c>
      <c r="J329" s="27">
        <v>11590</v>
      </c>
      <c r="K329" s="27">
        <v>60.3</v>
      </c>
      <c r="L329" s="27">
        <v>3.91</v>
      </c>
      <c r="M329" s="27">
        <f t="shared" ca="1" si="14"/>
        <v>0</v>
      </c>
      <c r="N329" s="27">
        <v>61.975999999999999</v>
      </c>
      <c r="O329" s="27">
        <f t="shared" ca="1" si="15"/>
        <v>0</v>
      </c>
      <c r="P329" s="27">
        <v>52</v>
      </c>
      <c r="Q329" s="27">
        <v>-48</v>
      </c>
      <c r="R329" s="27">
        <v>0</v>
      </c>
      <c r="S329" s="27">
        <v>0</v>
      </c>
      <c r="T329" s="27">
        <v>0</v>
      </c>
      <c r="U329" s="27">
        <v>0</v>
      </c>
      <c r="V329" s="27">
        <v>0</v>
      </c>
      <c r="W329" s="27">
        <v>0</v>
      </c>
      <c r="X329" s="27">
        <v>0</v>
      </c>
      <c r="Y329" s="27">
        <v>10</v>
      </c>
      <c r="Z329" s="27">
        <v>0</v>
      </c>
      <c r="AA329" s="27">
        <v>0</v>
      </c>
      <c r="AB329" s="27">
        <v>0</v>
      </c>
      <c r="AC329" s="27">
        <v>0</v>
      </c>
      <c r="AD329" s="27">
        <v>0</v>
      </c>
      <c r="AE329" s="27">
        <v>0</v>
      </c>
      <c r="AF329" s="27">
        <v>0</v>
      </c>
      <c r="AG329" s="27">
        <v>0</v>
      </c>
      <c r="AH329" s="27">
        <v>30</v>
      </c>
      <c r="AI329" s="27">
        <v>50</v>
      </c>
    </row>
    <row r="330" spans="1:35">
      <c r="A330" s="5"/>
      <c r="B330" s="5"/>
      <c r="C330" s="5" t="s">
        <v>298</v>
      </c>
      <c r="D330" s="5" t="s">
        <v>325</v>
      </c>
      <c r="E330" s="5"/>
      <c r="F330" s="5"/>
      <c r="G330" s="26" t="str">
        <f t="shared" si="16"/>
        <v/>
      </c>
      <c r="I330" s="27">
        <v>11590</v>
      </c>
      <c r="J330" s="27">
        <v>11565</v>
      </c>
      <c r="K330" s="27">
        <v>60.3</v>
      </c>
      <c r="L330" s="27">
        <v>3.91</v>
      </c>
      <c r="M330" s="27" t="str">
        <f t="shared" ca="1" si="14"/>
        <v>300</v>
      </c>
      <c r="N330" s="27">
        <v>61.975999999999999</v>
      </c>
      <c r="O330" s="27">
        <f t="shared" ca="1" si="15"/>
        <v>127</v>
      </c>
      <c r="P330" s="27">
        <v>52</v>
      </c>
      <c r="Q330" s="27">
        <v>-48</v>
      </c>
      <c r="R330" s="27">
        <v>0</v>
      </c>
      <c r="S330" s="27">
        <v>0</v>
      </c>
      <c r="T330" s="27">
        <v>0</v>
      </c>
      <c r="U330" s="27">
        <v>0</v>
      </c>
      <c r="V330" s="27">
        <v>0</v>
      </c>
      <c r="W330" s="27">
        <v>0</v>
      </c>
      <c r="X330" s="27">
        <v>0</v>
      </c>
      <c r="Y330" s="27">
        <v>10</v>
      </c>
      <c r="Z330" s="27">
        <v>0</v>
      </c>
      <c r="AA330" s="27">
        <v>0</v>
      </c>
      <c r="AB330" s="27">
        <v>0</v>
      </c>
      <c r="AC330" s="27">
        <v>0</v>
      </c>
      <c r="AD330" s="27">
        <v>0</v>
      </c>
      <c r="AE330" s="27">
        <v>0</v>
      </c>
      <c r="AF330" s="27">
        <v>0</v>
      </c>
      <c r="AG330" s="27">
        <v>0</v>
      </c>
      <c r="AH330" s="27">
        <v>30</v>
      </c>
      <c r="AI330" s="27">
        <v>50</v>
      </c>
    </row>
    <row r="331" spans="1:35">
      <c r="A331" s="5"/>
      <c r="B331" s="5"/>
      <c r="C331" s="5" t="s">
        <v>326</v>
      </c>
      <c r="D331" s="5" t="s">
        <v>327</v>
      </c>
      <c r="E331" s="5"/>
      <c r="F331" s="5"/>
      <c r="G331" s="26" t="str">
        <f t="shared" si="16"/>
        <v/>
      </c>
      <c r="I331" s="27">
        <v>11565</v>
      </c>
      <c r="J331" s="27">
        <v>11580</v>
      </c>
      <c r="K331" s="27">
        <v>60.3</v>
      </c>
      <c r="L331" s="27">
        <v>3.91</v>
      </c>
      <c r="M331" s="27">
        <f t="shared" ref="M331:M394" ca="1" si="17">IFERROR(OFFSET($G$11,MATCH(I331&amp;" "&amp;J331,$G$11:$G$1939,0),0),0)</f>
        <v>300</v>
      </c>
      <c r="N331" s="27">
        <v>61.975999999999999</v>
      </c>
      <c r="O331" s="27">
        <f t="shared" ca="1" si="15"/>
        <v>127</v>
      </c>
      <c r="P331" s="27">
        <v>52</v>
      </c>
      <c r="Q331" s="27">
        <v>-48</v>
      </c>
      <c r="R331" s="27">
        <v>0</v>
      </c>
      <c r="S331" s="27">
        <v>0</v>
      </c>
      <c r="T331" s="27">
        <v>0</v>
      </c>
      <c r="U331" s="27">
        <v>0</v>
      </c>
      <c r="V331" s="27">
        <v>0</v>
      </c>
      <c r="W331" s="27">
        <v>0</v>
      </c>
      <c r="X331" s="27">
        <v>0</v>
      </c>
      <c r="Y331" s="27">
        <v>10</v>
      </c>
      <c r="Z331" s="27">
        <v>0</v>
      </c>
      <c r="AA331" s="27">
        <v>0</v>
      </c>
      <c r="AB331" s="27">
        <v>0</v>
      </c>
      <c r="AC331" s="27">
        <v>0</v>
      </c>
      <c r="AD331" s="27">
        <v>0</v>
      </c>
      <c r="AE331" s="27">
        <v>0</v>
      </c>
      <c r="AF331" s="27">
        <v>0</v>
      </c>
      <c r="AG331" s="27">
        <v>0</v>
      </c>
      <c r="AH331" s="27">
        <v>30</v>
      </c>
      <c r="AI331" s="27">
        <v>50</v>
      </c>
    </row>
    <row r="332" spans="1:35">
      <c r="A332" s="5"/>
      <c r="B332" s="5"/>
      <c r="C332" s="5" t="s">
        <v>328</v>
      </c>
      <c r="D332" s="5" t="s">
        <v>329</v>
      </c>
      <c r="E332" s="5"/>
      <c r="F332" s="5"/>
      <c r="G332" s="26" t="str">
        <f t="shared" si="16"/>
        <v/>
      </c>
      <c r="I332" s="27">
        <v>11580</v>
      </c>
      <c r="J332" s="27">
        <v>11570</v>
      </c>
      <c r="K332" s="27">
        <v>60.3</v>
      </c>
      <c r="L332" s="27">
        <v>3.91</v>
      </c>
      <c r="M332" s="27">
        <f t="shared" ca="1" si="17"/>
        <v>0</v>
      </c>
      <c r="N332" s="27">
        <v>61.975999999999999</v>
      </c>
      <c r="O332" s="27">
        <f t="shared" ref="O332:O395" ca="1" si="18">IF(M332&lt;&gt;0,INDEX($I$4:$AT$4,MATCH(K332&amp;" "&amp;M332,$I$5:$AT$5,0)),0)</f>
        <v>0</v>
      </c>
      <c r="P332" s="27">
        <v>52</v>
      </c>
      <c r="Q332" s="27">
        <v>-48</v>
      </c>
      <c r="R332" s="27">
        <v>0</v>
      </c>
      <c r="S332" s="27">
        <v>0</v>
      </c>
      <c r="T332" s="27">
        <v>0</v>
      </c>
      <c r="U332" s="27">
        <v>0</v>
      </c>
      <c r="V332" s="27">
        <v>0</v>
      </c>
      <c r="W332" s="27">
        <v>0</v>
      </c>
      <c r="X332" s="27">
        <v>0</v>
      </c>
      <c r="Y332" s="27">
        <v>10</v>
      </c>
      <c r="Z332" s="27">
        <v>0</v>
      </c>
      <c r="AA332" s="27">
        <v>0</v>
      </c>
      <c r="AB332" s="27">
        <v>0</v>
      </c>
      <c r="AC332" s="27">
        <v>0</v>
      </c>
      <c r="AD332" s="27">
        <v>0</v>
      </c>
      <c r="AE332" s="27">
        <v>0</v>
      </c>
      <c r="AF332" s="27">
        <v>0</v>
      </c>
      <c r="AG332" s="27">
        <v>0</v>
      </c>
      <c r="AH332" s="27">
        <v>30</v>
      </c>
      <c r="AI332" s="27">
        <v>50</v>
      </c>
    </row>
    <row r="333" spans="1:35">
      <c r="A333" s="5"/>
      <c r="B333" s="5"/>
      <c r="C333" s="5" t="s">
        <v>304</v>
      </c>
      <c r="D333" s="5" t="s">
        <v>330</v>
      </c>
      <c r="E333" s="5"/>
      <c r="F333" s="5"/>
      <c r="G333" s="26" t="str">
        <f t="shared" si="16"/>
        <v/>
      </c>
      <c r="I333" s="27">
        <v>11570</v>
      </c>
      <c r="J333" s="27">
        <v>11600</v>
      </c>
      <c r="K333" s="27">
        <v>60.3</v>
      </c>
      <c r="L333" s="27">
        <v>3.91</v>
      </c>
      <c r="M333" s="27">
        <f t="shared" ca="1" si="17"/>
        <v>0</v>
      </c>
      <c r="N333" s="27">
        <v>61.975999999999999</v>
      </c>
      <c r="O333" s="27">
        <f t="shared" ca="1" si="18"/>
        <v>0</v>
      </c>
      <c r="P333" s="27">
        <v>52</v>
      </c>
      <c r="Q333" s="27">
        <v>-48</v>
      </c>
      <c r="R333" s="27">
        <v>0</v>
      </c>
      <c r="S333" s="27">
        <v>0</v>
      </c>
      <c r="T333" s="27">
        <v>0</v>
      </c>
      <c r="U333" s="27">
        <v>0</v>
      </c>
      <c r="V333" s="27">
        <v>0</v>
      </c>
      <c r="W333" s="27">
        <v>0</v>
      </c>
      <c r="X333" s="27">
        <v>0</v>
      </c>
      <c r="Y333" s="27">
        <v>10</v>
      </c>
      <c r="Z333" s="27">
        <v>0</v>
      </c>
      <c r="AA333" s="27">
        <v>0</v>
      </c>
      <c r="AB333" s="27">
        <v>0</v>
      </c>
      <c r="AC333" s="27">
        <v>0</v>
      </c>
      <c r="AD333" s="27">
        <v>0</v>
      </c>
      <c r="AE333" s="27">
        <v>0</v>
      </c>
      <c r="AF333" s="27">
        <v>0</v>
      </c>
      <c r="AG333" s="27">
        <v>0</v>
      </c>
      <c r="AH333" s="27">
        <v>30</v>
      </c>
      <c r="AI333" s="27">
        <v>50</v>
      </c>
    </row>
    <row r="334" spans="1:35">
      <c r="A334" s="5"/>
      <c r="B334" s="5"/>
      <c r="C334" s="5" t="s">
        <v>331</v>
      </c>
      <c r="D334" s="5" t="s">
        <v>332</v>
      </c>
      <c r="E334" s="5"/>
      <c r="F334" s="5"/>
      <c r="G334" s="26" t="str">
        <f t="shared" si="16"/>
        <v/>
      </c>
      <c r="I334" s="27">
        <v>11600</v>
      </c>
      <c r="J334" s="27">
        <v>11610</v>
      </c>
      <c r="K334" s="27">
        <v>60.3</v>
      </c>
      <c r="L334" s="27">
        <v>3.91</v>
      </c>
      <c r="M334" s="27">
        <f t="shared" ca="1" si="17"/>
        <v>0</v>
      </c>
      <c r="N334" s="27">
        <v>61.975999999999999</v>
      </c>
      <c r="O334" s="27">
        <f t="shared" ca="1" si="18"/>
        <v>0</v>
      </c>
      <c r="P334" s="27">
        <v>52</v>
      </c>
      <c r="Q334" s="27">
        <v>-48</v>
      </c>
      <c r="R334" s="27">
        <v>0</v>
      </c>
      <c r="S334" s="27">
        <v>0</v>
      </c>
      <c r="T334" s="27">
        <v>0</v>
      </c>
      <c r="U334" s="27">
        <v>0</v>
      </c>
      <c r="V334" s="27">
        <v>0</v>
      </c>
      <c r="W334" s="27">
        <v>0</v>
      </c>
      <c r="X334" s="27">
        <v>0</v>
      </c>
      <c r="Y334" s="27">
        <v>10</v>
      </c>
      <c r="Z334" s="27">
        <v>0</v>
      </c>
      <c r="AA334" s="27">
        <v>0</v>
      </c>
      <c r="AB334" s="27">
        <v>0</v>
      </c>
      <c r="AC334" s="27">
        <v>0</v>
      </c>
      <c r="AD334" s="27">
        <v>0</v>
      </c>
      <c r="AE334" s="27">
        <v>0</v>
      </c>
      <c r="AF334" s="27">
        <v>0</v>
      </c>
      <c r="AG334" s="27">
        <v>0</v>
      </c>
      <c r="AH334" s="27">
        <v>30</v>
      </c>
      <c r="AI334" s="27">
        <v>50</v>
      </c>
    </row>
    <row r="335" spans="1:35">
      <c r="A335" s="5"/>
      <c r="B335" s="5"/>
      <c r="C335" s="5" t="s">
        <v>333</v>
      </c>
      <c r="D335" s="5" t="s">
        <v>334</v>
      </c>
      <c r="E335" s="5"/>
      <c r="F335" s="5"/>
      <c r="G335" s="26" t="str">
        <f t="shared" si="16"/>
        <v/>
      </c>
      <c r="I335" s="27">
        <v>11610</v>
      </c>
      <c r="J335" s="27">
        <v>11615</v>
      </c>
      <c r="K335" s="27">
        <v>60.3</v>
      </c>
      <c r="L335" s="27">
        <v>3.91</v>
      </c>
      <c r="M335" s="27">
        <f t="shared" ca="1" si="17"/>
        <v>0</v>
      </c>
      <c r="N335" s="27">
        <v>61.975999999999999</v>
      </c>
      <c r="O335" s="27">
        <f t="shared" ca="1" si="18"/>
        <v>0</v>
      </c>
      <c r="P335" s="27">
        <v>52</v>
      </c>
      <c r="Q335" s="27">
        <v>-48</v>
      </c>
      <c r="R335" s="27">
        <v>0</v>
      </c>
      <c r="S335" s="27">
        <v>0</v>
      </c>
      <c r="T335" s="27">
        <v>0</v>
      </c>
      <c r="U335" s="27">
        <v>0</v>
      </c>
      <c r="V335" s="27">
        <v>0</v>
      </c>
      <c r="W335" s="27">
        <v>0</v>
      </c>
      <c r="X335" s="27">
        <v>0</v>
      </c>
      <c r="Y335" s="27">
        <v>10</v>
      </c>
      <c r="Z335" s="27">
        <v>0</v>
      </c>
      <c r="AA335" s="27">
        <v>0</v>
      </c>
      <c r="AB335" s="27">
        <v>0</v>
      </c>
      <c r="AC335" s="27">
        <v>0</v>
      </c>
      <c r="AD335" s="27">
        <v>0</v>
      </c>
      <c r="AE335" s="27">
        <v>0</v>
      </c>
      <c r="AF335" s="27">
        <v>0</v>
      </c>
      <c r="AG335" s="27">
        <v>0</v>
      </c>
      <c r="AH335" s="27">
        <v>30</v>
      </c>
      <c r="AI335" s="27">
        <v>50</v>
      </c>
    </row>
    <row r="336" spans="1:35">
      <c r="A336" s="5"/>
      <c r="B336" s="5"/>
      <c r="C336" s="5" t="s">
        <v>310</v>
      </c>
      <c r="D336" s="5" t="s">
        <v>293</v>
      </c>
      <c r="E336" s="5"/>
      <c r="F336" s="5"/>
      <c r="G336" s="26" t="str">
        <f t="shared" si="16"/>
        <v/>
      </c>
      <c r="I336" s="27">
        <v>11615</v>
      </c>
      <c r="J336" s="27">
        <v>11616</v>
      </c>
      <c r="K336" s="27">
        <v>60.3</v>
      </c>
      <c r="L336" s="27">
        <v>3.91</v>
      </c>
      <c r="M336" s="27">
        <f t="shared" ca="1" si="17"/>
        <v>0</v>
      </c>
      <c r="N336" s="27">
        <v>61.975999999999999</v>
      </c>
      <c r="O336" s="27">
        <f t="shared" ca="1" si="18"/>
        <v>0</v>
      </c>
      <c r="P336" s="27">
        <v>52</v>
      </c>
      <c r="Q336" s="27">
        <v>-48</v>
      </c>
      <c r="R336" s="27">
        <v>0</v>
      </c>
      <c r="S336" s="27">
        <v>0</v>
      </c>
      <c r="T336" s="27">
        <v>0</v>
      </c>
      <c r="U336" s="27">
        <v>0</v>
      </c>
      <c r="V336" s="27">
        <v>0</v>
      </c>
      <c r="W336" s="27">
        <v>0</v>
      </c>
      <c r="X336" s="27">
        <v>0</v>
      </c>
      <c r="Y336" s="27">
        <v>10</v>
      </c>
      <c r="Z336" s="27">
        <v>0</v>
      </c>
      <c r="AA336" s="27">
        <v>0</v>
      </c>
      <c r="AB336" s="27">
        <v>0</v>
      </c>
      <c r="AC336" s="27">
        <v>0</v>
      </c>
      <c r="AD336" s="27">
        <v>0</v>
      </c>
      <c r="AE336" s="27">
        <v>0</v>
      </c>
      <c r="AF336" s="27">
        <v>0</v>
      </c>
      <c r="AG336" s="27">
        <v>0</v>
      </c>
      <c r="AH336" s="27">
        <v>30</v>
      </c>
      <c r="AI336" s="27">
        <v>50</v>
      </c>
    </row>
    <row r="337" spans="1:35">
      <c r="A337" s="5"/>
      <c r="B337" s="5"/>
      <c r="C337" s="5" t="s">
        <v>335</v>
      </c>
      <c r="D337" s="5" t="s">
        <v>336</v>
      </c>
      <c r="E337" s="5" t="s">
        <v>314</v>
      </c>
      <c r="F337" s="5"/>
      <c r="G337" s="26" t="str">
        <f t="shared" si="16"/>
        <v/>
      </c>
      <c r="I337" s="27">
        <v>11616</v>
      </c>
      <c r="J337" s="27">
        <v>11621</v>
      </c>
      <c r="K337" s="27">
        <v>60.3</v>
      </c>
      <c r="L337" s="27">
        <v>3.91</v>
      </c>
      <c r="M337" s="27">
        <f t="shared" ca="1" si="17"/>
        <v>0</v>
      </c>
      <c r="N337" s="27">
        <v>61.975999999999999</v>
      </c>
      <c r="O337" s="27">
        <f t="shared" ca="1" si="18"/>
        <v>0</v>
      </c>
      <c r="P337" s="27">
        <v>52</v>
      </c>
      <c r="Q337" s="27">
        <v>-48</v>
      </c>
      <c r="R337" s="27">
        <v>0</v>
      </c>
      <c r="S337" s="27">
        <v>0</v>
      </c>
      <c r="T337" s="27">
        <v>0</v>
      </c>
      <c r="U337" s="27">
        <v>0</v>
      </c>
      <c r="V337" s="27">
        <v>0</v>
      </c>
      <c r="W337" s="27">
        <v>0</v>
      </c>
      <c r="X337" s="27">
        <v>0</v>
      </c>
      <c r="Y337" s="27">
        <v>10</v>
      </c>
      <c r="Z337" s="27">
        <v>0</v>
      </c>
      <c r="AA337" s="27">
        <v>0</v>
      </c>
      <c r="AB337" s="27">
        <v>0</v>
      </c>
      <c r="AC337" s="27">
        <v>0</v>
      </c>
      <c r="AD337" s="27">
        <v>0</v>
      </c>
      <c r="AE337" s="27">
        <v>0</v>
      </c>
      <c r="AF337" s="27">
        <v>0</v>
      </c>
      <c r="AG337" s="27">
        <v>0</v>
      </c>
      <c r="AH337" s="27">
        <v>30</v>
      </c>
      <c r="AI337" s="27">
        <v>50</v>
      </c>
    </row>
    <row r="338" spans="1:35">
      <c r="A338" s="5"/>
      <c r="B338" s="5"/>
      <c r="C338" s="5" t="s">
        <v>337</v>
      </c>
      <c r="D338" s="5"/>
      <c r="E338" s="5"/>
      <c r="F338" s="5"/>
      <c r="G338" s="26" t="str">
        <f t="shared" si="16"/>
        <v/>
      </c>
      <c r="I338" s="27">
        <v>11621</v>
      </c>
      <c r="J338" s="27">
        <v>11620</v>
      </c>
      <c r="K338" s="27">
        <v>60.3</v>
      </c>
      <c r="L338" s="27">
        <v>3.91</v>
      </c>
      <c r="M338" s="27">
        <f t="shared" ca="1" si="17"/>
        <v>0</v>
      </c>
      <c r="N338" s="27">
        <v>61.975999999999999</v>
      </c>
      <c r="O338" s="27">
        <f t="shared" ca="1" si="18"/>
        <v>0</v>
      </c>
      <c r="P338" s="27">
        <v>52</v>
      </c>
      <c r="Q338" s="27">
        <v>-48</v>
      </c>
      <c r="R338" s="27">
        <v>0</v>
      </c>
      <c r="S338" s="27">
        <v>0</v>
      </c>
      <c r="T338" s="27">
        <v>0</v>
      </c>
      <c r="U338" s="27">
        <v>0</v>
      </c>
      <c r="V338" s="27">
        <v>0</v>
      </c>
      <c r="W338" s="27">
        <v>0</v>
      </c>
      <c r="X338" s="27">
        <v>0</v>
      </c>
      <c r="Y338" s="27">
        <v>10</v>
      </c>
      <c r="Z338" s="27">
        <v>0</v>
      </c>
      <c r="AA338" s="27">
        <v>0</v>
      </c>
      <c r="AB338" s="27">
        <v>0</v>
      </c>
      <c r="AC338" s="27">
        <v>0</v>
      </c>
      <c r="AD338" s="27">
        <v>0</v>
      </c>
      <c r="AE338" s="27">
        <v>0</v>
      </c>
      <c r="AF338" s="27">
        <v>0</v>
      </c>
      <c r="AG338" s="27">
        <v>0</v>
      </c>
      <c r="AH338" s="27">
        <v>30</v>
      </c>
      <c r="AI338" s="27">
        <v>50</v>
      </c>
    </row>
    <row r="339" spans="1:35">
      <c r="A339" s="5"/>
      <c r="B339" s="5"/>
      <c r="C339" s="5"/>
      <c r="D339" s="5"/>
      <c r="E339" s="5"/>
      <c r="F339" s="5"/>
      <c r="G339" s="26" t="str">
        <f t="shared" si="16"/>
        <v/>
      </c>
      <c r="I339" s="27">
        <v>11620</v>
      </c>
      <c r="J339" s="27">
        <v>11740</v>
      </c>
      <c r="K339" s="27">
        <v>60.3</v>
      </c>
      <c r="L339" s="27">
        <v>3.91</v>
      </c>
      <c r="M339" s="27">
        <f t="shared" ca="1" si="17"/>
        <v>0</v>
      </c>
      <c r="N339" s="27">
        <v>61.975999999999999</v>
      </c>
      <c r="O339" s="27">
        <f t="shared" ca="1" si="18"/>
        <v>0</v>
      </c>
      <c r="P339" s="27">
        <v>52</v>
      </c>
      <c r="Q339" s="27">
        <v>-48</v>
      </c>
      <c r="R339" s="27">
        <v>0</v>
      </c>
      <c r="S339" s="27">
        <v>0</v>
      </c>
      <c r="T339" s="27">
        <v>0</v>
      </c>
      <c r="U339" s="27">
        <v>0</v>
      </c>
      <c r="V339" s="27">
        <v>0</v>
      </c>
      <c r="W339" s="27">
        <v>0</v>
      </c>
      <c r="X339" s="27">
        <v>0</v>
      </c>
      <c r="Y339" s="27">
        <v>10</v>
      </c>
      <c r="Z339" s="27">
        <v>0</v>
      </c>
      <c r="AA339" s="27">
        <v>0</v>
      </c>
      <c r="AB339" s="27">
        <v>0</v>
      </c>
      <c r="AC339" s="27">
        <v>0</v>
      </c>
      <c r="AD339" s="27">
        <v>0</v>
      </c>
      <c r="AE339" s="27">
        <v>0</v>
      </c>
      <c r="AF339" s="27">
        <v>0</v>
      </c>
      <c r="AG339" s="27">
        <v>0</v>
      </c>
      <c r="AH339" s="27">
        <v>30</v>
      </c>
      <c r="AI339" s="27">
        <v>50</v>
      </c>
    </row>
    <row r="340" spans="1:35">
      <c r="A340" s="5"/>
      <c r="B340" s="5"/>
      <c r="C340" s="5"/>
      <c r="D340" s="5"/>
      <c r="E340" s="5"/>
      <c r="F340" s="5"/>
      <c r="G340" s="26" t="str">
        <f t="shared" si="16"/>
        <v/>
      </c>
      <c r="I340" s="27">
        <v>11740</v>
      </c>
      <c r="J340" s="27">
        <v>11750</v>
      </c>
      <c r="K340" s="27">
        <v>60.3</v>
      </c>
      <c r="L340" s="27">
        <v>3.91</v>
      </c>
      <c r="M340" s="27">
        <f t="shared" ca="1" si="17"/>
        <v>0</v>
      </c>
      <c r="N340" s="27">
        <v>61.975999999999999</v>
      </c>
      <c r="O340" s="27">
        <f t="shared" ca="1" si="18"/>
        <v>0</v>
      </c>
      <c r="P340" s="27">
        <v>52</v>
      </c>
      <c r="Q340" s="27">
        <v>-48</v>
      </c>
      <c r="R340" s="27">
        <v>0</v>
      </c>
      <c r="S340" s="27">
        <v>0</v>
      </c>
      <c r="T340" s="27">
        <v>0</v>
      </c>
      <c r="U340" s="27">
        <v>0</v>
      </c>
      <c r="V340" s="27">
        <v>0</v>
      </c>
      <c r="W340" s="27">
        <v>0</v>
      </c>
      <c r="X340" s="27">
        <v>0</v>
      </c>
      <c r="Y340" s="27">
        <v>10</v>
      </c>
      <c r="Z340" s="27">
        <v>0</v>
      </c>
      <c r="AA340" s="27">
        <v>0</v>
      </c>
      <c r="AB340" s="27">
        <v>0</v>
      </c>
      <c r="AC340" s="27">
        <v>0</v>
      </c>
      <c r="AD340" s="27">
        <v>0</v>
      </c>
      <c r="AE340" s="27">
        <v>0</v>
      </c>
      <c r="AF340" s="27">
        <v>0</v>
      </c>
      <c r="AG340" s="27">
        <v>0</v>
      </c>
      <c r="AH340" s="27">
        <v>30</v>
      </c>
      <c r="AI340" s="27">
        <v>50</v>
      </c>
    </row>
    <row r="341" spans="1:35">
      <c r="A341" s="5"/>
      <c r="B341" s="5"/>
      <c r="C341" s="5"/>
      <c r="D341" s="5"/>
      <c r="E341" s="5"/>
      <c r="F341" s="5"/>
      <c r="G341" s="26" t="str">
        <f t="shared" si="16"/>
        <v/>
      </c>
      <c r="I341" s="27">
        <v>11750</v>
      </c>
      <c r="J341" s="27">
        <v>11860</v>
      </c>
      <c r="K341" s="27">
        <v>60.3</v>
      </c>
      <c r="L341" s="27">
        <v>3.91</v>
      </c>
      <c r="M341" s="27">
        <f t="shared" ca="1" si="17"/>
        <v>0</v>
      </c>
      <c r="N341" s="27">
        <v>61.975999999999999</v>
      </c>
      <c r="O341" s="27">
        <f t="shared" ca="1" si="18"/>
        <v>0</v>
      </c>
      <c r="P341" s="27">
        <v>52</v>
      </c>
      <c r="Q341" s="27">
        <v>-48</v>
      </c>
      <c r="R341" s="27">
        <v>0</v>
      </c>
      <c r="S341" s="27">
        <v>0</v>
      </c>
      <c r="T341" s="27">
        <v>0</v>
      </c>
      <c r="U341" s="27">
        <v>0</v>
      </c>
      <c r="V341" s="27">
        <v>0</v>
      </c>
      <c r="W341" s="27">
        <v>0</v>
      </c>
      <c r="X341" s="27">
        <v>0</v>
      </c>
      <c r="Y341" s="27">
        <v>10</v>
      </c>
      <c r="Z341" s="27">
        <v>0</v>
      </c>
      <c r="AA341" s="27">
        <v>0</v>
      </c>
      <c r="AB341" s="27">
        <v>0</v>
      </c>
      <c r="AC341" s="27">
        <v>0</v>
      </c>
      <c r="AD341" s="27">
        <v>0</v>
      </c>
      <c r="AE341" s="27">
        <v>0</v>
      </c>
      <c r="AF341" s="27">
        <v>0</v>
      </c>
      <c r="AG341" s="27">
        <v>0</v>
      </c>
      <c r="AH341" s="27">
        <v>30</v>
      </c>
      <c r="AI341" s="27">
        <v>50</v>
      </c>
    </row>
    <row r="342" spans="1:35">
      <c r="A342" s="5"/>
      <c r="B342" s="5"/>
      <c r="C342" s="5"/>
      <c r="D342" s="5"/>
      <c r="E342" s="5"/>
      <c r="F342" s="5"/>
      <c r="G342" s="26"/>
      <c r="I342" s="27">
        <v>11860</v>
      </c>
      <c r="J342" s="27">
        <v>11870</v>
      </c>
      <c r="K342" s="27">
        <v>60.3</v>
      </c>
      <c r="L342" s="27">
        <v>3.91</v>
      </c>
      <c r="M342" s="27">
        <f t="shared" ca="1" si="17"/>
        <v>0</v>
      </c>
      <c r="N342" s="27">
        <v>61.975999999999999</v>
      </c>
      <c r="O342" s="27">
        <f t="shared" ca="1" si="18"/>
        <v>0</v>
      </c>
      <c r="P342" s="27">
        <v>52</v>
      </c>
      <c r="Q342" s="27">
        <v>-48</v>
      </c>
      <c r="R342" s="27">
        <v>0</v>
      </c>
      <c r="S342" s="27">
        <v>0</v>
      </c>
      <c r="T342" s="27">
        <v>0</v>
      </c>
      <c r="U342" s="27">
        <v>0</v>
      </c>
      <c r="V342" s="27">
        <v>0</v>
      </c>
      <c r="W342" s="27">
        <v>0</v>
      </c>
      <c r="X342" s="27">
        <v>0</v>
      </c>
      <c r="Y342" s="27">
        <v>10</v>
      </c>
      <c r="Z342" s="27">
        <v>0</v>
      </c>
      <c r="AA342" s="27">
        <v>0</v>
      </c>
      <c r="AB342" s="27">
        <v>0</v>
      </c>
      <c r="AC342" s="27">
        <v>0</v>
      </c>
      <c r="AD342" s="27">
        <v>0</v>
      </c>
      <c r="AE342" s="27">
        <v>0</v>
      </c>
      <c r="AF342" s="27">
        <v>0</v>
      </c>
      <c r="AG342" s="27">
        <v>0</v>
      </c>
      <c r="AH342" s="27">
        <v>30</v>
      </c>
      <c r="AI342" s="27">
        <v>50</v>
      </c>
    </row>
    <row r="343" spans="1:35">
      <c r="A343" s="5"/>
      <c r="B343" s="5"/>
      <c r="C343" s="5"/>
      <c r="D343" s="5"/>
      <c r="E343" s="5"/>
      <c r="F343" s="5"/>
      <c r="G343" s="26"/>
      <c r="I343" s="27">
        <v>11870</v>
      </c>
      <c r="J343" s="27">
        <v>11880</v>
      </c>
      <c r="K343" s="27">
        <v>60.3</v>
      </c>
      <c r="L343" s="27">
        <v>3.91</v>
      </c>
      <c r="M343" s="27">
        <f t="shared" ca="1" si="17"/>
        <v>0</v>
      </c>
      <c r="N343" s="27">
        <v>61.975999999999999</v>
      </c>
      <c r="O343" s="27">
        <f t="shared" ca="1" si="18"/>
        <v>0</v>
      </c>
      <c r="P343" s="27">
        <v>52</v>
      </c>
      <c r="Q343" s="27">
        <v>-48</v>
      </c>
      <c r="R343" s="27">
        <v>0</v>
      </c>
      <c r="S343" s="27">
        <v>0</v>
      </c>
      <c r="T343" s="27">
        <v>0</v>
      </c>
      <c r="U343" s="27">
        <v>0</v>
      </c>
      <c r="V343" s="27">
        <v>0</v>
      </c>
      <c r="W343" s="27">
        <v>0</v>
      </c>
      <c r="X343" s="27">
        <v>0</v>
      </c>
      <c r="Y343" s="27">
        <v>10</v>
      </c>
      <c r="Z343" s="27">
        <v>0</v>
      </c>
      <c r="AA343" s="27">
        <v>0</v>
      </c>
      <c r="AB343" s="27">
        <v>0</v>
      </c>
      <c r="AC343" s="27">
        <v>0</v>
      </c>
      <c r="AD343" s="27">
        <v>0</v>
      </c>
      <c r="AE343" s="27">
        <v>0</v>
      </c>
      <c r="AF343" s="27">
        <v>0</v>
      </c>
      <c r="AG343" s="27">
        <v>0</v>
      </c>
      <c r="AH343" s="27">
        <v>30</v>
      </c>
      <c r="AI343" s="27">
        <v>50</v>
      </c>
    </row>
    <row r="344" spans="1:35">
      <c r="A344" s="5"/>
      <c r="B344" s="5"/>
      <c r="C344" s="5"/>
      <c r="D344" s="5"/>
      <c r="E344" s="5"/>
      <c r="F344" s="5"/>
      <c r="G344" s="26"/>
      <c r="I344" s="27">
        <v>11880</v>
      </c>
      <c r="J344" s="27">
        <v>11890</v>
      </c>
      <c r="K344" s="27">
        <v>60.3</v>
      </c>
      <c r="L344" s="27">
        <v>3.91</v>
      </c>
      <c r="M344" s="27">
        <f t="shared" ca="1" si="17"/>
        <v>0</v>
      </c>
      <c r="N344" s="27">
        <v>61.975999999999999</v>
      </c>
      <c r="O344" s="27">
        <f t="shared" ca="1" si="18"/>
        <v>0</v>
      </c>
      <c r="P344" s="27">
        <v>52</v>
      </c>
      <c r="Q344" s="27">
        <v>-48</v>
      </c>
      <c r="R344" s="27">
        <v>0</v>
      </c>
      <c r="S344" s="27">
        <v>0</v>
      </c>
      <c r="T344" s="27">
        <v>0</v>
      </c>
      <c r="U344" s="27">
        <v>0</v>
      </c>
      <c r="V344" s="27">
        <v>0</v>
      </c>
      <c r="W344" s="27">
        <v>0</v>
      </c>
      <c r="X344" s="27">
        <v>0</v>
      </c>
      <c r="Y344" s="27">
        <v>10</v>
      </c>
      <c r="Z344" s="27">
        <v>0</v>
      </c>
      <c r="AA344" s="27">
        <v>0</v>
      </c>
      <c r="AB344" s="27">
        <v>0</v>
      </c>
      <c r="AC344" s="27">
        <v>0</v>
      </c>
      <c r="AD344" s="27">
        <v>0</v>
      </c>
      <c r="AE344" s="27">
        <v>0</v>
      </c>
      <c r="AF344" s="27">
        <v>0</v>
      </c>
      <c r="AG344" s="27">
        <v>0</v>
      </c>
      <c r="AH344" s="27">
        <v>30</v>
      </c>
      <c r="AI344" s="27">
        <v>50</v>
      </c>
    </row>
    <row r="345" spans="1:35">
      <c r="A345" s="5">
        <v>88</v>
      </c>
      <c r="B345" s="5">
        <v>89</v>
      </c>
      <c r="C345" s="5" t="s">
        <v>282</v>
      </c>
      <c r="D345" s="5" t="s">
        <v>283</v>
      </c>
      <c r="E345" s="5"/>
      <c r="F345" s="5"/>
      <c r="G345" s="26" t="str">
        <f t="shared" si="16"/>
        <v>88 89</v>
      </c>
      <c r="I345" s="27">
        <v>11890</v>
      </c>
      <c r="J345" s="27">
        <v>11900</v>
      </c>
      <c r="K345" s="27">
        <v>60.3</v>
      </c>
      <c r="L345" s="27">
        <v>3.91</v>
      </c>
      <c r="M345" s="27">
        <f t="shared" ca="1" si="17"/>
        <v>0</v>
      </c>
      <c r="N345" s="27">
        <v>61.975999999999999</v>
      </c>
      <c r="O345" s="27">
        <f t="shared" ca="1" si="18"/>
        <v>0</v>
      </c>
      <c r="P345" s="27">
        <v>52</v>
      </c>
      <c r="Q345" s="27">
        <v>-48</v>
      </c>
      <c r="R345" s="27">
        <v>0</v>
      </c>
      <c r="S345" s="27">
        <v>0</v>
      </c>
      <c r="T345" s="27">
        <v>0</v>
      </c>
      <c r="U345" s="27">
        <v>0</v>
      </c>
      <c r="V345" s="27">
        <v>0</v>
      </c>
      <c r="W345" s="27">
        <v>0</v>
      </c>
      <c r="X345" s="27">
        <v>0</v>
      </c>
      <c r="Y345" s="27">
        <v>10</v>
      </c>
      <c r="Z345" s="27">
        <v>0</v>
      </c>
      <c r="AA345" s="27">
        <v>0</v>
      </c>
      <c r="AB345" s="27">
        <v>0</v>
      </c>
      <c r="AC345" s="27">
        <v>0</v>
      </c>
      <c r="AD345" s="27">
        <v>0</v>
      </c>
      <c r="AE345" s="27">
        <v>0</v>
      </c>
      <c r="AF345" s="27">
        <v>0</v>
      </c>
      <c r="AG345" s="27">
        <v>0</v>
      </c>
      <c r="AH345" s="27">
        <v>30</v>
      </c>
      <c r="AI345" s="27">
        <v>50</v>
      </c>
    </row>
    <row r="346" spans="1:35">
      <c r="A346" s="5"/>
      <c r="B346" s="5"/>
      <c r="C346" s="5" t="s">
        <v>284</v>
      </c>
      <c r="D346" s="5" t="s">
        <v>285</v>
      </c>
      <c r="E346" s="5"/>
      <c r="F346" s="5"/>
      <c r="G346" s="26">
        <v>150</v>
      </c>
      <c r="I346" s="27">
        <v>11900</v>
      </c>
      <c r="J346" s="27">
        <v>11910</v>
      </c>
      <c r="K346" s="27">
        <v>60.3</v>
      </c>
      <c r="L346" s="27">
        <v>3.91</v>
      </c>
      <c r="M346" s="27">
        <f t="shared" ca="1" si="17"/>
        <v>0</v>
      </c>
      <c r="N346" s="27">
        <v>61.975999999999999</v>
      </c>
      <c r="O346" s="27">
        <f t="shared" ca="1" si="18"/>
        <v>0</v>
      </c>
      <c r="P346" s="27">
        <v>52</v>
      </c>
      <c r="Q346" s="27">
        <v>-48</v>
      </c>
      <c r="R346" s="27">
        <v>0</v>
      </c>
      <c r="S346" s="27">
        <v>0</v>
      </c>
      <c r="T346" s="27">
        <v>0</v>
      </c>
      <c r="U346" s="27">
        <v>0</v>
      </c>
      <c r="V346" s="27">
        <v>0</v>
      </c>
      <c r="W346" s="27">
        <v>0</v>
      </c>
      <c r="X346" s="27">
        <v>0</v>
      </c>
      <c r="Y346" s="27">
        <v>10</v>
      </c>
      <c r="Z346" s="27">
        <v>0</v>
      </c>
      <c r="AA346" s="27">
        <v>0</v>
      </c>
      <c r="AB346" s="27">
        <v>0</v>
      </c>
      <c r="AC346" s="27">
        <v>0</v>
      </c>
      <c r="AD346" s="27">
        <v>0</v>
      </c>
      <c r="AE346" s="27">
        <v>0</v>
      </c>
      <c r="AF346" s="27">
        <v>0</v>
      </c>
      <c r="AG346" s="27">
        <v>0</v>
      </c>
      <c r="AH346" s="27">
        <v>30</v>
      </c>
      <c r="AI346" s="27">
        <v>50</v>
      </c>
    </row>
    <row r="347" spans="1:35">
      <c r="A347" s="5"/>
      <c r="B347" s="5"/>
      <c r="C347" s="5" t="s">
        <v>338</v>
      </c>
      <c r="D347" s="5" t="s">
        <v>339</v>
      </c>
      <c r="E347" s="5" t="s">
        <v>340</v>
      </c>
      <c r="F347" s="5"/>
      <c r="G347" s="26" t="str">
        <f>RIGHT(C347,7)</f>
        <v xml:space="preserve"> 77.851</v>
      </c>
      <c r="I347" s="27">
        <v>11910</v>
      </c>
      <c r="J347" s="27">
        <v>11920</v>
      </c>
      <c r="K347" s="27">
        <v>60.3</v>
      </c>
      <c r="L347" s="27">
        <v>3.91</v>
      </c>
      <c r="M347" s="27">
        <f t="shared" ca="1" si="17"/>
        <v>0</v>
      </c>
      <c r="N347" s="27">
        <v>61.975999999999999</v>
      </c>
      <c r="O347" s="27">
        <f t="shared" ca="1" si="18"/>
        <v>0</v>
      </c>
      <c r="P347" s="27">
        <v>52</v>
      </c>
      <c r="Q347" s="27">
        <v>-48</v>
      </c>
      <c r="R347" s="27">
        <v>0</v>
      </c>
      <c r="S347" s="27">
        <v>0</v>
      </c>
      <c r="T347" s="27">
        <v>0</v>
      </c>
      <c r="U347" s="27">
        <v>0</v>
      </c>
      <c r="V347" s="27">
        <v>0</v>
      </c>
      <c r="W347" s="27">
        <v>0</v>
      </c>
      <c r="X347" s="27">
        <v>0</v>
      </c>
      <c r="Y347" s="27">
        <v>10</v>
      </c>
      <c r="Z347" s="27">
        <v>0</v>
      </c>
      <c r="AA347" s="27">
        <v>0</v>
      </c>
      <c r="AB347" s="27">
        <v>0</v>
      </c>
      <c r="AC347" s="27">
        <v>0</v>
      </c>
      <c r="AD347" s="27">
        <v>0</v>
      </c>
      <c r="AE347" s="27">
        <v>0</v>
      </c>
      <c r="AF347" s="27">
        <v>0</v>
      </c>
      <c r="AG347" s="27">
        <v>0</v>
      </c>
      <c r="AH347" s="27">
        <v>30</v>
      </c>
      <c r="AI347" s="27">
        <v>50</v>
      </c>
    </row>
    <row r="348" spans="1:35">
      <c r="A348" s="5"/>
      <c r="B348" s="5"/>
      <c r="C348" s="5" t="s">
        <v>289</v>
      </c>
      <c r="D348" s="5" t="s">
        <v>290</v>
      </c>
      <c r="E348" s="5" t="s">
        <v>291</v>
      </c>
      <c r="F348" s="5"/>
      <c r="G348" s="26" t="str">
        <f t="shared" si="16"/>
        <v/>
      </c>
      <c r="I348" s="27">
        <v>11920</v>
      </c>
      <c r="J348" s="27">
        <v>11930</v>
      </c>
      <c r="K348" s="27">
        <v>60.3</v>
      </c>
      <c r="L348" s="27">
        <v>3.91</v>
      </c>
      <c r="M348" s="27">
        <f t="shared" ca="1" si="17"/>
        <v>0</v>
      </c>
      <c r="N348" s="27">
        <v>61.975999999999999</v>
      </c>
      <c r="O348" s="27">
        <f t="shared" ca="1" si="18"/>
        <v>0</v>
      </c>
      <c r="P348" s="27">
        <v>52</v>
      </c>
      <c r="Q348" s="27">
        <v>-48</v>
      </c>
      <c r="R348" s="27">
        <v>0</v>
      </c>
      <c r="S348" s="27">
        <v>0</v>
      </c>
      <c r="T348" s="27">
        <v>0</v>
      </c>
      <c r="U348" s="27">
        <v>0</v>
      </c>
      <c r="V348" s="27">
        <v>0</v>
      </c>
      <c r="W348" s="27">
        <v>0</v>
      </c>
      <c r="X348" s="27">
        <v>0</v>
      </c>
      <c r="Y348" s="27">
        <v>10</v>
      </c>
      <c r="Z348" s="27">
        <v>0</v>
      </c>
      <c r="AA348" s="27">
        <v>0</v>
      </c>
      <c r="AB348" s="27">
        <v>0</v>
      </c>
      <c r="AC348" s="27">
        <v>0</v>
      </c>
      <c r="AD348" s="27">
        <v>0</v>
      </c>
      <c r="AE348" s="27">
        <v>0</v>
      </c>
      <c r="AF348" s="27">
        <v>0</v>
      </c>
      <c r="AG348" s="27">
        <v>0</v>
      </c>
      <c r="AH348" s="27">
        <v>30</v>
      </c>
      <c r="AI348" s="27">
        <v>50</v>
      </c>
    </row>
    <row r="349" spans="1:35">
      <c r="A349" s="5"/>
      <c r="B349" s="5"/>
      <c r="C349" s="5" t="s">
        <v>292</v>
      </c>
      <c r="D349" s="5" t="s">
        <v>293</v>
      </c>
      <c r="E349" s="5"/>
      <c r="F349" s="5"/>
      <c r="G349" s="26" t="str">
        <f t="shared" si="16"/>
        <v/>
      </c>
      <c r="I349" s="27">
        <v>11930</v>
      </c>
      <c r="J349" s="27">
        <v>11940</v>
      </c>
      <c r="K349" s="27">
        <v>60.3</v>
      </c>
      <c r="L349" s="27">
        <v>3.91</v>
      </c>
      <c r="M349" s="27">
        <f t="shared" ca="1" si="17"/>
        <v>0</v>
      </c>
      <c r="N349" s="27">
        <v>61.975999999999999</v>
      </c>
      <c r="O349" s="27">
        <f t="shared" ca="1" si="18"/>
        <v>0</v>
      </c>
      <c r="P349" s="27">
        <v>52</v>
      </c>
      <c r="Q349" s="27">
        <v>-48</v>
      </c>
      <c r="R349" s="27">
        <v>0</v>
      </c>
      <c r="S349" s="27">
        <v>0</v>
      </c>
      <c r="T349" s="27">
        <v>0</v>
      </c>
      <c r="U349" s="27">
        <v>0</v>
      </c>
      <c r="V349" s="27">
        <v>0</v>
      </c>
      <c r="W349" s="27">
        <v>0</v>
      </c>
      <c r="X349" s="27">
        <v>0</v>
      </c>
      <c r="Y349" s="27">
        <v>10</v>
      </c>
      <c r="Z349" s="27">
        <v>0</v>
      </c>
      <c r="AA349" s="27">
        <v>0</v>
      </c>
      <c r="AB349" s="27">
        <v>0</v>
      </c>
      <c r="AC349" s="27">
        <v>0</v>
      </c>
      <c r="AD349" s="27">
        <v>0</v>
      </c>
      <c r="AE349" s="27">
        <v>0</v>
      </c>
      <c r="AF349" s="27">
        <v>0</v>
      </c>
      <c r="AG349" s="27">
        <v>0</v>
      </c>
      <c r="AH349" s="27">
        <v>30</v>
      </c>
      <c r="AI349" s="27">
        <v>50</v>
      </c>
    </row>
    <row r="350" spans="1:35">
      <c r="A350" s="5"/>
      <c r="B350" s="5"/>
      <c r="C350" s="5" t="s">
        <v>294</v>
      </c>
      <c r="D350" s="5" t="s">
        <v>295</v>
      </c>
      <c r="E350" s="5"/>
      <c r="F350" s="5"/>
      <c r="G350" s="26" t="str">
        <f t="shared" si="16"/>
        <v/>
      </c>
      <c r="I350" s="27">
        <v>11940</v>
      </c>
      <c r="J350" s="27">
        <v>11950</v>
      </c>
      <c r="K350" s="27">
        <v>60.3</v>
      </c>
      <c r="L350" s="27">
        <v>3.91</v>
      </c>
      <c r="M350" s="27">
        <f t="shared" ca="1" si="17"/>
        <v>0</v>
      </c>
      <c r="N350" s="27">
        <v>61.975999999999999</v>
      </c>
      <c r="O350" s="27">
        <f t="shared" ca="1" si="18"/>
        <v>0</v>
      </c>
      <c r="P350" s="27">
        <v>52</v>
      </c>
      <c r="Q350" s="27">
        <v>-48</v>
      </c>
      <c r="R350" s="27">
        <v>0</v>
      </c>
      <c r="S350" s="27">
        <v>0</v>
      </c>
      <c r="T350" s="27">
        <v>0</v>
      </c>
      <c r="U350" s="27">
        <v>0</v>
      </c>
      <c r="V350" s="27">
        <v>0</v>
      </c>
      <c r="W350" s="27">
        <v>0</v>
      </c>
      <c r="X350" s="27">
        <v>0</v>
      </c>
      <c r="Y350" s="27">
        <v>10</v>
      </c>
      <c r="Z350" s="27">
        <v>0</v>
      </c>
      <c r="AA350" s="27">
        <v>0</v>
      </c>
      <c r="AB350" s="27">
        <v>0</v>
      </c>
      <c r="AC350" s="27">
        <v>0</v>
      </c>
      <c r="AD350" s="27">
        <v>0</v>
      </c>
      <c r="AE350" s="27">
        <v>0</v>
      </c>
      <c r="AF350" s="27">
        <v>0</v>
      </c>
      <c r="AG350" s="27">
        <v>0</v>
      </c>
      <c r="AH350" s="27">
        <v>30</v>
      </c>
      <c r="AI350" s="27">
        <v>50</v>
      </c>
    </row>
    <row r="351" spans="1:35">
      <c r="A351" s="5"/>
      <c r="B351" s="5"/>
      <c r="C351" s="5" t="s">
        <v>296</v>
      </c>
      <c r="D351" s="5" t="s">
        <v>297</v>
      </c>
      <c r="E351" s="5"/>
      <c r="F351" s="5"/>
      <c r="G351" s="26" t="str">
        <f t="shared" si="16"/>
        <v/>
      </c>
      <c r="I351" s="27">
        <v>11950</v>
      </c>
      <c r="J351" s="27">
        <v>11960</v>
      </c>
      <c r="K351" s="27">
        <v>60.3</v>
      </c>
      <c r="L351" s="27">
        <v>3.91</v>
      </c>
      <c r="M351" s="27">
        <f t="shared" ca="1" si="17"/>
        <v>0</v>
      </c>
      <c r="N351" s="27">
        <v>61.975999999999999</v>
      </c>
      <c r="O351" s="27">
        <f t="shared" ca="1" si="18"/>
        <v>0</v>
      </c>
      <c r="P351" s="27">
        <v>52</v>
      </c>
      <c r="Q351" s="27">
        <v>-48</v>
      </c>
      <c r="R351" s="27">
        <v>0</v>
      </c>
      <c r="S351" s="27">
        <v>0</v>
      </c>
      <c r="T351" s="27">
        <v>0</v>
      </c>
      <c r="U351" s="27">
        <v>0</v>
      </c>
      <c r="V351" s="27">
        <v>0</v>
      </c>
      <c r="W351" s="27">
        <v>0</v>
      </c>
      <c r="X351" s="27">
        <v>0</v>
      </c>
      <c r="Y351" s="27">
        <v>10</v>
      </c>
      <c r="Z351" s="27">
        <v>0</v>
      </c>
      <c r="AA351" s="27">
        <v>0</v>
      </c>
      <c r="AB351" s="27">
        <v>0</v>
      </c>
      <c r="AC351" s="27">
        <v>0</v>
      </c>
      <c r="AD351" s="27">
        <v>0</v>
      </c>
      <c r="AE351" s="27">
        <v>0</v>
      </c>
      <c r="AF351" s="27">
        <v>0</v>
      </c>
      <c r="AG351" s="27">
        <v>0</v>
      </c>
      <c r="AH351" s="27">
        <v>30</v>
      </c>
      <c r="AI351" s="27">
        <v>50</v>
      </c>
    </row>
    <row r="352" spans="1:35">
      <c r="A352" s="5"/>
      <c r="B352" s="5"/>
      <c r="C352" s="5" t="s">
        <v>298</v>
      </c>
      <c r="D352" s="5" t="s">
        <v>299</v>
      </c>
      <c r="E352" s="5" t="s">
        <v>300</v>
      </c>
      <c r="F352" s="5"/>
      <c r="G352" s="26" t="str">
        <f t="shared" si="16"/>
        <v/>
      </c>
      <c r="I352" s="27">
        <v>11960</v>
      </c>
      <c r="J352" s="27">
        <v>11970</v>
      </c>
      <c r="K352" s="27">
        <v>60.3</v>
      </c>
      <c r="L352" s="27">
        <v>3.91</v>
      </c>
      <c r="M352" s="27">
        <f t="shared" ca="1" si="17"/>
        <v>0</v>
      </c>
      <c r="N352" s="27">
        <v>61.975999999999999</v>
      </c>
      <c r="O352" s="27">
        <f t="shared" ca="1" si="18"/>
        <v>0</v>
      </c>
      <c r="P352" s="27">
        <v>52</v>
      </c>
      <c r="Q352" s="27">
        <v>-48</v>
      </c>
      <c r="R352" s="27">
        <v>0</v>
      </c>
      <c r="S352" s="27">
        <v>0</v>
      </c>
      <c r="T352" s="27">
        <v>0</v>
      </c>
      <c r="U352" s="27">
        <v>0</v>
      </c>
      <c r="V352" s="27">
        <v>0</v>
      </c>
      <c r="W352" s="27">
        <v>0</v>
      </c>
      <c r="X352" s="27">
        <v>0</v>
      </c>
      <c r="Y352" s="27">
        <v>10</v>
      </c>
      <c r="Z352" s="27">
        <v>0</v>
      </c>
      <c r="AA352" s="27">
        <v>0</v>
      </c>
      <c r="AB352" s="27">
        <v>0</v>
      </c>
      <c r="AC352" s="27">
        <v>0</v>
      </c>
      <c r="AD352" s="27">
        <v>0</v>
      </c>
      <c r="AE352" s="27">
        <v>0</v>
      </c>
      <c r="AF352" s="27">
        <v>0</v>
      </c>
      <c r="AG352" s="27">
        <v>0</v>
      </c>
      <c r="AH352" s="27">
        <v>30</v>
      </c>
      <c r="AI352" s="27">
        <v>50</v>
      </c>
    </row>
    <row r="353" spans="1:35">
      <c r="A353" s="5"/>
      <c r="B353" s="5"/>
      <c r="C353" s="5" t="s">
        <v>301</v>
      </c>
      <c r="D353" s="5" t="s">
        <v>302</v>
      </c>
      <c r="E353" s="5" t="s">
        <v>303</v>
      </c>
      <c r="F353" s="5"/>
      <c r="G353" s="26" t="str">
        <f t="shared" si="16"/>
        <v/>
      </c>
      <c r="I353" s="27">
        <v>11750</v>
      </c>
      <c r="J353" s="27">
        <v>11760</v>
      </c>
      <c r="K353" s="27">
        <v>60.3</v>
      </c>
      <c r="L353" s="27">
        <v>3.91</v>
      </c>
      <c r="M353" s="27">
        <f t="shared" ca="1" si="17"/>
        <v>0</v>
      </c>
      <c r="N353" s="27">
        <v>61.975999999999999</v>
      </c>
      <c r="O353" s="27">
        <f t="shared" ca="1" si="18"/>
        <v>0</v>
      </c>
      <c r="P353" s="27">
        <v>52</v>
      </c>
      <c r="Q353" s="27">
        <v>-48</v>
      </c>
      <c r="R353" s="27">
        <v>0</v>
      </c>
      <c r="S353" s="27">
        <v>0</v>
      </c>
      <c r="T353" s="27">
        <v>0</v>
      </c>
      <c r="U353" s="27">
        <v>0</v>
      </c>
      <c r="V353" s="27">
        <v>0</v>
      </c>
      <c r="W353" s="27">
        <v>0</v>
      </c>
      <c r="X353" s="27">
        <v>0</v>
      </c>
      <c r="Y353" s="27">
        <v>10</v>
      </c>
      <c r="Z353" s="27">
        <v>0</v>
      </c>
      <c r="AA353" s="27">
        <v>0</v>
      </c>
      <c r="AB353" s="27">
        <v>0</v>
      </c>
      <c r="AC353" s="27">
        <v>0</v>
      </c>
      <c r="AD353" s="27">
        <v>0</v>
      </c>
      <c r="AE353" s="27">
        <v>0</v>
      </c>
      <c r="AF353" s="27">
        <v>0</v>
      </c>
      <c r="AG353" s="27">
        <v>0</v>
      </c>
      <c r="AH353" s="27">
        <v>30</v>
      </c>
      <c r="AI353" s="27">
        <v>50</v>
      </c>
    </row>
    <row r="354" spans="1:35">
      <c r="A354" s="5"/>
      <c r="B354" s="5"/>
      <c r="C354" s="5" t="s">
        <v>304</v>
      </c>
      <c r="D354" s="5" t="s">
        <v>305</v>
      </c>
      <c r="E354" s="5" t="s">
        <v>306</v>
      </c>
      <c r="F354" s="5"/>
      <c r="G354" s="26" t="str">
        <f t="shared" si="16"/>
        <v/>
      </c>
      <c r="I354" s="27">
        <v>11760</v>
      </c>
      <c r="J354" s="27">
        <v>11765</v>
      </c>
      <c r="K354" s="27">
        <v>60.3</v>
      </c>
      <c r="L354" s="27">
        <v>3.91</v>
      </c>
      <c r="M354" s="27">
        <f t="shared" ca="1" si="17"/>
        <v>0</v>
      </c>
      <c r="N354" s="27">
        <v>61.975999999999999</v>
      </c>
      <c r="O354" s="27">
        <f t="shared" ca="1" si="18"/>
        <v>0</v>
      </c>
      <c r="P354" s="27">
        <v>52</v>
      </c>
      <c r="Q354" s="27">
        <v>-48</v>
      </c>
      <c r="R354" s="27">
        <v>0</v>
      </c>
      <c r="S354" s="27">
        <v>0</v>
      </c>
      <c r="T354" s="27">
        <v>0</v>
      </c>
      <c r="U354" s="27">
        <v>0</v>
      </c>
      <c r="V354" s="27">
        <v>0</v>
      </c>
      <c r="W354" s="27">
        <v>0</v>
      </c>
      <c r="X354" s="27">
        <v>0</v>
      </c>
      <c r="Y354" s="27">
        <v>10</v>
      </c>
      <c r="Z354" s="27">
        <v>0</v>
      </c>
      <c r="AA354" s="27">
        <v>0</v>
      </c>
      <c r="AB354" s="27">
        <v>0</v>
      </c>
      <c r="AC354" s="27">
        <v>0</v>
      </c>
      <c r="AD354" s="27">
        <v>0</v>
      </c>
      <c r="AE354" s="27">
        <v>0</v>
      </c>
      <c r="AF354" s="27">
        <v>0</v>
      </c>
      <c r="AG354" s="27">
        <v>0</v>
      </c>
      <c r="AH354" s="27">
        <v>30</v>
      </c>
      <c r="AI354" s="27">
        <v>50</v>
      </c>
    </row>
    <row r="355" spans="1:35">
      <c r="A355" s="5"/>
      <c r="B355" s="5"/>
      <c r="C355" s="5" t="s">
        <v>307</v>
      </c>
      <c r="D355" s="5" t="s">
        <v>308</v>
      </c>
      <c r="E355" s="5" t="s">
        <v>309</v>
      </c>
      <c r="F355" s="5"/>
      <c r="G355" s="26" t="str">
        <f t="shared" si="16"/>
        <v/>
      </c>
      <c r="I355" s="27">
        <v>11765</v>
      </c>
      <c r="J355" s="27">
        <v>11770</v>
      </c>
      <c r="K355" s="27">
        <v>60.3</v>
      </c>
      <c r="L355" s="27">
        <v>3.91</v>
      </c>
      <c r="M355" s="27">
        <f t="shared" ca="1" si="17"/>
        <v>0</v>
      </c>
      <c r="N355" s="27">
        <v>61.975999999999999</v>
      </c>
      <c r="O355" s="27">
        <f t="shared" ca="1" si="18"/>
        <v>0</v>
      </c>
      <c r="P355" s="27">
        <v>52</v>
      </c>
      <c r="Q355" s="27">
        <v>-48</v>
      </c>
      <c r="R355" s="27">
        <v>0</v>
      </c>
      <c r="S355" s="27">
        <v>0</v>
      </c>
      <c r="T355" s="27">
        <v>0</v>
      </c>
      <c r="U355" s="27">
        <v>0</v>
      </c>
      <c r="V355" s="27">
        <v>0</v>
      </c>
      <c r="W355" s="27">
        <v>0</v>
      </c>
      <c r="X355" s="27">
        <v>0</v>
      </c>
      <c r="Y355" s="27">
        <v>10</v>
      </c>
      <c r="Z355" s="27">
        <v>0</v>
      </c>
      <c r="AA355" s="27">
        <v>0</v>
      </c>
      <c r="AB355" s="27">
        <v>0</v>
      </c>
      <c r="AC355" s="27">
        <v>0</v>
      </c>
      <c r="AD355" s="27">
        <v>0</v>
      </c>
      <c r="AE355" s="27">
        <v>0</v>
      </c>
      <c r="AF355" s="27">
        <v>0</v>
      </c>
      <c r="AG355" s="27">
        <v>0</v>
      </c>
      <c r="AH355" s="27">
        <v>30</v>
      </c>
      <c r="AI355" s="27">
        <v>50</v>
      </c>
    </row>
    <row r="356" spans="1:35">
      <c r="A356" s="5"/>
      <c r="B356" s="5"/>
      <c r="C356" s="5" t="s">
        <v>310</v>
      </c>
      <c r="D356" s="5" t="s">
        <v>311</v>
      </c>
      <c r="E356" s="5" t="s">
        <v>312</v>
      </c>
      <c r="F356" s="5"/>
      <c r="G356" s="26" t="str">
        <f t="shared" si="16"/>
        <v/>
      </c>
      <c r="I356" s="27">
        <v>11770</v>
      </c>
      <c r="J356" s="27">
        <v>11780</v>
      </c>
      <c r="K356" s="27">
        <v>60.3</v>
      </c>
      <c r="L356" s="27">
        <v>3.91</v>
      </c>
      <c r="M356" s="27">
        <f t="shared" ca="1" si="17"/>
        <v>0</v>
      </c>
      <c r="N356" s="27">
        <v>61.975999999999999</v>
      </c>
      <c r="O356" s="27">
        <f t="shared" ca="1" si="18"/>
        <v>0</v>
      </c>
      <c r="P356" s="27">
        <v>52</v>
      </c>
      <c r="Q356" s="27">
        <v>-48</v>
      </c>
      <c r="R356" s="27">
        <v>0</v>
      </c>
      <c r="S356" s="27">
        <v>0</v>
      </c>
      <c r="T356" s="27">
        <v>0</v>
      </c>
      <c r="U356" s="27">
        <v>0</v>
      </c>
      <c r="V356" s="27">
        <v>0</v>
      </c>
      <c r="W356" s="27">
        <v>0</v>
      </c>
      <c r="X356" s="27">
        <v>0</v>
      </c>
      <c r="Y356" s="27">
        <v>10</v>
      </c>
      <c r="Z356" s="27">
        <v>0</v>
      </c>
      <c r="AA356" s="27">
        <v>0</v>
      </c>
      <c r="AB356" s="27">
        <v>0</v>
      </c>
      <c r="AC356" s="27">
        <v>0</v>
      </c>
      <c r="AD356" s="27">
        <v>0</v>
      </c>
      <c r="AE356" s="27">
        <v>0</v>
      </c>
      <c r="AF356" s="27">
        <v>0</v>
      </c>
      <c r="AG356" s="27">
        <v>0</v>
      </c>
      <c r="AH356" s="27">
        <v>30</v>
      </c>
      <c r="AI356" s="27">
        <v>50</v>
      </c>
    </row>
    <row r="357" spans="1:35">
      <c r="A357" s="5"/>
      <c r="B357" s="5"/>
      <c r="C357" s="5" t="s">
        <v>313</v>
      </c>
      <c r="D357" s="5" t="s">
        <v>314</v>
      </c>
      <c r="E357" s="5" t="s">
        <v>315</v>
      </c>
      <c r="F357" s="5"/>
      <c r="G357" s="26" t="str">
        <f t="shared" si="16"/>
        <v/>
      </c>
      <c r="I357" s="27">
        <v>11780</v>
      </c>
      <c r="J357" s="27">
        <v>11790</v>
      </c>
      <c r="K357" s="27">
        <v>60.3</v>
      </c>
      <c r="L357" s="27">
        <v>3.91</v>
      </c>
      <c r="M357" s="27">
        <f t="shared" ca="1" si="17"/>
        <v>0</v>
      </c>
      <c r="N357" s="27">
        <v>61.975999999999999</v>
      </c>
      <c r="O357" s="27">
        <f t="shared" ca="1" si="18"/>
        <v>0</v>
      </c>
      <c r="P357" s="27">
        <v>52</v>
      </c>
      <c r="Q357" s="27">
        <v>-48</v>
      </c>
      <c r="R357" s="27">
        <v>0</v>
      </c>
      <c r="S357" s="27">
        <v>0</v>
      </c>
      <c r="T357" s="27">
        <v>0</v>
      </c>
      <c r="U357" s="27">
        <v>0</v>
      </c>
      <c r="V357" s="27">
        <v>0</v>
      </c>
      <c r="W357" s="27">
        <v>0</v>
      </c>
      <c r="X357" s="27">
        <v>0</v>
      </c>
      <c r="Y357" s="27">
        <v>10</v>
      </c>
      <c r="Z357" s="27">
        <v>0</v>
      </c>
      <c r="AA357" s="27">
        <v>0</v>
      </c>
      <c r="AB357" s="27">
        <v>0</v>
      </c>
      <c r="AC357" s="27">
        <v>0</v>
      </c>
      <c r="AD357" s="27">
        <v>0</v>
      </c>
      <c r="AE357" s="27">
        <v>0</v>
      </c>
      <c r="AF357" s="27">
        <v>0</v>
      </c>
      <c r="AG357" s="27">
        <v>0</v>
      </c>
      <c r="AH357" s="27">
        <v>30</v>
      </c>
      <c r="AI357" s="27">
        <v>50</v>
      </c>
    </row>
    <row r="358" spans="1:35">
      <c r="A358" s="5">
        <v>89</v>
      </c>
      <c r="B358" s="5">
        <v>8900</v>
      </c>
      <c r="C358" s="5" t="s">
        <v>282</v>
      </c>
      <c r="D358" s="5" t="s">
        <v>283</v>
      </c>
      <c r="E358" s="5"/>
      <c r="F358" s="5"/>
      <c r="G358" s="26" t="str">
        <f t="shared" si="16"/>
        <v>89 8900</v>
      </c>
      <c r="I358" s="27">
        <v>11790</v>
      </c>
      <c r="J358" s="27">
        <v>11800</v>
      </c>
      <c r="K358" s="27">
        <v>60.3</v>
      </c>
      <c r="L358" s="27">
        <v>3.91</v>
      </c>
      <c r="M358" s="27">
        <f t="shared" ca="1" si="17"/>
        <v>0</v>
      </c>
      <c r="N358" s="27">
        <v>61.975999999999999</v>
      </c>
      <c r="O358" s="27">
        <f t="shared" ca="1" si="18"/>
        <v>0</v>
      </c>
      <c r="P358" s="27">
        <v>52</v>
      </c>
      <c r="Q358" s="27">
        <v>-48</v>
      </c>
      <c r="R358" s="27">
        <v>0</v>
      </c>
      <c r="S358" s="27">
        <v>0</v>
      </c>
      <c r="T358" s="27">
        <v>0</v>
      </c>
      <c r="U358" s="27">
        <v>0</v>
      </c>
      <c r="V358" s="27">
        <v>0</v>
      </c>
      <c r="W358" s="27">
        <v>0</v>
      </c>
      <c r="X358" s="27">
        <v>0</v>
      </c>
      <c r="Y358" s="27">
        <v>10</v>
      </c>
      <c r="Z358" s="27">
        <v>0</v>
      </c>
      <c r="AA358" s="27">
        <v>0</v>
      </c>
      <c r="AB358" s="27">
        <v>0</v>
      </c>
      <c r="AC358" s="27">
        <v>0</v>
      </c>
      <c r="AD358" s="27">
        <v>0</v>
      </c>
      <c r="AE358" s="27">
        <v>0</v>
      </c>
      <c r="AF358" s="27">
        <v>0</v>
      </c>
      <c r="AG358" s="27">
        <v>0</v>
      </c>
      <c r="AH358" s="27">
        <v>30</v>
      </c>
      <c r="AI358" s="27">
        <v>50</v>
      </c>
    </row>
    <row r="359" spans="1:35">
      <c r="A359" s="5"/>
      <c r="B359" s="5"/>
      <c r="C359" s="5" t="s">
        <v>284</v>
      </c>
      <c r="D359" s="5" t="s">
        <v>285</v>
      </c>
      <c r="E359" s="5"/>
      <c r="F359" s="5"/>
      <c r="G359" s="26">
        <v>150</v>
      </c>
      <c r="I359" s="27">
        <v>11800</v>
      </c>
      <c r="J359" s="27">
        <v>11810</v>
      </c>
      <c r="K359" s="27">
        <v>60.3</v>
      </c>
      <c r="L359" s="27">
        <v>3.91</v>
      </c>
      <c r="M359" s="27">
        <f t="shared" ca="1" si="17"/>
        <v>0</v>
      </c>
      <c r="N359" s="27">
        <v>61.975999999999999</v>
      </c>
      <c r="O359" s="27">
        <f t="shared" ca="1" si="18"/>
        <v>0</v>
      </c>
      <c r="P359" s="27">
        <v>52</v>
      </c>
      <c r="Q359" s="27">
        <v>-48</v>
      </c>
      <c r="R359" s="27">
        <v>0</v>
      </c>
      <c r="S359" s="27">
        <v>0</v>
      </c>
      <c r="T359" s="27">
        <v>0</v>
      </c>
      <c r="U359" s="27">
        <v>0</v>
      </c>
      <c r="V359" s="27">
        <v>0</v>
      </c>
      <c r="W359" s="27">
        <v>0</v>
      </c>
      <c r="X359" s="27">
        <v>0</v>
      </c>
      <c r="Y359" s="27">
        <v>10</v>
      </c>
      <c r="Z359" s="27">
        <v>0</v>
      </c>
      <c r="AA359" s="27">
        <v>0</v>
      </c>
      <c r="AB359" s="27">
        <v>0</v>
      </c>
      <c r="AC359" s="27">
        <v>0</v>
      </c>
      <c r="AD359" s="27">
        <v>0</v>
      </c>
      <c r="AE359" s="27">
        <v>0</v>
      </c>
      <c r="AF359" s="27">
        <v>0</v>
      </c>
      <c r="AG359" s="27">
        <v>0</v>
      </c>
      <c r="AH359" s="27">
        <v>30</v>
      </c>
      <c r="AI359" s="27">
        <v>50</v>
      </c>
    </row>
    <row r="360" spans="1:35">
      <c r="A360" s="5"/>
      <c r="B360" s="5"/>
      <c r="C360" s="5" t="s">
        <v>338</v>
      </c>
      <c r="D360" s="5" t="s">
        <v>339</v>
      </c>
      <c r="E360" s="5" t="s">
        <v>340</v>
      </c>
      <c r="F360" s="5"/>
      <c r="G360" s="26" t="str">
        <f>RIGHT(C360,7)</f>
        <v xml:space="preserve"> 77.851</v>
      </c>
      <c r="I360" s="27">
        <v>11810</v>
      </c>
      <c r="J360" s="27">
        <v>11820</v>
      </c>
      <c r="K360" s="27">
        <v>60.3</v>
      </c>
      <c r="L360" s="27">
        <v>3.91</v>
      </c>
      <c r="M360" s="27">
        <f t="shared" ca="1" si="17"/>
        <v>0</v>
      </c>
      <c r="N360" s="27">
        <v>61.975999999999999</v>
      </c>
      <c r="O360" s="27">
        <f t="shared" ca="1" si="18"/>
        <v>0</v>
      </c>
      <c r="P360" s="27">
        <v>52</v>
      </c>
      <c r="Q360" s="27">
        <v>-48</v>
      </c>
      <c r="R360" s="27">
        <v>0</v>
      </c>
      <c r="S360" s="27">
        <v>0</v>
      </c>
      <c r="T360" s="27">
        <v>0</v>
      </c>
      <c r="U360" s="27">
        <v>0</v>
      </c>
      <c r="V360" s="27">
        <v>0</v>
      </c>
      <c r="W360" s="27">
        <v>0</v>
      </c>
      <c r="X360" s="27">
        <v>0</v>
      </c>
      <c r="Y360" s="27">
        <v>10</v>
      </c>
      <c r="Z360" s="27">
        <v>0</v>
      </c>
      <c r="AA360" s="27">
        <v>0</v>
      </c>
      <c r="AB360" s="27">
        <v>0</v>
      </c>
      <c r="AC360" s="27">
        <v>0</v>
      </c>
      <c r="AD360" s="27">
        <v>0</v>
      </c>
      <c r="AE360" s="27">
        <v>0</v>
      </c>
      <c r="AF360" s="27">
        <v>0</v>
      </c>
      <c r="AG360" s="27">
        <v>0</v>
      </c>
      <c r="AH360" s="27">
        <v>30</v>
      </c>
      <c r="AI360" s="27">
        <v>50</v>
      </c>
    </row>
    <row r="361" spans="1:35">
      <c r="A361" s="5"/>
      <c r="B361" s="5"/>
      <c r="C361" s="5" t="s">
        <v>289</v>
      </c>
      <c r="D361" s="5" t="s">
        <v>290</v>
      </c>
      <c r="E361" s="5" t="s">
        <v>291</v>
      </c>
      <c r="F361" s="5"/>
      <c r="G361" s="26" t="str">
        <f t="shared" ref="G361:G424" si="19">A361&amp;" "&amp;B361</f>
        <v/>
      </c>
      <c r="I361" s="27">
        <v>11820</v>
      </c>
      <c r="J361" s="27">
        <v>11830</v>
      </c>
      <c r="K361" s="27">
        <v>60.3</v>
      </c>
      <c r="L361" s="27">
        <v>3.91</v>
      </c>
      <c r="M361" s="27">
        <f t="shared" ca="1" si="17"/>
        <v>0</v>
      </c>
      <c r="N361" s="27">
        <v>61.975999999999999</v>
      </c>
      <c r="O361" s="27">
        <f t="shared" ca="1" si="18"/>
        <v>0</v>
      </c>
      <c r="P361" s="27">
        <v>52</v>
      </c>
      <c r="Q361" s="27">
        <v>-48</v>
      </c>
      <c r="R361" s="27">
        <v>0</v>
      </c>
      <c r="S361" s="27">
        <v>0</v>
      </c>
      <c r="T361" s="27">
        <v>0</v>
      </c>
      <c r="U361" s="27">
        <v>0</v>
      </c>
      <c r="V361" s="27">
        <v>0</v>
      </c>
      <c r="W361" s="27">
        <v>0</v>
      </c>
      <c r="X361" s="27">
        <v>0</v>
      </c>
      <c r="Y361" s="27">
        <v>10</v>
      </c>
      <c r="Z361" s="27">
        <v>0</v>
      </c>
      <c r="AA361" s="27">
        <v>0</v>
      </c>
      <c r="AB361" s="27">
        <v>0</v>
      </c>
      <c r="AC361" s="27">
        <v>0</v>
      </c>
      <c r="AD361" s="27">
        <v>0</v>
      </c>
      <c r="AE361" s="27">
        <v>0</v>
      </c>
      <c r="AF361" s="27">
        <v>0</v>
      </c>
      <c r="AG361" s="27">
        <v>0</v>
      </c>
      <c r="AH361" s="27">
        <v>30</v>
      </c>
      <c r="AI361" s="27">
        <v>50</v>
      </c>
    </row>
    <row r="362" spans="1:35">
      <c r="A362" s="5"/>
      <c r="B362" s="5"/>
      <c r="C362" s="5" t="s">
        <v>292</v>
      </c>
      <c r="D362" s="5" t="s">
        <v>293</v>
      </c>
      <c r="E362" s="5"/>
      <c r="F362" s="5"/>
      <c r="G362" s="26" t="str">
        <f t="shared" si="19"/>
        <v/>
      </c>
      <c r="I362" s="27">
        <v>11830</v>
      </c>
      <c r="J362" s="27">
        <v>11840</v>
      </c>
      <c r="K362" s="27">
        <v>60.3</v>
      </c>
      <c r="L362" s="27">
        <v>3.91</v>
      </c>
      <c r="M362" s="27">
        <f t="shared" ca="1" si="17"/>
        <v>0</v>
      </c>
      <c r="N362" s="27">
        <v>61.975999999999999</v>
      </c>
      <c r="O362" s="27">
        <f t="shared" ca="1" si="18"/>
        <v>0</v>
      </c>
      <c r="P362" s="27">
        <v>52</v>
      </c>
      <c r="Q362" s="27">
        <v>-48</v>
      </c>
      <c r="R362" s="27">
        <v>0</v>
      </c>
      <c r="S362" s="27">
        <v>0</v>
      </c>
      <c r="T362" s="27">
        <v>0</v>
      </c>
      <c r="U362" s="27">
        <v>0</v>
      </c>
      <c r="V362" s="27">
        <v>0</v>
      </c>
      <c r="W362" s="27">
        <v>0</v>
      </c>
      <c r="X362" s="27">
        <v>0</v>
      </c>
      <c r="Y362" s="27">
        <v>10</v>
      </c>
      <c r="Z362" s="27">
        <v>0</v>
      </c>
      <c r="AA362" s="27">
        <v>0</v>
      </c>
      <c r="AB362" s="27">
        <v>0</v>
      </c>
      <c r="AC362" s="27">
        <v>0</v>
      </c>
      <c r="AD362" s="27">
        <v>0</v>
      </c>
      <c r="AE362" s="27">
        <v>0</v>
      </c>
      <c r="AF362" s="27">
        <v>0</v>
      </c>
      <c r="AG362" s="27">
        <v>0</v>
      </c>
      <c r="AH362" s="27">
        <v>30</v>
      </c>
      <c r="AI362" s="27">
        <v>50</v>
      </c>
    </row>
    <row r="363" spans="1:35">
      <c r="A363" s="5"/>
      <c r="B363" s="5"/>
      <c r="C363" s="5" t="s">
        <v>294</v>
      </c>
      <c r="D363" s="5" t="s">
        <v>295</v>
      </c>
      <c r="E363" s="5"/>
      <c r="F363" s="5"/>
      <c r="G363" s="26" t="str">
        <f t="shared" si="19"/>
        <v/>
      </c>
      <c r="I363" s="27">
        <v>11840</v>
      </c>
      <c r="J363" s="27">
        <v>11845</v>
      </c>
      <c r="K363" s="27">
        <v>60.3</v>
      </c>
      <c r="L363" s="27">
        <v>3.91</v>
      </c>
      <c r="M363" s="27">
        <f t="shared" ca="1" si="17"/>
        <v>0</v>
      </c>
      <c r="N363" s="27">
        <v>61.975999999999999</v>
      </c>
      <c r="O363" s="27">
        <f t="shared" ca="1" si="18"/>
        <v>0</v>
      </c>
      <c r="P363" s="27">
        <v>52</v>
      </c>
      <c r="Q363" s="27">
        <v>-48</v>
      </c>
      <c r="R363" s="27">
        <v>0</v>
      </c>
      <c r="S363" s="27">
        <v>0</v>
      </c>
      <c r="T363" s="27">
        <v>0</v>
      </c>
      <c r="U363" s="27">
        <v>0</v>
      </c>
      <c r="V363" s="27">
        <v>0</v>
      </c>
      <c r="W363" s="27">
        <v>0</v>
      </c>
      <c r="X363" s="27">
        <v>0</v>
      </c>
      <c r="Y363" s="27">
        <v>10</v>
      </c>
      <c r="Z363" s="27">
        <v>0</v>
      </c>
      <c r="AA363" s="27">
        <v>0</v>
      </c>
      <c r="AB363" s="27">
        <v>0</v>
      </c>
      <c r="AC363" s="27">
        <v>0</v>
      </c>
      <c r="AD363" s="27">
        <v>0</v>
      </c>
      <c r="AE363" s="27">
        <v>0</v>
      </c>
      <c r="AF363" s="27">
        <v>0</v>
      </c>
      <c r="AG363" s="27">
        <v>0</v>
      </c>
      <c r="AH363" s="27">
        <v>30</v>
      </c>
      <c r="AI363" s="27">
        <v>50</v>
      </c>
    </row>
    <row r="364" spans="1:35">
      <c r="A364" s="5"/>
      <c r="B364" s="5"/>
      <c r="C364" s="5" t="s">
        <v>296</v>
      </c>
      <c r="D364" s="5" t="s">
        <v>297</v>
      </c>
      <c r="E364" s="5"/>
      <c r="F364" s="5"/>
      <c r="G364" s="26" t="str">
        <f t="shared" si="19"/>
        <v/>
      </c>
      <c r="I364" s="27">
        <v>11845</v>
      </c>
      <c r="J364" s="27">
        <v>11850</v>
      </c>
      <c r="K364" s="27">
        <v>60.3</v>
      </c>
      <c r="L364" s="27">
        <v>3.91</v>
      </c>
      <c r="M364" s="27">
        <f t="shared" ca="1" si="17"/>
        <v>0</v>
      </c>
      <c r="N364" s="27">
        <v>61.975999999999999</v>
      </c>
      <c r="O364" s="27">
        <f t="shared" ca="1" si="18"/>
        <v>0</v>
      </c>
      <c r="P364" s="27">
        <v>52</v>
      </c>
      <c r="Q364" s="27">
        <v>-48</v>
      </c>
      <c r="R364" s="27">
        <v>0</v>
      </c>
      <c r="S364" s="27">
        <v>0</v>
      </c>
      <c r="T364" s="27">
        <v>0</v>
      </c>
      <c r="U364" s="27">
        <v>0</v>
      </c>
      <c r="V364" s="27">
        <v>0</v>
      </c>
      <c r="W364" s="27">
        <v>0</v>
      </c>
      <c r="X364" s="27">
        <v>0</v>
      </c>
      <c r="Y364" s="27">
        <v>10</v>
      </c>
      <c r="Z364" s="27">
        <v>0</v>
      </c>
      <c r="AA364" s="27">
        <v>0</v>
      </c>
      <c r="AB364" s="27">
        <v>0</v>
      </c>
      <c r="AC364" s="27">
        <v>0</v>
      </c>
      <c r="AD364" s="27">
        <v>0</v>
      </c>
      <c r="AE364" s="27">
        <v>0</v>
      </c>
      <c r="AF364" s="27">
        <v>0</v>
      </c>
      <c r="AG364" s="27">
        <v>0</v>
      </c>
      <c r="AH364" s="27">
        <v>30</v>
      </c>
      <c r="AI364" s="27">
        <v>50</v>
      </c>
    </row>
    <row r="365" spans="1:35">
      <c r="A365" s="5"/>
      <c r="B365" s="5"/>
      <c r="C365" s="5" t="s">
        <v>298</v>
      </c>
      <c r="D365" s="5" t="s">
        <v>299</v>
      </c>
      <c r="E365" s="5" t="s">
        <v>300</v>
      </c>
      <c r="F365" s="5"/>
      <c r="G365" s="26" t="str">
        <f t="shared" si="19"/>
        <v/>
      </c>
      <c r="I365" s="27">
        <v>11620</v>
      </c>
      <c r="J365" s="27">
        <v>11630</v>
      </c>
      <c r="K365" s="27">
        <v>60.3</v>
      </c>
      <c r="L365" s="27">
        <v>3.91</v>
      </c>
      <c r="M365" s="27">
        <f t="shared" ca="1" si="17"/>
        <v>0</v>
      </c>
      <c r="N365" s="27">
        <v>61.975999999999999</v>
      </c>
      <c r="O365" s="27">
        <f t="shared" ca="1" si="18"/>
        <v>0</v>
      </c>
      <c r="P365" s="27">
        <v>52</v>
      </c>
      <c r="Q365" s="27">
        <v>-48</v>
      </c>
      <c r="R365" s="27">
        <v>0</v>
      </c>
      <c r="S365" s="27">
        <v>0</v>
      </c>
      <c r="T365" s="27">
        <v>0</v>
      </c>
      <c r="U365" s="27">
        <v>0</v>
      </c>
      <c r="V365" s="27">
        <v>0</v>
      </c>
      <c r="W365" s="27">
        <v>0</v>
      </c>
      <c r="X365" s="27">
        <v>0</v>
      </c>
      <c r="Y365" s="27">
        <v>10</v>
      </c>
      <c r="Z365" s="27">
        <v>0</v>
      </c>
      <c r="AA365" s="27">
        <v>0</v>
      </c>
      <c r="AB365" s="27">
        <v>0</v>
      </c>
      <c r="AC365" s="27">
        <v>0</v>
      </c>
      <c r="AD365" s="27">
        <v>0</v>
      </c>
      <c r="AE365" s="27">
        <v>0</v>
      </c>
      <c r="AF365" s="27">
        <v>0</v>
      </c>
      <c r="AG365" s="27">
        <v>0</v>
      </c>
      <c r="AH365" s="27">
        <v>30</v>
      </c>
      <c r="AI365" s="27">
        <v>50</v>
      </c>
    </row>
    <row r="366" spans="1:35">
      <c r="A366" s="5"/>
      <c r="B366" s="5"/>
      <c r="C366" s="5" t="s">
        <v>301</v>
      </c>
      <c r="D366" s="5" t="s">
        <v>302</v>
      </c>
      <c r="E366" s="5" t="s">
        <v>303</v>
      </c>
      <c r="F366" s="5"/>
      <c r="G366" s="26" t="str">
        <f t="shared" si="19"/>
        <v/>
      </c>
      <c r="I366" s="27">
        <v>11630</v>
      </c>
      <c r="J366" s="27">
        <v>11640</v>
      </c>
      <c r="K366" s="27">
        <v>60.3</v>
      </c>
      <c r="L366" s="27">
        <v>3.91</v>
      </c>
      <c r="M366" s="27">
        <f t="shared" ca="1" si="17"/>
        <v>0</v>
      </c>
      <c r="N366" s="27">
        <v>61.975999999999999</v>
      </c>
      <c r="O366" s="27">
        <f t="shared" ca="1" si="18"/>
        <v>0</v>
      </c>
      <c r="P366" s="27">
        <v>52</v>
      </c>
      <c r="Q366" s="27">
        <v>-48</v>
      </c>
      <c r="R366" s="27">
        <v>0</v>
      </c>
      <c r="S366" s="27">
        <v>0</v>
      </c>
      <c r="T366" s="27">
        <v>0</v>
      </c>
      <c r="U366" s="27">
        <v>0</v>
      </c>
      <c r="V366" s="27">
        <v>0</v>
      </c>
      <c r="W366" s="27">
        <v>0</v>
      </c>
      <c r="X366" s="27">
        <v>0</v>
      </c>
      <c r="Y366" s="27">
        <v>10</v>
      </c>
      <c r="Z366" s="27">
        <v>0</v>
      </c>
      <c r="AA366" s="27">
        <v>0</v>
      </c>
      <c r="AB366" s="27">
        <v>0</v>
      </c>
      <c r="AC366" s="27">
        <v>0</v>
      </c>
      <c r="AD366" s="27">
        <v>0</v>
      </c>
      <c r="AE366" s="27">
        <v>0</v>
      </c>
      <c r="AF366" s="27">
        <v>0</v>
      </c>
      <c r="AG366" s="27">
        <v>0</v>
      </c>
      <c r="AH366" s="27">
        <v>30</v>
      </c>
      <c r="AI366" s="27">
        <v>50</v>
      </c>
    </row>
    <row r="367" spans="1:35">
      <c r="A367" s="5"/>
      <c r="B367" s="5"/>
      <c r="C367" s="5" t="s">
        <v>304</v>
      </c>
      <c r="D367" s="5" t="s">
        <v>305</v>
      </c>
      <c r="E367" s="5" t="s">
        <v>306</v>
      </c>
      <c r="F367" s="5"/>
      <c r="G367" s="26" t="str">
        <f t="shared" si="19"/>
        <v/>
      </c>
      <c r="I367" s="27">
        <v>11640</v>
      </c>
      <c r="J367" s="27">
        <v>11650</v>
      </c>
      <c r="K367" s="27">
        <v>60.3</v>
      </c>
      <c r="L367" s="27">
        <v>3.91</v>
      </c>
      <c r="M367" s="27">
        <f t="shared" ca="1" si="17"/>
        <v>0</v>
      </c>
      <c r="N367" s="27">
        <v>61.975999999999999</v>
      </c>
      <c r="O367" s="27">
        <f t="shared" ca="1" si="18"/>
        <v>0</v>
      </c>
      <c r="P367" s="27">
        <v>52</v>
      </c>
      <c r="Q367" s="27">
        <v>-48</v>
      </c>
      <c r="R367" s="27">
        <v>0</v>
      </c>
      <c r="S367" s="27">
        <v>0</v>
      </c>
      <c r="T367" s="27">
        <v>0</v>
      </c>
      <c r="U367" s="27">
        <v>0</v>
      </c>
      <c r="V367" s="27">
        <v>0</v>
      </c>
      <c r="W367" s="27">
        <v>0</v>
      </c>
      <c r="X367" s="27">
        <v>0</v>
      </c>
      <c r="Y367" s="27">
        <v>10</v>
      </c>
      <c r="Z367" s="27">
        <v>0</v>
      </c>
      <c r="AA367" s="27">
        <v>0</v>
      </c>
      <c r="AB367" s="27">
        <v>0</v>
      </c>
      <c r="AC367" s="27">
        <v>0</v>
      </c>
      <c r="AD367" s="27">
        <v>0</v>
      </c>
      <c r="AE367" s="27">
        <v>0</v>
      </c>
      <c r="AF367" s="27">
        <v>0</v>
      </c>
      <c r="AG367" s="27">
        <v>0</v>
      </c>
      <c r="AH367" s="27">
        <v>30</v>
      </c>
      <c r="AI367" s="27">
        <v>50</v>
      </c>
    </row>
    <row r="368" spans="1:35">
      <c r="A368" s="5"/>
      <c r="B368" s="5"/>
      <c r="C368" s="5" t="s">
        <v>307</v>
      </c>
      <c r="D368" s="5" t="s">
        <v>308</v>
      </c>
      <c r="E368" s="5" t="s">
        <v>309</v>
      </c>
      <c r="F368" s="5"/>
      <c r="G368" s="26" t="str">
        <f t="shared" si="19"/>
        <v/>
      </c>
      <c r="I368" s="27">
        <v>11650</v>
      </c>
      <c r="J368" s="27">
        <v>11660</v>
      </c>
      <c r="K368" s="27">
        <v>60.3</v>
      </c>
      <c r="L368" s="27">
        <v>3.91</v>
      </c>
      <c r="M368" s="27">
        <f t="shared" ca="1" si="17"/>
        <v>0</v>
      </c>
      <c r="N368" s="27">
        <v>61.975999999999999</v>
      </c>
      <c r="O368" s="27">
        <f t="shared" ca="1" si="18"/>
        <v>0</v>
      </c>
      <c r="P368" s="27">
        <v>52</v>
      </c>
      <c r="Q368" s="27">
        <v>-48</v>
      </c>
      <c r="R368" s="27">
        <v>0</v>
      </c>
      <c r="S368" s="27">
        <v>0</v>
      </c>
      <c r="T368" s="27">
        <v>0</v>
      </c>
      <c r="U368" s="27">
        <v>0</v>
      </c>
      <c r="V368" s="27">
        <v>0</v>
      </c>
      <c r="W368" s="27">
        <v>0</v>
      </c>
      <c r="X368" s="27">
        <v>0</v>
      </c>
      <c r="Y368" s="27">
        <v>10</v>
      </c>
      <c r="Z368" s="27">
        <v>0</v>
      </c>
      <c r="AA368" s="27">
        <v>0</v>
      </c>
      <c r="AB368" s="27">
        <v>0</v>
      </c>
      <c r="AC368" s="27">
        <v>0</v>
      </c>
      <c r="AD368" s="27">
        <v>0</v>
      </c>
      <c r="AE368" s="27">
        <v>0</v>
      </c>
      <c r="AF368" s="27">
        <v>0</v>
      </c>
      <c r="AG368" s="27">
        <v>0</v>
      </c>
      <c r="AH368" s="27">
        <v>30</v>
      </c>
      <c r="AI368" s="27">
        <v>50</v>
      </c>
    </row>
    <row r="369" spans="1:35">
      <c r="A369" s="5"/>
      <c r="B369" s="5"/>
      <c r="C369" s="5" t="s">
        <v>310</v>
      </c>
      <c r="D369" s="5" t="s">
        <v>311</v>
      </c>
      <c r="E369" s="5" t="s">
        <v>312</v>
      </c>
      <c r="F369" s="5"/>
      <c r="G369" s="26" t="str">
        <f t="shared" si="19"/>
        <v/>
      </c>
      <c r="I369" s="27">
        <v>11660</v>
      </c>
      <c r="J369" s="27">
        <v>11670</v>
      </c>
      <c r="K369" s="27">
        <v>60.3</v>
      </c>
      <c r="L369" s="27">
        <v>3.91</v>
      </c>
      <c r="M369" s="27">
        <f t="shared" ca="1" si="17"/>
        <v>0</v>
      </c>
      <c r="N369" s="27">
        <v>61.975999999999999</v>
      </c>
      <c r="O369" s="27">
        <f t="shared" ca="1" si="18"/>
        <v>0</v>
      </c>
      <c r="P369" s="27">
        <v>52</v>
      </c>
      <c r="Q369" s="27">
        <v>-48</v>
      </c>
      <c r="R369" s="27">
        <v>0</v>
      </c>
      <c r="S369" s="27">
        <v>0</v>
      </c>
      <c r="T369" s="27">
        <v>0</v>
      </c>
      <c r="U369" s="27">
        <v>0</v>
      </c>
      <c r="V369" s="27">
        <v>0</v>
      </c>
      <c r="W369" s="27">
        <v>0</v>
      </c>
      <c r="X369" s="27">
        <v>0</v>
      </c>
      <c r="Y369" s="27">
        <v>10</v>
      </c>
      <c r="Z369" s="27">
        <v>0</v>
      </c>
      <c r="AA369" s="27">
        <v>0</v>
      </c>
      <c r="AB369" s="27">
        <v>0</v>
      </c>
      <c r="AC369" s="27">
        <v>0</v>
      </c>
      <c r="AD369" s="27">
        <v>0</v>
      </c>
      <c r="AE369" s="27">
        <v>0</v>
      </c>
      <c r="AF369" s="27">
        <v>0</v>
      </c>
      <c r="AG369" s="27">
        <v>0</v>
      </c>
      <c r="AH369" s="27">
        <v>30</v>
      </c>
      <c r="AI369" s="27">
        <v>50</v>
      </c>
    </row>
    <row r="370" spans="1:35">
      <c r="A370" s="5"/>
      <c r="B370" s="5"/>
      <c r="C370" s="5" t="s">
        <v>313</v>
      </c>
      <c r="D370" s="5" t="s">
        <v>314</v>
      </c>
      <c r="E370" s="5" t="s">
        <v>315</v>
      </c>
      <c r="F370" s="5"/>
      <c r="G370" s="26" t="str">
        <f t="shared" si="19"/>
        <v/>
      </c>
      <c r="I370" s="27">
        <v>11670</v>
      </c>
      <c r="J370" s="27">
        <v>11680</v>
      </c>
      <c r="K370" s="27">
        <v>60.3</v>
      </c>
      <c r="L370" s="27">
        <v>3.91</v>
      </c>
      <c r="M370" s="27">
        <f t="shared" ca="1" si="17"/>
        <v>0</v>
      </c>
      <c r="N370" s="27">
        <v>61.975999999999999</v>
      </c>
      <c r="O370" s="27">
        <f t="shared" ca="1" si="18"/>
        <v>0</v>
      </c>
      <c r="P370" s="27">
        <v>52</v>
      </c>
      <c r="Q370" s="27">
        <v>-48</v>
      </c>
      <c r="R370" s="27">
        <v>0</v>
      </c>
      <c r="S370" s="27">
        <v>0</v>
      </c>
      <c r="T370" s="27">
        <v>0</v>
      </c>
      <c r="U370" s="27">
        <v>0</v>
      </c>
      <c r="V370" s="27">
        <v>0</v>
      </c>
      <c r="W370" s="27">
        <v>0</v>
      </c>
      <c r="X370" s="27">
        <v>0</v>
      </c>
      <c r="Y370" s="27">
        <v>10</v>
      </c>
      <c r="Z370" s="27">
        <v>0</v>
      </c>
      <c r="AA370" s="27">
        <v>0</v>
      </c>
      <c r="AB370" s="27">
        <v>0</v>
      </c>
      <c r="AC370" s="27">
        <v>0</v>
      </c>
      <c r="AD370" s="27">
        <v>0</v>
      </c>
      <c r="AE370" s="27">
        <v>0</v>
      </c>
      <c r="AF370" s="27">
        <v>0</v>
      </c>
      <c r="AG370" s="27">
        <v>0</v>
      </c>
      <c r="AH370" s="27">
        <v>30</v>
      </c>
      <c r="AI370" s="27">
        <v>50</v>
      </c>
    </row>
    <row r="371" spans="1:35">
      <c r="A371" s="5"/>
      <c r="B371" s="5"/>
      <c r="C371" s="5"/>
      <c r="D371" s="5"/>
      <c r="E371" s="5"/>
      <c r="F371" s="5"/>
      <c r="G371" s="26"/>
      <c r="I371" s="27">
        <v>11680</v>
      </c>
      <c r="J371" s="27">
        <v>11690</v>
      </c>
      <c r="K371" s="27">
        <v>60.3</v>
      </c>
      <c r="L371" s="27">
        <v>3.91</v>
      </c>
      <c r="M371" s="27">
        <f t="shared" ca="1" si="17"/>
        <v>300</v>
      </c>
      <c r="N371" s="27">
        <v>77.8</v>
      </c>
      <c r="O371" s="27">
        <f t="shared" ca="1" si="18"/>
        <v>127</v>
      </c>
      <c r="P371" s="27">
        <v>52</v>
      </c>
      <c r="Q371" s="27">
        <v>-48</v>
      </c>
      <c r="R371" s="27">
        <v>0</v>
      </c>
      <c r="S371" s="27">
        <v>0</v>
      </c>
      <c r="T371" s="27">
        <v>0</v>
      </c>
      <c r="U371" s="27">
        <v>0</v>
      </c>
      <c r="V371" s="27">
        <v>0</v>
      </c>
      <c r="W371" s="27">
        <v>0</v>
      </c>
      <c r="X371" s="27">
        <v>0</v>
      </c>
      <c r="Y371" s="27">
        <v>10</v>
      </c>
      <c r="Z371" s="27">
        <v>0</v>
      </c>
      <c r="AA371" s="27">
        <v>0</v>
      </c>
      <c r="AB371" s="27">
        <v>0</v>
      </c>
      <c r="AC371" s="27">
        <v>0</v>
      </c>
      <c r="AD371" s="27">
        <v>0</v>
      </c>
      <c r="AE371" s="27">
        <v>0</v>
      </c>
      <c r="AF371" s="27">
        <v>0</v>
      </c>
      <c r="AG371" s="27">
        <v>0</v>
      </c>
      <c r="AH371" s="27">
        <v>30</v>
      </c>
      <c r="AI371" s="27">
        <v>50</v>
      </c>
    </row>
    <row r="372" spans="1:35">
      <c r="A372" s="5">
        <v>9030</v>
      </c>
      <c r="B372" s="5">
        <v>9040</v>
      </c>
      <c r="C372" s="5" t="s">
        <v>282</v>
      </c>
      <c r="D372" s="5" t="s">
        <v>283</v>
      </c>
      <c r="E372" s="5"/>
      <c r="F372" s="5"/>
      <c r="G372" s="26" t="str">
        <f t="shared" si="19"/>
        <v>9030 9040</v>
      </c>
      <c r="I372" s="27">
        <v>11690</v>
      </c>
      <c r="J372" s="27">
        <v>11700</v>
      </c>
      <c r="K372" s="27">
        <v>60.3</v>
      </c>
      <c r="L372" s="27">
        <v>3.91</v>
      </c>
      <c r="M372" s="27">
        <f t="shared" ca="1" si="17"/>
        <v>0</v>
      </c>
      <c r="N372" s="27">
        <v>77.8</v>
      </c>
      <c r="O372" s="27">
        <f t="shared" ca="1" si="18"/>
        <v>0</v>
      </c>
      <c r="P372" s="27">
        <v>52</v>
      </c>
      <c r="Q372" s="27">
        <v>-48</v>
      </c>
      <c r="R372" s="27">
        <v>0</v>
      </c>
      <c r="S372" s="27">
        <v>0</v>
      </c>
      <c r="T372" s="27">
        <v>0</v>
      </c>
      <c r="U372" s="27">
        <v>0</v>
      </c>
      <c r="V372" s="27">
        <v>0</v>
      </c>
      <c r="W372" s="27">
        <v>0</v>
      </c>
      <c r="X372" s="27">
        <v>0</v>
      </c>
      <c r="Y372" s="27">
        <v>10</v>
      </c>
      <c r="Z372" s="27">
        <v>0</v>
      </c>
      <c r="AA372" s="27">
        <v>0</v>
      </c>
      <c r="AB372" s="27">
        <v>0</v>
      </c>
      <c r="AC372" s="27">
        <v>0</v>
      </c>
      <c r="AD372" s="27">
        <v>0</v>
      </c>
      <c r="AE372" s="27">
        <v>0</v>
      </c>
      <c r="AF372" s="27">
        <v>0</v>
      </c>
      <c r="AG372" s="27">
        <v>0</v>
      </c>
      <c r="AH372" s="27">
        <v>30</v>
      </c>
      <c r="AI372" s="27">
        <v>50</v>
      </c>
    </row>
    <row r="373" spans="1:35">
      <c r="A373" s="5"/>
      <c r="B373" s="5"/>
      <c r="C373" s="5" t="s">
        <v>284</v>
      </c>
      <c r="D373" s="5" t="s">
        <v>318</v>
      </c>
      <c r="E373" s="5"/>
      <c r="F373" s="5"/>
      <c r="G373" s="26" t="str">
        <f>LEFT(RIGHT(D373,7),3)</f>
        <v>300</v>
      </c>
      <c r="I373" s="27">
        <v>11700</v>
      </c>
      <c r="J373" s="27">
        <v>11710</v>
      </c>
      <c r="K373" s="27">
        <v>60.3</v>
      </c>
      <c r="L373" s="27">
        <v>3.91</v>
      </c>
      <c r="M373" s="27">
        <f t="shared" ca="1" si="17"/>
        <v>0</v>
      </c>
      <c r="N373" s="27">
        <v>77.8</v>
      </c>
      <c r="O373" s="27">
        <f t="shared" ca="1" si="18"/>
        <v>0</v>
      </c>
      <c r="P373" s="27">
        <v>52</v>
      </c>
      <c r="Q373" s="27">
        <v>-48</v>
      </c>
      <c r="R373" s="27">
        <v>0</v>
      </c>
      <c r="S373" s="27">
        <v>0</v>
      </c>
      <c r="T373" s="27">
        <v>0</v>
      </c>
      <c r="U373" s="27">
        <v>0</v>
      </c>
      <c r="V373" s="27">
        <v>0</v>
      </c>
      <c r="W373" s="27">
        <v>0</v>
      </c>
      <c r="X373" s="27">
        <v>0</v>
      </c>
      <c r="Y373" s="27">
        <v>10</v>
      </c>
      <c r="Z373" s="27">
        <v>0</v>
      </c>
      <c r="AA373" s="27">
        <v>0</v>
      </c>
      <c r="AB373" s="27">
        <v>0</v>
      </c>
      <c r="AC373" s="27">
        <v>0</v>
      </c>
      <c r="AD373" s="27">
        <v>0</v>
      </c>
      <c r="AE373" s="27">
        <v>0</v>
      </c>
      <c r="AF373" s="27">
        <v>0</v>
      </c>
      <c r="AG373" s="27">
        <v>0</v>
      </c>
      <c r="AH373" s="27">
        <v>30</v>
      </c>
      <c r="AI373" s="27">
        <v>50</v>
      </c>
    </row>
    <row r="374" spans="1:35">
      <c r="A374" s="5"/>
      <c r="B374" s="5"/>
      <c r="C374" s="5" t="s">
        <v>342</v>
      </c>
      <c r="D374" s="5" t="s">
        <v>339</v>
      </c>
      <c r="E374" s="5" t="s">
        <v>340</v>
      </c>
      <c r="F374" s="5"/>
      <c r="G374" s="26" t="str">
        <f>RIGHT(C374,7)</f>
        <v xml:space="preserve"> 61.976</v>
      </c>
      <c r="I374" s="27">
        <v>11710</v>
      </c>
      <c r="J374" s="27">
        <v>11712</v>
      </c>
      <c r="K374" s="27">
        <v>60.3</v>
      </c>
      <c r="L374" s="27">
        <v>3.91</v>
      </c>
      <c r="M374" s="27">
        <f t="shared" ca="1" si="17"/>
        <v>0</v>
      </c>
      <c r="N374" s="27">
        <v>77.8</v>
      </c>
      <c r="O374" s="27">
        <f t="shared" ca="1" si="18"/>
        <v>0</v>
      </c>
      <c r="P374" s="27">
        <v>52</v>
      </c>
      <c r="Q374" s="27">
        <v>-48</v>
      </c>
      <c r="R374" s="27">
        <v>0</v>
      </c>
      <c r="S374" s="27">
        <v>0</v>
      </c>
      <c r="T374" s="27">
        <v>0</v>
      </c>
      <c r="U374" s="27">
        <v>0</v>
      </c>
      <c r="V374" s="27">
        <v>0</v>
      </c>
      <c r="W374" s="27">
        <v>0</v>
      </c>
      <c r="X374" s="27">
        <v>0</v>
      </c>
      <c r="Y374" s="27">
        <v>10</v>
      </c>
      <c r="Z374" s="27">
        <v>0</v>
      </c>
      <c r="AA374" s="27">
        <v>0</v>
      </c>
      <c r="AB374" s="27">
        <v>0</v>
      </c>
      <c r="AC374" s="27">
        <v>0</v>
      </c>
      <c r="AD374" s="27">
        <v>0</v>
      </c>
      <c r="AE374" s="27">
        <v>0</v>
      </c>
      <c r="AF374" s="27">
        <v>0</v>
      </c>
      <c r="AG374" s="27">
        <v>0</v>
      </c>
      <c r="AH374" s="27">
        <v>30</v>
      </c>
      <c r="AI374" s="27">
        <v>50</v>
      </c>
    </row>
    <row r="375" spans="1:35">
      <c r="A375" s="5"/>
      <c r="B375" s="5"/>
      <c r="C375" s="5" t="s">
        <v>320</v>
      </c>
      <c r="D375" s="5" t="s">
        <v>290</v>
      </c>
      <c r="E375" s="5" t="s">
        <v>321</v>
      </c>
      <c r="F375" s="5"/>
      <c r="G375" s="26" t="str">
        <f>A375&amp;" "&amp;B375</f>
        <v/>
      </c>
      <c r="I375" s="27">
        <v>11712</v>
      </c>
      <c r="J375" s="27">
        <v>11714</v>
      </c>
      <c r="K375" s="27">
        <v>60.3</v>
      </c>
      <c r="L375" s="27">
        <v>3.91</v>
      </c>
      <c r="M375" s="27">
        <f t="shared" ca="1" si="17"/>
        <v>0</v>
      </c>
      <c r="N375" s="27">
        <v>77.8</v>
      </c>
      <c r="O375" s="27">
        <f t="shared" ca="1" si="18"/>
        <v>0</v>
      </c>
      <c r="P375" s="27">
        <v>52</v>
      </c>
      <c r="Q375" s="27">
        <v>-48</v>
      </c>
      <c r="R375" s="27">
        <v>0</v>
      </c>
      <c r="S375" s="27">
        <v>0</v>
      </c>
      <c r="T375" s="27">
        <v>0</v>
      </c>
      <c r="U375" s="27">
        <v>0</v>
      </c>
      <c r="V375" s="27">
        <v>0</v>
      </c>
      <c r="W375" s="27">
        <v>0</v>
      </c>
      <c r="X375" s="27">
        <v>0</v>
      </c>
      <c r="Y375" s="27">
        <v>10</v>
      </c>
      <c r="Z375" s="27">
        <v>0</v>
      </c>
      <c r="AA375" s="27">
        <v>0</v>
      </c>
      <c r="AB375" s="27">
        <v>0</v>
      </c>
      <c r="AC375" s="27">
        <v>0</v>
      </c>
      <c r="AD375" s="27">
        <v>0</v>
      </c>
      <c r="AE375" s="27">
        <v>0</v>
      </c>
      <c r="AF375" s="27">
        <v>0</v>
      </c>
      <c r="AG375" s="27">
        <v>0</v>
      </c>
      <c r="AH375" s="27">
        <v>30</v>
      </c>
      <c r="AI375" s="27">
        <v>50</v>
      </c>
    </row>
    <row r="376" spans="1:35">
      <c r="A376" s="5"/>
      <c r="B376" s="5"/>
      <c r="C376" s="5" t="s">
        <v>292</v>
      </c>
      <c r="D376" s="5" t="s">
        <v>322</v>
      </c>
      <c r="E376" s="5"/>
      <c r="F376" s="5"/>
      <c r="G376" s="26" t="str">
        <f t="shared" si="19"/>
        <v/>
      </c>
      <c r="I376" s="27">
        <v>11714</v>
      </c>
      <c r="J376" s="27">
        <v>11716</v>
      </c>
      <c r="K376" s="27">
        <v>60.3</v>
      </c>
      <c r="L376" s="27">
        <v>3.91</v>
      </c>
      <c r="M376" s="27">
        <f t="shared" ca="1" si="17"/>
        <v>0</v>
      </c>
      <c r="N376" s="27">
        <v>77.8</v>
      </c>
      <c r="O376" s="27">
        <f t="shared" ca="1" si="18"/>
        <v>0</v>
      </c>
      <c r="P376" s="27">
        <v>52</v>
      </c>
      <c r="Q376" s="27">
        <v>-48</v>
      </c>
      <c r="R376" s="27">
        <v>0</v>
      </c>
      <c r="S376" s="27">
        <v>0</v>
      </c>
      <c r="T376" s="27">
        <v>0</v>
      </c>
      <c r="U376" s="27">
        <v>0</v>
      </c>
      <c r="V376" s="27">
        <v>0</v>
      </c>
      <c r="W376" s="27">
        <v>0</v>
      </c>
      <c r="X376" s="27">
        <v>0</v>
      </c>
      <c r="Y376" s="27">
        <v>10</v>
      </c>
      <c r="Z376" s="27">
        <v>0</v>
      </c>
      <c r="AA376" s="27">
        <v>0</v>
      </c>
      <c r="AB376" s="27">
        <v>0</v>
      </c>
      <c r="AC376" s="27">
        <v>0</v>
      </c>
      <c r="AD376" s="27">
        <v>0</v>
      </c>
      <c r="AE376" s="27">
        <v>0</v>
      </c>
      <c r="AF376" s="27">
        <v>0</v>
      </c>
      <c r="AG376" s="27">
        <v>0</v>
      </c>
      <c r="AH376" s="27">
        <v>30</v>
      </c>
      <c r="AI376" s="27">
        <v>50</v>
      </c>
    </row>
    <row r="377" spans="1:35">
      <c r="A377" s="5"/>
      <c r="B377" s="5"/>
      <c r="C377" s="5" t="s">
        <v>294</v>
      </c>
      <c r="D377" s="5" t="s">
        <v>323</v>
      </c>
      <c r="E377" s="5"/>
      <c r="F377" s="5"/>
      <c r="G377" s="26" t="str">
        <f t="shared" si="19"/>
        <v/>
      </c>
      <c r="I377" s="27">
        <v>11716</v>
      </c>
      <c r="J377" s="27">
        <v>11721</v>
      </c>
      <c r="K377" s="27">
        <v>60.3</v>
      </c>
      <c r="L377" s="27">
        <v>3.91</v>
      </c>
      <c r="M377" s="27">
        <f t="shared" ca="1" si="17"/>
        <v>0</v>
      </c>
      <c r="N377" s="27">
        <v>77.8</v>
      </c>
      <c r="O377" s="27">
        <f t="shared" ca="1" si="18"/>
        <v>0</v>
      </c>
      <c r="P377" s="27">
        <v>52</v>
      </c>
      <c r="Q377" s="27">
        <v>-48</v>
      </c>
      <c r="R377" s="27">
        <v>0</v>
      </c>
      <c r="S377" s="27">
        <v>0</v>
      </c>
      <c r="T377" s="27">
        <v>0</v>
      </c>
      <c r="U377" s="27">
        <v>0</v>
      </c>
      <c r="V377" s="27">
        <v>0</v>
      </c>
      <c r="W377" s="27">
        <v>0</v>
      </c>
      <c r="X377" s="27">
        <v>0</v>
      </c>
      <c r="Y377" s="27">
        <v>10</v>
      </c>
      <c r="Z377" s="27">
        <v>0</v>
      </c>
      <c r="AA377" s="27">
        <v>0</v>
      </c>
      <c r="AB377" s="27">
        <v>0</v>
      </c>
      <c r="AC377" s="27">
        <v>0</v>
      </c>
      <c r="AD377" s="27">
        <v>0</v>
      </c>
      <c r="AE377" s="27">
        <v>0</v>
      </c>
      <c r="AF377" s="27">
        <v>0</v>
      </c>
      <c r="AG377" s="27">
        <v>0</v>
      </c>
      <c r="AH377" s="27">
        <v>30</v>
      </c>
      <c r="AI377" s="27">
        <v>50</v>
      </c>
    </row>
    <row r="378" spans="1:35">
      <c r="A378" s="5"/>
      <c r="B378" s="5"/>
      <c r="C378" s="5" t="s">
        <v>296</v>
      </c>
      <c r="D378" s="5" t="s">
        <v>324</v>
      </c>
      <c r="E378" s="5"/>
      <c r="F378" s="5"/>
      <c r="G378" s="26" t="str">
        <f t="shared" si="19"/>
        <v/>
      </c>
      <c r="I378" s="27">
        <v>11721</v>
      </c>
      <c r="J378" s="27">
        <v>11720</v>
      </c>
      <c r="K378" s="27">
        <v>60.3</v>
      </c>
      <c r="L378" s="27">
        <v>3.91</v>
      </c>
      <c r="M378" s="27">
        <f t="shared" ca="1" si="17"/>
        <v>0</v>
      </c>
      <c r="N378" s="27">
        <v>77.8</v>
      </c>
      <c r="O378" s="27">
        <f t="shared" ca="1" si="18"/>
        <v>0</v>
      </c>
      <c r="P378" s="27">
        <v>52</v>
      </c>
      <c r="Q378" s="27">
        <v>-48</v>
      </c>
      <c r="R378" s="27">
        <v>0</v>
      </c>
      <c r="S378" s="27">
        <v>0</v>
      </c>
      <c r="T378" s="27">
        <v>0</v>
      </c>
      <c r="U378" s="27">
        <v>0</v>
      </c>
      <c r="V378" s="27">
        <v>0</v>
      </c>
      <c r="W378" s="27">
        <v>0</v>
      </c>
      <c r="X378" s="27">
        <v>0</v>
      </c>
      <c r="Y378" s="27">
        <v>10</v>
      </c>
      <c r="Z378" s="27">
        <v>0</v>
      </c>
      <c r="AA378" s="27">
        <v>0</v>
      </c>
      <c r="AB378" s="27">
        <v>0</v>
      </c>
      <c r="AC378" s="27">
        <v>0</v>
      </c>
      <c r="AD378" s="27">
        <v>0</v>
      </c>
      <c r="AE378" s="27">
        <v>0</v>
      </c>
      <c r="AF378" s="27">
        <v>0</v>
      </c>
      <c r="AG378" s="27">
        <v>0</v>
      </c>
      <c r="AH378" s="27">
        <v>30</v>
      </c>
      <c r="AI378" s="27">
        <v>50</v>
      </c>
    </row>
    <row r="379" spans="1:35">
      <c r="A379" s="5"/>
      <c r="B379" s="5"/>
      <c r="C379" s="5" t="s">
        <v>298</v>
      </c>
      <c r="D379" s="5" t="s">
        <v>325</v>
      </c>
      <c r="E379" s="5"/>
      <c r="F379" s="5"/>
      <c r="G379" s="26" t="str">
        <f t="shared" si="19"/>
        <v/>
      </c>
      <c r="I379" s="27">
        <v>11720</v>
      </c>
      <c r="J379" s="27">
        <v>11725</v>
      </c>
      <c r="K379" s="27">
        <v>60.3</v>
      </c>
      <c r="L379" s="27">
        <v>3.91</v>
      </c>
      <c r="M379" s="27">
        <f t="shared" ca="1" si="17"/>
        <v>0</v>
      </c>
      <c r="N379" s="27">
        <v>77.8</v>
      </c>
      <c r="O379" s="27">
        <f t="shared" ca="1" si="18"/>
        <v>0</v>
      </c>
      <c r="P379" s="27">
        <v>52</v>
      </c>
      <c r="Q379" s="27">
        <v>-48</v>
      </c>
      <c r="R379" s="27">
        <v>0</v>
      </c>
      <c r="S379" s="27">
        <v>0</v>
      </c>
      <c r="T379" s="27">
        <v>0</v>
      </c>
      <c r="U379" s="27">
        <v>0</v>
      </c>
      <c r="V379" s="27">
        <v>0</v>
      </c>
      <c r="W379" s="27">
        <v>0</v>
      </c>
      <c r="X379" s="27">
        <v>0</v>
      </c>
      <c r="Y379" s="27">
        <v>10</v>
      </c>
      <c r="Z379" s="27">
        <v>0</v>
      </c>
      <c r="AA379" s="27">
        <v>0</v>
      </c>
      <c r="AB379" s="27">
        <v>0</v>
      </c>
      <c r="AC379" s="27">
        <v>0</v>
      </c>
      <c r="AD379" s="27">
        <v>0</v>
      </c>
      <c r="AE379" s="27">
        <v>0</v>
      </c>
      <c r="AF379" s="27">
        <v>0</v>
      </c>
      <c r="AG379" s="27">
        <v>0</v>
      </c>
      <c r="AH379" s="27">
        <v>30</v>
      </c>
      <c r="AI379" s="27">
        <v>50</v>
      </c>
    </row>
    <row r="380" spans="1:35">
      <c r="A380" s="5"/>
      <c r="B380" s="5"/>
      <c r="C380" s="5" t="s">
        <v>326</v>
      </c>
      <c r="D380" s="5" t="s">
        <v>327</v>
      </c>
      <c r="E380" s="5"/>
      <c r="F380" s="5"/>
      <c r="G380" s="26" t="str">
        <f t="shared" si="19"/>
        <v/>
      </c>
      <c r="I380" s="27">
        <v>11725</v>
      </c>
      <c r="J380" s="27">
        <v>11730</v>
      </c>
      <c r="K380" s="27">
        <v>60.3</v>
      </c>
      <c r="L380" s="27">
        <v>3.91</v>
      </c>
      <c r="M380" s="27">
        <f t="shared" ca="1" si="17"/>
        <v>0</v>
      </c>
      <c r="N380" s="27">
        <v>77.8</v>
      </c>
      <c r="O380" s="27">
        <f t="shared" ca="1" si="18"/>
        <v>0</v>
      </c>
      <c r="P380" s="27">
        <v>52</v>
      </c>
      <c r="Q380" s="27">
        <v>-48</v>
      </c>
      <c r="R380" s="27">
        <v>0</v>
      </c>
      <c r="S380" s="27">
        <v>0</v>
      </c>
      <c r="T380" s="27">
        <v>0</v>
      </c>
      <c r="U380" s="27">
        <v>0</v>
      </c>
      <c r="V380" s="27">
        <v>0</v>
      </c>
      <c r="W380" s="27">
        <v>0</v>
      </c>
      <c r="X380" s="27">
        <v>0</v>
      </c>
      <c r="Y380" s="27">
        <v>10</v>
      </c>
      <c r="Z380" s="27">
        <v>0</v>
      </c>
      <c r="AA380" s="27">
        <v>0</v>
      </c>
      <c r="AB380" s="27">
        <v>0</v>
      </c>
      <c r="AC380" s="27">
        <v>0</v>
      </c>
      <c r="AD380" s="27">
        <v>0</v>
      </c>
      <c r="AE380" s="27">
        <v>0</v>
      </c>
      <c r="AF380" s="27">
        <v>0</v>
      </c>
      <c r="AG380" s="27">
        <v>0</v>
      </c>
      <c r="AH380" s="27">
        <v>30</v>
      </c>
      <c r="AI380" s="27">
        <v>50</v>
      </c>
    </row>
    <row r="381" spans="1:35">
      <c r="A381" s="5"/>
      <c r="B381" s="5"/>
      <c r="C381" s="5" t="s">
        <v>328</v>
      </c>
      <c r="D381" s="5" t="s">
        <v>329</v>
      </c>
      <c r="E381" s="5"/>
      <c r="F381" s="5"/>
      <c r="G381" s="26" t="str">
        <f t="shared" si="19"/>
        <v/>
      </c>
      <c r="I381" s="27">
        <v>113</v>
      </c>
      <c r="J381" s="27">
        <v>121</v>
      </c>
      <c r="K381" s="27">
        <v>219.1</v>
      </c>
      <c r="L381" s="27">
        <v>8.18</v>
      </c>
      <c r="M381" s="27">
        <f t="shared" ca="1" si="17"/>
        <v>0</v>
      </c>
      <c r="N381" s="27">
        <v>77.8</v>
      </c>
      <c r="O381" s="27">
        <f t="shared" ca="1" si="18"/>
        <v>0</v>
      </c>
      <c r="P381" s="27">
        <v>110</v>
      </c>
      <c r="Q381" s="27">
        <v>-48</v>
      </c>
      <c r="R381" s="27">
        <v>0</v>
      </c>
      <c r="S381" s="27">
        <v>0</v>
      </c>
      <c r="T381" s="27">
        <v>0</v>
      </c>
      <c r="U381" s="27">
        <v>0</v>
      </c>
      <c r="V381" s="27">
        <v>0</v>
      </c>
      <c r="W381" s="27">
        <v>0</v>
      </c>
      <c r="X381" s="27">
        <v>0</v>
      </c>
      <c r="Y381" s="27">
        <v>10</v>
      </c>
      <c r="Z381" s="27">
        <v>0</v>
      </c>
      <c r="AA381" s="27">
        <v>0</v>
      </c>
      <c r="AB381" s="27">
        <v>0</v>
      </c>
      <c r="AC381" s="27">
        <v>0</v>
      </c>
      <c r="AD381" s="27">
        <v>0</v>
      </c>
      <c r="AE381" s="27">
        <v>0</v>
      </c>
      <c r="AF381" s="27">
        <v>0</v>
      </c>
      <c r="AG381" s="27">
        <v>0</v>
      </c>
      <c r="AH381" s="27">
        <v>30</v>
      </c>
      <c r="AI381" s="27"/>
    </row>
    <row r="382" spans="1:35">
      <c r="A382" s="5"/>
      <c r="B382" s="5"/>
      <c r="C382" s="5" t="s">
        <v>304</v>
      </c>
      <c r="D382" s="5" t="s">
        <v>330</v>
      </c>
      <c r="E382" s="5"/>
      <c r="F382" s="5"/>
      <c r="G382" s="26" t="str">
        <f t="shared" si="19"/>
        <v/>
      </c>
      <c r="I382" s="27">
        <v>121</v>
      </c>
      <c r="J382" s="27">
        <v>116</v>
      </c>
      <c r="K382" s="27">
        <v>219.1</v>
      </c>
      <c r="L382" s="27">
        <v>8.18</v>
      </c>
      <c r="M382" s="27">
        <f t="shared" ca="1" si="17"/>
        <v>0</v>
      </c>
      <c r="N382" s="27">
        <v>77.8</v>
      </c>
      <c r="O382" s="27">
        <f t="shared" ca="1" si="18"/>
        <v>0</v>
      </c>
      <c r="P382" s="27">
        <v>110</v>
      </c>
      <c r="Q382" s="27">
        <v>-48</v>
      </c>
      <c r="R382" s="27">
        <v>0</v>
      </c>
      <c r="S382" s="27">
        <v>0</v>
      </c>
      <c r="T382" s="27">
        <v>0</v>
      </c>
      <c r="U382" s="27">
        <v>0</v>
      </c>
      <c r="V382" s="27">
        <v>0</v>
      </c>
      <c r="W382" s="27">
        <v>0</v>
      </c>
      <c r="X382" s="27">
        <v>0</v>
      </c>
      <c r="Y382" s="27">
        <v>10</v>
      </c>
      <c r="Z382" s="27">
        <v>0</v>
      </c>
      <c r="AA382" s="27">
        <v>0</v>
      </c>
      <c r="AB382" s="27">
        <v>0</v>
      </c>
      <c r="AC382" s="27">
        <v>0</v>
      </c>
      <c r="AD382" s="27">
        <v>0</v>
      </c>
      <c r="AE382" s="27">
        <v>0</v>
      </c>
      <c r="AF382" s="27">
        <v>0</v>
      </c>
      <c r="AG382" s="27">
        <v>0</v>
      </c>
      <c r="AH382" s="27">
        <v>30</v>
      </c>
      <c r="AI382" s="27">
        <v>200</v>
      </c>
    </row>
    <row r="383" spans="1:35">
      <c r="A383" s="5"/>
      <c r="B383" s="5"/>
      <c r="C383" s="5" t="s">
        <v>331</v>
      </c>
      <c r="D383" s="5" t="s">
        <v>332</v>
      </c>
      <c r="E383" s="5"/>
      <c r="F383" s="5"/>
      <c r="G383" s="26" t="str">
        <f t="shared" si="19"/>
        <v/>
      </c>
      <c r="I383" s="27">
        <v>116</v>
      </c>
      <c r="J383" s="27">
        <v>117</v>
      </c>
      <c r="K383" s="27">
        <v>219.1</v>
      </c>
      <c r="L383" s="27">
        <v>8.18</v>
      </c>
      <c r="M383" s="27">
        <f t="shared" ca="1" si="17"/>
        <v>0</v>
      </c>
      <c r="N383" s="27">
        <v>77.8</v>
      </c>
      <c r="O383" s="27">
        <f t="shared" ca="1" si="18"/>
        <v>0</v>
      </c>
      <c r="P383" s="27">
        <v>110</v>
      </c>
      <c r="Q383" s="27">
        <v>-48</v>
      </c>
      <c r="R383" s="27">
        <v>0</v>
      </c>
      <c r="S383" s="27">
        <v>0</v>
      </c>
      <c r="T383" s="27">
        <v>0</v>
      </c>
      <c r="U383" s="27">
        <v>0</v>
      </c>
      <c r="V383" s="27">
        <v>0</v>
      </c>
      <c r="W383" s="27">
        <v>0</v>
      </c>
      <c r="X383" s="27">
        <v>0</v>
      </c>
      <c r="Y383" s="27">
        <v>10</v>
      </c>
      <c r="Z383" s="27">
        <v>0</v>
      </c>
      <c r="AA383" s="27">
        <v>0</v>
      </c>
      <c r="AB383" s="27">
        <v>0</v>
      </c>
      <c r="AC383" s="27">
        <v>0</v>
      </c>
      <c r="AD383" s="27">
        <v>0</v>
      </c>
      <c r="AE383" s="27">
        <v>0</v>
      </c>
      <c r="AF383" s="27">
        <v>0</v>
      </c>
      <c r="AG383" s="27">
        <v>0</v>
      </c>
      <c r="AH383" s="27">
        <v>30</v>
      </c>
      <c r="AI383" s="27">
        <v>200</v>
      </c>
    </row>
    <row r="384" spans="1:35">
      <c r="A384" s="5"/>
      <c r="B384" s="5"/>
      <c r="C384" s="5" t="s">
        <v>333</v>
      </c>
      <c r="D384" s="5" t="s">
        <v>334</v>
      </c>
      <c r="E384" s="5"/>
      <c r="F384" s="5"/>
      <c r="G384" s="26" t="str">
        <f t="shared" si="19"/>
        <v/>
      </c>
      <c r="I384" s="27">
        <v>117</v>
      </c>
      <c r="J384" s="27">
        <v>120</v>
      </c>
      <c r="K384" s="27">
        <v>219.1</v>
      </c>
      <c r="L384" s="27">
        <v>8.18</v>
      </c>
      <c r="M384" s="27">
        <f t="shared" ca="1" si="17"/>
        <v>0</v>
      </c>
      <c r="N384" s="27">
        <v>77.8</v>
      </c>
      <c r="O384" s="27">
        <f t="shared" ca="1" si="18"/>
        <v>0</v>
      </c>
      <c r="P384" s="27">
        <v>110</v>
      </c>
      <c r="Q384" s="27">
        <v>-48</v>
      </c>
      <c r="R384" s="27">
        <v>0</v>
      </c>
      <c r="S384" s="27">
        <v>0</v>
      </c>
      <c r="T384" s="27">
        <v>0</v>
      </c>
      <c r="U384" s="27">
        <v>0</v>
      </c>
      <c r="V384" s="27">
        <v>0</v>
      </c>
      <c r="W384" s="27">
        <v>0</v>
      </c>
      <c r="X384" s="27">
        <v>0</v>
      </c>
      <c r="Y384" s="27">
        <v>10</v>
      </c>
      <c r="Z384" s="27">
        <v>0</v>
      </c>
      <c r="AA384" s="27">
        <v>0</v>
      </c>
      <c r="AB384" s="27">
        <v>0</v>
      </c>
      <c r="AC384" s="27">
        <v>0</v>
      </c>
      <c r="AD384" s="27">
        <v>0</v>
      </c>
      <c r="AE384" s="27">
        <v>0</v>
      </c>
      <c r="AF384" s="27">
        <v>0</v>
      </c>
      <c r="AG384" s="27">
        <v>0</v>
      </c>
      <c r="AH384" s="27">
        <v>30</v>
      </c>
      <c r="AI384" s="27">
        <v>200</v>
      </c>
    </row>
    <row r="385" spans="1:35">
      <c r="A385" s="5"/>
      <c r="B385" s="5"/>
      <c r="C385" s="5" t="s">
        <v>310</v>
      </c>
      <c r="D385" s="5" t="s">
        <v>293</v>
      </c>
      <c r="E385" s="5"/>
      <c r="F385" s="5"/>
      <c r="G385" s="26" t="str">
        <f t="shared" si="19"/>
        <v/>
      </c>
      <c r="I385" s="27">
        <v>120</v>
      </c>
      <c r="J385" s="27">
        <v>1200</v>
      </c>
      <c r="K385" s="27">
        <v>219.1</v>
      </c>
      <c r="L385" s="27">
        <v>8.18</v>
      </c>
      <c r="M385" s="27">
        <f t="shared" ca="1" si="17"/>
        <v>0</v>
      </c>
      <c r="N385" s="27">
        <v>77.8</v>
      </c>
      <c r="O385" s="27">
        <f t="shared" ca="1" si="18"/>
        <v>0</v>
      </c>
      <c r="P385" s="27">
        <v>110</v>
      </c>
      <c r="Q385" s="27">
        <v>-48</v>
      </c>
      <c r="R385" s="27">
        <v>0</v>
      </c>
      <c r="S385" s="27">
        <v>0</v>
      </c>
      <c r="T385" s="27">
        <v>0</v>
      </c>
      <c r="U385" s="27">
        <v>0</v>
      </c>
      <c r="V385" s="27">
        <v>0</v>
      </c>
      <c r="W385" s="27">
        <v>0</v>
      </c>
      <c r="X385" s="27">
        <v>0</v>
      </c>
      <c r="Y385" s="27">
        <v>10</v>
      </c>
      <c r="Z385" s="27">
        <v>0</v>
      </c>
      <c r="AA385" s="27">
        <v>0</v>
      </c>
      <c r="AB385" s="27">
        <v>0</v>
      </c>
      <c r="AC385" s="27">
        <v>0</v>
      </c>
      <c r="AD385" s="27">
        <v>0</v>
      </c>
      <c r="AE385" s="27">
        <v>0</v>
      </c>
      <c r="AF385" s="27">
        <v>0</v>
      </c>
      <c r="AG385" s="27">
        <v>0</v>
      </c>
      <c r="AH385" s="27">
        <v>30</v>
      </c>
      <c r="AI385" s="27">
        <v>200</v>
      </c>
    </row>
    <row r="386" spans="1:35">
      <c r="A386" s="5"/>
      <c r="B386" s="5"/>
      <c r="C386" s="5" t="s">
        <v>335</v>
      </c>
      <c r="D386" s="5" t="s">
        <v>336</v>
      </c>
      <c r="E386" s="5" t="s">
        <v>314</v>
      </c>
      <c r="F386" s="5"/>
      <c r="G386" s="26" t="str">
        <f t="shared" si="19"/>
        <v/>
      </c>
      <c r="I386" s="27">
        <v>1200</v>
      </c>
      <c r="J386" s="27">
        <v>130</v>
      </c>
      <c r="K386" s="27">
        <v>219.1</v>
      </c>
      <c r="L386" s="27">
        <v>8.18</v>
      </c>
      <c r="M386" s="27">
        <f t="shared" ca="1" si="17"/>
        <v>0</v>
      </c>
      <c r="N386" s="27">
        <v>77.8</v>
      </c>
      <c r="O386" s="27">
        <f t="shared" ca="1" si="18"/>
        <v>0</v>
      </c>
      <c r="P386" s="27">
        <v>110</v>
      </c>
      <c r="Q386" s="27">
        <v>-48</v>
      </c>
      <c r="R386" s="27">
        <v>0</v>
      </c>
      <c r="S386" s="27">
        <v>0</v>
      </c>
      <c r="T386" s="27">
        <v>0</v>
      </c>
      <c r="U386" s="27">
        <v>0</v>
      </c>
      <c r="V386" s="27">
        <v>0</v>
      </c>
      <c r="W386" s="27">
        <v>0</v>
      </c>
      <c r="X386" s="27">
        <v>0</v>
      </c>
      <c r="Y386" s="27">
        <v>10</v>
      </c>
      <c r="Z386" s="27">
        <v>0</v>
      </c>
      <c r="AA386" s="27">
        <v>0</v>
      </c>
      <c r="AB386" s="27">
        <v>0</v>
      </c>
      <c r="AC386" s="27">
        <v>0</v>
      </c>
      <c r="AD386" s="27">
        <v>0</v>
      </c>
      <c r="AE386" s="27">
        <v>0</v>
      </c>
      <c r="AF386" s="27">
        <v>0</v>
      </c>
      <c r="AG386" s="27">
        <v>0</v>
      </c>
      <c r="AH386" s="27">
        <v>30</v>
      </c>
      <c r="AI386" s="27">
        <v>200</v>
      </c>
    </row>
    <row r="387" spans="1:35">
      <c r="A387" s="5"/>
      <c r="B387" s="5"/>
      <c r="C387" s="5" t="s">
        <v>337</v>
      </c>
      <c r="D387" s="5"/>
      <c r="E387" s="5"/>
      <c r="F387" s="5"/>
      <c r="G387" s="26" t="str">
        <f t="shared" si="19"/>
        <v/>
      </c>
      <c r="I387" s="27">
        <v>130</v>
      </c>
      <c r="J387" s="27">
        <v>135</v>
      </c>
      <c r="K387" s="27">
        <v>219.1</v>
      </c>
      <c r="L387" s="27">
        <v>8.18</v>
      </c>
      <c r="M387" s="27">
        <f t="shared" ca="1" si="17"/>
        <v>0</v>
      </c>
      <c r="N387" s="27">
        <v>77.8</v>
      </c>
      <c r="O387" s="27">
        <f t="shared" ca="1" si="18"/>
        <v>0</v>
      </c>
      <c r="P387" s="27">
        <v>110</v>
      </c>
      <c r="Q387" s="27">
        <v>-48</v>
      </c>
      <c r="R387" s="27">
        <v>0</v>
      </c>
      <c r="S387" s="27">
        <v>0</v>
      </c>
      <c r="T387" s="27">
        <v>0</v>
      </c>
      <c r="U387" s="27">
        <v>0</v>
      </c>
      <c r="V387" s="27">
        <v>0</v>
      </c>
      <c r="W387" s="27">
        <v>0</v>
      </c>
      <c r="X387" s="27">
        <v>0</v>
      </c>
      <c r="Y387" s="27">
        <v>10</v>
      </c>
      <c r="Z387" s="27">
        <v>0</v>
      </c>
      <c r="AA387" s="27">
        <v>0</v>
      </c>
      <c r="AB387" s="27">
        <v>0</v>
      </c>
      <c r="AC387" s="27">
        <v>0</v>
      </c>
      <c r="AD387" s="27">
        <v>0</v>
      </c>
      <c r="AE387" s="27">
        <v>0</v>
      </c>
      <c r="AF387" s="27">
        <v>0</v>
      </c>
      <c r="AG387" s="27">
        <v>0</v>
      </c>
      <c r="AH387" s="27">
        <v>30</v>
      </c>
      <c r="AI387" s="27">
        <v>200</v>
      </c>
    </row>
    <row r="388" spans="1:35">
      <c r="A388" s="5"/>
      <c r="B388" s="5"/>
      <c r="C388" s="5"/>
      <c r="D388" s="5"/>
      <c r="E388" s="5"/>
      <c r="F388" s="5"/>
      <c r="G388" s="26"/>
      <c r="I388" s="27">
        <v>135</v>
      </c>
      <c r="J388" s="27">
        <v>140</v>
      </c>
      <c r="K388" s="27">
        <v>219.1</v>
      </c>
      <c r="L388" s="27">
        <v>8.18</v>
      </c>
      <c r="M388" s="27">
        <f t="shared" ca="1" si="17"/>
        <v>0</v>
      </c>
      <c r="N388" s="27">
        <v>77.8</v>
      </c>
      <c r="O388" s="27">
        <f t="shared" ca="1" si="18"/>
        <v>0</v>
      </c>
      <c r="P388" s="27">
        <v>110</v>
      </c>
      <c r="Q388" s="27">
        <v>-48</v>
      </c>
      <c r="R388" s="27">
        <v>0</v>
      </c>
      <c r="S388" s="27">
        <v>0</v>
      </c>
      <c r="T388" s="27">
        <v>0</v>
      </c>
      <c r="U388" s="27">
        <v>0</v>
      </c>
      <c r="V388" s="27">
        <v>0</v>
      </c>
      <c r="W388" s="27">
        <v>0</v>
      </c>
      <c r="X388" s="27">
        <v>0</v>
      </c>
      <c r="Y388" s="27">
        <v>10</v>
      </c>
      <c r="Z388" s="27">
        <v>0</v>
      </c>
      <c r="AA388" s="27">
        <v>0</v>
      </c>
      <c r="AB388" s="27">
        <v>0</v>
      </c>
      <c r="AC388" s="27">
        <v>0</v>
      </c>
      <c r="AD388" s="27">
        <v>0</v>
      </c>
      <c r="AE388" s="27">
        <v>0</v>
      </c>
      <c r="AF388" s="27">
        <v>0</v>
      </c>
      <c r="AG388" s="27">
        <v>0</v>
      </c>
      <c r="AH388" s="27">
        <v>30</v>
      </c>
      <c r="AI388" s="27">
        <v>200</v>
      </c>
    </row>
    <row r="389" spans="1:35">
      <c r="A389" s="5">
        <v>9160</v>
      </c>
      <c r="B389" s="5">
        <v>9170</v>
      </c>
      <c r="C389" s="5" t="s">
        <v>282</v>
      </c>
      <c r="D389" s="5" t="s">
        <v>283</v>
      </c>
      <c r="E389" s="5"/>
      <c r="F389" s="5"/>
      <c r="G389" s="26" t="str">
        <f t="shared" si="19"/>
        <v>9160 9170</v>
      </c>
      <c r="I389" s="27">
        <v>140</v>
      </c>
      <c r="J389" s="27">
        <v>145</v>
      </c>
      <c r="K389" s="27">
        <v>219.1</v>
      </c>
      <c r="L389" s="27">
        <v>8.18</v>
      </c>
      <c r="M389" s="27">
        <f t="shared" ca="1" si="17"/>
        <v>0</v>
      </c>
      <c r="N389" s="27">
        <v>77.8</v>
      </c>
      <c r="O389" s="27">
        <f t="shared" ca="1" si="18"/>
        <v>0</v>
      </c>
      <c r="P389" s="27">
        <v>110</v>
      </c>
      <c r="Q389" s="27">
        <v>-48</v>
      </c>
      <c r="R389" s="27">
        <v>0</v>
      </c>
      <c r="S389" s="27">
        <v>0</v>
      </c>
      <c r="T389" s="27">
        <v>0</v>
      </c>
      <c r="U389" s="27">
        <v>0</v>
      </c>
      <c r="V389" s="27">
        <v>0</v>
      </c>
      <c r="W389" s="27">
        <v>0</v>
      </c>
      <c r="X389" s="27">
        <v>0</v>
      </c>
      <c r="Y389" s="27">
        <v>10</v>
      </c>
      <c r="Z389" s="27">
        <v>0</v>
      </c>
      <c r="AA389" s="27">
        <v>0</v>
      </c>
      <c r="AB389" s="27">
        <v>0</v>
      </c>
      <c r="AC389" s="27">
        <v>0</v>
      </c>
      <c r="AD389" s="27">
        <v>0</v>
      </c>
      <c r="AE389" s="27">
        <v>0</v>
      </c>
      <c r="AF389" s="27">
        <v>0</v>
      </c>
      <c r="AG389" s="27">
        <v>0</v>
      </c>
      <c r="AH389" s="27">
        <v>30</v>
      </c>
      <c r="AI389" s="27">
        <v>200</v>
      </c>
    </row>
    <row r="390" spans="1:35">
      <c r="A390" s="5"/>
      <c r="B390" s="5"/>
      <c r="C390" s="5" t="s">
        <v>284</v>
      </c>
      <c r="D390" s="5" t="s">
        <v>318</v>
      </c>
      <c r="E390" s="5"/>
      <c r="F390" s="5"/>
      <c r="G390" s="26" t="str">
        <f>LEFT(RIGHT(D390,7),3)</f>
        <v>300</v>
      </c>
      <c r="I390" s="27">
        <v>145</v>
      </c>
      <c r="J390" s="27">
        <v>152</v>
      </c>
      <c r="K390" s="27">
        <v>219.1</v>
      </c>
      <c r="L390" s="27">
        <v>8.18</v>
      </c>
      <c r="M390" s="27">
        <f t="shared" ca="1" si="17"/>
        <v>0</v>
      </c>
      <c r="N390" s="27">
        <v>77.8</v>
      </c>
      <c r="O390" s="27">
        <f t="shared" ca="1" si="18"/>
        <v>0</v>
      </c>
      <c r="P390" s="27">
        <v>110</v>
      </c>
      <c r="Q390" s="27">
        <v>-48</v>
      </c>
      <c r="R390" s="27">
        <v>0</v>
      </c>
      <c r="S390" s="27">
        <v>0</v>
      </c>
      <c r="T390" s="27">
        <v>0</v>
      </c>
      <c r="U390" s="27">
        <v>0</v>
      </c>
      <c r="V390" s="27">
        <v>0</v>
      </c>
      <c r="W390" s="27">
        <v>0</v>
      </c>
      <c r="X390" s="27">
        <v>0</v>
      </c>
      <c r="Y390" s="27">
        <v>10</v>
      </c>
      <c r="Z390" s="27">
        <v>0</v>
      </c>
      <c r="AA390" s="27">
        <v>0</v>
      </c>
      <c r="AB390" s="27">
        <v>0</v>
      </c>
      <c r="AC390" s="27">
        <v>0</v>
      </c>
      <c r="AD390" s="27">
        <v>0</v>
      </c>
      <c r="AE390" s="27">
        <v>0</v>
      </c>
      <c r="AF390" s="27">
        <v>0</v>
      </c>
      <c r="AG390" s="27">
        <v>0</v>
      </c>
      <c r="AH390" s="27">
        <v>30</v>
      </c>
      <c r="AI390" s="27">
        <v>200</v>
      </c>
    </row>
    <row r="391" spans="1:35">
      <c r="A391" s="5"/>
      <c r="B391" s="5"/>
      <c r="C391" s="5" t="s">
        <v>342</v>
      </c>
      <c r="D391" s="5" t="s">
        <v>339</v>
      </c>
      <c r="E391" s="5" t="s">
        <v>340</v>
      </c>
      <c r="F391" s="5"/>
      <c r="G391" s="26">
        <v>61.975999999999999</v>
      </c>
      <c r="I391" s="27">
        <v>152</v>
      </c>
      <c r="J391" s="27">
        <v>147</v>
      </c>
      <c r="K391" s="27">
        <v>219.1</v>
      </c>
      <c r="L391" s="27">
        <v>8.18</v>
      </c>
      <c r="M391" s="27">
        <f t="shared" ca="1" si="17"/>
        <v>0</v>
      </c>
      <c r="N391" s="27">
        <v>77.8</v>
      </c>
      <c r="O391" s="27">
        <f t="shared" ca="1" si="18"/>
        <v>0</v>
      </c>
      <c r="P391" s="27">
        <v>110</v>
      </c>
      <c r="Q391" s="27">
        <v>-48</v>
      </c>
      <c r="R391" s="27">
        <v>0</v>
      </c>
      <c r="S391" s="27">
        <v>0</v>
      </c>
      <c r="T391" s="27">
        <v>0</v>
      </c>
      <c r="U391" s="27">
        <v>0</v>
      </c>
      <c r="V391" s="27">
        <v>0</v>
      </c>
      <c r="W391" s="27">
        <v>0</v>
      </c>
      <c r="X391" s="27">
        <v>0</v>
      </c>
      <c r="Y391" s="27">
        <v>10</v>
      </c>
      <c r="Z391" s="27">
        <v>0</v>
      </c>
      <c r="AA391" s="27">
        <v>0</v>
      </c>
      <c r="AB391" s="27">
        <v>0</v>
      </c>
      <c r="AC391" s="27">
        <v>0</v>
      </c>
      <c r="AD391" s="27">
        <v>0</v>
      </c>
      <c r="AE391" s="27">
        <v>0</v>
      </c>
      <c r="AF391" s="27">
        <v>0</v>
      </c>
      <c r="AG391" s="27">
        <v>0</v>
      </c>
      <c r="AH391" s="27">
        <v>30</v>
      </c>
      <c r="AI391" s="27">
        <v>200</v>
      </c>
    </row>
    <row r="392" spans="1:35">
      <c r="A392" s="5"/>
      <c r="B392" s="5"/>
      <c r="C392" s="5" t="s">
        <v>320</v>
      </c>
      <c r="D392" s="5" t="s">
        <v>290</v>
      </c>
      <c r="E392" s="5" t="s">
        <v>321</v>
      </c>
      <c r="F392" s="5"/>
      <c r="G392" s="26" t="str">
        <f t="shared" si="19"/>
        <v/>
      </c>
      <c r="I392" s="27">
        <v>147</v>
      </c>
      <c r="J392" s="27">
        <v>146</v>
      </c>
      <c r="K392" s="27">
        <v>219.1</v>
      </c>
      <c r="L392" s="27">
        <v>8.18</v>
      </c>
      <c r="M392" s="27">
        <f t="shared" ca="1" si="17"/>
        <v>0</v>
      </c>
      <c r="N392" s="27">
        <v>77.8</v>
      </c>
      <c r="O392" s="27">
        <f t="shared" ca="1" si="18"/>
        <v>0</v>
      </c>
      <c r="P392" s="27">
        <v>110</v>
      </c>
      <c r="Q392" s="27">
        <v>-48</v>
      </c>
      <c r="R392" s="27">
        <v>0</v>
      </c>
      <c r="S392" s="27">
        <v>0</v>
      </c>
      <c r="T392" s="27">
        <v>0</v>
      </c>
      <c r="U392" s="27">
        <v>0</v>
      </c>
      <c r="V392" s="27">
        <v>0</v>
      </c>
      <c r="W392" s="27">
        <v>0</v>
      </c>
      <c r="X392" s="27">
        <v>0</v>
      </c>
      <c r="Y392" s="27">
        <v>10</v>
      </c>
      <c r="Z392" s="27">
        <v>0</v>
      </c>
      <c r="AA392" s="27">
        <v>0</v>
      </c>
      <c r="AB392" s="27">
        <v>0</v>
      </c>
      <c r="AC392" s="27">
        <v>0</v>
      </c>
      <c r="AD392" s="27">
        <v>0</v>
      </c>
      <c r="AE392" s="27">
        <v>0</v>
      </c>
      <c r="AF392" s="27">
        <v>0</v>
      </c>
      <c r="AG392" s="27">
        <v>0</v>
      </c>
      <c r="AH392" s="27">
        <v>30</v>
      </c>
      <c r="AI392" s="27">
        <v>200</v>
      </c>
    </row>
    <row r="393" spans="1:35">
      <c r="A393" s="5"/>
      <c r="B393" s="5"/>
      <c r="C393" s="5" t="s">
        <v>292</v>
      </c>
      <c r="D393" s="5" t="s">
        <v>322</v>
      </c>
      <c r="E393" s="5"/>
      <c r="F393" s="5"/>
      <c r="G393" s="26" t="str">
        <f t="shared" si="19"/>
        <v/>
      </c>
      <c r="I393" s="27">
        <v>146</v>
      </c>
      <c r="J393" s="27">
        <v>150</v>
      </c>
      <c r="K393" s="27">
        <v>219.1</v>
      </c>
      <c r="L393" s="27">
        <v>8.18</v>
      </c>
      <c r="M393" s="27">
        <f t="shared" ca="1" si="17"/>
        <v>0</v>
      </c>
      <c r="N393" s="27">
        <v>77.8</v>
      </c>
      <c r="O393" s="27">
        <f t="shared" ca="1" si="18"/>
        <v>0</v>
      </c>
      <c r="P393" s="27">
        <v>110</v>
      </c>
      <c r="Q393" s="27">
        <v>-48</v>
      </c>
      <c r="R393" s="27">
        <v>0</v>
      </c>
      <c r="S393" s="27">
        <v>0</v>
      </c>
      <c r="T393" s="27">
        <v>0</v>
      </c>
      <c r="U393" s="27">
        <v>0</v>
      </c>
      <c r="V393" s="27">
        <v>0</v>
      </c>
      <c r="W393" s="27">
        <v>0</v>
      </c>
      <c r="X393" s="27">
        <v>0</v>
      </c>
      <c r="Y393" s="27">
        <v>10</v>
      </c>
      <c r="Z393" s="27">
        <v>0</v>
      </c>
      <c r="AA393" s="27">
        <v>0</v>
      </c>
      <c r="AB393" s="27">
        <v>0</v>
      </c>
      <c r="AC393" s="27">
        <v>0</v>
      </c>
      <c r="AD393" s="27">
        <v>0</v>
      </c>
      <c r="AE393" s="27">
        <v>0</v>
      </c>
      <c r="AF393" s="27">
        <v>0</v>
      </c>
      <c r="AG393" s="27">
        <v>0</v>
      </c>
      <c r="AH393" s="27">
        <v>30</v>
      </c>
      <c r="AI393" s="27">
        <v>200</v>
      </c>
    </row>
    <row r="394" spans="1:35">
      <c r="A394" s="5"/>
      <c r="B394" s="5"/>
      <c r="C394" s="5" t="s">
        <v>294</v>
      </c>
      <c r="D394" s="5" t="s">
        <v>323</v>
      </c>
      <c r="E394" s="5"/>
      <c r="F394" s="5"/>
      <c r="G394" s="26" t="str">
        <f t="shared" si="19"/>
        <v/>
      </c>
      <c r="I394" s="27">
        <v>150</v>
      </c>
      <c r="J394" s="27">
        <v>151</v>
      </c>
      <c r="K394" s="27">
        <v>219.1</v>
      </c>
      <c r="L394" s="27">
        <v>8.18</v>
      </c>
      <c r="M394" s="27">
        <f t="shared" ca="1" si="17"/>
        <v>0</v>
      </c>
      <c r="N394" s="27">
        <v>77.8</v>
      </c>
      <c r="O394" s="27">
        <f t="shared" ca="1" si="18"/>
        <v>0</v>
      </c>
      <c r="P394" s="27">
        <v>110</v>
      </c>
      <c r="Q394" s="27">
        <v>-48</v>
      </c>
      <c r="R394" s="27">
        <v>0</v>
      </c>
      <c r="S394" s="27">
        <v>0</v>
      </c>
      <c r="T394" s="27">
        <v>0</v>
      </c>
      <c r="U394" s="27">
        <v>0</v>
      </c>
      <c r="V394" s="27">
        <v>0</v>
      </c>
      <c r="W394" s="27">
        <v>0</v>
      </c>
      <c r="X394" s="27">
        <v>0</v>
      </c>
      <c r="Y394" s="27">
        <v>10</v>
      </c>
      <c r="Z394" s="27">
        <v>0</v>
      </c>
      <c r="AA394" s="27">
        <v>0</v>
      </c>
      <c r="AB394" s="27">
        <v>0</v>
      </c>
      <c r="AC394" s="27">
        <v>0</v>
      </c>
      <c r="AD394" s="27">
        <v>0</v>
      </c>
      <c r="AE394" s="27">
        <v>0</v>
      </c>
      <c r="AF394" s="27">
        <v>0</v>
      </c>
      <c r="AG394" s="27">
        <v>0</v>
      </c>
      <c r="AH394" s="27">
        <v>30</v>
      </c>
      <c r="AI394" s="27">
        <v>200</v>
      </c>
    </row>
    <row r="395" spans="1:35">
      <c r="A395" s="5"/>
      <c r="B395" s="5"/>
      <c r="C395" s="5" t="s">
        <v>296</v>
      </c>
      <c r="D395" s="5" t="s">
        <v>324</v>
      </c>
      <c r="E395" s="5"/>
      <c r="F395" s="5"/>
      <c r="G395" s="26" t="str">
        <f t="shared" si="19"/>
        <v/>
      </c>
      <c r="I395" s="27">
        <v>151</v>
      </c>
      <c r="J395" s="27">
        <v>160</v>
      </c>
      <c r="K395" s="27">
        <v>219.1</v>
      </c>
      <c r="L395" s="27">
        <v>8.18</v>
      </c>
      <c r="M395" s="27">
        <f t="shared" ref="M395:M458" ca="1" si="20">IFERROR(OFFSET($G$11,MATCH(I395&amp;" "&amp;J395,$G$11:$G$1939,0),0),0)</f>
        <v>0</v>
      </c>
      <c r="N395" s="27">
        <v>77.8</v>
      </c>
      <c r="O395" s="27">
        <f t="shared" ca="1" si="18"/>
        <v>0</v>
      </c>
      <c r="P395" s="27">
        <v>110</v>
      </c>
      <c r="Q395" s="27">
        <v>-48</v>
      </c>
      <c r="R395" s="27">
        <v>0</v>
      </c>
      <c r="S395" s="27">
        <v>0</v>
      </c>
      <c r="T395" s="27">
        <v>0</v>
      </c>
      <c r="U395" s="27">
        <v>0</v>
      </c>
      <c r="V395" s="27">
        <v>0</v>
      </c>
      <c r="W395" s="27">
        <v>0</v>
      </c>
      <c r="X395" s="27">
        <v>0</v>
      </c>
      <c r="Y395" s="27">
        <v>10</v>
      </c>
      <c r="Z395" s="27">
        <v>0</v>
      </c>
      <c r="AA395" s="27">
        <v>0</v>
      </c>
      <c r="AB395" s="27">
        <v>0</v>
      </c>
      <c r="AC395" s="27">
        <v>0</v>
      </c>
      <c r="AD395" s="27">
        <v>0</v>
      </c>
      <c r="AE395" s="27">
        <v>0</v>
      </c>
      <c r="AF395" s="27">
        <v>0</v>
      </c>
      <c r="AG395" s="27">
        <v>0</v>
      </c>
      <c r="AH395" s="27">
        <v>30</v>
      </c>
      <c r="AI395" s="27">
        <v>200</v>
      </c>
    </row>
    <row r="396" spans="1:35">
      <c r="A396" s="5"/>
      <c r="B396" s="5"/>
      <c r="C396" s="5" t="s">
        <v>298</v>
      </c>
      <c r="D396" s="5" t="s">
        <v>325</v>
      </c>
      <c r="E396" s="5"/>
      <c r="F396" s="5"/>
      <c r="G396" s="26" t="str">
        <f t="shared" si="19"/>
        <v/>
      </c>
      <c r="I396" s="27">
        <v>160</v>
      </c>
      <c r="J396" s="27">
        <v>165</v>
      </c>
      <c r="K396" s="27">
        <v>219.1</v>
      </c>
      <c r="L396" s="27">
        <v>8.18</v>
      </c>
      <c r="M396" s="27">
        <f t="shared" ca="1" si="20"/>
        <v>0</v>
      </c>
      <c r="N396" s="27">
        <v>77.8</v>
      </c>
      <c r="O396" s="27">
        <f t="shared" ref="O396:O459" ca="1" si="21">IF(M396&lt;&gt;0,INDEX($I$4:$AT$4,MATCH(K396&amp;" "&amp;M396,$I$5:$AT$5,0)),0)</f>
        <v>0</v>
      </c>
      <c r="P396" s="27">
        <v>110</v>
      </c>
      <c r="Q396" s="27">
        <v>-48</v>
      </c>
      <c r="R396" s="27">
        <v>0</v>
      </c>
      <c r="S396" s="27">
        <v>0</v>
      </c>
      <c r="T396" s="27">
        <v>0</v>
      </c>
      <c r="U396" s="27">
        <v>0</v>
      </c>
      <c r="V396" s="27">
        <v>0</v>
      </c>
      <c r="W396" s="27">
        <v>0</v>
      </c>
      <c r="X396" s="27">
        <v>0</v>
      </c>
      <c r="Y396" s="27">
        <v>10</v>
      </c>
      <c r="Z396" s="27">
        <v>0</v>
      </c>
      <c r="AA396" s="27">
        <v>0</v>
      </c>
      <c r="AB396" s="27">
        <v>0</v>
      </c>
      <c r="AC396" s="27">
        <v>0</v>
      </c>
      <c r="AD396" s="27">
        <v>0</v>
      </c>
      <c r="AE396" s="27">
        <v>0</v>
      </c>
      <c r="AF396" s="27">
        <v>0</v>
      </c>
      <c r="AG396" s="27">
        <v>0</v>
      </c>
      <c r="AH396" s="27">
        <v>30</v>
      </c>
      <c r="AI396" s="27">
        <v>200</v>
      </c>
    </row>
    <row r="397" spans="1:35">
      <c r="A397" s="5"/>
      <c r="B397" s="5"/>
      <c r="C397" s="5" t="s">
        <v>326</v>
      </c>
      <c r="D397" s="5" t="s">
        <v>327</v>
      </c>
      <c r="E397" s="5"/>
      <c r="F397" s="5"/>
      <c r="G397" s="26" t="str">
        <f t="shared" si="19"/>
        <v/>
      </c>
      <c r="I397" s="27">
        <v>165</v>
      </c>
      <c r="J397" s="27">
        <v>170</v>
      </c>
      <c r="K397" s="27">
        <v>219.1</v>
      </c>
      <c r="L397" s="27">
        <v>8.18</v>
      </c>
      <c r="M397" s="27">
        <f t="shared" ca="1" si="20"/>
        <v>0</v>
      </c>
      <c r="N397" s="27">
        <v>77.8</v>
      </c>
      <c r="O397" s="27">
        <f t="shared" ca="1" si="21"/>
        <v>0</v>
      </c>
      <c r="P397" s="27">
        <v>110</v>
      </c>
      <c r="Q397" s="27">
        <v>-48</v>
      </c>
      <c r="R397" s="27">
        <v>0</v>
      </c>
      <c r="S397" s="27">
        <v>0</v>
      </c>
      <c r="T397" s="27">
        <v>0</v>
      </c>
      <c r="U397" s="27">
        <v>0</v>
      </c>
      <c r="V397" s="27">
        <v>0</v>
      </c>
      <c r="W397" s="27">
        <v>0</v>
      </c>
      <c r="X397" s="27">
        <v>0</v>
      </c>
      <c r="Y397" s="27">
        <v>10</v>
      </c>
      <c r="Z397" s="27">
        <v>0</v>
      </c>
      <c r="AA397" s="27">
        <v>0</v>
      </c>
      <c r="AB397" s="27">
        <v>0</v>
      </c>
      <c r="AC397" s="27">
        <v>0</v>
      </c>
      <c r="AD397" s="27">
        <v>0</v>
      </c>
      <c r="AE397" s="27">
        <v>0</v>
      </c>
      <c r="AF397" s="27">
        <v>0</v>
      </c>
      <c r="AG397" s="27">
        <v>0</v>
      </c>
      <c r="AH397" s="27">
        <v>30</v>
      </c>
      <c r="AI397" s="27">
        <v>200</v>
      </c>
    </row>
    <row r="398" spans="1:35">
      <c r="A398" s="5"/>
      <c r="B398" s="5"/>
      <c r="C398" s="5" t="s">
        <v>328</v>
      </c>
      <c r="D398" s="5" t="s">
        <v>329</v>
      </c>
      <c r="E398" s="5"/>
      <c r="F398" s="5"/>
      <c r="G398" s="26" t="str">
        <f t="shared" si="19"/>
        <v/>
      </c>
      <c r="I398" s="27">
        <v>170</v>
      </c>
      <c r="J398" s="27">
        <v>172</v>
      </c>
      <c r="K398" s="27">
        <v>406.4</v>
      </c>
      <c r="L398" s="27">
        <v>9.5</v>
      </c>
      <c r="M398" s="27">
        <f t="shared" ca="1" si="20"/>
        <v>0</v>
      </c>
      <c r="N398" s="27">
        <v>77.8</v>
      </c>
      <c r="O398" s="27">
        <f t="shared" ca="1" si="21"/>
        <v>0</v>
      </c>
      <c r="P398" s="27">
        <v>70</v>
      </c>
      <c r="Q398" s="27">
        <v>-48</v>
      </c>
      <c r="R398" s="27">
        <v>0</v>
      </c>
      <c r="S398" s="27">
        <v>0</v>
      </c>
      <c r="T398" s="27">
        <v>0</v>
      </c>
      <c r="U398" s="27">
        <v>0</v>
      </c>
      <c r="V398" s="27">
        <v>0</v>
      </c>
      <c r="W398" s="27">
        <v>0</v>
      </c>
      <c r="X398" s="27">
        <v>0</v>
      </c>
      <c r="Y398" s="27">
        <v>10</v>
      </c>
      <c r="Z398" s="27">
        <v>0</v>
      </c>
      <c r="AA398" s="27">
        <v>0</v>
      </c>
      <c r="AB398" s="27">
        <v>0</v>
      </c>
      <c r="AC398" s="27">
        <v>0</v>
      </c>
      <c r="AD398" s="27">
        <v>0</v>
      </c>
      <c r="AE398" s="27">
        <v>0</v>
      </c>
      <c r="AF398" s="27">
        <v>0</v>
      </c>
      <c r="AG398" s="27">
        <v>0</v>
      </c>
      <c r="AH398" s="27">
        <v>30</v>
      </c>
      <c r="AI398" s="27">
        <v>400</v>
      </c>
    </row>
    <row r="399" spans="1:35">
      <c r="A399" s="5"/>
      <c r="B399" s="5"/>
      <c r="C399" s="5" t="s">
        <v>304</v>
      </c>
      <c r="D399" s="5" t="s">
        <v>330</v>
      </c>
      <c r="E399" s="5"/>
      <c r="F399" s="5"/>
      <c r="G399" s="26" t="str">
        <f t="shared" si="19"/>
        <v/>
      </c>
      <c r="I399" s="27">
        <v>172</v>
      </c>
      <c r="J399" s="27">
        <v>175</v>
      </c>
      <c r="K399" s="27">
        <v>406.4</v>
      </c>
      <c r="L399" s="27">
        <v>9.5</v>
      </c>
      <c r="M399" s="27">
        <f t="shared" ca="1" si="20"/>
        <v>0</v>
      </c>
      <c r="N399" s="27">
        <v>77.8</v>
      </c>
      <c r="O399" s="27">
        <f t="shared" ca="1" si="21"/>
        <v>0</v>
      </c>
      <c r="P399" s="27">
        <v>70</v>
      </c>
      <c r="Q399" s="27">
        <v>-48</v>
      </c>
      <c r="R399" s="27">
        <v>0</v>
      </c>
      <c r="S399" s="27">
        <v>0</v>
      </c>
      <c r="T399" s="27">
        <v>0</v>
      </c>
      <c r="U399" s="27">
        <v>0</v>
      </c>
      <c r="V399" s="27">
        <v>0</v>
      </c>
      <c r="W399" s="27">
        <v>0</v>
      </c>
      <c r="X399" s="27">
        <v>0</v>
      </c>
      <c r="Y399" s="27">
        <v>10</v>
      </c>
      <c r="Z399" s="27">
        <v>0</v>
      </c>
      <c r="AA399" s="27">
        <v>0</v>
      </c>
      <c r="AB399" s="27">
        <v>0</v>
      </c>
      <c r="AC399" s="27">
        <v>0</v>
      </c>
      <c r="AD399" s="27">
        <v>0</v>
      </c>
      <c r="AE399" s="27">
        <v>0</v>
      </c>
      <c r="AF399" s="27">
        <v>0</v>
      </c>
      <c r="AG399" s="27">
        <v>0</v>
      </c>
      <c r="AH399" s="27">
        <v>30</v>
      </c>
      <c r="AI399" s="27">
        <v>400</v>
      </c>
    </row>
    <row r="400" spans="1:35">
      <c r="A400" s="5"/>
      <c r="B400" s="5"/>
      <c r="C400" s="5" t="s">
        <v>331</v>
      </c>
      <c r="D400" s="5" t="s">
        <v>332</v>
      </c>
      <c r="E400" s="5"/>
      <c r="F400" s="5"/>
      <c r="G400" s="26" t="str">
        <f t="shared" si="19"/>
        <v/>
      </c>
      <c r="I400" s="27">
        <v>175</v>
      </c>
      <c r="J400" s="27">
        <v>178</v>
      </c>
      <c r="K400" s="27">
        <v>406.4</v>
      </c>
      <c r="L400" s="27">
        <v>9.5</v>
      </c>
      <c r="M400" s="27">
        <f t="shared" ca="1" si="20"/>
        <v>150</v>
      </c>
      <c r="N400" s="27">
        <v>77.8</v>
      </c>
      <c r="O400" s="27">
        <f t="shared" ca="1" si="21"/>
        <v>539.79999999999995</v>
      </c>
      <c r="P400" s="27">
        <v>70</v>
      </c>
      <c r="Q400" s="27">
        <v>-48</v>
      </c>
      <c r="R400" s="27">
        <v>0</v>
      </c>
      <c r="S400" s="27">
        <v>0</v>
      </c>
      <c r="T400" s="27">
        <v>0</v>
      </c>
      <c r="U400" s="27">
        <v>0</v>
      </c>
      <c r="V400" s="27">
        <v>0</v>
      </c>
      <c r="W400" s="27">
        <v>0</v>
      </c>
      <c r="X400" s="27">
        <v>0</v>
      </c>
      <c r="Y400" s="27">
        <v>10</v>
      </c>
      <c r="Z400" s="27">
        <v>0</v>
      </c>
      <c r="AA400" s="27">
        <v>0</v>
      </c>
      <c r="AB400" s="27">
        <v>0</v>
      </c>
      <c r="AC400" s="27">
        <v>0</v>
      </c>
      <c r="AD400" s="27">
        <v>0</v>
      </c>
      <c r="AE400" s="27">
        <v>0</v>
      </c>
      <c r="AF400" s="27">
        <v>0</v>
      </c>
      <c r="AG400" s="27">
        <v>0</v>
      </c>
      <c r="AH400" s="27">
        <v>30</v>
      </c>
      <c r="AI400" s="27">
        <v>400</v>
      </c>
    </row>
    <row r="401" spans="1:35">
      <c r="A401" s="5"/>
      <c r="B401" s="5"/>
      <c r="C401" s="5" t="s">
        <v>333</v>
      </c>
      <c r="D401" s="5" t="s">
        <v>334</v>
      </c>
      <c r="E401" s="5"/>
      <c r="F401" s="5"/>
      <c r="G401" s="26" t="str">
        <f t="shared" si="19"/>
        <v/>
      </c>
      <c r="I401" s="27">
        <v>1780</v>
      </c>
      <c r="J401" s="27">
        <v>17800</v>
      </c>
      <c r="K401" s="27">
        <v>406.4</v>
      </c>
      <c r="L401" s="27">
        <v>9.5</v>
      </c>
      <c r="M401" s="27">
        <f t="shared" ca="1" si="20"/>
        <v>0</v>
      </c>
      <c r="N401" s="27">
        <v>77.8</v>
      </c>
      <c r="O401" s="27">
        <f t="shared" ca="1" si="21"/>
        <v>0</v>
      </c>
      <c r="P401" s="27">
        <v>70</v>
      </c>
      <c r="Q401" s="27">
        <v>-48</v>
      </c>
      <c r="R401" s="27">
        <v>0</v>
      </c>
      <c r="S401" s="27">
        <v>0</v>
      </c>
      <c r="T401" s="27">
        <v>0</v>
      </c>
      <c r="U401" s="27">
        <v>0</v>
      </c>
      <c r="V401" s="27">
        <v>0</v>
      </c>
      <c r="W401" s="27">
        <v>0</v>
      </c>
      <c r="X401" s="27">
        <v>0</v>
      </c>
      <c r="Y401" s="27">
        <v>10</v>
      </c>
      <c r="Z401" s="27">
        <v>0</v>
      </c>
      <c r="AA401" s="27">
        <v>0</v>
      </c>
      <c r="AB401" s="27">
        <v>0</v>
      </c>
      <c r="AC401" s="27">
        <v>0</v>
      </c>
      <c r="AD401" s="27">
        <v>0</v>
      </c>
      <c r="AE401" s="27">
        <v>0</v>
      </c>
      <c r="AF401" s="27">
        <v>0</v>
      </c>
      <c r="AG401" s="27">
        <v>0</v>
      </c>
      <c r="AH401" s="27">
        <v>30</v>
      </c>
      <c r="AI401" s="27">
        <v>400</v>
      </c>
    </row>
    <row r="402" spans="1:35">
      <c r="A402" s="5"/>
      <c r="B402" s="5"/>
      <c r="C402" s="5" t="s">
        <v>310</v>
      </c>
      <c r="D402" s="5" t="s">
        <v>293</v>
      </c>
      <c r="E402" s="5"/>
      <c r="F402" s="5"/>
      <c r="G402" s="26" t="str">
        <f t="shared" si="19"/>
        <v/>
      </c>
      <c r="I402" s="27">
        <v>17801</v>
      </c>
      <c r="J402" s="27">
        <v>1781</v>
      </c>
      <c r="K402" s="27">
        <v>406.4</v>
      </c>
      <c r="L402" s="27">
        <v>9.5</v>
      </c>
      <c r="M402" s="27">
        <f t="shared" ca="1" si="20"/>
        <v>0</v>
      </c>
      <c r="N402" s="27">
        <v>77.8</v>
      </c>
      <c r="O402" s="27">
        <f t="shared" ca="1" si="21"/>
        <v>0</v>
      </c>
      <c r="P402" s="27">
        <v>70</v>
      </c>
      <c r="Q402" s="27">
        <v>-48</v>
      </c>
      <c r="R402" s="27">
        <v>0</v>
      </c>
      <c r="S402" s="27">
        <v>0</v>
      </c>
      <c r="T402" s="27">
        <v>0</v>
      </c>
      <c r="U402" s="27">
        <v>0</v>
      </c>
      <c r="V402" s="27">
        <v>0</v>
      </c>
      <c r="W402" s="27">
        <v>0</v>
      </c>
      <c r="X402" s="27">
        <v>0</v>
      </c>
      <c r="Y402" s="27">
        <v>10</v>
      </c>
      <c r="Z402" s="27">
        <v>0</v>
      </c>
      <c r="AA402" s="27">
        <v>0</v>
      </c>
      <c r="AB402" s="27">
        <v>0</v>
      </c>
      <c r="AC402" s="27">
        <v>0</v>
      </c>
      <c r="AD402" s="27">
        <v>0</v>
      </c>
      <c r="AE402" s="27">
        <v>0</v>
      </c>
      <c r="AF402" s="27">
        <v>0</v>
      </c>
      <c r="AG402" s="27">
        <v>0</v>
      </c>
      <c r="AH402" s="27">
        <v>30</v>
      </c>
      <c r="AI402" s="27">
        <v>400</v>
      </c>
    </row>
    <row r="403" spans="1:35">
      <c r="A403" s="5"/>
      <c r="B403" s="5"/>
      <c r="C403" s="5" t="s">
        <v>335</v>
      </c>
      <c r="D403" s="5" t="s">
        <v>336</v>
      </c>
      <c r="E403" s="5" t="s">
        <v>314</v>
      </c>
      <c r="F403" s="5"/>
      <c r="G403" s="26" t="str">
        <f t="shared" si="19"/>
        <v/>
      </c>
      <c r="I403" s="27">
        <v>1781</v>
      </c>
      <c r="J403" s="27">
        <v>1784</v>
      </c>
      <c r="K403" s="27">
        <v>2600</v>
      </c>
      <c r="L403" s="27">
        <v>18</v>
      </c>
      <c r="M403" s="27">
        <f t="shared" ca="1" si="20"/>
        <v>0</v>
      </c>
      <c r="N403" s="27">
        <v>77.8</v>
      </c>
      <c r="O403" s="27">
        <f t="shared" ca="1" si="21"/>
        <v>0</v>
      </c>
      <c r="P403" s="27">
        <v>70</v>
      </c>
      <c r="Q403" s="27">
        <v>-48</v>
      </c>
      <c r="R403" s="27">
        <v>0</v>
      </c>
      <c r="S403" s="27">
        <v>0</v>
      </c>
      <c r="T403" s="27">
        <v>0</v>
      </c>
      <c r="U403" s="27">
        <v>0</v>
      </c>
      <c r="V403" s="27">
        <v>0</v>
      </c>
      <c r="W403" s="27">
        <v>0</v>
      </c>
      <c r="X403" s="27">
        <v>0</v>
      </c>
      <c r="Y403" s="27">
        <v>10</v>
      </c>
      <c r="Z403" s="27">
        <v>0</v>
      </c>
      <c r="AA403" s="27">
        <v>0</v>
      </c>
      <c r="AB403" s="27">
        <v>0</v>
      </c>
      <c r="AC403" s="27">
        <v>0</v>
      </c>
      <c r="AD403" s="27">
        <v>0</v>
      </c>
      <c r="AE403" s="27">
        <v>0</v>
      </c>
      <c r="AF403" s="27">
        <v>0</v>
      </c>
      <c r="AG403" s="27">
        <v>0</v>
      </c>
      <c r="AH403" s="27">
        <v>30</v>
      </c>
      <c r="AI403" s="27"/>
    </row>
    <row r="404" spans="1:35">
      <c r="A404" s="5"/>
      <c r="B404" s="5"/>
      <c r="C404" s="5" t="s">
        <v>337</v>
      </c>
      <c r="D404" s="5"/>
      <c r="E404" s="5"/>
      <c r="F404" s="5"/>
      <c r="G404" s="26" t="str">
        <f t="shared" si="19"/>
        <v/>
      </c>
      <c r="I404" s="27">
        <v>1784</v>
      </c>
      <c r="J404" s="27">
        <v>25001</v>
      </c>
      <c r="K404" s="27">
        <v>2600</v>
      </c>
      <c r="L404" s="27">
        <v>18</v>
      </c>
      <c r="M404" s="27">
        <f t="shared" ca="1" si="20"/>
        <v>0</v>
      </c>
      <c r="N404" s="27">
        <v>77.8</v>
      </c>
      <c r="O404" s="27">
        <f t="shared" ca="1" si="21"/>
        <v>0</v>
      </c>
      <c r="P404" s="27">
        <v>70</v>
      </c>
      <c r="Q404" s="27">
        <v>-48</v>
      </c>
      <c r="R404" s="27">
        <v>0</v>
      </c>
      <c r="S404" s="27">
        <v>0</v>
      </c>
      <c r="T404" s="27">
        <v>0</v>
      </c>
      <c r="U404" s="27">
        <v>0</v>
      </c>
      <c r="V404" s="27">
        <v>0</v>
      </c>
      <c r="W404" s="27">
        <v>0</v>
      </c>
      <c r="X404" s="27">
        <v>0</v>
      </c>
      <c r="Y404" s="27">
        <v>10</v>
      </c>
      <c r="Z404" s="27">
        <v>0</v>
      </c>
      <c r="AA404" s="27">
        <v>0</v>
      </c>
      <c r="AB404" s="27">
        <v>0</v>
      </c>
      <c r="AC404" s="27">
        <v>0</v>
      </c>
      <c r="AD404" s="27">
        <v>0</v>
      </c>
      <c r="AE404" s="27">
        <v>0</v>
      </c>
      <c r="AF404" s="27">
        <v>0</v>
      </c>
      <c r="AG404" s="27">
        <v>0</v>
      </c>
      <c r="AH404" s="27">
        <v>30</v>
      </c>
      <c r="AI404" s="27"/>
    </row>
    <row r="405" spans="1:35">
      <c r="A405" s="5">
        <v>91</v>
      </c>
      <c r="B405" s="5">
        <v>92</v>
      </c>
      <c r="C405" s="5" t="s">
        <v>316</v>
      </c>
      <c r="D405" s="5" t="s">
        <v>317</v>
      </c>
      <c r="E405" s="5"/>
      <c r="F405" s="5"/>
      <c r="G405" s="26" t="str">
        <f t="shared" si="19"/>
        <v>91 92</v>
      </c>
      <c r="I405" s="27">
        <v>25001</v>
      </c>
      <c r="J405" s="27">
        <v>25011</v>
      </c>
      <c r="K405" s="27">
        <v>2600</v>
      </c>
      <c r="L405" s="27">
        <v>18</v>
      </c>
      <c r="M405" s="27">
        <f t="shared" ca="1" si="20"/>
        <v>0</v>
      </c>
      <c r="N405" s="27">
        <v>77.8</v>
      </c>
      <c r="O405" s="27">
        <f t="shared" ca="1" si="21"/>
        <v>0</v>
      </c>
      <c r="P405" s="27">
        <v>20</v>
      </c>
      <c r="Q405" s="27">
        <v>20</v>
      </c>
      <c r="R405" s="27">
        <v>0</v>
      </c>
      <c r="S405" s="27">
        <v>0</v>
      </c>
      <c r="T405" s="27">
        <v>0</v>
      </c>
      <c r="U405" s="27">
        <v>0</v>
      </c>
      <c r="V405" s="27">
        <v>0</v>
      </c>
      <c r="W405" s="27">
        <v>0</v>
      </c>
      <c r="X405" s="27">
        <v>0</v>
      </c>
      <c r="Y405" s="27">
        <v>1</v>
      </c>
      <c r="Z405" s="27">
        <v>1</v>
      </c>
      <c r="AA405" s="27">
        <v>0</v>
      </c>
      <c r="AB405" s="27">
        <v>0</v>
      </c>
      <c r="AC405" s="27">
        <v>0</v>
      </c>
      <c r="AD405" s="27">
        <v>0</v>
      </c>
      <c r="AE405" s="27">
        <v>0</v>
      </c>
      <c r="AF405" s="27">
        <v>0</v>
      </c>
      <c r="AG405" s="27">
        <v>0</v>
      </c>
      <c r="AH405" s="27">
        <v>1</v>
      </c>
      <c r="AI405" s="27"/>
    </row>
    <row r="406" spans="1:35">
      <c r="A406" s="5"/>
      <c r="B406" s="5"/>
      <c r="C406" s="5" t="s">
        <v>284</v>
      </c>
      <c r="D406" s="5" t="s">
        <v>285</v>
      </c>
      <c r="E406" s="5"/>
      <c r="F406" s="5"/>
      <c r="G406" s="26">
        <v>150</v>
      </c>
      <c r="I406" s="27">
        <v>1781</v>
      </c>
      <c r="J406" s="27">
        <v>1782</v>
      </c>
      <c r="K406" s="27">
        <v>2600</v>
      </c>
      <c r="L406" s="27">
        <v>18</v>
      </c>
      <c r="M406" s="27">
        <f t="shared" ca="1" si="20"/>
        <v>0</v>
      </c>
      <c r="N406" s="27">
        <v>77.8</v>
      </c>
      <c r="O406" s="27">
        <f t="shared" ca="1" si="21"/>
        <v>0</v>
      </c>
      <c r="P406" s="27">
        <v>70</v>
      </c>
      <c r="Q406" s="27">
        <v>-48</v>
      </c>
      <c r="R406" s="27">
        <v>0</v>
      </c>
      <c r="S406" s="27">
        <v>0</v>
      </c>
      <c r="T406" s="27">
        <v>0</v>
      </c>
      <c r="U406" s="27">
        <v>0</v>
      </c>
      <c r="V406" s="27">
        <v>0</v>
      </c>
      <c r="W406" s="27">
        <v>0</v>
      </c>
      <c r="X406" s="27">
        <v>0</v>
      </c>
      <c r="Y406" s="27">
        <v>10</v>
      </c>
      <c r="Z406" s="27">
        <v>0</v>
      </c>
      <c r="AA406" s="27">
        <v>0</v>
      </c>
      <c r="AB406" s="27">
        <v>0</v>
      </c>
      <c r="AC406" s="27">
        <v>0</v>
      </c>
      <c r="AD406" s="27">
        <v>0</v>
      </c>
      <c r="AE406" s="27">
        <v>0</v>
      </c>
      <c r="AF406" s="27">
        <v>0</v>
      </c>
      <c r="AG406" s="27">
        <v>0</v>
      </c>
      <c r="AH406" s="27">
        <v>30</v>
      </c>
      <c r="AI406" s="27"/>
    </row>
    <row r="407" spans="1:35">
      <c r="A407" s="5"/>
      <c r="B407" s="5"/>
      <c r="C407" s="5" t="s">
        <v>343</v>
      </c>
      <c r="D407" s="5" t="s">
        <v>339</v>
      </c>
      <c r="E407" s="5" t="s">
        <v>340</v>
      </c>
      <c r="F407" s="5"/>
      <c r="G407" s="26">
        <v>39.750999999999998</v>
      </c>
      <c r="I407" s="27">
        <v>1782</v>
      </c>
      <c r="J407" s="27">
        <v>25000</v>
      </c>
      <c r="K407" s="27">
        <v>2600</v>
      </c>
      <c r="L407" s="27">
        <v>18</v>
      </c>
      <c r="M407" s="27">
        <f t="shared" ca="1" si="20"/>
        <v>0</v>
      </c>
      <c r="N407" s="27">
        <v>77.8</v>
      </c>
      <c r="O407" s="27">
        <f t="shared" ca="1" si="21"/>
        <v>0</v>
      </c>
      <c r="P407" s="27">
        <v>70</v>
      </c>
      <c r="Q407" s="27">
        <v>-48</v>
      </c>
      <c r="R407" s="27">
        <v>0</v>
      </c>
      <c r="S407" s="27">
        <v>0</v>
      </c>
      <c r="T407" s="27">
        <v>0</v>
      </c>
      <c r="U407" s="27">
        <v>0</v>
      </c>
      <c r="V407" s="27">
        <v>0</v>
      </c>
      <c r="W407" s="27">
        <v>0</v>
      </c>
      <c r="X407" s="27">
        <v>0</v>
      </c>
      <c r="Y407" s="27">
        <v>10</v>
      </c>
      <c r="Z407" s="27">
        <v>0</v>
      </c>
      <c r="AA407" s="27">
        <v>0</v>
      </c>
      <c r="AB407" s="27">
        <v>0</v>
      </c>
      <c r="AC407" s="27">
        <v>0</v>
      </c>
      <c r="AD407" s="27">
        <v>0</v>
      </c>
      <c r="AE407" s="27">
        <v>0</v>
      </c>
      <c r="AF407" s="27">
        <v>0</v>
      </c>
      <c r="AG407" s="27">
        <v>0</v>
      </c>
      <c r="AH407" s="27">
        <v>30</v>
      </c>
      <c r="AI407" s="27"/>
    </row>
    <row r="408" spans="1:35">
      <c r="A408" s="5"/>
      <c r="B408" s="5"/>
      <c r="C408" s="5" t="s">
        <v>289</v>
      </c>
      <c r="D408" s="5" t="s">
        <v>290</v>
      </c>
      <c r="E408" s="5" t="s">
        <v>291</v>
      </c>
      <c r="F408" s="5"/>
      <c r="G408" s="26" t="str">
        <f t="shared" si="19"/>
        <v/>
      </c>
      <c r="I408" s="27">
        <v>25000</v>
      </c>
      <c r="J408" s="27">
        <v>25010</v>
      </c>
      <c r="K408" s="27">
        <v>2600</v>
      </c>
      <c r="L408" s="27">
        <v>18</v>
      </c>
      <c r="M408" s="27">
        <f t="shared" ca="1" si="20"/>
        <v>0</v>
      </c>
      <c r="N408" s="27">
        <v>77.8</v>
      </c>
      <c r="O408" s="27">
        <f t="shared" ca="1" si="21"/>
        <v>0</v>
      </c>
      <c r="P408" s="27">
        <v>20</v>
      </c>
      <c r="Q408" s="27">
        <v>20</v>
      </c>
      <c r="R408" s="27">
        <v>0</v>
      </c>
      <c r="S408" s="27">
        <v>0</v>
      </c>
      <c r="T408" s="27">
        <v>0</v>
      </c>
      <c r="U408" s="27">
        <v>0</v>
      </c>
      <c r="V408" s="27">
        <v>0</v>
      </c>
      <c r="W408" s="27">
        <v>0</v>
      </c>
      <c r="X408" s="27">
        <v>0</v>
      </c>
      <c r="Y408" s="27">
        <v>1</v>
      </c>
      <c r="Z408" s="27">
        <v>1</v>
      </c>
      <c r="AA408" s="27">
        <v>0</v>
      </c>
      <c r="AB408" s="27">
        <v>0</v>
      </c>
      <c r="AC408" s="27">
        <v>0</v>
      </c>
      <c r="AD408" s="27">
        <v>0</v>
      </c>
      <c r="AE408" s="27">
        <v>0</v>
      </c>
      <c r="AF408" s="27">
        <v>0</v>
      </c>
      <c r="AG408" s="27">
        <v>0</v>
      </c>
      <c r="AH408" s="27">
        <v>1</v>
      </c>
      <c r="AI408" s="27"/>
    </row>
    <row r="409" spans="1:35">
      <c r="A409" s="5"/>
      <c r="B409" s="5"/>
      <c r="C409" s="5" t="s">
        <v>292</v>
      </c>
      <c r="D409" s="5" t="s">
        <v>293</v>
      </c>
      <c r="E409" s="5"/>
      <c r="F409" s="5"/>
      <c r="G409" s="26" t="str">
        <f t="shared" si="19"/>
        <v/>
      </c>
      <c r="I409" s="27">
        <v>170</v>
      </c>
      <c r="J409" s="27">
        <v>176</v>
      </c>
      <c r="K409" s="27">
        <v>406.4</v>
      </c>
      <c r="L409" s="27">
        <v>9.5</v>
      </c>
      <c r="M409" s="27">
        <f t="shared" ca="1" si="20"/>
        <v>0</v>
      </c>
      <c r="N409" s="27">
        <v>77.8</v>
      </c>
      <c r="O409" s="27">
        <f t="shared" ca="1" si="21"/>
        <v>0</v>
      </c>
      <c r="P409" s="27">
        <v>70</v>
      </c>
      <c r="Q409" s="27">
        <v>-48</v>
      </c>
      <c r="R409" s="27">
        <v>0</v>
      </c>
      <c r="S409" s="27">
        <v>0</v>
      </c>
      <c r="T409" s="27">
        <v>0</v>
      </c>
      <c r="U409" s="27">
        <v>0</v>
      </c>
      <c r="V409" s="27">
        <v>0</v>
      </c>
      <c r="W409" s="27">
        <v>0</v>
      </c>
      <c r="X409" s="27">
        <v>0</v>
      </c>
      <c r="Y409" s="27">
        <v>10</v>
      </c>
      <c r="Z409" s="27">
        <v>0</v>
      </c>
      <c r="AA409" s="27">
        <v>0</v>
      </c>
      <c r="AB409" s="27">
        <v>0</v>
      </c>
      <c r="AC409" s="27">
        <v>0</v>
      </c>
      <c r="AD409" s="27">
        <v>0</v>
      </c>
      <c r="AE409" s="27">
        <v>0</v>
      </c>
      <c r="AF409" s="27">
        <v>0</v>
      </c>
      <c r="AG409" s="27">
        <v>0</v>
      </c>
      <c r="AH409" s="27">
        <v>30</v>
      </c>
      <c r="AI409" s="27">
        <v>400</v>
      </c>
    </row>
    <row r="410" spans="1:35">
      <c r="A410" s="5"/>
      <c r="B410" s="5"/>
      <c r="C410" s="5" t="s">
        <v>294</v>
      </c>
      <c r="D410" s="5" t="s">
        <v>295</v>
      </c>
      <c r="E410" s="5"/>
      <c r="F410" s="5"/>
      <c r="G410" s="26" t="str">
        <f t="shared" si="19"/>
        <v/>
      </c>
      <c r="I410" s="27">
        <v>176</v>
      </c>
      <c r="J410" s="27">
        <v>180</v>
      </c>
      <c r="K410" s="27">
        <v>406.4</v>
      </c>
      <c r="L410" s="27">
        <v>9.5</v>
      </c>
      <c r="M410" s="27">
        <f t="shared" ca="1" si="20"/>
        <v>0</v>
      </c>
      <c r="N410" s="27">
        <v>77.8</v>
      </c>
      <c r="O410" s="27">
        <f t="shared" ca="1" si="21"/>
        <v>0</v>
      </c>
      <c r="P410" s="27">
        <v>70</v>
      </c>
      <c r="Q410" s="27">
        <v>-48</v>
      </c>
      <c r="R410" s="27">
        <v>0</v>
      </c>
      <c r="S410" s="27">
        <v>0</v>
      </c>
      <c r="T410" s="27">
        <v>0</v>
      </c>
      <c r="U410" s="27">
        <v>0</v>
      </c>
      <c r="V410" s="27">
        <v>0</v>
      </c>
      <c r="W410" s="27">
        <v>0</v>
      </c>
      <c r="X410" s="27">
        <v>0</v>
      </c>
      <c r="Y410" s="27">
        <v>10</v>
      </c>
      <c r="Z410" s="27">
        <v>0</v>
      </c>
      <c r="AA410" s="27">
        <v>0</v>
      </c>
      <c r="AB410" s="27">
        <v>0</v>
      </c>
      <c r="AC410" s="27">
        <v>0</v>
      </c>
      <c r="AD410" s="27">
        <v>0</v>
      </c>
      <c r="AE410" s="27">
        <v>0</v>
      </c>
      <c r="AF410" s="27">
        <v>0</v>
      </c>
      <c r="AG410" s="27">
        <v>0</v>
      </c>
      <c r="AH410" s="27">
        <v>30</v>
      </c>
      <c r="AI410" s="27">
        <v>400</v>
      </c>
    </row>
    <row r="411" spans="1:35">
      <c r="A411" s="5"/>
      <c r="B411" s="5"/>
      <c r="C411" s="5" t="s">
        <v>296</v>
      </c>
      <c r="D411" s="5" t="s">
        <v>297</v>
      </c>
      <c r="E411" s="5"/>
      <c r="F411" s="5"/>
      <c r="G411" s="26" t="str">
        <f t="shared" si="19"/>
        <v/>
      </c>
      <c r="I411" s="27">
        <v>180</v>
      </c>
      <c r="J411" s="27">
        <v>185</v>
      </c>
      <c r="K411" s="27">
        <v>406.4</v>
      </c>
      <c r="L411" s="27">
        <v>9.5</v>
      </c>
      <c r="M411" s="27">
        <f t="shared" ca="1" si="20"/>
        <v>0</v>
      </c>
      <c r="N411" s="27">
        <v>77.8</v>
      </c>
      <c r="O411" s="27">
        <f t="shared" ca="1" si="21"/>
        <v>0</v>
      </c>
      <c r="P411" s="27">
        <v>70</v>
      </c>
      <c r="Q411" s="27">
        <v>-48</v>
      </c>
      <c r="R411" s="27">
        <v>0</v>
      </c>
      <c r="S411" s="27">
        <v>0</v>
      </c>
      <c r="T411" s="27">
        <v>0</v>
      </c>
      <c r="U411" s="27">
        <v>0</v>
      </c>
      <c r="V411" s="27">
        <v>0</v>
      </c>
      <c r="W411" s="27">
        <v>0</v>
      </c>
      <c r="X411" s="27">
        <v>0</v>
      </c>
      <c r="Y411" s="27">
        <v>10</v>
      </c>
      <c r="Z411" s="27">
        <v>0</v>
      </c>
      <c r="AA411" s="27">
        <v>0</v>
      </c>
      <c r="AB411" s="27">
        <v>0</v>
      </c>
      <c r="AC411" s="27">
        <v>0</v>
      </c>
      <c r="AD411" s="27">
        <v>0</v>
      </c>
      <c r="AE411" s="27">
        <v>0</v>
      </c>
      <c r="AF411" s="27">
        <v>0</v>
      </c>
      <c r="AG411" s="27">
        <v>0</v>
      </c>
      <c r="AH411" s="27">
        <v>30</v>
      </c>
      <c r="AI411" s="27">
        <v>400</v>
      </c>
    </row>
    <row r="412" spans="1:35">
      <c r="A412" s="5"/>
      <c r="B412" s="5"/>
      <c r="C412" s="5" t="s">
        <v>298</v>
      </c>
      <c r="D412" s="5" t="s">
        <v>299</v>
      </c>
      <c r="E412" s="5" t="s">
        <v>300</v>
      </c>
      <c r="F412" s="5"/>
      <c r="G412" s="26" t="str">
        <f t="shared" si="19"/>
        <v/>
      </c>
      <c r="I412" s="27">
        <v>185</v>
      </c>
      <c r="J412" s="27">
        <v>190</v>
      </c>
      <c r="K412" s="27">
        <v>406.4</v>
      </c>
      <c r="L412" s="27">
        <v>9.5</v>
      </c>
      <c r="M412" s="27">
        <f t="shared" ca="1" si="20"/>
        <v>0</v>
      </c>
      <c r="N412" s="27">
        <v>77.8</v>
      </c>
      <c r="O412" s="27">
        <f t="shared" ca="1" si="21"/>
        <v>0</v>
      </c>
      <c r="P412" s="27">
        <v>70</v>
      </c>
      <c r="Q412" s="27">
        <v>-48</v>
      </c>
      <c r="R412" s="27">
        <v>0</v>
      </c>
      <c r="S412" s="27">
        <v>0</v>
      </c>
      <c r="T412" s="27">
        <v>0</v>
      </c>
      <c r="U412" s="27">
        <v>0</v>
      </c>
      <c r="V412" s="27">
        <v>0</v>
      </c>
      <c r="W412" s="27">
        <v>0</v>
      </c>
      <c r="X412" s="27">
        <v>0</v>
      </c>
      <c r="Y412" s="27">
        <v>10</v>
      </c>
      <c r="Z412" s="27">
        <v>0</v>
      </c>
      <c r="AA412" s="27">
        <v>0</v>
      </c>
      <c r="AB412" s="27">
        <v>0</v>
      </c>
      <c r="AC412" s="27">
        <v>0</v>
      </c>
      <c r="AD412" s="27">
        <v>0</v>
      </c>
      <c r="AE412" s="27">
        <v>0</v>
      </c>
      <c r="AF412" s="27">
        <v>0</v>
      </c>
      <c r="AG412" s="27">
        <v>0</v>
      </c>
      <c r="AH412" s="27">
        <v>30</v>
      </c>
      <c r="AI412" s="27">
        <v>400</v>
      </c>
    </row>
    <row r="413" spans="1:35">
      <c r="A413" s="5"/>
      <c r="B413" s="5"/>
      <c r="C413" s="5" t="s">
        <v>301</v>
      </c>
      <c r="D413" s="5" t="s">
        <v>302</v>
      </c>
      <c r="E413" s="5" t="s">
        <v>303</v>
      </c>
      <c r="F413" s="5"/>
      <c r="G413" s="26" t="str">
        <f t="shared" si="19"/>
        <v/>
      </c>
      <c r="I413" s="27">
        <v>190</v>
      </c>
      <c r="J413" s="27">
        <v>191</v>
      </c>
      <c r="K413" s="27">
        <v>168.3</v>
      </c>
      <c r="L413" s="27">
        <v>7.11</v>
      </c>
      <c r="M413" s="27">
        <f t="shared" ca="1" si="20"/>
        <v>0</v>
      </c>
      <c r="N413" s="27">
        <v>77.8</v>
      </c>
      <c r="O413" s="27">
        <f t="shared" ca="1" si="21"/>
        <v>0</v>
      </c>
      <c r="P413" s="27">
        <v>110</v>
      </c>
      <c r="Q413" s="27">
        <v>-48</v>
      </c>
      <c r="R413" s="27">
        <v>0</v>
      </c>
      <c r="S413" s="27">
        <v>0</v>
      </c>
      <c r="T413" s="27">
        <v>0</v>
      </c>
      <c r="U413" s="27">
        <v>0</v>
      </c>
      <c r="V413" s="27">
        <v>0</v>
      </c>
      <c r="W413" s="27">
        <v>0</v>
      </c>
      <c r="X413" s="27">
        <v>0</v>
      </c>
      <c r="Y413" s="27">
        <v>10</v>
      </c>
      <c r="Z413" s="27">
        <v>0</v>
      </c>
      <c r="AA413" s="27">
        <v>0</v>
      </c>
      <c r="AB413" s="27">
        <v>0</v>
      </c>
      <c r="AC413" s="27">
        <v>0</v>
      </c>
      <c r="AD413" s="27">
        <v>0</v>
      </c>
      <c r="AE413" s="27">
        <v>0</v>
      </c>
      <c r="AF413" s="27">
        <v>0</v>
      </c>
      <c r="AG413" s="27">
        <v>0</v>
      </c>
      <c r="AH413" s="27">
        <v>30</v>
      </c>
      <c r="AI413" s="27">
        <v>150</v>
      </c>
    </row>
    <row r="414" spans="1:35">
      <c r="A414" s="5"/>
      <c r="B414" s="5"/>
      <c r="C414" s="5" t="s">
        <v>304</v>
      </c>
      <c r="D414" s="5" t="s">
        <v>305</v>
      </c>
      <c r="E414" s="5" t="s">
        <v>306</v>
      </c>
      <c r="F414" s="5"/>
      <c r="G414" s="26" t="str">
        <f t="shared" si="19"/>
        <v/>
      </c>
      <c r="I414" s="27">
        <v>191</v>
      </c>
      <c r="J414" s="27">
        <v>192</v>
      </c>
      <c r="K414" s="27">
        <v>168.3</v>
      </c>
      <c r="L414" s="27">
        <v>7.11</v>
      </c>
      <c r="M414" s="27">
        <f t="shared" ca="1" si="20"/>
        <v>0</v>
      </c>
      <c r="N414" s="27">
        <v>77.8</v>
      </c>
      <c r="O414" s="27">
        <f t="shared" ca="1" si="21"/>
        <v>0</v>
      </c>
      <c r="P414" s="27">
        <v>110</v>
      </c>
      <c r="Q414" s="27">
        <v>-48</v>
      </c>
      <c r="R414" s="27">
        <v>0</v>
      </c>
      <c r="S414" s="27">
        <v>0</v>
      </c>
      <c r="T414" s="27">
        <v>0</v>
      </c>
      <c r="U414" s="27">
        <v>0</v>
      </c>
      <c r="V414" s="27">
        <v>0</v>
      </c>
      <c r="W414" s="27">
        <v>0</v>
      </c>
      <c r="X414" s="27">
        <v>0</v>
      </c>
      <c r="Y414" s="27">
        <v>10</v>
      </c>
      <c r="Z414" s="27">
        <v>0</v>
      </c>
      <c r="AA414" s="27">
        <v>0</v>
      </c>
      <c r="AB414" s="27">
        <v>0</v>
      </c>
      <c r="AC414" s="27">
        <v>0</v>
      </c>
      <c r="AD414" s="27">
        <v>0</v>
      </c>
      <c r="AE414" s="27">
        <v>0</v>
      </c>
      <c r="AF414" s="27">
        <v>0</v>
      </c>
      <c r="AG414" s="27">
        <v>0</v>
      </c>
      <c r="AH414" s="27">
        <v>30</v>
      </c>
      <c r="AI414" s="27">
        <v>150</v>
      </c>
    </row>
    <row r="415" spans="1:35">
      <c r="A415" s="5"/>
      <c r="B415" s="5"/>
      <c r="C415" s="5" t="s">
        <v>307</v>
      </c>
      <c r="D415" s="5" t="s">
        <v>308</v>
      </c>
      <c r="E415" s="5" t="s">
        <v>309</v>
      </c>
      <c r="F415" s="5"/>
      <c r="G415" s="26" t="str">
        <f t="shared" si="19"/>
        <v/>
      </c>
      <c r="I415" s="27">
        <v>192</v>
      </c>
      <c r="J415" s="27">
        <v>193</v>
      </c>
      <c r="K415" s="27">
        <v>168.3</v>
      </c>
      <c r="L415" s="27">
        <v>7.11</v>
      </c>
      <c r="M415" s="27">
        <f t="shared" ca="1" si="20"/>
        <v>0</v>
      </c>
      <c r="N415" s="27">
        <v>77.8</v>
      </c>
      <c r="O415" s="27">
        <f t="shared" ca="1" si="21"/>
        <v>0</v>
      </c>
      <c r="P415" s="27">
        <v>110</v>
      </c>
      <c r="Q415" s="27">
        <v>-48</v>
      </c>
      <c r="R415" s="27">
        <v>0</v>
      </c>
      <c r="S415" s="27">
        <v>0</v>
      </c>
      <c r="T415" s="27">
        <v>0</v>
      </c>
      <c r="U415" s="27">
        <v>0</v>
      </c>
      <c r="V415" s="27">
        <v>0</v>
      </c>
      <c r="W415" s="27">
        <v>0</v>
      </c>
      <c r="X415" s="27">
        <v>0</v>
      </c>
      <c r="Y415" s="27">
        <v>10</v>
      </c>
      <c r="Z415" s="27">
        <v>0</v>
      </c>
      <c r="AA415" s="27">
        <v>0</v>
      </c>
      <c r="AB415" s="27">
        <v>0</v>
      </c>
      <c r="AC415" s="27">
        <v>0</v>
      </c>
      <c r="AD415" s="27">
        <v>0</v>
      </c>
      <c r="AE415" s="27">
        <v>0</v>
      </c>
      <c r="AF415" s="27">
        <v>0</v>
      </c>
      <c r="AG415" s="27">
        <v>0</v>
      </c>
      <c r="AH415" s="27">
        <v>30</v>
      </c>
      <c r="AI415" s="27">
        <v>150</v>
      </c>
    </row>
    <row r="416" spans="1:35">
      <c r="A416" s="5"/>
      <c r="B416" s="5"/>
      <c r="C416" s="5" t="s">
        <v>310</v>
      </c>
      <c r="D416" s="5" t="s">
        <v>311</v>
      </c>
      <c r="E416" s="5" t="s">
        <v>312</v>
      </c>
      <c r="F416" s="5"/>
      <c r="G416" s="26" t="str">
        <f t="shared" si="19"/>
        <v/>
      </c>
      <c r="I416" s="27">
        <v>193</v>
      </c>
      <c r="J416" s="27">
        <v>1930</v>
      </c>
      <c r="K416" s="27">
        <v>168.3</v>
      </c>
      <c r="L416" s="27">
        <v>7.11</v>
      </c>
      <c r="M416" s="27">
        <f t="shared" ca="1" si="20"/>
        <v>0</v>
      </c>
      <c r="N416" s="27">
        <v>77.8</v>
      </c>
      <c r="O416" s="27">
        <f t="shared" ca="1" si="21"/>
        <v>0</v>
      </c>
      <c r="P416" s="27">
        <v>110</v>
      </c>
      <c r="Q416" s="27">
        <v>-48</v>
      </c>
      <c r="R416" s="27">
        <v>0</v>
      </c>
      <c r="S416" s="27">
        <v>0</v>
      </c>
      <c r="T416" s="27">
        <v>0</v>
      </c>
      <c r="U416" s="27">
        <v>0</v>
      </c>
      <c r="V416" s="27">
        <v>0</v>
      </c>
      <c r="W416" s="27">
        <v>0</v>
      </c>
      <c r="X416" s="27">
        <v>0</v>
      </c>
      <c r="Y416" s="27">
        <v>10</v>
      </c>
      <c r="Z416" s="27">
        <v>0</v>
      </c>
      <c r="AA416" s="27">
        <v>0</v>
      </c>
      <c r="AB416" s="27">
        <v>0</v>
      </c>
      <c r="AC416" s="27">
        <v>0</v>
      </c>
      <c r="AD416" s="27">
        <v>0</v>
      </c>
      <c r="AE416" s="27">
        <v>0</v>
      </c>
      <c r="AF416" s="27">
        <v>0</v>
      </c>
      <c r="AG416" s="27">
        <v>0</v>
      </c>
      <c r="AH416" s="27">
        <v>30</v>
      </c>
      <c r="AI416" s="27">
        <v>150</v>
      </c>
    </row>
    <row r="417" spans="1:35">
      <c r="A417" s="5"/>
      <c r="B417" s="5"/>
      <c r="C417" s="5" t="s">
        <v>313</v>
      </c>
      <c r="D417" s="5" t="s">
        <v>314</v>
      </c>
      <c r="E417" s="5" t="s">
        <v>315</v>
      </c>
      <c r="F417" s="5"/>
      <c r="G417" s="26" t="str">
        <f t="shared" si="19"/>
        <v/>
      </c>
      <c r="I417" s="27">
        <v>1930</v>
      </c>
      <c r="J417" s="27">
        <v>1931</v>
      </c>
      <c r="K417" s="27">
        <v>168.3</v>
      </c>
      <c r="L417" s="27">
        <v>7.11</v>
      </c>
      <c r="M417" s="27">
        <f t="shared" ca="1" si="20"/>
        <v>0</v>
      </c>
      <c r="N417" s="27">
        <v>77.8</v>
      </c>
      <c r="O417" s="27">
        <f t="shared" ca="1" si="21"/>
        <v>0</v>
      </c>
      <c r="P417" s="27">
        <v>110</v>
      </c>
      <c r="Q417" s="27">
        <v>-48</v>
      </c>
      <c r="R417" s="27">
        <v>0</v>
      </c>
      <c r="S417" s="27">
        <v>0</v>
      </c>
      <c r="T417" s="27">
        <v>0</v>
      </c>
      <c r="U417" s="27">
        <v>0</v>
      </c>
      <c r="V417" s="27">
        <v>0</v>
      </c>
      <c r="W417" s="27">
        <v>0</v>
      </c>
      <c r="X417" s="27">
        <v>0</v>
      </c>
      <c r="Y417" s="27">
        <v>10</v>
      </c>
      <c r="Z417" s="27">
        <v>0</v>
      </c>
      <c r="AA417" s="27">
        <v>0</v>
      </c>
      <c r="AB417" s="27">
        <v>0</v>
      </c>
      <c r="AC417" s="27">
        <v>0</v>
      </c>
      <c r="AD417" s="27">
        <v>0</v>
      </c>
      <c r="AE417" s="27">
        <v>0</v>
      </c>
      <c r="AF417" s="27">
        <v>0</v>
      </c>
      <c r="AG417" s="27">
        <v>0</v>
      </c>
      <c r="AH417" s="27">
        <v>30</v>
      </c>
      <c r="AI417" s="27">
        <v>150</v>
      </c>
    </row>
    <row r="418" spans="1:35">
      <c r="A418" s="5">
        <v>101</v>
      </c>
      <c r="B418" s="5">
        <v>102</v>
      </c>
      <c r="C418" s="5" t="s">
        <v>316</v>
      </c>
      <c r="D418" s="5" t="s">
        <v>317</v>
      </c>
      <c r="E418" s="5"/>
      <c r="F418" s="5"/>
      <c r="G418" s="26" t="str">
        <f t="shared" si="19"/>
        <v>101 102</v>
      </c>
      <c r="I418" s="27">
        <v>1931</v>
      </c>
      <c r="J418" s="27">
        <v>1935</v>
      </c>
      <c r="K418" s="27">
        <v>168.3</v>
      </c>
      <c r="L418" s="27">
        <v>7.11</v>
      </c>
      <c r="M418" s="27">
        <f t="shared" ca="1" si="20"/>
        <v>0</v>
      </c>
      <c r="N418" s="27">
        <v>77.8</v>
      </c>
      <c r="O418" s="27">
        <f t="shared" ca="1" si="21"/>
        <v>0</v>
      </c>
      <c r="P418" s="27">
        <v>110</v>
      </c>
      <c r="Q418" s="27">
        <v>-48</v>
      </c>
      <c r="R418" s="27">
        <v>0</v>
      </c>
      <c r="S418" s="27">
        <v>0</v>
      </c>
      <c r="T418" s="27">
        <v>0</v>
      </c>
      <c r="U418" s="27">
        <v>0</v>
      </c>
      <c r="V418" s="27">
        <v>0</v>
      </c>
      <c r="W418" s="27">
        <v>0</v>
      </c>
      <c r="X418" s="27">
        <v>0</v>
      </c>
      <c r="Y418" s="27">
        <v>10</v>
      </c>
      <c r="Z418" s="27">
        <v>0</v>
      </c>
      <c r="AA418" s="27">
        <v>0</v>
      </c>
      <c r="AB418" s="27">
        <v>0</v>
      </c>
      <c r="AC418" s="27">
        <v>0</v>
      </c>
      <c r="AD418" s="27">
        <v>0</v>
      </c>
      <c r="AE418" s="27">
        <v>0</v>
      </c>
      <c r="AF418" s="27">
        <v>0</v>
      </c>
      <c r="AG418" s="27">
        <v>0</v>
      </c>
      <c r="AH418" s="27">
        <v>30</v>
      </c>
      <c r="AI418" s="27">
        <v>150</v>
      </c>
    </row>
    <row r="419" spans="1:35">
      <c r="A419" s="5"/>
      <c r="B419" s="5"/>
      <c r="C419" s="5" t="s">
        <v>284</v>
      </c>
      <c r="D419" s="5" t="s">
        <v>285</v>
      </c>
      <c r="E419" s="5"/>
      <c r="F419" s="5"/>
      <c r="G419" s="26">
        <v>150</v>
      </c>
      <c r="I419" s="27">
        <v>1935</v>
      </c>
      <c r="J419" s="27">
        <v>1940</v>
      </c>
      <c r="K419" s="27">
        <v>168.3</v>
      </c>
      <c r="L419" s="27">
        <v>7.11</v>
      </c>
      <c r="M419" s="27">
        <f t="shared" ca="1" si="20"/>
        <v>0</v>
      </c>
      <c r="N419" s="27">
        <v>77.8</v>
      </c>
      <c r="O419" s="27">
        <f t="shared" ca="1" si="21"/>
        <v>0</v>
      </c>
      <c r="P419" s="27">
        <v>110</v>
      </c>
      <c r="Q419" s="27">
        <v>-48</v>
      </c>
      <c r="R419" s="27">
        <v>0</v>
      </c>
      <c r="S419" s="27">
        <v>0</v>
      </c>
      <c r="T419" s="27">
        <v>0</v>
      </c>
      <c r="U419" s="27">
        <v>0</v>
      </c>
      <c r="V419" s="27">
        <v>0</v>
      </c>
      <c r="W419" s="27">
        <v>0</v>
      </c>
      <c r="X419" s="27">
        <v>0</v>
      </c>
      <c r="Y419" s="27">
        <v>10</v>
      </c>
      <c r="Z419" s="27">
        <v>0</v>
      </c>
      <c r="AA419" s="27">
        <v>0</v>
      </c>
      <c r="AB419" s="27">
        <v>0</v>
      </c>
      <c r="AC419" s="27">
        <v>0</v>
      </c>
      <c r="AD419" s="27">
        <v>0</v>
      </c>
      <c r="AE419" s="27">
        <v>0</v>
      </c>
      <c r="AF419" s="27">
        <v>0</v>
      </c>
      <c r="AG419" s="27">
        <v>0</v>
      </c>
      <c r="AH419" s="27">
        <v>30</v>
      </c>
      <c r="AI419" s="27">
        <v>150</v>
      </c>
    </row>
    <row r="420" spans="1:35">
      <c r="A420" s="5"/>
      <c r="B420" s="5"/>
      <c r="C420" s="5" t="s">
        <v>338</v>
      </c>
      <c r="D420" s="5" t="s">
        <v>339</v>
      </c>
      <c r="E420" s="5" t="s">
        <v>340</v>
      </c>
      <c r="F420" s="5"/>
      <c r="G420" s="26">
        <v>77.850999999999999</v>
      </c>
      <c r="I420" s="27">
        <v>1940</v>
      </c>
      <c r="J420" s="27">
        <v>19400</v>
      </c>
      <c r="K420" s="27">
        <v>88.9</v>
      </c>
      <c r="L420" s="27">
        <v>5.49</v>
      </c>
      <c r="M420" s="27">
        <f t="shared" ca="1" si="20"/>
        <v>0</v>
      </c>
      <c r="N420" s="27">
        <v>77.8</v>
      </c>
      <c r="O420" s="27">
        <f t="shared" ca="1" si="21"/>
        <v>0</v>
      </c>
      <c r="P420" s="27">
        <v>110</v>
      </c>
      <c r="Q420" s="27">
        <v>-48</v>
      </c>
      <c r="R420" s="27">
        <v>0</v>
      </c>
      <c r="S420" s="27">
        <v>0</v>
      </c>
      <c r="T420" s="27">
        <v>0</v>
      </c>
      <c r="U420" s="27">
        <v>0</v>
      </c>
      <c r="V420" s="27">
        <v>0</v>
      </c>
      <c r="W420" s="27">
        <v>0</v>
      </c>
      <c r="X420" s="27">
        <v>0</v>
      </c>
      <c r="Y420" s="27">
        <v>10</v>
      </c>
      <c r="Z420" s="27">
        <v>0</v>
      </c>
      <c r="AA420" s="27">
        <v>0</v>
      </c>
      <c r="AB420" s="27">
        <v>0</v>
      </c>
      <c r="AC420" s="27">
        <v>0</v>
      </c>
      <c r="AD420" s="27">
        <v>0</v>
      </c>
      <c r="AE420" s="27">
        <v>0</v>
      </c>
      <c r="AF420" s="27">
        <v>0</v>
      </c>
      <c r="AG420" s="27">
        <v>0</v>
      </c>
      <c r="AH420" s="27">
        <v>30</v>
      </c>
      <c r="AI420" s="27">
        <v>80</v>
      </c>
    </row>
    <row r="421" spans="1:35">
      <c r="A421" s="5"/>
      <c r="B421" s="5"/>
      <c r="C421" s="5" t="s">
        <v>289</v>
      </c>
      <c r="D421" s="5" t="s">
        <v>290</v>
      </c>
      <c r="E421" s="5" t="s">
        <v>291</v>
      </c>
      <c r="F421" s="5"/>
      <c r="G421" s="26" t="str">
        <f t="shared" si="19"/>
        <v/>
      </c>
      <c r="I421" s="27">
        <v>19400</v>
      </c>
      <c r="J421" s="27">
        <v>19410</v>
      </c>
      <c r="K421" s="27">
        <v>88.9</v>
      </c>
      <c r="L421" s="27">
        <v>5.49</v>
      </c>
      <c r="M421" s="27">
        <f t="shared" ca="1" si="20"/>
        <v>0</v>
      </c>
      <c r="N421" s="27">
        <v>77.8</v>
      </c>
      <c r="O421" s="27">
        <f t="shared" ca="1" si="21"/>
        <v>0</v>
      </c>
      <c r="P421" s="27">
        <v>110</v>
      </c>
      <c r="Q421" s="27">
        <v>-48</v>
      </c>
      <c r="R421" s="27">
        <v>0</v>
      </c>
      <c r="S421" s="27">
        <v>0</v>
      </c>
      <c r="T421" s="27">
        <v>0</v>
      </c>
      <c r="U421" s="27">
        <v>0</v>
      </c>
      <c r="V421" s="27">
        <v>0</v>
      </c>
      <c r="W421" s="27">
        <v>0</v>
      </c>
      <c r="X421" s="27">
        <v>0</v>
      </c>
      <c r="Y421" s="27">
        <v>10</v>
      </c>
      <c r="Z421" s="27">
        <v>0</v>
      </c>
      <c r="AA421" s="27">
        <v>0</v>
      </c>
      <c r="AB421" s="27">
        <v>0</v>
      </c>
      <c r="AC421" s="27">
        <v>0</v>
      </c>
      <c r="AD421" s="27">
        <v>0</v>
      </c>
      <c r="AE421" s="27">
        <v>0</v>
      </c>
      <c r="AF421" s="27">
        <v>0</v>
      </c>
      <c r="AG421" s="27">
        <v>0</v>
      </c>
      <c r="AH421" s="27">
        <v>30</v>
      </c>
      <c r="AI421" s="27">
        <v>80</v>
      </c>
    </row>
    <row r="422" spans="1:35">
      <c r="A422" s="5"/>
      <c r="B422" s="5"/>
      <c r="C422" s="5" t="s">
        <v>292</v>
      </c>
      <c r="D422" s="5" t="s">
        <v>293</v>
      </c>
      <c r="E422" s="5"/>
      <c r="F422" s="5"/>
      <c r="G422" s="26" t="str">
        <f t="shared" si="19"/>
        <v/>
      </c>
      <c r="I422" s="27">
        <v>19410</v>
      </c>
      <c r="J422" s="27">
        <v>1925</v>
      </c>
      <c r="K422" s="27">
        <v>88.9</v>
      </c>
      <c r="L422" s="27">
        <v>5.49</v>
      </c>
      <c r="M422" s="27">
        <f t="shared" ca="1" si="20"/>
        <v>0</v>
      </c>
      <c r="N422" s="27">
        <v>77.8</v>
      </c>
      <c r="O422" s="27">
        <f t="shared" ca="1" si="21"/>
        <v>0</v>
      </c>
      <c r="P422" s="27">
        <v>110</v>
      </c>
      <c r="Q422" s="27">
        <v>-48</v>
      </c>
      <c r="R422" s="27">
        <v>0</v>
      </c>
      <c r="S422" s="27">
        <v>0</v>
      </c>
      <c r="T422" s="27">
        <v>0</v>
      </c>
      <c r="U422" s="27">
        <v>0</v>
      </c>
      <c r="V422" s="27">
        <v>0</v>
      </c>
      <c r="W422" s="27">
        <v>0</v>
      </c>
      <c r="X422" s="27">
        <v>0</v>
      </c>
      <c r="Y422" s="27">
        <v>10</v>
      </c>
      <c r="Z422" s="27">
        <v>0</v>
      </c>
      <c r="AA422" s="27">
        <v>0</v>
      </c>
      <c r="AB422" s="27">
        <v>0</v>
      </c>
      <c r="AC422" s="27">
        <v>0</v>
      </c>
      <c r="AD422" s="27">
        <v>0</v>
      </c>
      <c r="AE422" s="27">
        <v>0</v>
      </c>
      <c r="AF422" s="27">
        <v>0</v>
      </c>
      <c r="AG422" s="27">
        <v>0</v>
      </c>
      <c r="AH422" s="27">
        <v>30</v>
      </c>
      <c r="AI422" s="27">
        <v>80</v>
      </c>
    </row>
    <row r="423" spans="1:35">
      <c r="A423" s="5"/>
      <c r="B423" s="5"/>
      <c r="C423" s="5" t="s">
        <v>294</v>
      </c>
      <c r="D423" s="5" t="s">
        <v>295</v>
      </c>
      <c r="E423" s="5"/>
      <c r="F423" s="5"/>
      <c r="G423" s="26" t="str">
        <f t="shared" si="19"/>
        <v/>
      </c>
      <c r="I423" s="27">
        <v>1925</v>
      </c>
      <c r="J423" s="27">
        <v>19420</v>
      </c>
      <c r="K423" s="27">
        <v>88.9</v>
      </c>
      <c r="L423" s="27">
        <v>5.49</v>
      </c>
      <c r="M423" s="27">
        <f t="shared" ca="1" si="20"/>
        <v>0</v>
      </c>
      <c r="N423" s="27">
        <v>77.8</v>
      </c>
      <c r="O423" s="27">
        <f t="shared" ca="1" si="21"/>
        <v>0</v>
      </c>
      <c r="P423" s="27">
        <v>110</v>
      </c>
      <c r="Q423" s="27">
        <v>-48</v>
      </c>
      <c r="R423" s="27">
        <v>0</v>
      </c>
      <c r="S423" s="27">
        <v>0</v>
      </c>
      <c r="T423" s="27">
        <v>0</v>
      </c>
      <c r="U423" s="27">
        <v>0</v>
      </c>
      <c r="V423" s="27">
        <v>0</v>
      </c>
      <c r="W423" s="27">
        <v>0</v>
      </c>
      <c r="X423" s="27">
        <v>0</v>
      </c>
      <c r="Y423" s="27">
        <v>10</v>
      </c>
      <c r="Z423" s="27">
        <v>0</v>
      </c>
      <c r="AA423" s="27">
        <v>0</v>
      </c>
      <c r="AB423" s="27">
        <v>0</v>
      </c>
      <c r="AC423" s="27">
        <v>0</v>
      </c>
      <c r="AD423" s="27">
        <v>0</v>
      </c>
      <c r="AE423" s="27">
        <v>0</v>
      </c>
      <c r="AF423" s="27">
        <v>0</v>
      </c>
      <c r="AG423" s="27">
        <v>0</v>
      </c>
      <c r="AH423" s="27">
        <v>30</v>
      </c>
      <c r="AI423" s="27">
        <v>80</v>
      </c>
    </row>
    <row r="424" spans="1:35">
      <c r="A424" s="5"/>
      <c r="B424" s="5"/>
      <c r="C424" s="5" t="s">
        <v>296</v>
      </c>
      <c r="D424" s="5" t="s">
        <v>297</v>
      </c>
      <c r="E424" s="5"/>
      <c r="F424" s="5"/>
      <c r="G424" s="26" t="str">
        <f t="shared" si="19"/>
        <v/>
      </c>
      <c r="I424" s="27">
        <v>19420</v>
      </c>
      <c r="J424" s="27">
        <v>19430</v>
      </c>
      <c r="K424" s="27">
        <v>88.9</v>
      </c>
      <c r="L424" s="27">
        <v>5.49</v>
      </c>
      <c r="M424" s="27">
        <f t="shared" ca="1" si="20"/>
        <v>0</v>
      </c>
      <c r="N424" s="27">
        <v>77.8</v>
      </c>
      <c r="O424" s="27">
        <f t="shared" ca="1" si="21"/>
        <v>0</v>
      </c>
      <c r="P424" s="27">
        <v>110</v>
      </c>
      <c r="Q424" s="27">
        <v>-48</v>
      </c>
      <c r="R424" s="27">
        <v>0</v>
      </c>
      <c r="S424" s="27">
        <v>0</v>
      </c>
      <c r="T424" s="27">
        <v>0</v>
      </c>
      <c r="U424" s="27">
        <v>0</v>
      </c>
      <c r="V424" s="27">
        <v>0</v>
      </c>
      <c r="W424" s="27">
        <v>0</v>
      </c>
      <c r="X424" s="27">
        <v>0</v>
      </c>
      <c r="Y424" s="27">
        <v>10</v>
      </c>
      <c r="Z424" s="27">
        <v>0</v>
      </c>
      <c r="AA424" s="27">
        <v>0</v>
      </c>
      <c r="AB424" s="27">
        <v>0</v>
      </c>
      <c r="AC424" s="27">
        <v>0</v>
      </c>
      <c r="AD424" s="27">
        <v>0</v>
      </c>
      <c r="AE424" s="27">
        <v>0</v>
      </c>
      <c r="AF424" s="27">
        <v>0</v>
      </c>
      <c r="AG424" s="27">
        <v>0</v>
      </c>
      <c r="AH424" s="27">
        <v>30</v>
      </c>
      <c r="AI424" s="27">
        <v>80</v>
      </c>
    </row>
    <row r="425" spans="1:35">
      <c r="A425" s="5"/>
      <c r="B425" s="5"/>
      <c r="C425" s="5" t="s">
        <v>298</v>
      </c>
      <c r="D425" s="5" t="s">
        <v>299</v>
      </c>
      <c r="E425" s="5" t="s">
        <v>300</v>
      </c>
      <c r="F425" s="5"/>
      <c r="G425" s="26" t="str">
        <f t="shared" ref="G425:G488" si="22">A425&amp;" "&amp;B425</f>
        <v/>
      </c>
      <c r="I425" s="27">
        <v>19430</v>
      </c>
      <c r="J425" s="27">
        <v>19440</v>
      </c>
      <c r="K425" s="27">
        <v>88.9</v>
      </c>
      <c r="L425" s="27">
        <v>5.49</v>
      </c>
      <c r="M425" s="27">
        <f t="shared" ca="1" si="20"/>
        <v>0</v>
      </c>
      <c r="N425" s="27">
        <v>77.8</v>
      </c>
      <c r="O425" s="27">
        <f t="shared" ca="1" si="21"/>
        <v>0</v>
      </c>
      <c r="P425" s="27">
        <v>110</v>
      </c>
      <c r="Q425" s="27">
        <v>-48</v>
      </c>
      <c r="R425" s="27">
        <v>0</v>
      </c>
      <c r="S425" s="27">
        <v>0</v>
      </c>
      <c r="T425" s="27">
        <v>0</v>
      </c>
      <c r="U425" s="27">
        <v>0</v>
      </c>
      <c r="V425" s="27">
        <v>0</v>
      </c>
      <c r="W425" s="27">
        <v>0</v>
      </c>
      <c r="X425" s="27">
        <v>0</v>
      </c>
      <c r="Y425" s="27">
        <v>10</v>
      </c>
      <c r="Z425" s="27">
        <v>0</v>
      </c>
      <c r="AA425" s="27">
        <v>0</v>
      </c>
      <c r="AB425" s="27">
        <v>0</v>
      </c>
      <c r="AC425" s="27">
        <v>0</v>
      </c>
      <c r="AD425" s="27">
        <v>0</v>
      </c>
      <c r="AE425" s="27">
        <v>0</v>
      </c>
      <c r="AF425" s="27">
        <v>0</v>
      </c>
      <c r="AG425" s="27">
        <v>0</v>
      </c>
      <c r="AH425" s="27">
        <v>30</v>
      </c>
      <c r="AI425" s="27">
        <v>80</v>
      </c>
    </row>
    <row r="426" spans="1:35">
      <c r="A426" s="5"/>
      <c r="B426" s="5"/>
      <c r="C426" s="5" t="s">
        <v>301</v>
      </c>
      <c r="D426" s="5" t="s">
        <v>302</v>
      </c>
      <c r="E426" s="5" t="s">
        <v>303</v>
      </c>
      <c r="F426" s="5"/>
      <c r="G426" s="26" t="str">
        <f t="shared" si="22"/>
        <v/>
      </c>
      <c r="I426" s="27">
        <v>19440</v>
      </c>
      <c r="J426" s="27">
        <v>19450</v>
      </c>
      <c r="K426" s="27">
        <v>88.9</v>
      </c>
      <c r="L426" s="27">
        <v>5.49</v>
      </c>
      <c r="M426" s="27">
        <f t="shared" ca="1" si="20"/>
        <v>150</v>
      </c>
      <c r="N426" s="27">
        <v>77.8</v>
      </c>
      <c r="O426" s="27">
        <f t="shared" ca="1" si="21"/>
        <v>152.4</v>
      </c>
      <c r="P426" s="27">
        <v>110</v>
      </c>
      <c r="Q426" s="27">
        <v>-48</v>
      </c>
      <c r="R426" s="27">
        <v>0</v>
      </c>
      <c r="S426" s="27">
        <v>0</v>
      </c>
      <c r="T426" s="27">
        <v>0</v>
      </c>
      <c r="U426" s="27">
        <v>0</v>
      </c>
      <c r="V426" s="27">
        <v>0</v>
      </c>
      <c r="W426" s="27">
        <v>0</v>
      </c>
      <c r="X426" s="27">
        <v>0</v>
      </c>
      <c r="Y426" s="27">
        <v>10</v>
      </c>
      <c r="Z426" s="27">
        <v>0</v>
      </c>
      <c r="AA426" s="27">
        <v>0</v>
      </c>
      <c r="AB426" s="27">
        <v>0</v>
      </c>
      <c r="AC426" s="27">
        <v>0</v>
      </c>
      <c r="AD426" s="27">
        <v>0</v>
      </c>
      <c r="AE426" s="27">
        <v>0</v>
      </c>
      <c r="AF426" s="27">
        <v>0</v>
      </c>
      <c r="AG426" s="27">
        <v>0</v>
      </c>
      <c r="AH426" s="27">
        <v>30</v>
      </c>
      <c r="AI426" s="27">
        <v>80</v>
      </c>
    </row>
    <row r="427" spans="1:35">
      <c r="A427" s="5"/>
      <c r="B427" s="5"/>
      <c r="C427" s="5" t="s">
        <v>304</v>
      </c>
      <c r="D427" s="5" t="s">
        <v>305</v>
      </c>
      <c r="E427" s="5" t="s">
        <v>306</v>
      </c>
      <c r="F427" s="5"/>
      <c r="G427" s="26" t="str">
        <f t="shared" si="22"/>
        <v/>
      </c>
      <c r="I427" s="27">
        <v>19450</v>
      </c>
      <c r="J427" s="27">
        <v>19460</v>
      </c>
      <c r="K427" s="27">
        <v>88.9</v>
      </c>
      <c r="L427" s="27">
        <v>5.49</v>
      </c>
      <c r="M427" s="27">
        <f t="shared" ca="1" si="20"/>
        <v>0</v>
      </c>
      <c r="N427" s="27">
        <v>77.8</v>
      </c>
      <c r="O427" s="27">
        <f t="shared" ca="1" si="21"/>
        <v>0</v>
      </c>
      <c r="P427" s="27">
        <v>110</v>
      </c>
      <c r="Q427" s="27">
        <v>-48</v>
      </c>
      <c r="R427" s="27">
        <v>0</v>
      </c>
      <c r="S427" s="27">
        <v>0</v>
      </c>
      <c r="T427" s="27">
        <v>0</v>
      </c>
      <c r="U427" s="27">
        <v>0</v>
      </c>
      <c r="V427" s="27">
        <v>0</v>
      </c>
      <c r="W427" s="27">
        <v>0</v>
      </c>
      <c r="X427" s="27">
        <v>0</v>
      </c>
      <c r="Y427" s="27">
        <v>10</v>
      </c>
      <c r="Z427" s="27">
        <v>0</v>
      </c>
      <c r="AA427" s="27">
        <v>0</v>
      </c>
      <c r="AB427" s="27">
        <v>0</v>
      </c>
      <c r="AC427" s="27">
        <v>0</v>
      </c>
      <c r="AD427" s="27">
        <v>0</v>
      </c>
      <c r="AE427" s="27">
        <v>0</v>
      </c>
      <c r="AF427" s="27">
        <v>0</v>
      </c>
      <c r="AG427" s="27">
        <v>0</v>
      </c>
      <c r="AH427" s="27">
        <v>30</v>
      </c>
      <c r="AI427" s="27">
        <v>80</v>
      </c>
    </row>
    <row r="428" spans="1:35">
      <c r="A428" s="5"/>
      <c r="B428" s="5"/>
      <c r="C428" s="5" t="s">
        <v>307</v>
      </c>
      <c r="D428" s="5" t="s">
        <v>308</v>
      </c>
      <c r="E428" s="5" t="s">
        <v>309</v>
      </c>
      <c r="F428" s="5"/>
      <c r="G428" s="26" t="str">
        <f t="shared" si="22"/>
        <v/>
      </c>
      <c r="I428" s="27">
        <v>19460</v>
      </c>
      <c r="J428" s="27">
        <v>19470</v>
      </c>
      <c r="K428" s="27">
        <v>60.3</v>
      </c>
      <c r="L428" s="27">
        <v>3.91</v>
      </c>
      <c r="M428" s="27">
        <f t="shared" ca="1" si="20"/>
        <v>0</v>
      </c>
      <c r="N428" s="27">
        <v>77.8</v>
      </c>
      <c r="O428" s="27">
        <f t="shared" ca="1" si="21"/>
        <v>0</v>
      </c>
      <c r="P428" s="27">
        <v>110</v>
      </c>
      <c r="Q428" s="27">
        <v>-48</v>
      </c>
      <c r="R428" s="27">
        <v>0</v>
      </c>
      <c r="S428" s="27">
        <v>0</v>
      </c>
      <c r="T428" s="27">
        <v>0</v>
      </c>
      <c r="U428" s="27">
        <v>0</v>
      </c>
      <c r="V428" s="27">
        <v>0</v>
      </c>
      <c r="W428" s="27">
        <v>0</v>
      </c>
      <c r="X428" s="27">
        <v>0</v>
      </c>
      <c r="Y428" s="27">
        <v>17</v>
      </c>
      <c r="Z428" s="27">
        <v>0</v>
      </c>
      <c r="AA428" s="27">
        <v>0</v>
      </c>
      <c r="AB428" s="27">
        <v>0</v>
      </c>
      <c r="AC428" s="27">
        <v>0</v>
      </c>
      <c r="AD428" s="27">
        <v>0</v>
      </c>
      <c r="AE428" s="27">
        <v>0</v>
      </c>
      <c r="AF428" s="27">
        <v>0</v>
      </c>
      <c r="AG428" s="27">
        <v>0</v>
      </c>
      <c r="AH428" s="27">
        <v>30</v>
      </c>
      <c r="AI428" s="27">
        <v>50</v>
      </c>
    </row>
    <row r="429" spans="1:35">
      <c r="A429" s="5"/>
      <c r="B429" s="5"/>
      <c r="C429" s="5" t="s">
        <v>310</v>
      </c>
      <c r="D429" s="5" t="s">
        <v>311</v>
      </c>
      <c r="E429" s="5" t="s">
        <v>312</v>
      </c>
      <c r="F429" s="5"/>
      <c r="G429" s="26" t="str">
        <f t="shared" si="22"/>
        <v/>
      </c>
      <c r="I429" s="27">
        <v>19470</v>
      </c>
      <c r="J429" s="27">
        <v>19480</v>
      </c>
      <c r="K429" s="27">
        <v>60.3</v>
      </c>
      <c r="L429" s="27">
        <v>3.91</v>
      </c>
      <c r="M429" s="27" t="str">
        <f t="shared" ca="1" si="20"/>
        <v>300</v>
      </c>
      <c r="N429" s="27">
        <v>77.8</v>
      </c>
      <c r="O429" s="27">
        <f t="shared" ca="1" si="21"/>
        <v>127</v>
      </c>
      <c r="P429" s="27">
        <v>110</v>
      </c>
      <c r="Q429" s="27">
        <v>-48</v>
      </c>
      <c r="R429" s="27">
        <v>0</v>
      </c>
      <c r="S429" s="27">
        <v>0</v>
      </c>
      <c r="T429" s="27">
        <v>0</v>
      </c>
      <c r="U429" s="27">
        <v>0</v>
      </c>
      <c r="V429" s="27">
        <v>0</v>
      </c>
      <c r="W429" s="27">
        <v>0</v>
      </c>
      <c r="X429" s="27">
        <v>0</v>
      </c>
      <c r="Y429" s="27">
        <v>17</v>
      </c>
      <c r="Z429" s="27">
        <v>0</v>
      </c>
      <c r="AA429" s="27">
        <v>0</v>
      </c>
      <c r="AB429" s="27">
        <v>0</v>
      </c>
      <c r="AC429" s="27">
        <v>0</v>
      </c>
      <c r="AD429" s="27">
        <v>0</v>
      </c>
      <c r="AE429" s="27">
        <v>0</v>
      </c>
      <c r="AF429" s="27">
        <v>0</v>
      </c>
      <c r="AG429" s="27">
        <v>0</v>
      </c>
      <c r="AH429" s="27">
        <v>30</v>
      </c>
      <c r="AI429" s="27">
        <v>50</v>
      </c>
    </row>
    <row r="430" spans="1:35">
      <c r="A430" s="5"/>
      <c r="B430" s="5"/>
      <c r="C430" s="5" t="s">
        <v>313</v>
      </c>
      <c r="D430" s="5" t="s">
        <v>314</v>
      </c>
      <c r="E430" s="5" t="s">
        <v>315</v>
      </c>
      <c r="F430" s="5"/>
      <c r="G430" s="26" t="str">
        <f t="shared" si="22"/>
        <v/>
      </c>
      <c r="I430" s="27">
        <v>19480</v>
      </c>
      <c r="J430" s="27">
        <v>19490</v>
      </c>
      <c r="K430" s="27">
        <v>60.3</v>
      </c>
      <c r="L430" s="27">
        <v>3.91</v>
      </c>
      <c r="M430" s="27">
        <f t="shared" ca="1" si="20"/>
        <v>0</v>
      </c>
      <c r="N430" s="27">
        <v>77.8</v>
      </c>
      <c r="O430" s="27">
        <f t="shared" ca="1" si="21"/>
        <v>0</v>
      </c>
      <c r="P430" s="27">
        <v>110</v>
      </c>
      <c r="Q430" s="27">
        <v>-48</v>
      </c>
      <c r="R430" s="27">
        <v>0</v>
      </c>
      <c r="S430" s="27">
        <v>0</v>
      </c>
      <c r="T430" s="27">
        <v>0</v>
      </c>
      <c r="U430" s="27">
        <v>0</v>
      </c>
      <c r="V430" s="27">
        <v>0</v>
      </c>
      <c r="W430" s="27">
        <v>0</v>
      </c>
      <c r="X430" s="27">
        <v>0</v>
      </c>
      <c r="Y430" s="27">
        <v>17</v>
      </c>
      <c r="Z430" s="27">
        <v>0</v>
      </c>
      <c r="AA430" s="27">
        <v>0</v>
      </c>
      <c r="AB430" s="27">
        <v>0</v>
      </c>
      <c r="AC430" s="27">
        <v>0</v>
      </c>
      <c r="AD430" s="27">
        <v>0</v>
      </c>
      <c r="AE430" s="27">
        <v>0</v>
      </c>
      <c r="AF430" s="27">
        <v>0</v>
      </c>
      <c r="AG430" s="27">
        <v>0</v>
      </c>
      <c r="AH430" s="27">
        <v>30</v>
      </c>
      <c r="AI430" s="27">
        <v>50</v>
      </c>
    </row>
    <row r="431" spans="1:35">
      <c r="A431" s="5">
        <v>102</v>
      </c>
      <c r="B431" s="5">
        <v>30000</v>
      </c>
      <c r="C431" s="5" t="s">
        <v>282</v>
      </c>
      <c r="D431" s="5" t="s">
        <v>283</v>
      </c>
      <c r="E431" s="5"/>
      <c r="F431" s="5"/>
      <c r="G431" s="26" t="str">
        <f t="shared" si="22"/>
        <v>102 30000</v>
      </c>
      <c r="I431" s="27">
        <v>19490</v>
      </c>
      <c r="J431" s="27">
        <v>19500</v>
      </c>
      <c r="K431" s="27">
        <v>114.3</v>
      </c>
      <c r="L431" s="27">
        <v>6.02</v>
      </c>
      <c r="M431" s="27">
        <f t="shared" ca="1" si="20"/>
        <v>0</v>
      </c>
      <c r="N431" s="27">
        <v>77.8</v>
      </c>
      <c r="O431" s="27">
        <f t="shared" ca="1" si="21"/>
        <v>0</v>
      </c>
      <c r="P431" s="27">
        <v>110</v>
      </c>
      <c r="Q431" s="27">
        <v>-48</v>
      </c>
      <c r="R431" s="27">
        <v>0</v>
      </c>
      <c r="S431" s="27">
        <v>0</v>
      </c>
      <c r="T431" s="27">
        <v>0</v>
      </c>
      <c r="U431" s="27">
        <v>0</v>
      </c>
      <c r="V431" s="27">
        <v>0</v>
      </c>
      <c r="W431" s="27">
        <v>0</v>
      </c>
      <c r="X431" s="27">
        <v>0</v>
      </c>
      <c r="Y431" s="27">
        <v>17</v>
      </c>
      <c r="Z431" s="27">
        <v>0</v>
      </c>
      <c r="AA431" s="27">
        <v>0</v>
      </c>
      <c r="AB431" s="27">
        <v>0</v>
      </c>
      <c r="AC431" s="27">
        <v>0</v>
      </c>
      <c r="AD431" s="27">
        <v>0</v>
      </c>
      <c r="AE431" s="27">
        <v>0</v>
      </c>
      <c r="AF431" s="27">
        <v>0</v>
      </c>
      <c r="AG431" s="27">
        <v>0</v>
      </c>
      <c r="AH431" s="27">
        <v>30</v>
      </c>
      <c r="AI431" s="27">
        <v>10</v>
      </c>
    </row>
    <row r="432" spans="1:35">
      <c r="A432" s="5"/>
      <c r="B432" s="5"/>
      <c r="C432" s="5" t="s">
        <v>284</v>
      </c>
      <c r="D432" s="5" t="s">
        <v>285</v>
      </c>
      <c r="E432" s="5"/>
      <c r="F432" s="5"/>
      <c r="G432" s="26">
        <v>150</v>
      </c>
      <c r="I432" s="27">
        <v>19500</v>
      </c>
      <c r="J432" s="27">
        <v>19510</v>
      </c>
      <c r="K432" s="27">
        <v>114.3</v>
      </c>
      <c r="L432" s="27">
        <v>6.02</v>
      </c>
      <c r="M432" s="27">
        <f t="shared" ca="1" si="20"/>
        <v>0</v>
      </c>
      <c r="N432" s="27">
        <v>77.8</v>
      </c>
      <c r="O432" s="27">
        <f t="shared" ca="1" si="21"/>
        <v>0</v>
      </c>
      <c r="P432" s="27">
        <v>110</v>
      </c>
      <c r="Q432" s="27">
        <v>-48</v>
      </c>
      <c r="R432" s="27">
        <v>0</v>
      </c>
      <c r="S432" s="27">
        <v>0</v>
      </c>
      <c r="T432" s="27">
        <v>0</v>
      </c>
      <c r="U432" s="27">
        <v>0</v>
      </c>
      <c r="V432" s="27">
        <v>0</v>
      </c>
      <c r="W432" s="27">
        <v>0</v>
      </c>
      <c r="X432" s="27">
        <v>0</v>
      </c>
      <c r="Y432" s="27">
        <v>17</v>
      </c>
      <c r="Z432" s="27">
        <v>0</v>
      </c>
      <c r="AA432" s="27">
        <v>0</v>
      </c>
      <c r="AB432" s="27">
        <v>0</v>
      </c>
      <c r="AC432" s="27">
        <v>0</v>
      </c>
      <c r="AD432" s="27">
        <v>0</v>
      </c>
      <c r="AE432" s="27">
        <v>0</v>
      </c>
      <c r="AF432" s="27">
        <v>0</v>
      </c>
      <c r="AG432" s="27">
        <v>0</v>
      </c>
      <c r="AH432" s="27">
        <v>30</v>
      </c>
      <c r="AI432" s="27">
        <v>100</v>
      </c>
    </row>
    <row r="433" spans="1:35">
      <c r="A433" s="5"/>
      <c r="B433" s="5"/>
      <c r="C433" s="5" t="s">
        <v>338</v>
      </c>
      <c r="D433" s="5" t="s">
        <v>339</v>
      </c>
      <c r="E433" s="5" t="s">
        <v>340</v>
      </c>
      <c r="F433" s="5"/>
      <c r="G433" s="26" t="str">
        <f>RIGHT(C433,7)</f>
        <v xml:space="preserve"> 77.851</v>
      </c>
      <c r="I433" s="27">
        <v>19510</v>
      </c>
      <c r="J433" s="27">
        <v>19520</v>
      </c>
      <c r="K433" s="27">
        <v>114.3</v>
      </c>
      <c r="L433" s="27">
        <v>6.02</v>
      </c>
      <c r="M433" s="27">
        <f t="shared" ca="1" si="20"/>
        <v>0</v>
      </c>
      <c r="N433" s="27">
        <v>77.8</v>
      </c>
      <c r="O433" s="27">
        <f t="shared" ca="1" si="21"/>
        <v>0</v>
      </c>
      <c r="P433" s="27">
        <v>110</v>
      </c>
      <c r="Q433" s="27">
        <v>-48</v>
      </c>
      <c r="R433" s="27">
        <v>0</v>
      </c>
      <c r="S433" s="27">
        <v>0</v>
      </c>
      <c r="T433" s="27">
        <v>0</v>
      </c>
      <c r="U433" s="27">
        <v>0</v>
      </c>
      <c r="V433" s="27">
        <v>0</v>
      </c>
      <c r="W433" s="27">
        <v>0</v>
      </c>
      <c r="X433" s="27">
        <v>0</v>
      </c>
      <c r="Y433" s="27">
        <v>17</v>
      </c>
      <c r="Z433" s="27">
        <v>0</v>
      </c>
      <c r="AA433" s="27">
        <v>0</v>
      </c>
      <c r="AB433" s="27">
        <v>0</v>
      </c>
      <c r="AC433" s="27">
        <v>0</v>
      </c>
      <c r="AD433" s="27">
        <v>0</v>
      </c>
      <c r="AE433" s="27">
        <v>0</v>
      </c>
      <c r="AF433" s="27">
        <v>0</v>
      </c>
      <c r="AG433" s="27">
        <v>0</v>
      </c>
      <c r="AH433" s="27">
        <v>30</v>
      </c>
      <c r="AI433" s="27">
        <v>100</v>
      </c>
    </row>
    <row r="434" spans="1:35">
      <c r="A434" s="5"/>
      <c r="B434" s="5"/>
      <c r="C434" s="5" t="s">
        <v>289</v>
      </c>
      <c r="D434" s="5" t="s">
        <v>290</v>
      </c>
      <c r="E434" s="5" t="s">
        <v>291</v>
      </c>
      <c r="F434" s="5"/>
      <c r="G434" s="26" t="str">
        <f t="shared" si="22"/>
        <v/>
      </c>
      <c r="I434" s="27">
        <v>19520</v>
      </c>
      <c r="J434" s="27">
        <v>19530</v>
      </c>
      <c r="K434" s="27">
        <v>114.3</v>
      </c>
      <c r="L434" s="27">
        <v>6.02</v>
      </c>
      <c r="M434" s="27">
        <f t="shared" ca="1" si="20"/>
        <v>0</v>
      </c>
      <c r="N434" s="27">
        <v>77.8</v>
      </c>
      <c r="O434" s="27">
        <f t="shared" ca="1" si="21"/>
        <v>0</v>
      </c>
      <c r="P434" s="27">
        <v>110</v>
      </c>
      <c r="Q434" s="27">
        <v>-48</v>
      </c>
      <c r="R434" s="27">
        <v>0</v>
      </c>
      <c r="S434" s="27">
        <v>0</v>
      </c>
      <c r="T434" s="27">
        <v>0</v>
      </c>
      <c r="U434" s="27">
        <v>0</v>
      </c>
      <c r="V434" s="27">
        <v>0</v>
      </c>
      <c r="W434" s="27">
        <v>0</v>
      </c>
      <c r="X434" s="27">
        <v>0</v>
      </c>
      <c r="Y434" s="27">
        <v>17</v>
      </c>
      <c r="Z434" s="27">
        <v>0</v>
      </c>
      <c r="AA434" s="27">
        <v>0</v>
      </c>
      <c r="AB434" s="27">
        <v>0</v>
      </c>
      <c r="AC434" s="27">
        <v>0</v>
      </c>
      <c r="AD434" s="27">
        <v>0</v>
      </c>
      <c r="AE434" s="27">
        <v>0</v>
      </c>
      <c r="AF434" s="27">
        <v>0</v>
      </c>
      <c r="AG434" s="27">
        <v>0</v>
      </c>
      <c r="AH434" s="27">
        <v>30</v>
      </c>
      <c r="AI434" s="27">
        <v>100</v>
      </c>
    </row>
    <row r="435" spans="1:35">
      <c r="A435" s="5"/>
      <c r="B435" s="5"/>
      <c r="C435" s="5" t="s">
        <v>292</v>
      </c>
      <c r="D435" s="5" t="s">
        <v>293</v>
      </c>
      <c r="E435" s="5"/>
      <c r="F435" s="5"/>
      <c r="G435" s="26" t="str">
        <f t="shared" si="22"/>
        <v/>
      </c>
      <c r="I435" s="27">
        <v>19530</v>
      </c>
      <c r="J435" s="27">
        <v>19540</v>
      </c>
      <c r="K435" s="27">
        <v>114.3</v>
      </c>
      <c r="L435" s="27">
        <v>6.02</v>
      </c>
      <c r="M435" s="27">
        <f t="shared" ca="1" si="20"/>
        <v>0</v>
      </c>
      <c r="N435" s="27">
        <v>77.8</v>
      </c>
      <c r="O435" s="27">
        <f t="shared" ca="1" si="21"/>
        <v>0</v>
      </c>
      <c r="P435" s="27">
        <v>110</v>
      </c>
      <c r="Q435" s="27">
        <v>-48</v>
      </c>
      <c r="R435" s="27">
        <v>0</v>
      </c>
      <c r="S435" s="27">
        <v>0</v>
      </c>
      <c r="T435" s="27">
        <v>0</v>
      </c>
      <c r="U435" s="27">
        <v>0</v>
      </c>
      <c r="V435" s="27">
        <v>0</v>
      </c>
      <c r="W435" s="27">
        <v>0</v>
      </c>
      <c r="X435" s="27">
        <v>0</v>
      </c>
      <c r="Y435" s="27">
        <v>17</v>
      </c>
      <c r="Z435" s="27">
        <v>0</v>
      </c>
      <c r="AA435" s="27">
        <v>0</v>
      </c>
      <c r="AB435" s="27">
        <v>0</v>
      </c>
      <c r="AC435" s="27">
        <v>0</v>
      </c>
      <c r="AD435" s="27">
        <v>0</v>
      </c>
      <c r="AE435" s="27">
        <v>0</v>
      </c>
      <c r="AF435" s="27">
        <v>0</v>
      </c>
      <c r="AG435" s="27">
        <v>0</v>
      </c>
      <c r="AH435" s="27">
        <v>30</v>
      </c>
      <c r="AI435" s="27">
        <v>100</v>
      </c>
    </row>
    <row r="436" spans="1:35">
      <c r="A436" s="5"/>
      <c r="B436" s="5"/>
      <c r="C436" s="5" t="s">
        <v>294</v>
      </c>
      <c r="D436" s="5" t="s">
        <v>295</v>
      </c>
      <c r="E436" s="5"/>
      <c r="F436" s="5"/>
      <c r="G436" s="26" t="str">
        <f t="shared" si="22"/>
        <v/>
      </c>
      <c r="I436" s="27">
        <v>1940</v>
      </c>
      <c r="J436" s="27">
        <v>1945</v>
      </c>
      <c r="K436" s="27">
        <v>168.3</v>
      </c>
      <c r="L436" s="27">
        <v>7.11</v>
      </c>
      <c r="M436" s="27">
        <f t="shared" ca="1" si="20"/>
        <v>0</v>
      </c>
      <c r="N436" s="27">
        <v>77.8</v>
      </c>
      <c r="O436" s="27">
        <f t="shared" ca="1" si="21"/>
        <v>0</v>
      </c>
      <c r="P436" s="27">
        <v>110</v>
      </c>
      <c r="Q436" s="27">
        <v>-48</v>
      </c>
      <c r="R436" s="27">
        <v>0</v>
      </c>
      <c r="S436" s="27">
        <v>0</v>
      </c>
      <c r="T436" s="27">
        <v>0</v>
      </c>
      <c r="U436" s="27">
        <v>0</v>
      </c>
      <c r="V436" s="27">
        <v>0</v>
      </c>
      <c r="W436" s="27">
        <v>0</v>
      </c>
      <c r="X436" s="27">
        <v>0</v>
      </c>
      <c r="Y436" s="27">
        <v>10</v>
      </c>
      <c r="Z436" s="27">
        <v>0</v>
      </c>
      <c r="AA436" s="27">
        <v>0</v>
      </c>
      <c r="AB436" s="27">
        <v>0</v>
      </c>
      <c r="AC436" s="27">
        <v>0</v>
      </c>
      <c r="AD436" s="27">
        <v>0</v>
      </c>
      <c r="AE436" s="27">
        <v>0</v>
      </c>
      <c r="AF436" s="27">
        <v>0</v>
      </c>
      <c r="AG436" s="27">
        <v>0</v>
      </c>
      <c r="AH436" s="27">
        <v>30</v>
      </c>
      <c r="AI436" s="27">
        <v>150</v>
      </c>
    </row>
    <row r="437" spans="1:35">
      <c r="A437" s="5"/>
      <c r="B437" s="5"/>
      <c r="C437" s="5" t="s">
        <v>296</v>
      </c>
      <c r="D437" s="5" t="s">
        <v>297</v>
      </c>
      <c r="E437" s="5"/>
      <c r="F437" s="5"/>
      <c r="G437" s="26" t="str">
        <f t="shared" si="22"/>
        <v/>
      </c>
      <c r="I437" s="27">
        <v>1945</v>
      </c>
      <c r="J437" s="27">
        <v>1950</v>
      </c>
      <c r="K437" s="27">
        <v>168.3</v>
      </c>
      <c r="L437" s="27">
        <v>7.11</v>
      </c>
      <c r="M437" s="27">
        <f t="shared" ca="1" si="20"/>
        <v>0</v>
      </c>
      <c r="N437" s="27">
        <v>77.8</v>
      </c>
      <c r="O437" s="27">
        <f t="shared" ca="1" si="21"/>
        <v>0</v>
      </c>
      <c r="P437" s="27">
        <v>110</v>
      </c>
      <c r="Q437" s="27">
        <v>-48</v>
      </c>
      <c r="R437" s="27">
        <v>0</v>
      </c>
      <c r="S437" s="27">
        <v>0</v>
      </c>
      <c r="T437" s="27">
        <v>0</v>
      </c>
      <c r="U437" s="27">
        <v>0</v>
      </c>
      <c r="V437" s="27">
        <v>0</v>
      </c>
      <c r="W437" s="27">
        <v>0</v>
      </c>
      <c r="X437" s="27">
        <v>0</v>
      </c>
      <c r="Y437" s="27">
        <v>10</v>
      </c>
      <c r="Z437" s="27">
        <v>0</v>
      </c>
      <c r="AA437" s="27">
        <v>0</v>
      </c>
      <c r="AB437" s="27">
        <v>0</v>
      </c>
      <c r="AC437" s="27">
        <v>0</v>
      </c>
      <c r="AD437" s="27">
        <v>0</v>
      </c>
      <c r="AE437" s="27">
        <v>0</v>
      </c>
      <c r="AF437" s="27">
        <v>0</v>
      </c>
      <c r="AG437" s="27">
        <v>0</v>
      </c>
      <c r="AH437" s="27">
        <v>30</v>
      </c>
      <c r="AI437" s="27">
        <v>150</v>
      </c>
    </row>
    <row r="438" spans="1:35">
      <c r="A438" s="5"/>
      <c r="B438" s="5"/>
      <c r="C438" s="5" t="s">
        <v>298</v>
      </c>
      <c r="D438" s="5" t="s">
        <v>299</v>
      </c>
      <c r="E438" s="5" t="s">
        <v>300</v>
      </c>
      <c r="F438" s="5"/>
      <c r="G438" s="26" t="str">
        <f t="shared" si="22"/>
        <v/>
      </c>
      <c r="I438" s="27">
        <v>1950</v>
      </c>
      <c r="J438" s="27">
        <v>1960</v>
      </c>
      <c r="K438" s="27">
        <v>168.3</v>
      </c>
      <c r="L438" s="27">
        <v>7.11</v>
      </c>
      <c r="M438" s="27">
        <f t="shared" ca="1" si="20"/>
        <v>0</v>
      </c>
      <c r="N438" s="27">
        <v>77.8</v>
      </c>
      <c r="O438" s="27">
        <f t="shared" ca="1" si="21"/>
        <v>0</v>
      </c>
      <c r="P438" s="27">
        <v>110</v>
      </c>
      <c r="Q438" s="27">
        <v>-48</v>
      </c>
      <c r="R438" s="27">
        <v>0</v>
      </c>
      <c r="S438" s="27">
        <v>0</v>
      </c>
      <c r="T438" s="27">
        <v>0</v>
      </c>
      <c r="U438" s="27">
        <v>0</v>
      </c>
      <c r="V438" s="27">
        <v>0</v>
      </c>
      <c r="W438" s="27">
        <v>0</v>
      </c>
      <c r="X438" s="27">
        <v>0</v>
      </c>
      <c r="Y438" s="27">
        <v>10</v>
      </c>
      <c r="Z438" s="27">
        <v>0</v>
      </c>
      <c r="AA438" s="27">
        <v>0</v>
      </c>
      <c r="AB438" s="27">
        <v>0</v>
      </c>
      <c r="AC438" s="27">
        <v>0</v>
      </c>
      <c r="AD438" s="27">
        <v>0</v>
      </c>
      <c r="AE438" s="27">
        <v>0</v>
      </c>
      <c r="AF438" s="27">
        <v>0</v>
      </c>
      <c r="AG438" s="27">
        <v>0</v>
      </c>
      <c r="AH438" s="27">
        <v>30</v>
      </c>
      <c r="AI438" s="27">
        <v>150</v>
      </c>
    </row>
    <row r="439" spans="1:35">
      <c r="A439" s="5"/>
      <c r="B439" s="5"/>
      <c r="C439" s="5" t="s">
        <v>301</v>
      </c>
      <c r="D439" s="5" t="s">
        <v>302</v>
      </c>
      <c r="E439" s="5" t="s">
        <v>303</v>
      </c>
      <c r="F439" s="5"/>
      <c r="G439" s="26" t="str">
        <f t="shared" si="22"/>
        <v/>
      </c>
      <c r="I439" s="27">
        <v>1960</v>
      </c>
      <c r="J439" s="27">
        <v>1961</v>
      </c>
      <c r="K439" s="27">
        <v>114.3</v>
      </c>
      <c r="L439" s="27">
        <v>6.02</v>
      </c>
      <c r="M439" s="27">
        <f t="shared" ca="1" si="20"/>
        <v>0</v>
      </c>
      <c r="N439" s="27">
        <v>77.8</v>
      </c>
      <c r="O439" s="27">
        <f t="shared" ca="1" si="21"/>
        <v>0</v>
      </c>
      <c r="P439" s="27">
        <v>110</v>
      </c>
      <c r="Q439" s="27">
        <v>-48</v>
      </c>
      <c r="R439" s="27">
        <v>0</v>
      </c>
      <c r="S439" s="27">
        <v>0</v>
      </c>
      <c r="T439" s="27">
        <v>0</v>
      </c>
      <c r="U439" s="27">
        <v>0</v>
      </c>
      <c r="V439" s="27">
        <v>0</v>
      </c>
      <c r="W439" s="27">
        <v>0</v>
      </c>
      <c r="X439" s="27">
        <v>0</v>
      </c>
      <c r="Y439" s="27">
        <v>10</v>
      </c>
      <c r="Z439" s="27">
        <v>0</v>
      </c>
      <c r="AA439" s="27">
        <v>0</v>
      </c>
      <c r="AB439" s="27">
        <v>0</v>
      </c>
      <c r="AC439" s="27">
        <v>0</v>
      </c>
      <c r="AD439" s="27">
        <v>0</v>
      </c>
      <c r="AE439" s="27">
        <v>0</v>
      </c>
      <c r="AF439" s="27">
        <v>0</v>
      </c>
      <c r="AG439" s="27">
        <v>0</v>
      </c>
      <c r="AH439" s="27">
        <v>30</v>
      </c>
      <c r="AI439" s="27">
        <v>100</v>
      </c>
    </row>
    <row r="440" spans="1:35">
      <c r="A440" s="5"/>
      <c r="B440" s="5"/>
      <c r="C440" s="5" t="s">
        <v>304</v>
      </c>
      <c r="D440" s="5" t="s">
        <v>305</v>
      </c>
      <c r="E440" s="5" t="s">
        <v>306</v>
      </c>
      <c r="F440" s="5"/>
      <c r="G440" s="26" t="str">
        <f t="shared" si="22"/>
        <v/>
      </c>
      <c r="I440" s="27">
        <v>1961</v>
      </c>
      <c r="J440" s="27">
        <v>1962</v>
      </c>
      <c r="K440" s="27">
        <v>114.3</v>
      </c>
      <c r="L440" s="27">
        <v>6.02</v>
      </c>
      <c r="M440" s="27">
        <f t="shared" ca="1" si="20"/>
        <v>0</v>
      </c>
      <c r="N440" s="27">
        <v>77.8</v>
      </c>
      <c r="O440" s="27">
        <f t="shared" ca="1" si="21"/>
        <v>0</v>
      </c>
      <c r="P440" s="27">
        <v>110</v>
      </c>
      <c r="Q440" s="27">
        <v>-48</v>
      </c>
      <c r="R440" s="27">
        <v>0</v>
      </c>
      <c r="S440" s="27">
        <v>0</v>
      </c>
      <c r="T440" s="27">
        <v>0</v>
      </c>
      <c r="U440" s="27">
        <v>0</v>
      </c>
      <c r="V440" s="27">
        <v>0</v>
      </c>
      <c r="W440" s="27">
        <v>0</v>
      </c>
      <c r="X440" s="27">
        <v>0</v>
      </c>
      <c r="Y440" s="27">
        <v>10</v>
      </c>
      <c r="Z440" s="27">
        <v>0</v>
      </c>
      <c r="AA440" s="27">
        <v>0</v>
      </c>
      <c r="AB440" s="27">
        <v>0</v>
      </c>
      <c r="AC440" s="27">
        <v>0</v>
      </c>
      <c r="AD440" s="27">
        <v>0</v>
      </c>
      <c r="AE440" s="27">
        <v>0</v>
      </c>
      <c r="AF440" s="27">
        <v>0</v>
      </c>
      <c r="AG440" s="27">
        <v>0</v>
      </c>
      <c r="AH440" s="27">
        <v>30</v>
      </c>
      <c r="AI440" s="27">
        <v>100</v>
      </c>
    </row>
    <row r="441" spans="1:35">
      <c r="A441" s="5"/>
      <c r="B441" s="5"/>
      <c r="C441" s="5" t="s">
        <v>307</v>
      </c>
      <c r="D441" s="5" t="s">
        <v>308</v>
      </c>
      <c r="E441" s="5" t="s">
        <v>309</v>
      </c>
      <c r="F441" s="5"/>
      <c r="G441" s="26" t="str">
        <f t="shared" si="22"/>
        <v/>
      </c>
      <c r="I441" s="27">
        <v>1962</v>
      </c>
      <c r="J441" s="27">
        <v>1963</v>
      </c>
      <c r="K441" s="27">
        <v>114.3</v>
      </c>
      <c r="L441" s="27">
        <v>6.02</v>
      </c>
      <c r="M441" s="27">
        <f t="shared" ca="1" si="20"/>
        <v>0</v>
      </c>
      <c r="N441" s="27">
        <v>77.8</v>
      </c>
      <c r="O441" s="27">
        <f t="shared" ca="1" si="21"/>
        <v>0</v>
      </c>
      <c r="P441" s="27">
        <v>110</v>
      </c>
      <c r="Q441" s="27">
        <v>-48</v>
      </c>
      <c r="R441" s="27">
        <v>0</v>
      </c>
      <c r="S441" s="27">
        <v>0</v>
      </c>
      <c r="T441" s="27">
        <v>0</v>
      </c>
      <c r="U441" s="27">
        <v>0</v>
      </c>
      <c r="V441" s="27">
        <v>0</v>
      </c>
      <c r="W441" s="27">
        <v>0</v>
      </c>
      <c r="X441" s="27">
        <v>0</v>
      </c>
      <c r="Y441" s="27">
        <v>10</v>
      </c>
      <c r="Z441" s="27">
        <v>0</v>
      </c>
      <c r="AA441" s="27">
        <v>0</v>
      </c>
      <c r="AB441" s="27">
        <v>0</v>
      </c>
      <c r="AC441" s="27">
        <v>0</v>
      </c>
      <c r="AD441" s="27">
        <v>0</v>
      </c>
      <c r="AE441" s="27">
        <v>0</v>
      </c>
      <c r="AF441" s="27">
        <v>0</v>
      </c>
      <c r="AG441" s="27">
        <v>0</v>
      </c>
      <c r="AH441" s="27">
        <v>30</v>
      </c>
      <c r="AI441" s="27">
        <v>100</v>
      </c>
    </row>
    <row r="442" spans="1:35">
      <c r="A442" s="5"/>
      <c r="B442" s="5"/>
      <c r="C442" s="5" t="s">
        <v>310</v>
      </c>
      <c r="D442" s="5" t="s">
        <v>311</v>
      </c>
      <c r="E442" s="5" t="s">
        <v>312</v>
      </c>
      <c r="F442" s="5"/>
      <c r="G442" s="26" t="str">
        <f t="shared" si="22"/>
        <v/>
      </c>
      <c r="I442" s="27">
        <v>1963</v>
      </c>
      <c r="J442" s="27">
        <v>19600</v>
      </c>
      <c r="K442" s="27">
        <v>114.3</v>
      </c>
      <c r="L442" s="27">
        <v>6.02</v>
      </c>
      <c r="M442" s="27">
        <f t="shared" ca="1" si="20"/>
        <v>0</v>
      </c>
      <c r="N442" s="27">
        <v>77.8</v>
      </c>
      <c r="O442" s="27">
        <f t="shared" ca="1" si="21"/>
        <v>0</v>
      </c>
      <c r="P442" s="27">
        <v>110</v>
      </c>
      <c r="Q442" s="27">
        <v>-48</v>
      </c>
      <c r="R442" s="27">
        <v>0</v>
      </c>
      <c r="S442" s="27">
        <v>0</v>
      </c>
      <c r="T442" s="27">
        <v>0</v>
      </c>
      <c r="U442" s="27">
        <v>0</v>
      </c>
      <c r="V442" s="27">
        <v>0</v>
      </c>
      <c r="W442" s="27">
        <v>0</v>
      </c>
      <c r="X442" s="27">
        <v>0</v>
      </c>
      <c r="Y442" s="27">
        <v>10</v>
      </c>
      <c r="Z442" s="27">
        <v>0</v>
      </c>
      <c r="AA442" s="27">
        <v>0</v>
      </c>
      <c r="AB442" s="27">
        <v>0</v>
      </c>
      <c r="AC442" s="27">
        <v>0</v>
      </c>
      <c r="AD442" s="27">
        <v>0</v>
      </c>
      <c r="AE442" s="27">
        <v>0</v>
      </c>
      <c r="AF442" s="27">
        <v>0</v>
      </c>
      <c r="AG442" s="27">
        <v>0</v>
      </c>
      <c r="AH442" s="27">
        <v>30</v>
      </c>
      <c r="AI442" s="27">
        <v>100</v>
      </c>
    </row>
    <row r="443" spans="1:35">
      <c r="A443" s="5"/>
      <c r="B443" s="5"/>
      <c r="C443" s="5" t="s">
        <v>313</v>
      </c>
      <c r="D443" s="5" t="s">
        <v>314</v>
      </c>
      <c r="E443" s="5" t="s">
        <v>315</v>
      </c>
      <c r="F443" s="5"/>
      <c r="G443" s="26" t="str">
        <f t="shared" si="22"/>
        <v/>
      </c>
      <c r="I443" s="27">
        <v>19600</v>
      </c>
      <c r="J443" s="27">
        <v>19610</v>
      </c>
      <c r="K443" s="27">
        <v>114.3</v>
      </c>
      <c r="L443" s="27">
        <v>6.02</v>
      </c>
      <c r="M443" s="27">
        <f t="shared" ca="1" si="20"/>
        <v>0</v>
      </c>
      <c r="N443" s="27">
        <v>77.8</v>
      </c>
      <c r="O443" s="27">
        <f t="shared" ca="1" si="21"/>
        <v>0</v>
      </c>
      <c r="P443" s="27">
        <v>110</v>
      </c>
      <c r="Q443" s="27">
        <v>-48</v>
      </c>
      <c r="R443" s="27">
        <v>0</v>
      </c>
      <c r="S443" s="27">
        <v>0</v>
      </c>
      <c r="T443" s="27">
        <v>0</v>
      </c>
      <c r="U443" s="27">
        <v>0</v>
      </c>
      <c r="V443" s="27">
        <v>0</v>
      </c>
      <c r="W443" s="27">
        <v>0</v>
      </c>
      <c r="X443" s="27">
        <v>0</v>
      </c>
      <c r="Y443" s="27">
        <v>10</v>
      </c>
      <c r="Z443" s="27">
        <v>0</v>
      </c>
      <c r="AA443" s="27">
        <v>0</v>
      </c>
      <c r="AB443" s="27">
        <v>0</v>
      </c>
      <c r="AC443" s="27">
        <v>0</v>
      </c>
      <c r="AD443" s="27">
        <v>0</v>
      </c>
      <c r="AE443" s="27">
        <v>0</v>
      </c>
      <c r="AF443" s="27">
        <v>0</v>
      </c>
      <c r="AG443" s="27">
        <v>0</v>
      </c>
      <c r="AH443" s="27">
        <v>30</v>
      </c>
      <c r="AI443" s="27">
        <v>100</v>
      </c>
    </row>
    <row r="444" spans="1:35">
      <c r="A444" s="5">
        <v>30030</v>
      </c>
      <c r="B444" s="5">
        <v>30040</v>
      </c>
      <c r="C444" s="5" t="s">
        <v>282</v>
      </c>
      <c r="D444" s="5" t="s">
        <v>283</v>
      </c>
      <c r="E444" s="5"/>
      <c r="F444" s="5"/>
      <c r="G444" s="26" t="str">
        <f t="shared" si="22"/>
        <v>30030 30040</v>
      </c>
      <c r="I444" s="27">
        <v>19610</v>
      </c>
      <c r="J444" s="27">
        <v>19620</v>
      </c>
      <c r="K444" s="27">
        <v>114.3</v>
      </c>
      <c r="L444" s="27">
        <v>6.02</v>
      </c>
      <c r="M444" s="27">
        <f t="shared" ca="1" si="20"/>
        <v>0</v>
      </c>
      <c r="N444" s="27">
        <v>77.8</v>
      </c>
      <c r="O444" s="27">
        <f t="shared" ca="1" si="21"/>
        <v>0</v>
      </c>
      <c r="P444" s="27">
        <v>110</v>
      </c>
      <c r="Q444" s="27">
        <v>-48</v>
      </c>
      <c r="R444" s="27">
        <v>0</v>
      </c>
      <c r="S444" s="27">
        <v>0</v>
      </c>
      <c r="T444" s="27">
        <v>0</v>
      </c>
      <c r="U444" s="27">
        <v>0</v>
      </c>
      <c r="V444" s="27">
        <v>0</v>
      </c>
      <c r="W444" s="27">
        <v>0</v>
      </c>
      <c r="X444" s="27">
        <v>0</v>
      </c>
      <c r="Y444" s="27">
        <v>10</v>
      </c>
      <c r="Z444" s="27">
        <v>0</v>
      </c>
      <c r="AA444" s="27">
        <v>0</v>
      </c>
      <c r="AB444" s="27">
        <v>0</v>
      </c>
      <c r="AC444" s="27">
        <v>0</v>
      </c>
      <c r="AD444" s="27">
        <v>0</v>
      </c>
      <c r="AE444" s="27">
        <v>0</v>
      </c>
      <c r="AF444" s="27">
        <v>0</v>
      </c>
      <c r="AG444" s="27">
        <v>0</v>
      </c>
      <c r="AH444" s="27">
        <v>30</v>
      </c>
      <c r="AI444" s="27">
        <v>100</v>
      </c>
    </row>
    <row r="445" spans="1:35">
      <c r="A445" s="5"/>
      <c r="B445" s="5"/>
      <c r="C445" s="5" t="s">
        <v>284</v>
      </c>
      <c r="D445" s="5" t="s">
        <v>285</v>
      </c>
      <c r="E445" s="5"/>
      <c r="F445" s="5"/>
      <c r="G445" s="26">
        <v>150</v>
      </c>
      <c r="I445" s="27">
        <v>19620</v>
      </c>
      <c r="J445" s="27">
        <v>19630</v>
      </c>
      <c r="K445" s="27">
        <v>114.3</v>
      </c>
      <c r="L445" s="27">
        <v>6.02</v>
      </c>
      <c r="M445" s="27" t="str">
        <f t="shared" ca="1" si="20"/>
        <v>150</v>
      </c>
      <c r="N445" s="27">
        <v>77.8</v>
      </c>
      <c r="O445" s="27">
        <f t="shared" ca="1" si="21"/>
        <v>190.5</v>
      </c>
      <c r="P445" s="27">
        <v>110</v>
      </c>
      <c r="Q445" s="27">
        <v>-48</v>
      </c>
      <c r="R445" s="27">
        <v>0</v>
      </c>
      <c r="S445" s="27">
        <v>0</v>
      </c>
      <c r="T445" s="27">
        <v>0</v>
      </c>
      <c r="U445" s="27">
        <v>0</v>
      </c>
      <c r="V445" s="27">
        <v>0</v>
      </c>
      <c r="W445" s="27">
        <v>0</v>
      </c>
      <c r="X445" s="27">
        <v>0</v>
      </c>
      <c r="Y445" s="27">
        <v>10</v>
      </c>
      <c r="Z445" s="27">
        <v>0</v>
      </c>
      <c r="AA445" s="27">
        <v>0</v>
      </c>
      <c r="AB445" s="27">
        <v>0</v>
      </c>
      <c r="AC445" s="27">
        <v>0</v>
      </c>
      <c r="AD445" s="27">
        <v>0</v>
      </c>
      <c r="AE445" s="27">
        <v>0</v>
      </c>
      <c r="AF445" s="27">
        <v>0</v>
      </c>
      <c r="AG445" s="27">
        <v>0</v>
      </c>
      <c r="AH445" s="27">
        <v>30</v>
      </c>
      <c r="AI445" s="27">
        <v>100</v>
      </c>
    </row>
    <row r="446" spans="1:35">
      <c r="A446" s="5"/>
      <c r="B446" s="5"/>
      <c r="C446" s="5" t="s">
        <v>338</v>
      </c>
      <c r="D446" s="5" t="s">
        <v>339</v>
      </c>
      <c r="E446" s="5" t="s">
        <v>340</v>
      </c>
      <c r="F446" s="5"/>
      <c r="G446" s="26" t="str">
        <f>RIGHT(C446,7)</f>
        <v xml:space="preserve"> 77.851</v>
      </c>
      <c r="I446" s="27">
        <v>19630</v>
      </c>
      <c r="J446" s="27">
        <v>19640</v>
      </c>
      <c r="K446" s="27">
        <v>114.3</v>
      </c>
      <c r="L446" s="27">
        <v>6.02</v>
      </c>
      <c r="M446" s="27">
        <f t="shared" ca="1" si="20"/>
        <v>0</v>
      </c>
      <c r="N446" s="27">
        <v>77.8</v>
      </c>
      <c r="O446" s="27">
        <f t="shared" ca="1" si="21"/>
        <v>0</v>
      </c>
      <c r="P446" s="27">
        <v>110</v>
      </c>
      <c r="Q446" s="27">
        <v>-48</v>
      </c>
      <c r="R446" s="27">
        <v>0</v>
      </c>
      <c r="S446" s="27">
        <v>0</v>
      </c>
      <c r="T446" s="27">
        <v>0</v>
      </c>
      <c r="U446" s="27">
        <v>0</v>
      </c>
      <c r="V446" s="27">
        <v>0</v>
      </c>
      <c r="W446" s="27">
        <v>0</v>
      </c>
      <c r="X446" s="27">
        <v>0</v>
      </c>
      <c r="Y446" s="27">
        <v>10</v>
      </c>
      <c r="Z446" s="27">
        <v>0</v>
      </c>
      <c r="AA446" s="27">
        <v>0</v>
      </c>
      <c r="AB446" s="27">
        <v>0</v>
      </c>
      <c r="AC446" s="27">
        <v>0</v>
      </c>
      <c r="AD446" s="27">
        <v>0</v>
      </c>
      <c r="AE446" s="27">
        <v>0</v>
      </c>
      <c r="AF446" s="27">
        <v>0</v>
      </c>
      <c r="AG446" s="27">
        <v>0</v>
      </c>
      <c r="AH446" s="27">
        <v>30</v>
      </c>
      <c r="AI446" s="27">
        <v>100</v>
      </c>
    </row>
    <row r="447" spans="1:35">
      <c r="A447" s="5"/>
      <c r="B447" s="5"/>
      <c r="C447" s="5" t="s">
        <v>289</v>
      </c>
      <c r="D447" s="5" t="s">
        <v>290</v>
      </c>
      <c r="E447" s="5" t="s">
        <v>291</v>
      </c>
      <c r="F447" s="5"/>
      <c r="G447" s="26" t="str">
        <f t="shared" si="22"/>
        <v/>
      </c>
      <c r="I447" s="27">
        <v>19640</v>
      </c>
      <c r="J447" s="27">
        <v>19650</v>
      </c>
      <c r="K447" s="27">
        <v>88.9</v>
      </c>
      <c r="L447" s="27">
        <v>5.49</v>
      </c>
      <c r="M447" s="27">
        <f t="shared" ca="1" si="20"/>
        <v>0</v>
      </c>
      <c r="N447" s="27">
        <v>77.8</v>
      </c>
      <c r="O447" s="27">
        <f t="shared" ca="1" si="21"/>
        <v>0</v>
      </c>
      <c r="P447" s="27">
        <v>110</v>
      </c>
      <c r="Q447" s="27">
        <v>-48</v>
      </c>
      <c r="R447" s="27">
        <v>0</v>
      </c>
      <c r="S447" s="27">
        <v>0</v>
      </c>
      <c r="T447" s="27">
        <v>0</v>
      </c>
      <c r="U447" s="27">
        <v>0</v>
      </c>
      <c r="V447" s="27">
        <v>0</v>
      </c>
      <c r="W447" s="27">
        <v>0</v>
      </c>
      <c r="X447" s="27">
        <v>0</v>
      </c>
      <c r="Y447" s="27">
        <v>17</v>
      </c>
      <c r="Z447" s="27">
        <v>0</v>
      </c>
      <c r="AA447" s="27">
        <v>0</v>
      </c>
      <c r="AB447" s="27">
        <v>0</v>
      </c>
      <c r="AC447" s="27">
        <v>0</v>
      </c>
      <c r="AD447" s="27">
        <v>0</v>
      </c>
      <c r="AE447" s="27">
        <v>0</v>
      </c>
      <c r="AF447" s="27">
        <v>0</v>
      </c>
      <c r="AG447" s="27">
        <v>0</v>
      </c>
      <c r="AH447" s="27">
        <v>30</v>
      </c>
      <c r="AI447" s="27">
        <v>80</v>
      </c>
    </row>
    <row r="448" spans="1:35">
      <c r="A448" s="5"/>
      <c r="B448" s="5"/>
      <c r="C448" s="5" t="s">
        <v>292</v>
      </c>
      <c r="D448" s="5" t="s">
        <v>293</v>
      </c>
      <c r="E448" s="5"/>
      <c r="F448" s="5"/>
      <c r="G448" s="26" t="str">
        <f t="shared" si="22"/>
        <v/>
      </c>
      <c r="I448" s="27">
        <v>19650</v>
      </c>
      <c r="J448" s="27">
        <v>19660</v>
      </c>
      <c r="K448" s="27">
        <v>88.9</v>
      </c>
      <c r="L448" s="27">
        <v>5.49</v>
      </c>
      <c r="M448" s="27" t="str">
        <f t="shared" ca="1" si="20"/>
        <v>300</v>
      </c>
      <c r="N448" s="27">
        <v>77.8</v>
      </c>
      <c r="O448" s="27">
        <f t="shared" ca="1" si="21"/>
        <v>168.3</v>
      </c>
      <c r="P448" s="27">
        <v>110</v>
      </c>
      <c r="Q448" s="27">
        <v>-48</v>
      </c>
      <c r="R448" s="27">
        <v>0</v>
      </c>
      <c r="S448" s="27">
        <v>0</v>
      </c>
      <c r="T448" s="27">
        <v>0</v>
      </c>
      <c r="U448" s="27">
        <v>0</v>
      </c>
      <c r="V448" s="27">
        <v>0</v>
      </c>
      <c r="W448" s="27">
        <v>0</v>
      </c>
      <c r="X448" s="27">
        <v>0</v>
      </c>
      <c r="Y448" s="27">
        <v>17</v>
      </c>
      <c r="Z448" s="27">
        <v>0</v>
      </c>
      <c r="AA448" s="27">
        <v>0</v>
      </c>
      <c r="AB448" s="27">
        <v>0</v>
      </c>
      <c r="AC448" s="27">
        <v>0</v>
      </c>
      <c r="AD448" s="27">
        <v>0</v>
      </c>
      <c r="AE448" s="27">
        <v>0</v>
      </c>
      <c r="AF448" s="27">
        <v>0</v>
      </c>
      <c r="AG448" s="27">
        <v>0</v>
      </c>
      <c r="AH448" s="27">
        <v>62</v>
      </c>
      <c r="AI448" s="27">
        <v>80</v>
      </c>
    </row>
    <row r="449" spans="1:35">
      <c r="A449" s="5"/>
      <c r="B449" s="5"/>
      <c r="C449" s="5" t="s">
        <v>294</v>
      </c>
      <c r="D449" s="5" t="s">
        <v>295</v>
      </c>
      <c r="E449" s="5"/>
      <c r="F449" s="5"/>
      <c r="G449" s="26" t="str">
        <f t="shared" si="22"/>
        <v/>
      </c>
      <c r="I449" s="27">
        <v>19660</v>
      </c>
      <c r="J449" s="27">
        <v>19670</v>
      </c>
      <c r="K449" s="27">
        <v>88.9</v>
      </c>
      <c r="L449" s="27">
        <v>5.49</v>
      </c>
      <c r="M449" s="27">
        <f t="shared" ca="1" si="20"/>
        <v>0</v>
      </c>
      <c r="N449" s="27">
        <v>77.8</v>
      </c>
      <c r="O449" s="27">
        <f t="shared" ca="1" si="21"/>
        <v>0</v>
      </c>
      <c r="P449" s="27">
        <v>110</v>
      </c>
      <c r="Q449" s="27">
        <v>-48</v>
      </c>
      <c r="R449" s="27">
        <v>0</v>
      </c>
      <c r="S449" s="27">
        <v>0</v>
      </c>
      <c r="T449" s="27">
        <v>0</v>
      </c>
      <c r="U449" s="27">
        <v>0</v>
      </c>
      <c r="V449" s="27">
        <v>0</v>
      </c>
      <c r="W449" s="27">
        <v>0</v>
      </c>
      <c r="X449" s="27">
        <v>0</v>
      </c>
      <c r="Y449" s="27">
        <v>17</v>
      </c>
      <c r="Z449" s="27">
        <v>0</v>
      </c>
      <c r="AA449" s="27">
        <v>0</v>
      </c>
      <c r="AB449" s="27">
        <v>0</v>
      </c>
      <c r="AC449" s="27">
        <v>0</v>
      </c>
      <c r="AD449" s="27">
        <v>0</v>
      </c>
      <c r="AE449" s="27">
        <v>0</v>
      </c>
      <c r="AF449" s="27">
        <v>0</v>
      </c>
      <c r="AG449" s="27">
        <v>0</v>
      </c>
      <c r="AH449" s="27">
        <v>62</v>
      </c>
      <c r="AI449" s="27">
        <v>80</v>
      </c>
    </row>
    <row r="450" spans="1:35">
      <c r="A450" s="5"/>
      <c r="B450" s="5"/>
      <c r="C450" s="5" t="s">
        <v>296</v>
      </c>
      <c r="D450" s="5" t="s">
        <v>297</v>
      </c>
      <c r="E450" s="5"/>
      <c r="F450" s="5"/>
      <c r="G450" s="26" t="str">
        <f t="shared" si="22"/>
        <v/>
      </c>
      <c r="I450" s="27">
        <v>19670</v>
      </c>
      <c r="J450" s="27">
        <v>19680</v>
      </c>
      <c r="K450" s="27">
        <v>114.3</v>
      </c>
      <c r="L450" s="27">
        <v>6.02</v>
      </c>
      <c r="M450" s="27">
        <f t="shared" ca="1" si="20"/>
        <v>0</v>
      </c>
      <c r="N450" s="27">
        <v>77.8</v>
      </c>
      <c r="O450" s="27">
        <f t="shared" ca="1" si="21"/>
        <v>0</v>
      </c>
      <c r="P450" s="27">
        <v>110</v>
      </c>
      <c r="Q450" s="27">
        <v>-48</v>
      </c>
      <c r="R450" s="27">
        <v>0</v>
      </c>
      <c r="S450" s="27">
        <v>0</v>
      </c>
      <c r="T450" s="27">
        <v>0</v>
      </c>
      <c r="U450" s="27">
        <v>0</v>
      </c>
      <c r="V450" s="27">
        <v>0</v>
      </c>
      <c r="W450" s="27">
        <v>0</v>
      </c>
      <c r="X450" s="27">
        <v>0</v>
      </c>
      <c r="Y450" s="27">
        <v>17</v>
      </c>
      <c r="Z450" s="27">
        <v>0</v>
      </c>
      <c r="AA450" s="27">
        <v>0</v>
      </c>
      <c r="AB450" s="27">
        <v>0</v>
      </c>
      <c r="AC450" s="27">
        <v>0</v>
      </c>
      <c r="AD450" s="27">
        <v>0</v>
      </c>
      <c r="AE450" s="27">
        <v>0</v>
      </c>
      <c r="AF450" s="27">
        <v>0</v>
      </c>
      <c r="AG450" s="27">
        <v>0</v>
      </c>
      <c r="AH450" s="27">
        <v>62</v>
      </c>
      <c r="AI450" s="27">
        <v>100</v>
      </c>
    </row>
    <row r="451" spans="1:35">
      <c r="A451" s="5"/>
      <c r="B451" s="5"/>
      <c r="C451" s="5" t="s">
        <v>298</v>
      </c>
      <c r="D451" s="5" t="s">
        <v>299</v>
      </c>
      <c r="E451" s="5" t="s">
        <v>300</v>
      </c>
      <c r="F451" s="5"/>
      <c r="G451" s="26" t="str">
        <f t="shared" si="22"/>
        <v/>
      </c>
      <c r="I451" s="27">
        <v>19680</v>
      </c>
      <c r="J451" s="27">
        <v>19690</v>
      </c>
      <c r="K451" s="27">
        <v>114.3</v>
      </c>
      <c r="L451" s="27">
        <v>6.02</v>
      </c>
      <c r="M451" s="27">
        <f t="shared" ca="1" si="20"/>
        <v>0</v>
      </c>
      <c r="N451" s="27">
        <v>77.8</v>
      </c>
      <c r="O451" s="27">
        <f t="shared" ca="1" si="21"/>
        <v>0</v>
      </c>
      <c r="P451" s="27">
        <v>110</v>
      </c>
      <c r="Q451" s="27">
        <v>-48</v>
      </c>
      <c r="R451" s="27">
        <v>0</v>
      </c>
      <c r="S451" s="27">
        <v>0</v>
      </c>
      <c r="T451" s="27">
        <v>0</v>
      </c>
      <c r="U451" s="27">
        <v>0</v>
      </c>
      <c r="V451" s="27">
        <v>0</v>
      </c>
      <c r="W451" s="27">
        <v>0</v>
      </c>
      <c r="X451" s="27">
        <v>0</v>
      </c>
      <c r="Y451" s="27">
        <v>17</v>
      </c>
      <c r="Z451" s="27">
        <v>0</v>
      </c>
      <c r="AA451" s="27">
        <v>0</v>
      </c>
      <c r="AB451" s="27">
        <v>0</v>
      </c>
      <c r="AC451" s="27">
        <v>0</v>
      </c>
      <c r="AD451" s="27">
        <v>0</v>
      </c>
      <c r="AE451" s="27">
        <v>0</v>
      </c>
      <c r="AF451" s="27">
        <v>0</v>
      </c>
      <c r="AG451" s="27">
        <v>0</v>
      </c>
      <c r="AH451" s="27">
        <v>62</v>
      </c>
      <c r="AI451" s="27">
        <v>100</v>
      </c>
    </row>
    <row r="452" spans="1:35">
      <c r="A452" s="5"/>
      <c r="B452" s="5"/>
      <c r="C452" s="5" t="s">
        <v>301</v>
      </c>
      <c r="D452" s="5" t="s">
        <v>302</v>
      </c>
      <c r="E452" s="5" t="s">
        <v>303</v>
      </c>
      <c r="F452" s="5"/>
      <c r="G452" s="26" t="str">
        <f t="shared" si="22"/>
        <v/>
      </c>
      <c r="I452" s="27">
        <v>19690</v>
      </c>
      <c r="J452" s="27">
        <v>19700</v>
      </c>
      <c r="K452" s="27">
        <v>114.3</v>
      </c>
      <c r="L452" s="27">
        <v>6.02</v>
      </c>
      <c r="M452" s="27">
        <f t="shared" ca="1" si="20"/>
        <v>0</v>
      </c>
      <c r="N452" s="27">
        <v>77.8</v>
      </c>
      <c r="O452" s="27">
        <f t="shared" ca="1" si="21"/>
        <v>0</v>
      </c>
      <c r="P452" s="27">
        <v>110</v>
      </c>
      <c r="Q452" s="27">
        <v>-48</v>
      </c>
      <c r="R452" s="27">
        <v>0</v>
      </c>
      <c r="S452" s="27">
        <v>0</v>
      </c>
      <c r="T452" s="27">
        <v>0</v>
      </c>
      <c r="U452" s="27">
        <v>0</v>
      </c>
      <c r="V452" s="27">
        <v>0</v>
      </c>
      <c r="W452" s="27">
        <v>0</v>
      </c>
      <c r="X452" s="27">
        <v>0</v>
      </c>
      <c r="Y452" s="27">
        <v>17</v>
      </c>
      <c r="Z452" s="27">
        <v>0</v>
      </c>
      <c r="AA452" s="27">
        <v>0</v>
      </c>
      <c r="AB452" s="27">
        <v>0</v>
      </c>
      <c r="AC452" s="27">
        <v>0</v>
      </c>
      <c r="AD452" s="27">
        <v>0</v>
      </c>
      <c r="AE452" s="27">
        <v>0</v>
      </c>
      <c r="AF452" s="27">
        <v>0</v>
      </c>
      <c r="AG452" s="27">
        <v>0</v>
      </c>
      <c r="AH452" s="27">
        <v>62</v>
      </c>
      <c r="AI452" s="27">
        <v>100</v>
      </c>
    </row>
    <row r="453" spans="1:35">
      <c r="A453" s="5"/>
      <c r="B453" s="5"/>
      <c r="C453" s="5" t="s">
        <v>304</v>
      </c>
      <c r="D453" s="5" t="s">
        <v>305</v>
      </c>
      <c r="E453" s="5" t="s">
        <v>306</v>
      </c>
      <c r="F453" s="5"/>
      <c r="G453" s="26" t="str">
        <f t="shared" si="22"/>
        <v/>
      </c>
      <c r="I453" s="27">
        <v>19700</v>
      </c>
      <c r="J453" s="27">
        <v>19710</v>
      </c>
      <c r="K453" s="27">
        <v>114.3</v>
      </c>
      <c r="L453" s="27">
        <v>6.02</v>
      </c>
      <c r="M453" s="27">
        <f t="shared" ca="1" si="20"/>
        <v>0</v>
      </c>
      <c r="N453" s="27">
        <v>77.8</v>
      </c>
      <c r="O453" s="27">
        <f t="shared" ca="1" si="21"/>
        <v>0</v>
      </c>
      <c r="P453" s="27">
        <v>110</v>
      </c>
      <c r="Q453" s="27">
        <v>-48</v>
      </c>
      <c r="R453" s="27">
        <v>0</v>
      </c>
      <c r="S453" s="27">
        <v>0</v>
      </c>
      <c r="T453" s="27">
        <v>0</v>
      </c>
      <c r="U453" s="27">
        <v>0</v>
      </c>
      <c r="V453" s="27">
        <v>0</v>
      </c>
      <c r="W453" s="27">
        <v>0</v>
      </c>
      <c r="X453" s="27">
        <v>0</v>
      </c>
      <c r="Y453" s="27">
        <v>17</v>
      </c>
      <c r="Z453" s="27">
        <v>0</v>
      </c>
      <c r="AA453" s="27">
        <v>0</v>
      </c>
      <c r="AB453" s="27">
        <v>0</v>
      </c>
      <c r="AC453" s="27">
        <v>0</v>
      </c>
      <c r="AD453" s="27">
        <v>0</v>
      </c>
      <c r="AE453" s="27">
        <v>0</v>
      </c>
      <c r="AF453" s="27">
        <v>0</v>
      </c>
      <c r="AG453" s="27">
        <v>0</v>
      </c>
      <c r="AH453" s="27">
        <v>62</v>
      </c>
      <c r="AI453" s="27">
        <v>100</v>
      </c>
    </row>
    <row r="454" spans="1:35">
      <c r="A454" s="5"/>
      <c r="B454" s="5"/>
      <c r="C454" s="5" t="s">
        <v>307</v>
      </c>
      <c r="D454" s="5" t="s">
        <v>308</v>
      </c>
      <c r="E454" s="5" t="s">
        <v>309</v>
      </c>
      <c r="F454" s="5"/>
      <c r="G454" s="26" t="str">
        <f t="shared" si="22"/>
        <v/>
      </c>
      <c r="I454" s="27">
        <v>19710</v>
      </c>
      <c r="J454" s="27">
        <v>19720</v>
      </c>
      <c r="K454" s="27">
        <v>114.3</v>
      </c>
      <c r="L454" s="27">
        <v>6.02</v>
      </c>
      <c r="M454" s="27">
        <f t="shared" ca="1" si="20"/>
        <v>0</v>
      </c>
      <c r="N454" s="27">
        <v>77.8</v>
      </c>
      <c r="O454" s="27">
        <f t="shared" ca="1" si="21"/>
        <v>0</v>
      </c>
      <c r="P454" s="27">
        <v>110</v>
      </c>
      <c r="Q454" s="27">
        <v>-48</v>
      </c>
      <c r="R454" s="27">
        <v>0</v>
      </c>
      <c r="S454" s="27">
        <v>0</v>
      </c>
      <c r="T454" s="27">
        <v>0</v>
      </c>
      <c r="U454" s="27">
        <v>0</v>
      </c>
      <c r="V454" s="27">
        <v>0</v>
      </c>
      <c r="W454" s="27">
        <v>0</v>
      </c>
      <c r="X454" s="27">
        <v>0</v>
      </c>
      <c r="Y454" s="27">
        <v>17</v>
      </c>
      <c r="Z454" s="27">
        <v>0</v>
      </c>
      <c r="AA454" s="27">
        <v>0</v>
      </c>
      <c r="AB454" s="27">
        <v>0</v>
      </c>
      <c r="AC454" s="27">
        <v>0</v>
      </c>
      <c r="AD454" s="27">
        <v>0</v>
      </c>
      <c r="AE454" s="27">
        <v>0</v>
      </c>
      <c r="AF454" s="27">
        <v>0</v>
      </c>
      <c r="AG454" s="27">
        <v>0</v>
      </c>
      <c r="AH454" s="27">
        <v>62</v>
      </c>
      <c r="AI454" s="27">
        <v>100</v>
      </c>
    </row>
    <row r="455" spans="1:35">
      <c r="A455" s="5"/>
      <c r="B455" s="5"/>
      <c r="C455" s="5" t="s">
        <v>310</v>
      </c>
      <c r="D455" s="5" t="s">
        <v>311</v>
      </c>
      <c r="E455" s="5" t="s">
        <v>312</v>
      </c>
      <c r="F455" s="5"/>
      <c r="G455" s="26" t="str">
        <f t="shared" si="22"/>
        <v/>
      </c>
      <c r="I455" s="27">
        <v>1960</v>
      </c>
      <c r="J455" s="27">
        <v>1967</v>
      </c>
      <c r="K455" s="27">
        <v>168.3</v>
      </c>
      <c r="L455" s="27">
        <v>7.11</v>
      </c>
      <c r="M455" s="27">
        <f t="shared" ca="1" si="20"/>
        <v>0</v>
      </c>
      <c r="N455" s="27">
        <v>77.8</v>
      </c>
      <c r="O455" s="27">
        <f t="shared" ca="1" si="21"/>
        <v>0</v>
      </c>
      <c r="P455" s="27">
        <v>110</v>
      </c>
      <c r="Q455" s="27">
        <v>-48</v>
      </c>
      <c r="R455" s="27">
        <v>0</v>
      </c>
      <c r="S455" s="27">
        <v>0</v>
      </c>
      <c r="T455" s="27">
        <v>0</v>
      </c>
      <c r="U455" s="27">
        <v>0</v>
      </c>
      <c r="V455" s="27">
        <v>0</v>
      </c>
      <c r="W455" s="27">
        <v>0</v>
      </c>
      <c r="X455" s="27">
        <v>0</v>
      </c>
      <c r="Y455" s="27">
        <v>10</v>
      </c>
      <c r="Z455" s="27">
        <v>0</v>
      </c>
      <c r="AA455" s="27">
        <v>0</v>
      </c>
      <c r="AB455" s="27">
        <v>0</v>
      </c>
      <c r="AC455" s="27">
        <v>0</v>
      </c>
      <c r="AD455" s="27">
        <v>0</v>
      </c>
      <c r="AE455" s="27">
        <v>0</v>
      </c>
      <c r="AF455" s="27">
        <v>0</v>
      </c>
      <c r="AG455" s="27">
        <v>0</v>
      </c>
      <c r="AH455" s="27">
        <v>30</v>
      </c>
      <c r="AI455" s="27">
        <v>150</v>
      </c>
    </row>
    <row r="456" spans="1:35">
      <c r="A456" s="5"/>
      <c r="B456" s="5"/>
      <c r="C456" s="5" t="s">
        <v>313</v>
      </c>
      <c r="D456" s="5" t="s">
        <v>314</v>
      </c>
      <c r="E456" s="5" t="s">
        <v>315</v>
      </c>
      <c r="F456" s="5"/>
      <c r="G456" s="26" t="str">
        <f t="shared" si="22"/>
        <v/>
      </c>
      <c r="I456" s="27">
        <v>1967</v>
      </c>
      <c r="J456" s="27">
        <v>1966</v>
      </c>
      <c r="K456" s="27">
        <v>168.3</v>
      </c>
      <c r="L456" s="27">
        <v>7.11</v>
      </c>
      <c r="M456" s="27">
        <f t="shared" ca="1" si="20"/>
        <v>0</v>
      </c>
      <c r="N456" s="27">
        <v>77.8</v>
      </c>
      <c r="O456" s="27">
        <f t="shared" ca="1" si="21"/>
        <v>0</v>
      </c>
      <c r="P456" s="27">
        <v>110</v>
      </c>
      <c r="Q456" s="27">
        <v>-48</v>
      </c>
      <c r="R456" s="27">
        <v>0</v>
      </c>
      <c r="S456" s="27">
        <v>0</v>
      </c>
      <c r="T456" s="27">
        <v>0</v>
      </c>
      <c r="U456" s="27">
        <v>0</v>
      </c>
      <c r="V456" s="27">
        <v>0</v>
      </c>
      <c r="W456" s="27">
        <v>0</v>
      </c>
      <c r="X456" s="27">
        <v>0</v>
      </c>
      <c r="Y456" s="27">
        <v>10</v>
      </c>
      <c r="Z456" s="27">
        <v>0</v>
      </c>
      <c r="AA456" s="27">
        <v>0</v>
      </c>
      <c r="AB456" s="27">
        <v>0</v>
      </c>
      <c r="AC456" s="27">
        <v>0</v>
      </c>
      <c r="AD456" s="27">
        <v>0</v>
      </c>
      <c r="AE456" s="27">
        <v>0</v>
      </c>
      <c r="AF456" s="27">
        <v>0</v>
      </c>
      <c r="AG456" s="27">
        <v>0</v>
      </c>
      <c r="AH456" s="27">
        <v>30</v>
      </c>
      <c r="AI456" s="27">
        <v>150</v>
      </c>
    </row>
    <row r="457" spans="1:35">
      <c r="A457" s="5">
        <v>30060</v>
      </c>
      <c r="B457" s="5">
        <v>30070</v>
      </c>
      <c r="C457" s="5" t="s">
        <v>282</v>
      </c>
      <c r="D457" s="5" t="s">
        <v>283</v>
      </c>
      <c r="E457" s="5"/>
      <c r="F457" s="5"/>
      <c r="G457" s="26" t="str">
        <f t="shared" si="22"/>
        <v>30060 30070</v>
      </c>
      <c r="I457" s="27">
        <v>1966</v>
      </c>
      <c r="J457" s="27">
        <v>1964</v>
      </c>
      <c r="K457" s="27">
        <v>168.3</v>
      </c>
      <c r="L457" s="27">
        <v>7.11</v>
      </c>
      <c r="M457" s="27">
        <f t="shared" ca="1" si="20"/>
        <v>0</v>
      </c>
      <c r="N457" s="27">
        <v>77.8</v>
      </c>
      <c r="O457" s="27">
        <f t="shared" ca="1" si="21"/>
        <v>0</v>
      </c>
      <c r="P457" s="27">
        <v>110</v>
      </c>
      <c r="Q457" s="27">
        <v>-48</v>
      </c>
      <c r="R457" s="27">
        <v>0</v>
      </c>
      <c r="S457" s="27">
        <v>0</v>
      </c>
      <c r="T457" s="27">
        <v>0</v>
      </c>
      <c r="U457" s="27">
        <v>0</v>
      </c>
      <c r="V457" s="27">
        <v>0</v>
      </c>
      <c r="W457" s="27">
        <v>0</v>
      </c>
      <c r="X457" s="27">
        <v>0</v>
      </c>
      <c r="Y457" s="27">
        <v>10</v>
      </c>
      <c r="Z457" s="27">
        <v>0</v>
      </c>
      <c r="AA457" s="27">
        <v>0</v>
      </c>
      <c r="AB457" s="27">
        <v>0</v>
      </c>
      <c r="AC457" s="27">
        <v>0</v>
      </c>
      <c r="AD457" s="27">
        <v>0</v>
      </c>
      <c r="AE457" s="27">
        <v>0</v>
      </c>
      <c r="AF457" s="27">
        <v>0</v>
      </c>
      <c r="AG457" s="27">
        <v>0</v>
      </c>
      <c r="AH457" s="27">
        <v>30</v>
      </c>
      <c r="AI457" s="27">
        <v>150</v>
      </c>
    </row>
    <row r="458" spans="1:35">
      <c r="A458" s="5"/>
      <c r="B458" s="5"/>
      <c r="C458" s="5" t="s">
        <v>284</v>
      </c>
      <c r="D458" s="5" t="s">
        <v>318</v>
      </c>
      <c r="E458" s="5"/>
      <c r="F458" s="5"/>
      <c r="G458" s="26">
        <v>300</v>
      </c>
      <c r="I458" s="27">
        <v>1964</v>
      </c>
      <c r="J458" s="27">
        <v>1965</v>
      </c>
      <c r="K458" s="27">
        <v>168.3</v>
      </c>
      <c r="L458" s="27">
        <v>7.11</v>
      </c>
      <c r="M458" s="27">
        <f t="shared" ca="1" si="20"/>
        <v>0</v>
      </c>
      <c r="N458" s="27">
        <v>77.8</v>
      </c>
      <c r="O458" s="27">
        <f t="shared" ca="1" si="21"/>
        <v>0</v>
      </c>
      <c r="P458" s="27">
        <v>110</v>
      </c>
      <c r="Q458" s="27">
        <v>-48</v>
      </c>
      <c r="R458" s="27">
        <v>0</v>
      </c>
      <c r="S458" s="27">
        <v>0</v>
      </c>
      <c r="T458" s="27">
        <v>0</v>
      </c>
      <c r="U458" s="27">
        <v>0</v>
      </c>
      <c r="V458" s="27">
        <v>0</v>
      </c>
      <c r="W458" s="27">
        <v>0</v>
      </c>
      <c r="X458" s="27">
        <v>0</v>
      </c>
      <c r="Y458" s="27">
        <v>10</v>
      </c>
      <c r="Z458" s="27">
        <v>0</v>
      </c>
      <c r="AA458" s="27">
        <v>0</v>
      </c>
      <c r="AB458" s="27">
        <v>0</v>
      </c>
      <c r="AC458" s="27">
        <v>0</v>
      </c>
      <c r="AD458" s="27">
        <v>0</v>
      </c>
      <c r="AE458" s="27">
        <v>0</v>
      </c>
      <c r="AF458" s="27">
        <v>0</v>
      </c>
      <c r="AG458" s="27">
        <v>0</v>
      </c>
      <c r="AH458" s="27">
        <v>30</v>
      </c>
      <c r="AI458" s="27">
        <v>150</v>
      </c>
    </row>
    <row r="459" spans="1:35">
      <c r="A459" s="5"/>
      <c r="B459" s="5"/>
      <c r="C459" s="5" t="s">
        <v>343</v>
      </c>
      <c r="D459" s="5" t="s">
        <v>339</v>
      </c>
      <c r="E459" s="5" t="s">
        <v>340</v>
      </c>
      <c r="F459" s="5"/>
      <c r="G459" s="26" t="str">
        <f>RIGHT(C459,7)</f>
        <v xml:space="preserve"> 39.751</v>
      </c>
      <c r="I459" s="27">
        <v>1965</v>
      </c>
      <c r="J459" s="27">
        <v>1970</v>
      </c>
      <c r="K459" s="27">
        <v>114.3</v>
      </c>
      <c r="L459" s="27">
        <v>6.02</v>
      </c>
      <c r="M459" s="27">
        <f t="shared" ref="M459:M522" ca="1" si="23">IFERROR(OFFSET($G$11,MATCH(I459&amp;" "&amp;J459,$G$11:$G$1939,0),0),0)</f>
        <v>0</v>
      </c>
      <c r="N459" s="27">
        <v>77.8</v>
      </c>
      <c r="O459" s="27">
        <f t="shared" ca="1" si="21"/>
        <v>0</v>
      </c>
      <c r="P459" s="27">
        <v>110</v>
      </c>
      <c r="Q459" s="27">
        <v>-48</v>
      </c>
      <c r="R459" s="27">
        <v>0</v>
      </c>
      <c r="S459" s="27">
        <v>0</v>
      </c>
      <c r="T459" s="27">
        <v>0</v>
      </c>
      <c r="U459" s="27">
        <v>0</v>
      </c>
      <c r="V459" s="27">
        <v>0</v>
      </c>
      <c r="W459" s="27">
        <v>0</v>
      </c>
      <c r="X459" s="27">
        <v>0</v>
      </c>
      <c r="Y459" s="27">
        <v>10</v>
      </c>
      <c r="Z459" s="27">
        <v>0</v>
      </c>
      <c r="AA459" s="27">
        <v>0</v>
      </c>
      <c r="AB459" s="27">
        <v>0</v>
      </c>
      <c r="AC459" s="27">
        <v>0</v>
      </c>
      <c r="AD459" s="27">
        <v>0</v>
      </c>
      <c r="AE459" s="27">
        <v>0</v>
      </c>
      <c r="AF459" s="27">
        <v>0</v>
      </c>
      <c r="AG459" s="27">
        <v>0</v>
      </c>
      <c r="AH459" s="27">
        <v>30</v>
      </c>
      <c r="AI459" s="27">
        <v>100</v>
      </c>
    </row>
    <row r="460" spans="1:35">
      <c r="A460" s="5"/>
      <c r="B460" s="5"/>
      <c r="C460" s="5" t="s">
        <v>320</v>
      </c>
      <c r="D460" s="5" t="s">
        <v>290</v>
      </c>
      <c r="E460" s="5" t="s">
        <v>321</v>
      </c>
      <c r="F460" s="5"/>
      <c r="G460" s="26" t="str">
        <f t="shared" si="22"/>
        <v/>
      </c>
      <c r="I460" s="27">
        <v>1970</v>
      </c>
      <c r="J460" s="27">
        <v>1980</v>
      </c>
      <c r="K460" s="27">
        <v>114.3</v>
      </c>
      <c r="L460" s="27">
        <v>6.02</v>
      </c>
      <c r="M460" s="27">
        <f t="shared" ca="1" si="23"/>
        <v>0</v>
      </c>
      <c r="N460" s="27">
        <v>77.8</v>
      </c>
      <c r="O460" s="27">
        <f t="shared" ref="O460:O523" ca="1" si="24">IF(M460&lt;&gt;0,INDEX($I$4:$AT$4,MATCH(K460&amp;" "&amp;M460,$I$5:$AT$5,0)),0)</f>
        <v>0</v>
      </c>
      <c r="P460" s="27">
        <v>110</v>
      </c>
      <c r="Q460" s="27">
        <v>-48</v>
      </c>
      <c r="R460" s="27">
        <v>0</v>
      </c>
      <c r="S460" s="27">
        <v>0</v>
      </c>
      <c r="T460" s="27">
        <v>0</v>
      </c>
      <c r="U460" s="27">
        <v>0</v>
      </c>
      <c r="V460" s="27">
        <v>0</v>
      </c>
      <c r="W460" s="27">
        <v>0</v>
      </c>
      <c r="X460" s="27">
        <v>0</v>
      </c>
      <c r="Y460" s="27">
        <v>10</v>
      </c>
      <c r="Z460" s="27">
        <v>0</v>
      </c>
      <c r="AA460" s="27">
        <v>0</v>
      </c>
      <c r="AB460" s="27">
        <v>0</v>
      </c>
      <c r="AC460" s="27">
        <v>0</v>
      </c>
      <c r="AD460" s="27">
        <v>0</v>
      </c>
      <c r="AE460" s="27">
        <v>0</v>
      </c>
      <c r="AF460" s="27">
        <v>0</v>
      </c>
      <c r="AG460" s="27">
        <v>0</v>
      </c>
      <c r="AH460" s="27">
        <v>30</v>
      </c>
      <c r="AI460" s="27">
        <v>100</v>
      </c>
    </row>
    <row r="461" spans="1:35">
      <c r="A461" s="5"/>
      <c r="B461" s="5"/>
      <c r="C461" s="5" t="s">
        <v>292</v>
      </c>
      <c r="D461" s="5" t="s">
        <v>322</v>
      </c>
      <c r="E461" s="5"/>
      <c r="F461" s="5"/>
      <c r="G461" s="26" t="str">
        <f t="shared" si="22"/>
        <v/>
      </c>
      <c r="I461" s="27">
        <v>1980</v>
      </c>
      <c r="J461" s="27">
        <v>1990</v>
      </c>
      <c r="K461" s="27">
        <v>114.3</v>
      </c>
      <c r="L461" s="27">
        <v>6.02</v>
      </c>
      <c r="M461" s="27">
        <f t="shared" ca="1" si="23"/>
        <v>0</v>
      </c>
      <c r="N461" s="27">
        <v>77.8</v>
      </c>
      <c r="O461" s="27">
        <f t="shared" ca="1" si="24"/>
        <v>0</v>
      </c>
      <c r="P461" s="27">
        <v>110</v>
      </c>
      <c r="Q461" s="27">
        <v>-48</v>
      </c>
      <c r="R461" s="27">
        <v>0</v>
      </c>
      <c r="S461" s="27">
        <v>0</v>
      </c>
      <c r="T461" s="27">
        <v>0</v>
      </c>
      <c r="U461" s="27">
        <v>0</v>
      </c>
      <c r="V461" s="27">
        <v>0</v>
      </c>
      <c r="W461" s="27">
        <v>0</v>
      </c>
      <c r="X461" s="27">
        <v>0</v>
      </c>
      <c r="Y461" s="27">
        <v>10</v>
      </c>
      <c r="Z461" s="27">
        <v>0</v>
      </c>
      <c r="AA461" s="27">
        <v>0</v>
      </c>
      <c r="AB461" s="27">
        <v>0</v>
      </c>
      <c r="AC461" s="27">
        <v>0</v>
      </c>
      <c r="AD461" s="27">
        <v>0</v>
      </c>
      <c r="AE461" s="27">
        <v>0</v>
      </c>
      <c r="AF461" s="27">
        <v>0</v>
      </c>
      <c r="AG461" s="27">
        <v>0</v>
      </c>
      <c r="AH461" s="27">
        <v>30</v>
      </c>
      <c r="AI461" s="27">
        <v>100</v>
      </c>
    </row>
    <row r="462" spans="1:35">
      <c r="A462" s="5"/>
      <c r="B462" s="5"/>
      <c r="C462" s="5" t="s">
        <v>294</v>
      </c>
      <c r="D462" s="5" t="s">
        <v>323</v>
      </c>
      <c r="E462" s="5"/>
      <c r="F462" s="5"/>
      <c r="G462" s="26" t="str">
        <f t="shared" si="22"/>
        <v/>
      </c>
      <c r="I462" s="27">
        <v>1990</v>
      </c>
      <c r="J462" s="27">
        <v>2000</v>
      </c>
      <c r="K462" s="27">
        <v>60.3</v>
      </c>
      <c r="L462" s="27">
        <v>3.91</v>
      </c>
      <c r="M462" s="27">
        <f t="shared" ca="1" si="23"/>
        <v>0</v>
      </c>
      <c r="N462" s="27">
        <v>77.8</v>
      </c>
      <c r="O462" s="27">
        <f t="shared" ca="1" si="24"/>
        <v>0</v>
      </c>
      <c r="P462" s="27">
        <v>110</v>
      </c>
      <c r="Q462" s="27">
        <v>-48</v>
      </c>
      <c r="R462" s="27">
        <v>0</v>
      </c>
      <c r="S462" s="27">
        <v>0</v>
      </c>
      <c r="T462" s="27">
        <v>0</v>
      </c>
      <c r="U462" s="27">
        <v>0</v>
      </c>
      <c r="V462" s="27">
        <v>0</v>
      </c>
      <c r="W462" s="27">
        <v>0</v>
      </c>
      <c r="X462" s="27">
        <v>0</v>
      </c>
      <c r="Y462" s="27">
        <v>10</v>
      </c>
      <c r="Z462" s="27">
        <v>0</v>
      </c>
      <c r="AA462" s="27">
        <v>0</v>
      </c>
      <c r="AB462" s="27">
        <v>0</v>
      </c>
      <c r="AC462" s="27">
        <v>0</v>
      </c>
      <c r="AD462" s="27">
        <v>0</v>
      </c>
      <c r="AE462" s="27">
        <v>0</v>
      </c>
      <c r="AF462" s="27">
        <v>0</v>
      </c>
      <c r="AG462" s="27">
        <v>0</v>
      </c>
      <c r="AH462" s="27">
        <v>30</v>
      </c>
      <c r="AI462" s="27">
        <v>50</v>
      </c>
    </row>
    <row r="463" spans="1:35">
      <c r="A463" s="5"/>
      <c r="B463" s="5"/>
      <c r="C463" s="5" t="s">
        <v>296</v>
      </c>
      <c r="D463" s="5" t="s">
        <v>324</v>
      </c>
      <c r="E463" s="5"/>
      <c r="F463" s="5"/>
      <c r="G463" s="26" t="str">
        <f t="shared" si="22"/>
        <v/>
      </c>
      <c r="I463" s="27">
        <v>2000</v>
      </c>
      <c r="J463" s="27">
        <v>2005</v>
      </c>
      <c r="K463" s="27">
        <v>60.3</v>
      </c>
      <c r="L463" s="27">
        <v>3.91</v>
      </c>
      <c r="M463" s="27">
        <f t="shared" ca="1" si="23"/>
        <v>0</v>
      </c>
      <c r="N463" s="27">
        <v>77.8</v>
      </c>
      <c r="O463" s="27">
        <f t="shared" ca="1" si="24"/>
        <v>0</v>
      </c>
      <c r="P463" s="27">
        <v>110</v>
      </c>
      <c r="Q463" s="27">
        <v>-48</v>
      </c>
      <c r="R463" s="27">
        <v>0</v>
      </c>
      <c r="S463" s="27">
        <v>0</v>
      </c>
      <c r="T463" s="27">
        <v>0</v>
      </c>
      <c r="U463" s="27">
        <v>0</v>
      </c>
      <c r="V463" s="27">
        <v>0</v>
      </c>
      <c r="W463" s="27">
        <v>0</v>
      </c>
      <c r="X463" s="27">
        <v>0</v>
      </c>
      <c r="Y463" s="27">
        <v>10</v>
      </c>
      <c r="Z463" s="27">
        <v>0</v>
      </c>
      <c r="AA463" s="27">
        <v>0</v>
      </c>
      <c r="AB463" s="27">
        <v>0</v>
      </c>
      <c r="AC463" s="27">
        <v>0</v>
      </c>
      <c r="AD463" s="27">
        <v>0</v>
      </c>
      <c r="AE463" s="27">
        <v>0</v>
      </c>
      <c r="AF463" s="27">
        <v>0</v>
      </c>
      <c r="AG463" s="27">
        <v>0</v>
      </c>
      <c r="AH463" s="27">
        <v>30</v>
      </c>
      <c r="AI463" s="27">
        <v>50</v>
      </c>
    </row>
    <row r="464" spans="1:35">
      <c r="A464" s="5"/>
      <c r="B464" s="5"/>
      <c r="C464" s="5" t="s">
        <v>298</v>
      </c>
      <c r="D464" s="5" t="s">
        <v>325</v>
      </c>
      <c r="E464" s="5"/>
      <c r="F464" s="5"/>
      <c r="G464" s="26" t="str">
        <f t="shared" si="22"/>
        <v/>
      </c>
      <c r="I464" s="27">
        <v>2005</v>
      </c>
      <c r="J464" s="27">
        <v>2010</v>
      </c>
      <c r="K464" s="27">
        <v>60.3</v>
      </c>
      <c r="L464" s="27">
        <v>3.91</v>
      </c>
      <c r="M464" s="27">
        <f t="shared" ca="1" si="23"/>
        <v>0</v>
      </c>
      <c r="N464" s="27">
        <v>196.08799999999999</v>
      </c>
      <c r="O464" s="27">
        <f t="shared" ca="1" si="24"/>
        <v>0</v>
      </c>
      <c r="P464" s="27">
        <v>110</v>
      </c>
      <c r="Q464" s="27">
        <v>-48</v>
      </c>
      <c r="R464" s="27">
        <v>0</v>
      </c>
      <c r="S464" s="27">
        <v>0</v>
      </c>
      <c r="T464" s="27">
        <v>0</v>
      </c>
      <c r="U464" s="27">
        <v>0</v>
      </c>
      <c r="V464" s="27">
        <v>0</v>
      </c>
      <c r="W464" s="27">
        <v>0</v>
      </c>
      <c r="X464" s="27">
        <v>0</v>
      </c>
      <c r="Y464" s="27">
        <v>10</v>
      </c>
      <c r="Z464" s="27">
        <v>0</v>
      </c>
      <c r="AA464" s="27">
        <v>0</v>
      </c>
      <c r="AB464" s="27">
        <v>0</v>
      </c>
      <c r="AC464" s="27">
        <v>0</v>
      </c>
      <c r="AD464" s="27">
        <v>0</v>
      </c>
      <c r="AE464" s="27">
        <v>0</v>
      </c>
      <c r="AF464" s="27">
        <v>0</v>
      </c>
      <c r="AG464" s="27">
        <v>0</v>
      </c>
      <c r="AH464" s="27">
        <v>30</v>
      </c>
      <c r="AI464" s="27">
        <v>50</v>
      </c>
    </row>
    <row r="465" spans="1:35">
      <c r="A465" s="5"/>
      <c r="B465" s="5"/>
      <c r="C465" s="5" t="s">
        <v>326</v>
      </c>
      <c r="D465" s="5" t="s">
        <v>327</v>
      </c>
      <c r="E465" s="5"/>
      <c r="F465" s="5"/>
      <c r="G465" s="26" t="str">
        <f t="shared" si="22"/>
        <v/>
      </c>
      <c r="I465" s="27">
        <v>2010</v>
      </c>
      <c r="J465" s="27">
        <v>2020</v>
      </c>
      <c r="K465" s="27">
        <v>60.3</v>
      </c>
      <c r="L465" s="27">
        <v>3.91</v>
      </c>
      <c r="M465" s="27">
        <f t="shared" ca="1" si="23"/>
        <v>0</v>
      </c>
      <c r="N465" s="27">
        <v>196.08799999999999</v>
      </c>
      <c r="O465" s="27">
        <f t="shared" ca="1" si="24"/>
        <v>0</v>
      </c>
      <c r="P465" s="27">
        <v>110</v>
      </c>
      <c r="Q465" s="27">
        <v>-48</v>
      </c>
      <c r="R465" s="27">
        <v>0</v>
      </c>
      <c r="S465" s="27">
        <v>0</v>
      </c>
      <c r="T465" s="27">
        <v>0</v>
      </c>
      <c r="U465" s="27">
        <v>0</v>
      </c>
      <c r="V465" s="27">
        <v>0</v>
      </c>
      <c r="W465" s="27">
        <v>0</v>
      </c>
      <c r="X465" s="27">
        <v>0</v>
      </c>
      <c r="Y465" s="27">
        <v>10</v>
      </c>
      <c r="Z465" s="27">
        <v>0</v>
      </c>
      <c r="AA465" s="27">
        <v>0</v>
      </c>
      <c r="AB465" s="27">
        <v>0</v>
      </c>
      <c r="AC465" s="27">
        <v>0</v>
      </c>
      <c r="AD465" s="27">
        <v>0</v>
      </c>
      <c r="AE465" s="27">
        <v>0</v>
      </c>
      <c r="AF465" s="27">
        <v>0</v>
      </c>
      <c r="AG465" s="27">
        <v>0</v>
      </c>
      <c r="AH465" s="27">
        <v>30</v>
      </c>
      <c r="AI465" s="27">
        <v>50</v>
      </c>
    </row>
    <row r="466" spans="1:35">
      <c r="A466" s="5"/>
      <c r="B466" s="5"/>
      <c r="C466" s="5" t="s">
        <v>328</v>
      </c>
      <c r="D466" s="5" t="s">
        <v>329</v>
      </c>
      <c r="E466" s="5"/>
      <c r="F466" s="5"/>
      <c r="G466" s="26" t="str">
        <f t="shared" si="22"/>
        <v/>
      </c>
      <c r="I466" s="27">
        <v>2020</v>
      </c>
      <c r="J466" s="27">
        <v>2030</v>
      </c>
      <c r="K466" s="27">
        <v>60.3</v>
      </c>
      <c r="L466" s="27">
        <v>3.91</v>
      </c>
      <c r="M466" s="27">
        <f t="shared" ca="1" si="23"/>
        <v>150</v>
      </c>
      <c r="N466" s="27">
        <v>196.08799999999999</v>
      </c>
      <c r="O466" s="27">
        <f t="shared" ca="1" si="24"/>
        <v>120.6</v>
      </c>
      <c r="P466" s="27">
        <v>110</v>
      </c>
      <c r="Q466" s="27">
        <v>-48</v>
      </c>
      <c r="R466" s="27">
        <v>0</v>
      </c>
      <c r="S466" s="27">
        <v>0</v>
      </c>
      <c r="T466" s="27">
        <v>0</v>
      </c>
      <c r="U466" s="27">
        <v>0</v>
      </c>
      <c r="V466" s="27">
        <v>0</v>
      </c>
      <c r="W466" s="27">
        <v>0</v>
      </c>
      <c r="X466" s="27">
        <v>0</v>
      </c>
      <c r="Y466" s="27">
        <v>10</v>
      </c>
      <c r="Z466" s="27">
        <v>0</v>
      </c>
      <c r="AA466" s="27">
        <v>0</v>
      </c>
      <c r="AB466" s="27">
        <v>0</v>
      </c>
      <c r="AC466" s="27">
        <v>0</v>
      </c>
      <c r="AD466" s="27">
        <v>0</v>
      </c>
      <c r="AE466" s="27">
        <v>0</v>
      </c>
      <c r="AF466" s="27">
        <v>0</v>
      </c>
      <c r="AG466" s="27">
        <v>0</v>
      </c>
      <c r="AH466" s="27">
        <v>30</v>
      </c>
      <c r="AI466" s="27">
        <v>50</v>
      </c>
    </row>
    <row r="467" spans="1:35">
      <c r="A467" s="5"/>
      <c r="B467" s="5"/>
      <c r="C467" s="5" t="s">
        <v>304</v>
      </c>
      <c r="D467" s="5" t="s">
        <v>330</v>
      </c>
      <c r="E467" s="5"/>
      <c r="F467" s="5"/>
      <c r="G467" s="26" t="str">
        <f t="shared" si="22"/>
        <v/>
      </c>
      <c r="I467" s="27">
        <v>2030</v>
      </c>
      <c r="J467" s="27">
        <v>2040</v>
      </c>
      <c r="K467" s="27">
        <v>60.3</v>
      </c>
      <c r="L467" s="27">
        <v>3.91</v>
      </c>
      <c r="M467" s="27">
        <f t="shared" ca="1" si="23"/>
        <v>0</v>
      </c>
      <c r="N467" s="27">
        <v>196.08799999999999</v>
      </c>
      <c r="O467" s="27">
        <f t="shared" ca="1" si="24"/>
        <v>0</v>
      </c>
      <c r="P467" s="27">
        <v>110</v>
      </c>
      <c r="Q467" s="27">
        <v>-48</v>
      </c>
      <c r="R467" s="27">
        <v>0</v>
      </c>
      <c r="S467" s="27">
        <v>0</v>
      </c>
      <c r="T467" s="27">
        <v>0</v>
      </c>
      <c r="U467" s="27">
        <v>0</v>
      </c>
      <c r="V467" s="27">
        <v>0</v>
      </c>
      <c r="W467" s="27">
        <v>0</v>
      </c>
      <c r="X467" s="27">
        <v>0</v>
      </c>
      <c r="Y467" s="27">
        <v>10</v>
      </c>
      <c r="Z467" s="27">
        <v>0</v>
      </c>
      <c r="AA467" s="27">
        <v>0</v>
      </c>
      <c r="AB467" s="27">
        <v>0</v>
      </c>
      <c r="AC467" s="27">
        <v>0</v>
      </c>
      <c r="AD467" s="27">
        <v>0</v>
      </c>
      <c r="AE467" s="27">
        <v>0</v>
      </c>
      <c r="AF467" s="27">
        <v>0</v>
      </c>
      <c r="AG467" s="27">
        <v>0</v>
      </c>
      <c r="AH467" s="27">
        <v>30</v>
      </c>
      <c r="AI467" s="27">
        <v>50</v>
      </c>
    </row>
    <row r="468" spans="1:35">
      <c r="A468" s="5"/>
      <c r="B468" s="5"/>
      <c r="C468" s="5" t="s">
        <v>331</v>
      </c>
      <c r="D468" s="5" t="s">
        <v>332</v>
      </c>
      <c r="E468" s="5"/>
      <c r="F468" s="5"/>
      <c r="G468" s="26" t="str">
        <f t="shared" si="22"/>
        <v/>
      </c>
      <c r="I468" s="27">
        <v>2040</v>
      </c>
      <c r="J468" s="27">
        <v>2050</v>
      </c>
      <c r="K468" s="27">
        <v>33.700000000000003</v>
      </c>
      <c r="L468" s="27">
        <v>4.55</v>
      </c>
      <c r="M468" s="27">
        <f t="shared" ca="1" si="23"/>
        <v>0</v>
      </c>
      <c r="N468" s="27">
        <v>196.08799999999999</v>
      </c>
      <c r="O468" s="27">
        <f t="shared" ca="1" si="24"/>
        <v>0</v>
      </c>
      <c r="P468" s="27">
        <v>110</v>
      </c>
      <c r="Q468" s="27">
        <v>-48</v>
      </c>
      <c r="R468" s="27">
        <v>0</v>
      </c>
      <c r="S468" s="27">
        <v>0</v>
      </c>
      <c r="T468" s="27">
        <v>0</v>
      </c>
      <c r="U468" s="27">
        <v>0</v>
      </c>
      <c r="V468" s="27">
        <v>0</v>
      </c>
      <c r="W468" s="27">
        <v>0</v>
      </c>
      <c r="X468" s="27">
        <v>0</v>
      </c>
      <c r="Y468" s="27">
        <v>17</v>
      </c>
      <c r="Z468" s="27">
        <v>0</v>
      </c>
      <c r="AA468" s="27">
        <v>0</v>
      </c>
      <c r="AB468" s="27">
        <v>0</v>
      </c>
      <c r="AC468" s="27">
        <v>0</v>
      </c>
      <c r="AD468" s="27">
        <v>0</v>
      </c>
      <c r="AE468" s="27">
        <v>0</v>
      </c>
      <c r="AF468" s="27">
        <v>0</v>
      </c>
      <c r="AG468" s="27">
        <v>0</v>
      </c>
      <c r="AH468" s="27">
        <v>30</v>
      </c>
      <c r="AI468" s="27">
        <v>25</v>
      </c>
    </row>
    <row r="469" spans="1:35">
      <c r="A469" s="5"/>
      <c r="B469" s="5"/>
      <c r="C469" s="5" t="s">
        <v>333</v>
      </c>
      <c r="D469" s="5" t="s">
        <v>334</v>
      </c>
      <c r="E469" s="5"/>
      <c r="F469" s="5"/>
      <c r="G469" s="26" t="str">
        <f t="shared" si="22"/>
        <v/>
      </c>
      <c r="I469" s="27">
        <v>2050</v>
      </c>
      <c r="J469" s="27">
        <v>2060</v>
      </c>
      <c r="K469" s="27">
        <v>33.700000000000003</v>
      </c>
      <c r="L469" s="27">
        <v>4.55</v>
      </c>
      <c r="M469" s="27">
        <f t="shared" ca="1" si="23"/>
        <v>0</v>
      </c>
      <c r="N469" s="27">
        <v>196.08799999999999</v>
      </c>
      <c r="O469" s="27">
        <f t="shared" ca="1" si="24"/>
        <v>0</v>
      </c>
      <c r="P469" s="27">
        <v>110</v>
      </c>
      <c r="Q469" s="27">
        <v>-48</v>
      </c>
      <c r="R469" s="27">
        <v>0</v>
      </c>
      <c r="S469" s="27">
        <v>0</v>
      </c>
      <c r="T469" s="27">
        <v>0</v>
      </c>
      <c r="U469" s="27">
        <v>0</v>
      </c>
      <c r="V469" s="27">
        <v>0</v>
      </c>
      <c r="W469" s="27">
        <v>0</v>
      </c>
      <c r="X469" s="27">
        <v>0</v>
      </c>
      <c r="Y469" s="27">
        <v>17</v>
      </c>
      <c r="Z469" s="27">
        <v>0</v>
      </c>
      <c r="AA469" s="27">
        <v>0</v>
      </c>
      <c r="AB469" s="27">
        <v>0</v>
      </c>
      <c r="AC469" s="27">
        <v>0</v>
      </c>
      <c r="AD469" s="27">
        <v>0</v>
      </c>
      <c r="AE469" s="27">
        <v>0</v>
      </c>
      <c r="AF469" s="27">
        <v>0</v>
      </c>
      <c r="AG469" s="27">
        <v>0</v>
      </c>
      <c r="AH469" s="27">
        <v>62</v>
      </c>
      <c r="AI469" s="27">
        <v>25</v>
      </c>
    </row>
    <row r="470" spans="1:35">
      <c r="A470" s="5"/>
      <c r="B470" s="5"/>
      <c r="C470" s="5" t="s">
        <v>310</v>
      </c>
      <c r="D470" s="5" t="s">
        <v>293</v>
      </c>
      <c r="E470" s="5"/>
      <c r="F470" s="5"/>
      <c r="G470" s="26" t="str">
        <f t="shared" si="22"/>
        <v/>
      </c>
      <c r="I470" s="27">
        <v>2060</v>
      </c>
      <c r="J470" s="27">
        <v>2070</v>
      </c>
      <c r="K470" s="27">
        <v>33.700000000000003</v>
      </c>
      <c r="L470" s="27">
        <v>4.55</v>
      </c>
      <c r="M470" s="27">
        <f t="shared" ca="1" si="23"/>
        <v>0</v>
      </c>
      <c r="N470" s="27">
        <v>196.08799999999999</v>
      </c>
      <c r="O470" s="27">
        <f t="shared" ca="1" si="24"/>
        <v>0</v>
      </c>
      <c r="P470" s="27">
        <v>110</v>
      </c>
      <c r="Q470" s="27">
        <v>-48</v>
      </c>
      <c r="R470" s="27">
        <v>0</v>
      </c>
      <c r="S470" s="27">
        <v>0</v>
      </c>
      <c r="T470" s="27">
        <v>0</v>
      </c>
      <c r="U470" s="27">
        <v>0</v>
      </c>
      <c r="V470" s="27">
        <v>0</v>
      </c>
      <c r="W470" s="27">
        <v>0</v>
      </c>
      <c r="X470" s="27">
        <v>0</v>
      </c>
      <c r="Y470" s="27">
        <v>17</v>
      </c>
      <c r="Z470" s="27">
        <v>0</v>
      </c>
      <c r="AA470" s="27">
        <v>0</v>
      </c>
      <c r="AB470" s="27">
        <v>0</v>
      </c>
      <c r="AC470" s="27">
        <v>0</v>
      </c>
      <c r="AD470" s="27">
        <v>0</v>
      </c>
      <c r="AE470" s="27">
        <v>0</v>
      </c>
      <c r="AF470" s="27">
        <v>0</v>
      </c>
      <c r="AG470" s="27">
        <v>0</v>
      </c>
      <c r="AH470" s="27">
        <v>62</v>
      </c>
      <c r="AI470" s="27">
        <v>25</v>
      </c>
    </row>
    <row r="471" spans="1:35">
      <c r="A471" s="5"/>
      <c r="B471" s="5"/>
      <c r="C471" s="5" t="s">
        <v>335</v>
      </c>
      <c r="D471" s="5" t="s">
        <v>336</v>
      </c>
      <c r="E471" s="5" t="s">
        <v>314</v>
      </c>
      <c r="F471" s="5"/>
      <c r="G471" s="26" t="str">
        <f t="shared" si="22"/>
        <v/>
      </c>
      <c r="I471" s="27">
        <v>2070</v>
      </c>
      <c r="J471" s="27">
        <v>2080</v>
      </c>
      <c r="K471" s="27">
        <v>60.3</v>
      </c>
      <c r="L471" s="27">
        <v>3.91</v>
      </c>
      <c r="M471" s="27">
        <f t="shared" ca="1" si="23"/>
        <v>0</v>
      </c>
      <c r="N471" s="27">
        <v>196.08799999999999</v>
      </c>
      <c r="O471" s="27">
        <f t="shared" ca="1" si="24"/>
        <v>0</v>
      </c>
      <c r="P471" s="27">
        <v>110</v>
      </c>
      <c r="Q471" s="27">
        <v>-48</v>
      </c>
      <c r="R471" s="27">
        <v>0</v>
      </c>
      <c r="S471" s="27">
        <v>0</v>
      </c>
      <c r="T471" s="27">
        <v>0</v>
      </c>
      <c r="U471" s="27">
        <v>0</v>
      </c>
      <c r="V471" s="27">
        <v>0</v>
      </c>
      <c r="W471" s="27">
        <v>0</v>
      </c>
      <c r="X471" s="27">
        <v>0</v>
      </c>
      <c r="Y471" s="27">
        <v>17</v>
      </c>
      <c r="Z471" s="27">
        <v>0</v>
      </c>
      <c r="AA471" s="27">
        <v>0</v>
      </c>
      <c r="AB471" s="27">
        <v>0</v>
      </c>
      <c r="AC471" s="27">
        <v>0</v>
      </c>
      <c r="AD471" s="27">
        <v>0</v>
      </c>
      <c r="AE471" s="27">
        <v>0</v>
      </c>
      <c r="AF471" s="27">
        <v>0</v>
      </c>
      <c r="AG471" s="27">
        <v>0</v>
      </c>
      <c r="AH471" s="27">
        <v>62</v>
      </c>
      <c r="AI471" s="27">
        <v>50</v>
      </c>
    </row>
    <row r="472" spans="1:35">
      <c r="A472" s="5"/>
      <c r="B472" s="5"/>
      <c r="C472" s="5" t="s">
        <v>337</v>
      </c>
      <c r="D472" s="5"/>
      <c r="E472" s="5"/>
      <c r="F472" s="5"/>
      <c r="G472" s="26" t="str">
        <f t="shared" si="22"/>
        <v/>
      </c>
      <c r="I472" s="27">
        <v>2080</v>
      </c>
      <c r="J472" s="27">
        <v>2090</v>
      </c>
      <c r="K472" s="27">
        <v>60.3</v>
      </c>
      <c r="L472" s="27">
        <v>3.91</v>
      </c>
      <c r="M472" s="27">
        <f t="shared" ca="1" si="23"/>
        <v>0</v>
      </c>
      <c r="N472" s="27">
        <v>196.08799999999999</v>
      </c>
      <c r="O472" s="27">
        <f t="shared" ca="1" si="24"/>
        <v>0</v>
      </c>
      <c r="P472" s="27">
        <v>110</v>
      </c>
      <c r="Q472" s="27">
        <v>-48</v>
      </c>
      <c r="R472" s="27">
        <v>0</v>
      </c>
      <c r="S472" s="27">
        <v>0</v>
      </c>
      <c r="T472" s="27">
        <v>0</v>
      </c>
      <c r="U472" s="27">
        <v>0</v>
      </c>
      <c r="V472" s="27">
        <v>0</v>
      </c>
      <c r="W472" s="27">
        <v>0</v>
      </c>
      <c r="X472" s="27">
        <v>0</v>
      </c>
      <c r="Y472" s="27">
        <v>17</v>
      </c>
      <c r="Z472" s="27">
        <v>0</v>
      </c>
      <c r="AA472" s="27">
        <v>0</v>
      </c>
      <c r="AB472" s="27">
        <v>0</v>
      </c>
      <c r="AC472" s="27">
        <v>0</v>
      </c>
      <c r="AD472" s="27">
        <v>0</v>
      </c>
      <c r="AE472" s="27">
        <v>0</v>
      </c>
      <c r="AF472" s="27">
        <v>0</v>
      </c>
      <c r="AG472" s="27">
        <v>0</v>
      </c>
      <c r="AH472" s="27">
        <v>62</v>
      </c>
      <c r="AI472" s="27">
        <v>50</v>
      </c>
    </row>
    <row r="473" spans="1:35">
      <c r="A473" s="5">
        <v>30135</v>
      </c>
      <c r="B473" s="5">
        <v>30140</v>
      </c>
      <c r="C473" s="5" t="s">
        <v>316</v>
      </c>
      <c r="D473" s="5" t="s">
        <v>317</v>
      </c>
      <c r="E473" s="5"/>
      <c r="F473" s="5"/>
      <c r="G473" s="26" t="str">
        <f t="shared" si="22"/>
        <v>30135 30140</v>
      </c>
      <c r="I473" s="27">
        <v>2090</v>
      </c>
      <c r="J473" s="27">
        <v>2100</v>
      </c>
      <c r="K473" s="27">
        <v>60.3</v>
      </c>
      <c r="L473" s="27">
        <v>3.91</v>
      </c>
      <c r="M473" s="27">
        <f t="shared" ca="1" si="23"/>
        <v>0</v>
      </c>
      <c r="N473" s="27">
        <v>196.08799999999999</v>
      </c>
      <c r="O473" s="27">
        <f t="shared" ca="1" si="24"/>
        <v>0</v>
      </c>
      <c r="P473" s="27">
        <v>110</v>
      </c>
      <c r="Q473" s="27">
        <v>-48</v>
      </c>
      <c r="R473" s="27">
        <v>0</v>
      </c>
      <c r="S473" s="27">
        <v>0</v>
      </c>
      <c r="T473" s="27">
        <v>0</v>
      </c>
      <c r="U473" s="27">
        <v>0</v>
      </c>
      <c r="V473" s="27">
        <v>0</v>
      </c>
      <c r="W473" s="27">
        <v>0</v>
      </c>
      <c r="X473" s="27">
        <v>0</v>
      </c>
      <c r="Y473" s="27">
        <v>17</v>
      </c>
      <c r="Z473" s="27">
        <v>0</v>
      </c>
      <c r="AA473" s="27">
        <v>0</v>
      </c>
      <c r="AB473" s="27">
        <v>0</v>
      </c>
      <c r="AC473" s="27">
        <v>0</v>
      </c>
      <c r="AD473" s="27">
        <v>0</v>
      </c>
      <c r="AE473" s="27">
        <v>0</v>
      </c>
      <c r="AF473" s="27">
        <v>0</v>
      </c>
      <c r="AG473" s="27">
        <v>0</v>
      </c>
      <c r="AH473" s="27">
        <v>62</v>
      </c>
      <c r="AI473" s="27">
        <v>50</v>
      </c>
    </row>
    <row r="474" spans="1:35">
      <c r="A474" s="5"/>
      <c r="B474" s="5"/>
      <c r="C474" s="5" t="s">
        <v>284</v>
      </c>
      <c r="D474" s="5" t="s">
        <v>318</v>
      </c>
      <c r="E474" s="5"/>
      <c r="F474" s="5"/>
      <c r="G474" s="26">
        <v>300</v>
      </c>
      <c r="I474" s="27">
        <v>2100</v>
      </c>
      <c r="J474" s="27">
        <v>2110</v>
      </c>
      <c r="K474" s="27">
        <v>60.3</v>
      </c>
      <c r="L474" s="27">
        <v>3.91</v>
      </c>
      <c r="M474" s="27">
        <f t="shared" ca="1" si="23"/>
        <v>0</v>
      </c>
      <c r="N474" s="27">
        <v>196.08799999999999</v>
      </c>
      <c r="O474" s="27">
        <f t="shared" ca="1" si="24"/>
        <v>0</v>
      </c>
      <c r="P474" s="27">
        <v>110</v>
      </c>
      <c r="Q474" s="27">
        <v>-48</v>
      </c>
      <c r="R474" s="27">
        <v>0</v>
      </c>
      <c r="S474" s="27">
        <v>0</v>
      </c>
      <c r="T474" s="27">
        <v>0</v>
      </c>
      <c r="U474" s="27">
        <v>0</v>
      </c>
      <c r="V474" s="27">
        <v>0</v>
      </c>
      <c r="W474" s="27">
        <v>0</v>
      </c>
      <c r="X474" s="27">
        <v>0</v>
      </c>
      <c r="Y474" s="27">
        <v>17</v>
      </c>
      <c r="Z474" s="27">
        <v>0</v>
      </c>
      <c r="AA474" s="27">
        <v>0</v>
      </c>
      <c r="AB474" s="27">
        <v>0</v>
      </c>
      <c r="AC474" s="27">
        <v>0</v>
      </c>
      <c r="AD474" s="27">
        <v>0</v>
      </c>
      <c r="AE474" s="27">
        <v>0</v>
      </c>
      <c r="AF474" s="27">
        <v>0</v>
      </c>
      <c r="AG474" s="27">
        <v>0</v>
      </c>
      <c r="AH474" s="27">
        <v>62</v>
      </c>
      <c r="AI474" s="27">
        <v>50</v>
      </c>
    </row>
    <row r="475" spans="1:35">
      <c r="A475" s="5"/>
      <c r="B475" s="5"/>
      <c r="C475" s="5" t="s">
        <v>342</v>
      </c>
      <c r="D475" s="5" t="s">
        <v>339</v>
      </c>
      <c r="E475" s="5" t="s">
        <v>340</v>
      </c>
      <c r="F475" s="5"/>
      <c r="G475" s="26" t="str">
        <f>RIGHT(C475,7)</f>
        <v xml:space="preserve"> 61.976</v>
      </c>
      <c r="I475" s="27">
        <v>190</v>
      </c>
      <c r="J475" s="27">
        <v>196</v>
      </c>
      <c r="K475" s="27">
        <v>406.4</v>
      </c>
      <c r="L475" s="27">
        <v>9.5</v>
      </c>
      <c r="M475" s="27">
        <f t="shared" ca="1" si="23"/>
        <v>0</v>
      </c>
      <c r="N475" s="27">
        <v>196.08799999999999</v>
      </c>
      <c r="O475" s="27">
        <f t="shared" ca="1" si="24"/>
        <v>0</v>
      </c>
      <c r="P475" s="27">
        <v>70</v>
      </c>
      <c r="Q475" s="27">
        <v>-48</v>
      </c>
      <c r="R475" s="27">
        <v>0</v>
      </c>
      <c r="S475" s="27">
        <v>0</v>
      </c>
      <c r="T475" s="27">
        <v>0</v>
      </c>
      <c r="U475" s="27">
        <v>0</v>
      </c>
      <c r="V475" s="27">
        <v>0</v>
      </c>
      <c r="W475" s="27">
        <v>0</v>
      </c>
      <c r="X475" s="27">
        <v>0</v>
      </c>
      <c r="Y475" s="27">
        <v>10</v>
      </c>
      <c r="Z475" s="27">
        <v>0</v>
      </c>
      <c r="AA475" s="27">
        <v>0</v>
      </c>
      <c r="AB475" s="27">
        <v>0</v>
      </c>
      <c r="AC475" s="27">
        <v>0</v>
      </c>
      <c r="AD475" s="27">
        <v>0</v>
      </c>
      <c r="AE475" s="27">
        <v>0</v>
      </c>
      <c r="AF475" s="27">
        <v>0</v>
      </c>
      <c r="AG475" s="27">
        <v>0</v>
      </c>
      <c r="AH475" s="27">
        <v>30</v>
      </c>
      <c r="AI475" s="27">
        <v>400</v>
      </c>
    </row>
    <row r="476" spans="1:35">
      <c r="A476" s="5"/>
      <c r="B476" s="5"/>
      <c r="C476" s="5" t="s">
        <v>320</v>
      </c>
      <c r="D476" s="5" t="s">
        <v>290</v>
      </c>
      <c r="E476" s="5" t="s">
        <v>321</v>
      </c>
      <c r="F476" s="5"/>
      <c r="G476" s="26" t="str">
        <f t="shared" si="22"/>
        <v/>
      </c>
      <c r="I476" s="27">
        <v>196</v>
      </c>
      <c r="J476" s="27">
        <v>194</v>
      </c>
      <c r="K476" s="27">
        <v>406.4</v>
      </c>
      <c r="L476" s="27">
        <v>9.5</v>
      </c>
      <c r="M476" s="27">
        <f t="shared" ca="1" si="23"/>
        <v>0</v>
      </c>
      <c r="N476" s="27">
        <v>196.08799999999999</v>
      </c>
      <c r="O476" s="27">
        <f t="shared" ca="1" si="24"/>
        <v>0</v>
      </c>
      <c r="P476" s="27">
        <v>70</v>
      </c>
      <c r="Q476" s="27">
        <v>-48</v>
      </c>
      <c r="R476" s="27">
        <v>0</v>
      </c>
      <c r="S476" s="27">
        <v>0</v>
      </c>
      <c r="T476" s="27">
        <v>0</v>
      </c>
      <c r="U476" s="27">
        <v>0</v>
      </c>
      <c r="V476" s="27">
        <v>0</v>
      </c>
      <c r="W476" s="27">
        <v>0</v>
      </c>
      <c r="X476" s="27">
        <v>0</v>
      </c>
      <c r="Y476" s="27">
        <v>10</v>
      </c>
      <c r="Z476" s="27">
        <v>0</v>
      </c>
      <c r="AA476" s="27">
        <v>0</v>
      </c>
      <c r="AB476" s="27">
        <v>0</v>
      </c>
      <c r="AC476" s="27">
        <v>0</v>
      </c>
      <c r="AD476" s="27">
        <v>0</v>
      </c>
      <c r="AE476" s="27">
        <v>0</v>
      </c>
      <c r="AF476" s="27">
        <v>0</v>
      </c>
      <c r="AG476" s="27">
        <v>0</v>
      </c>
      <c r="AH476" s="27">
        <v>30</v>
      </c>
      <c r="AI476" s="27">
        <v>400</v>
      </c>
    </row>
    <row r="477" spans="1:35">
      <c r="A477" s="5"/>
      <c r="B477" s="5"/>
      <c r="C477" s="5" t="s">
        <v>292</v>
      </c>
      <c r="D477" s="5" t="s">
        <v>322</v>
      </c>
      <c r="E477" s="5"/>
      <c r="F477" s="5"/>
      <c r="G477" s="26" t="str">
        <f t="shared" si="22"/>
        <v/>
      </c>
      <c r="I477" s="27">
        <v>194</v>
      </c>
      <c r="J477" s="27">
        <v>1941</v>
      </c>
      <c r="K477" s="27">
        <v>168.3</v>
      </c>
      <c r="L477" s="27">
        <v>7.11</v>
      </c>
      <c r="M477" s="27">
        <f t="shared" ca="1" si="23"/>
        <v>0</v>
      </c>
      <c r="N477" s="27">
        <v>196.08799999999999</v>
      </c>
      <c r="O477" s="27">
        <f t="shared" ca="1" si="24"/>
        <v>0</v>
      </c>
      <c r="P477" s="27">
        <v>70</v>
      </c>
      <c r="Q477" s="27">
        <v>-48</v>
      </c>
      <c r="R477" s="27">
        <v>0</v>
      </c>
      <c r="S477" s="27">
        <v>0</v>
      </c>
      <c r="T477" s="27">
        <v>0</v>
      </c>
      <c r="U477" s="27">
        <v>0</v>
      </c>
      <c r="V477" s="27">
        <v>0</v>
      </c>
      <c r="W477" s="27">
        <v>0</v>
      </c>
      <c r="X477" s="27">
        <v>0</v>
      </c>
      <c r="Y477" s="27">
        <v>10</v>
      </c>
      <c r="Z477" s="27">
        <v>0</v>
      </c>
      <c r="AA477" s="27">
        <v>0</v>
      </c>
      <c r="AB477" s="27">
        <v>0</v>
      </c>
      <c r="AC477" s="27">
        <v>0</v>
      </c>
      <c r="AD477" s="27">
        <v>0</v>
      </c>
      <c r="AE477" s="27">
        <v>0</v>
      </c>
      <c r="AF477" s="27">
        <v>0</v>
      </c>
      <c r="AG477" s="27">
        <v>0</v>
      </c>
      <c r="AH477" s="27">
        <v>30</v>
      </c>
      <c r="AI477" s="27">
        <v>150</v>
      </c>
    </row>
    <row r="478" spans="1:35">
      <c r="A478" s="5"/>
      <c r="B478" s="5"/>
      <c r="C478" s="5" t="s">
        <v>294</v>
      </c>
      <c r="D478" s="5" t="s">
        <v>323</v>
      </c>
      <c r="E478" s="5"/>
      <c r="F478" s="5"/>
      <c r="G478" s="26" t="str">
        <f t="shared" si="22"/>
        <v/>
      </c>
      <c r="I478" s="27">
        <v>1941</v>
      </c>
      <c r="J478" s="27">
        <v>2470</v>
      </c>
      <c r="K478" s="27">
        <v>168.3</v>
      </c>
      <c r="L478" s="27">
        <v>7.11</v>
      </c>
      <c r="M478" s="27">
        <f t="shared" ca="1" si="23"/>
        <v>0</v>
      </c>
      <c r="N478" s="27">
        <v>196.08799999999999</v>
      </c>
      <c r="O478" s="27">
        <f t="shared" ca="1" si="24"/>
        <v>0</v>
      </c>
      <c r="P478" s="27">
        <v>70</v>
      </c>
      <c r="Q478" s="27">
        <v>-48</v>
      </c>
      <c r="R478" s="27">
        <v>0</v>
      </c>
      <c r="S478" s="27">
        <v>0</v>
      </c>
      <c r="T478" s="27">
        <v>0</v>
      </c>
      <c r="U478" s="27">
        <v>0</v>
      </c>
      <c r="V478" s="27">
        <v>0</v>
      </c>
      <c r="W478" s="27">
        <v>0</v>
      </c>
      <c r="X478" s="27">
        <v>0</v>
      </c>
      <c r="Y478" s="27">
        <v>10</v>
      </c>
      <c r="Z478" s="27">
        <v>0</v>
      </c>
      <c r="AA478" s="27">
        <v>0</v>
      </c>
      <c r="AB478" s="27">
        <v>0</v>
      </c>
      <c r="AC478" s="27">
        <v>0</v>
      </c>
      <c r="AD478" s="27">
        <v>0</v>
      </c>
      <c r="AE478" s="27">
        <v>0</v>
      </c>
      <c r="AF478" s="27">
        <v>0</v>
      </c>
      <c r="AG478" s="27">
        <v>0</v>
      </c>
      <c r="AH478" s="27">
        <v>30</v>
      </c>
      <c r="AI478" s="27">
        <v>150</v>
      </c>
    </row>
    <row r="479" spans="1:35">
      <c r="A479" s="5"/>
      <c r="B479" s="5"/>
      <c r="C479" s="5" t="s">
        <v>296</v>
      </c>
      <c r="D479" s="5" t="s">
        <v>324</v>
      </c>
      <c r="E479" s="5"/>
      <c r="F479" s="5"/>
      <c r="G479" s="26" t="str">
        <f t="shared" si="22"/>
        <v/>
      </c>
      <c r="I479" s="27">
        <v>2470</v>
      </c>
      <c r="J479" s="27">
        <v>3000</v>
      </c>
      <c r="K479" s="27">
        <v>168.3</v>
      </c>
      <c r="L479" s="27">
        <v>7.11</v>
      </c>
      <c r="M479" s="27">
        <f t="shared" ca="1" si="23"/>
        <v>0</v>
      </c>
      <c r="N479" s="27">
        <v>196.08799999999999</v>
      </c>
      <c r="O479" s="27">
        <f t="shared" ca="1" si="24"/>
        <v>0</v>
      </c>
      <c r="P479" s="27">
        <v>70</v>
      </c>
      <c r="Q479" s="27">
        <v>-48</v>
      </c>
      <c r="R479" s="27">
        <v>0</v>
      </c>
      <c r="S479" s="27">
        <v>0</v>
      </c>
      <c r="T479" s="27">
        <v>0</v>
      </c>
      <c r="U479" s="27">
        <v>0</v>
      </c>
      <c r="V479" s="27">
        <v>0</v>
      </c>
      <c r="W479" s="27">
        <v>0</v>
      </c>
      <c r="X479" s="27">
        <v>0</v>
      </c>
      <c r="Y479" s="27">
        <v>10</v>
      </c>
      <c r="Z479" s="27">
        <v>0</v>
      </c>
      <c r="AA479" s="27">
        <v>0</v>
      </c>
      <c r="AB479" s="27">
        <v>0</v>
      </c>
      <c r="AC479" s="27">
        <v>0</v>
      </c>
      <c r="AD479" s="27">
        <v>0</v>
      </c>
      <c r="AE479" s="27">
        <v>0</v>
      </c>
      <c r="AF479" s="27">
        <v>0</v>
      </c>
      <c r="AG479" s="27">
        <v>0</v>
      </c>
      <c r="AH479" s="27">
        <v>30</v>
      </c>
      <c r="AI479" s="27">
        <v>150</v>
      </c>
    </row>
    <row r="480" spans="1:35">
      <c r="A480" s="5"/>
      <c r="B480" s="5"/>
      <c r="C480" s="5" t="s">
        <v>298</v>
      </c>
      <c r="D480" s="5" t="s">
        <v>325</v>
      </c>
      <c r="E480" s="5"/>
      <c r="F480" s="5"/>
      <c r="G480" s="26" t="str">
        <f t="shared" si="22"/>
        <v/>
      </c>
      <c r="I480" s="27">
        <v>3000</v>
      </c>
      <c r="J480" s="27">
        <v>3010</v>
      </c>
      <c r="K480" s="27">
        <v>168.3</v>
      </c>
      <c r="L480" s="27">
        <v>7.11</v>
      </c>
      <c r="M480" s="27">
        <f t="shared" ca="1" si="23"/>
        <v>0</v>
      </c>
      <c r="N480" s="27">
        <v>196.08799999999999</v>
      </c>
      <c r="O480" s="27">
        <f t="shared" ca="1" si="24"/>
        <v>0</v>
      </c>
      <c r="P480" s="27">
        <v>70</v>
      </c>
      <c r="Q480" s="27">
        <v>-48</v>
      </c>
      <c r="R480" s="27">
        <v>0</v>
      </c>
      <c r="S480" s="27">
        <v>0</v>
      </c>
      <c r="T480" s="27">
        <v>0</v>
      </c>
      <c r="U480" s="27">
        <v>0</v>
      </c>
      <c r="V480" s="27">
        <v>0</v>
      </c>
      <c r="W480" s="27">
        <v>0</v>
      </c>
      <c r="X480" s="27">
        <v>0</v>
      </c>
      <c r="Y480" s="27">
        <v>10</v>
      </c>
      <c r="Z480" s="27">
        <v>0</v>
      </c>
      <c r="AA480" s="27">
        <v>0</v>
      </c>
      <c r="AB480" s="27">
        <v>0</v>
      </c>
      <c r="AC480" s="27">
        <v>0</v>
      </c>
      <c r="AD480" s="27">
        <v>0</v>
      </c>
      <c r="AE480" s="27">
        <v>0</v>
      </c>
      <c r="AF480" s="27">
        <v>0</v>
      </c>
      <c r="AG480" s="27">
        <v>0</v>
      </c>
      <c r="AH480" s="27">
        <v>30</v>
      </c>
      <c r="AI480" s="27">
        <v>150</v>
      </c>
    </row>
    <row r="481" spans="1:35">
      <c r="A481" s="5"/>
      <c r="B481" s="5"/>
      <c r="C481" s="5" t="s">
        <v>326</v>
      </c>
      <c r="D481" s="5" t="s">
        <v>327</v>
      </c>
      <c r="E481" s="5"/>
      <c r="F481" s="5"/>
      <c r="G481" s="26" t="str">
        <f t="shared" si="22"/>
        <v/>
      </c>
      <c r="I481" s="27">
        <v>3010</v>
      </c>
      <c r="J481" s="27">
        <v>3020</v>
      </c>
      <c r="K481" s="27">
        <v>168.3</v>
      </c>
      <c r="L481" s="27">
        <v>7.11</v>
      </c>
      <c r="M481" s="27">
        <f t="shared" ca="1" si="23"/>
        <v>0</v>
      </c>
      <c r="N481" s="27">
        <v>196.08799999999999</v>
      </c>
      <c r="O481" s="27">
        <f t="shared" ca="1" si="24"/>
        <v>0</v>
      </c>
      <c r="P481" s="27">
        <v>70</v>
      </c>
      <c r="Q481" s="27">
        <v>-48</v>
      </c>
      <c r="R481" s="27">
        <v>0</v>
      </c>
      <c r="S481" s="27">
        <v>0</v>
      </c>
      <c r="T481" s="27">
        <v>0</v>
      </c>
      <c r="U481" s="27">
        <v>0</v>
      </c>
      <c r="V481" s="27">
        <v>0</v>
      </c>
      <c r="W481" s="27">
        <v>0</v>
      </c>
      <c r="X481" s="27">
        <v>0</v>
      </c>
      <c r="Y481" s="27">
        <v>10</v>
      </c>
      <c r="Z481" s="27">
        <v>0</v>
      </c>
      <c r="AA481" s="27">
        <v>0</v>
      </c>
      <c r="AB481" s="27">
        <v>0</v>
      </c>
      <c r="AC481" s="27">
        <v>0</v>
      </c>
      <c r="AD481" s="27">
        <v>0</v>
      </c>
      <c r="AE481" s="27">
        <v>0</v>
      </c>
      <c r="AF481" s="27">
        <v>0</v>
      </c>
      <c r="AG481" s="27">
        <v>0</v>
      </c>
      <c r="AH481" s="27">
        <v>30</v>
      </c>
      <c r="AI481" s="27">
        <v>150</v>
      </c>
    </row>
    <row r="482" spans="1:35">
      <c r="A482" s="5"/>
      <c r="B482" s="5"/>
      <c r="C482" s="5" t="s">
        <v>328</v>
      </c>
      <c r="D482" s="5" t="s">
        <v>329</v>
      </c>
      <c r="E482" s="5"/>
      <c r="F482" s="5"/>
      <c r="G482" s="26" t="str">
        <f t="shared" si="22"/>
        <v/>
      </c>
      <c r="I482" s="27">
        <v>3020</v>
      </c>
      <c r="J482" s="27">
        <v>3030</v>
      </c>
      <c r="K482" s="27">
        <v>168.3</v>
      </c>
      <c r="L482" s="27">
        <v>7.11</v>
      </c>
      <c r="M482" s="27">
        <f t="shared" ca="1" si="23"/>
        <v>0</v>
      </c>
      <c r="N482" s="27">
        <v>196.08799999999999</v>
      </c>
      <c r="O482" s="27">
        <f t="shared" ca="1" si="24"/>
        <v>0</v>
      </c>
      <c r="P482" s="27">
        <v>70</v>
      </c>
      <c r="Q482" s="27">
        <v>-48</v>
      </c>
      <c r="R482" s="27">
        <v>0</v>
      </c>
      <c r="S482" s="27">
        <v>0</v>
      </c>
      <c r="T482" s="27">
        <v>0</v>
      </c>
      <c r="U482" s="27">
        <v>0</v>
      </c>
      <c r="V482" s="27">
        <v>0</v>
      </c>
      <c r="W482" s="27">
        <v>0</v>
      </c>
      <c r="X482" s="27">
        <v>0</v>
      </c>
      <c r="Y482" s="27">
        <v>10</v>
      </c>
      <c r="Z482" s="27">
        <v>0</v>
      </c>
      <c r="AA482" s="27">
        <v>0</v>
      </c>
      <c r="AB482" s="27">
        <v>0</v>
      </c>
      <c r="AC482" s="27">
        <v>0</v>
      </c>
      <c r="AD482" s="27">
        <v>0</v>
      </c>
      <c r="AE482" s="27">
        <v>0</v>
      </c>
      <c r="AF482" s="27">
        <v>0</v>
      </c>
      <c r="AG482" s="27">
        <v>0</v>
      </c>
      <c r="AH482" s="27">
        <v>30</v>
      </c>
      <c r="AI482" s="27">
        <v>150</v>
      </c>
    </row>
    <row r="483" spans="1:35">
      <c r="A483" s="5"/>
      <c r="B483" s="5"/>
      <c r="C483" s="5" t="s">
        <v>304</v>
      </c>
      <c r="D483" s="5" t="s">
        <v>330</v>
      </c>
      <c r="E483" s="5"/>
      <c r="F483" s="5"/>
      <c r="G483" s="26" t="str">
        <f t="shared" si="22"/>
        <v/>
      </c>
      <c r="I483" s="27">
        <v>3030</v>
      </c>
      <c r="J483" s="27">
        <v>3031</v>
      </c>
      <c r="K483" s="27">
        <v>114.3</v>
      </c>
      <c r="L483" s="27">
        <v>6.02</v>
      </c>
      <c r="M483" s="27">
        <f t="shared" ca="1" si="23"/>
        <v>0</v>
      </c>
      <c r="N483" s="27">
        <v>196.08799999999999</v>
      </c>
      <c r="O483" s="27">
        <f t="shared" ca="1" si="24"/>
        <v>0</v>
      </c>
      <c r="P483" s="27">
        <v>70</v>
      </c>
      <c r="Q483" s="27">
        <v>-48</v>
      </c>
      <c r="R483" s="27">
        <v>0</v>
      </c>
      <c r="S483" s="27">
        <v>0</v>
      </c>
      <c r="T483" s="27">
        <v>0</v>
      </c>
      <c r="U483" s="27">
        <v>0</v>
      </c>
      <c r="V483" s="27">
        <v>0</v>
      </c>
      <c r="W483" s="27">
        <v>0</v>
      </c>
      <c r="X483" s="27">
        <v>0</v>
      </c>
      <c r="Y483" s="27">
        <v>10</v>
      </c>
      <c r="Z483" s="27">
        <v>0</v>
      </c>
      <c r="AA483" s="27">
        <v>0</v>
      </c>
      <c r="AB483" s="27">
        <v>0</v>
      </c>
      <c r="AC483" s="27">
        <v>0</v>
      </c>
      <c r="AD483" s="27">
        <v>0</v>
      </c>
      <c r="AE483" s="27">
        <v>0</v>
      </c>
      <c r="AF483" s="27">
        <v>0</v>
      </c>
      <c r="AG483" s="27">
        <v>0</v>
      </c>
      <c r="AH483" s="27">
        <v>30</v>
      </c>
      <c r="AI483" s="27">
        <v>100</v>
      </c>
    </row>
    <row r="484" spans="1:35">
      <c r="A484" s="5"/>
      <c r="B484" s="5"/>
      <c r="C484" s="5" t="s">
        <v>331</v>
      </c>
      <c r="D484" s="5" t="s">
        <v>332</v>
      </c>
      <c r="E484" s="5"/>
      <c r="F484" s="5"/>
      <c r="G484" s="26" t="str">
        <f t="shared" si="22"/>
        <v/>
      </c>
      <c r="I484" s="27">
        <v>3031</v>
      </c>
      <c r="J484" s="27">
        <v>3032</v>
      </c>
      <c r="K484" s="27">
        <v>114.3</v>
      </c>
      <c r="L484" s="27">
        <v>6.02</v>
      </c>
      <c r="M484" s="27">
        <f t="shared" ca="1" si="23"/>
        <v>0</v>
      </c>
      <c r="N484" s="27">
        <v>196.08799999999999</v>
      </c>
      <c r="O484" s="27">
        <f t="shared" ca="1" si="24"/>
        <v>0</v>
      </c>
      <c r="P484" s="27">
        <v>70</v>
      </c>
      <c r="Q484" s="27">
        <v>-48</v>
      </c>
      <c r="R484" s="27">
        <v>0</v>
      </c>
      <c r="S484" s="27">
        <v>0</v>
      </c>
      <c r="T484" s="27">
        <v>0</v>
      </c>
      <c r="U484" s="27">
        <v>0</v>
      </c>
      <c r="V484" s="27">
        <v>0</v>
      </c>
      <c r="W484" s="27">
        <v>0</v>
      </c>
      <c r="X484" s="27">
        <v>0</v>
      </c>
      <c r="Y484" s="27">
        <v>10</v>
      </c>
      <c r="Z484" s="27">
        <v>0</v>
      </c>
      <c r="AA484" s="27">
        <v>0</v>
      </c>
      <c r="AB484" s="27">
        <v>0</v>
      </c>
      <c r="AC484" s="27">
        <v>0</v>
      </c>
      <c r="AD484" s="27">
        <v>0</v>
      </c>
      <c r="AE484" s="27">
        <v>0</v>
      </c>
      <c r="AF484" s="27">
        <v>0</v>
      </c>
      <c r="AG484" s="27">
        <v>0</v>
      </c>
      <c r="AH484" s="27">
        <v>30</v>
      </c>
      <c r="AI484" s="27">
        <v>100</v>
      </c>
    </row>
    <row r="485" spans="1:35">
      <c r="A485" s="5"/>
      <c r="B485" s="5"/>
      <c r="C485" s="5" t="s">
        <v>333</v>
      </c>
      <c r="D485" s="5" t="s">
        <v>334</v>
      </c>
      <c r="E485" s="5"/>
      <c r="F485" s="5"/>
      <c r="G485" s="26" t="str">
        <f t="shared" si="22"/>
        <v/>
      </c>
      <c r="I485" s="27">
        <v>3032</v>
      </c>
      <c r="J485" s="27">
        <v>3034</v>
      </c>
      <c r="K485" s="27">
        <v>114.3</v>
      </c>
      <c r="L485" s="27">
        <v>6.02</v>
      </c>
      <c r="M485" s="27">
        <f t="shared" ca="1" si="23"/>
        <v>0</v>
      </c>
      <c r="N485" s="27">
        <v>196.08799999999999</v>
      </c>
      <c r="O485" s="27">
        <f t="shared" ca="1" si="24"/>
        <v>0</v>
      </c>
      <c r="P485" s="27">
        <v>70</v>
      </c>
      <c r="Q485" s="27">
        <v>-48</v>
      </c>
      <c r="R485" s="27">
        <v>0</v>
      </c>
      <c r="S485" s="27">
        <v>0</v>
      </c>
      <c r="T485" s="27">
        <v>0</v>
      </c>
      <c r="U485" s="27">
        <v>0</v>
      </c>
      <c r="V485" s="27">
        <v>0</v>
      </c>
      <c r="W485" s="27">
        <v>0</v>
      </c>
      <c r="X485" s="27">
        <v>0</v>
      </c>
      <c r="Y485" s="27">
        <v>10</v>
      </c>
      <c r="Z485" s="27">
        <v>0</v>
      </c>
      <c r="AA485" s="27">
        <v>0</v>
      </c>
      <c r="AB485" s="27">
        <v>0</v>
      </c>
      <c r="AC485" s="27">
        <v>0</v>
      </c>
      <c r="AD485" s="27">
        <v>0</v>
      </c>
      <c r="AE485" s="27">
        <v>0</v>
      </c>
      <c r="AF485" s="27">
        <v>0</v>
      </c>
      <c r="AG485" s="27">
        <v>0</v>
      </c>
      <c r="AH485" s="27">
        <v>30</v>
      </c>
      <c r="AI485" s="27">
        <v>100</v>
      </c>
    </row>
    <row r="486" spans="1:35">
      <c r="A486" s="5"/>
      <c r="B486" s="5"/>
      <c r="C486" s="5" t="s">
        <v>310</v>
      </c>
      <c r="D486" s="5" t="s">
        <v>293</v>
      </c>
      <c r="E486" s="5"/>
      <c r="F486" s="5"/>
      <c r="G486" s="26" t="str">
        <f t="shared" si="22"/>
        <v/>
      </c>
      <c r="I486" s="27">
        <v>3034</v>
      </c>
      <c r="J486" s="27">
        <v>3036</v>
      </c>
      <c r="K486" s="27">
        <v>114.3</v>
      </c>
      <c r="L486" s="27">
        <v>6.02</v>
      </c>
      <c r="M486" s="27">
        <f t="shared" ca="1" si="23"/>
        <v>0</v>
      </c>
      <c r="N486" s="27">
        <v>196.08799999999999</v>
      </c>
      <c r="O486" s="27">
        <f t="shared" ca="1" si="24"/>
        <v>0</v>
      </c>
      <c r="P486" s="27">
        <v>70</v>
      </c>
      <c r="Q486" s="27">
        <v>-48</v>
      </c>
      <c r="R486" s="27">
        <v>0</v>
      </c>
      <c r="S486" s="27">
        <v>0</v>
      </c>
      <c r="T486" s="27">
        <v>0</v>
      </c>
      <c r="U486" s="27">
        <v>0</v>
      </c>
      <c r="V486" s="27">
        <v>0</v>
      </c>
      <c r="W486" s="27">
        <v>0</v>
      </c>
      <c r="X486" s="27">
        <v>0</v>
      </c>
      <c r="Y486" s="27">
        <v>10</v>
      </c>
      <c r="Z486" s="27">
        <v>0</v>
      </c>
      <c r="AA486" s="27">
        <v>0</v>
      </c>
      <c r="AB486" s="27">
        <v>0</v>
      </c>
      <c r="AC486" s="27">
        <v>0</v>
      </c>
      <c r="AD486" s="27">
        <v>0</v>
      </c>
      <c r="AE486" s="27">
        <v>0</v>
      </c>
      <c r="AF486" s="27">
        <v>0</v>
      </c>
      <c r="AG486" s="27">
        <v>0</v>
      </c>
      <c r="AH486" s="27">
        <v>30</v>
      </c>
      <c r="AI486" s="27">
        <v>100</v>
      </c>
    </row>
    <row r="487" spans="1:35">
      <c r="A487" s="5"/>
      <c r="B487" s="5"/>
      <c r="C487" s="5" t="s">
        <v>335</v>
      </c>
      <c r="D487" s="5" t="s">
        <v>336</v>
      </c>
      <c r="E487" s="5" t="s">
        <v>314</v>
      </c>
      <c r="F487" s="5"/>
      <c r="G487" s="26" t="str">
        <f t="shared" si="22"/>
        <v/>
      </c>
      <c r="I487" s="27">
        <v>3036</v>
      </c>
      <c r="J487" s="27">
        <v>3043</v>
      </c>
      <c r="K487" s="27">
        <v>114.3</v>
      </c>
      <c r="L487" s="27">
        <v>6.02</v>
      </c>
      <c r="M487" s="27">
        <f t="shared" ca="1" si="23"/>
        <v>0</v>
      </c>
      <c r="N487" s="27">
        <v>196.08799999999999</v>
      </c>
      <c r="O487" s="27">
        <f t="shared" ca="1" si="24"/>
        <v>0</v>
      </c>
      <c r="P487" s="27">
        <v>70</v>
      </c>
      <c r="Q487" s="27">
        <v>-48</v>
      </c>
      <c r="R487" s="27">
        <v>0</v>
      </c>
      <c r="S487" s="27">
        <v>0</v>
      </c>
      <c r="T487" s="27">
        <v>0</v>
      </c>
      <c r="U487" s="27">
        <v>0</v>
      </c>
      <c r="V487" s="27">
        <v>0</v>
      </c>
      <c r="W487" s="27">
        <v>0</v>
      </c>
      <c r="X487" s="27">
        <v>0</v>
      </c>
      <c r="Y487" s="27">
        <v>10</v>
      </c>
      <c r="Z487" s="27">
        <v>0</v>
      </c>
      <c r="AA487" s="27">
        <v>0</v>
      </c>
      <c r="AB487" s="27">
        <v>0</v>
      </c>
      <c r="AC487" s="27">
        <v>0</v>
      </c>
      <c r="AD487" s="27">
        <v>0</v>
      </c>
      <c r="AE487" s="27">
        <v>0</v>
      </c>
      <c r="AF487" s="27">
        <v>0</v>
      </c>
      <c r="AG487" s="27">
        <v>0</v>
      </c>
      <c r="AH487" s="27">
        <v>30</v>
      </c>
      <c r="AI487" s="27">
        <v>100</v>
      </c>
    </row>
    <row r="488" spans="1:35">
      <c r="A488" s="5"/>
      <c r="B488" s="5"/>
      <c r="C488" s="5" t="s">
        <v>337</v>
      </c>
      <c r="D488" s="5"/>
      <c r="E488" s="5"/>
      <c r="F488" s="5"/>
      <c r="G488" s="26" t="str">
        <f t="shared" si="22"/>
        <v/>
      </c>
      <c r="I488" s="27">
        <v>3043</v>
      </c>
      <c r="J488" s="27">
        <v>3040</v>
      </c>
      <c r="K488" s="27">
        <v>114.3</v>
      </c>
      <c r="L488" s="27">
        <v>6.02</v>
      </c>
      <c r="M488" s="27">
        <f t="shared" ca="1" si="23"/>
        <v>0</v>
      </c>
      <c r="N488" s="27">
        <v>196.08799999999999</v>
      </c>
      <c r="O488" s="27">
        <f t="shared" ca="1" si="24"/>
        <v>0</v>
      </c>
      <c r="P488" s="27">
        <v>70</v>
      </c>
      <c r="Q488" s="27">
        <v>-48</v>
      </c>
      <c r="R488" s="27">
        <v>0</v>
      </c>
      <c r="S488" s="27">
        <v>0</v>
      </c>
      <c r="T488" s="27">
        <v>0</v>
      </c>
      <c r="U488" s="27">
        <v>0</v>
      </c>
      <c r="V488" s="27">
        <v>0</v>
      </c>
      <c r="W488" s="27">
        <v>0</v>
      </c>
      <c r="X488" s="27">
        <v>0</v>
      </c>
      <c r="Y488" s="27">
        <v>10</v>
      </c>
      <c r="Z488" s="27">
        <v>0</v>
      </c>
      <c r="AA488" s="27">
        <v>0</v>
      </c>
      <c r="AB488" s="27">
        <v>0</v>
      </c>
      <c r="AC488" s="27">
        <v>0</v>
      </c>
      <c r="AD488" s="27">
        <v>0</v>
      </c>
      <c r="AE488" s="27">
        <v>0</v>
      </c>
      <c r="AF488" s="27">
        <v>0</v>
      </c>
      <c r="AG488" s="27">
        <v>0</v>
      </c>
      <c r="AH488" s="27">
        <v>30</v>
      </c>
      <c r="AI488" s="27">
        <v>100</v>
      </c>
    </row>
    <row r="489" spans="1:35">
      <c r="A489" s="5"/>
      <c r="B489" s="5"/>
      <c r="C489" s="5"/>
      <c r="D489" s="5"/>
      <c r="E489" s="5"/>
      <c r="F489" s="5"/>
      <c r="G489" s="26" t="str">
        <f t="shared" ref="G489:G552" si="25">A489&amp;" "&amp;B489</f>
        <v/>
      </c>
      <c r="I489" s="27">
        <v>3040</v>
      </c>
      <c r="J489" s="27">
        <v>3070</v>
      </c>
      <c r="K489" s="27">
        <v>114.3</v>
      </c>
      <c r="L489" s="27">
        <v>6.02</v>
      </c>
      <c r="M489" s="27">
        <f t="shared" ca="1" si="23"/>
        <v>0</v>
      </c>
      <c r="N489" s="27">
        <v>196.08799999999999</v>
      </c>
      <c r="O489" s="27">
        <f t="shared" ca="1" si="24"/>
        <v>0</v>
      </c>
      <c r="P489" s="27">
        <v>70</v>
      </c>
      <c r="Q489" s="27">
        <v>-48</v>
      </c>
      <c r="R489" s="27">
        <v>0</v>
      </c>
      <c r="S489" s="27">
        <v>0</v>
      </c>
      <c r="T489" s="27">
        <v>0</v>
      </c>
      <c r="U489" s="27">
        <v>0</v>
      </c>
      <c r="V489" s="27">
        <v>0</v>
      </c>
      <c r="W489" s="27">
        <v>0</v>
      </c>
      <c r="X489" s="27">
        <v>0</v>
      </c>
      <c r="Y489" s="27">
        <v>10</v>
      </c>
      <c r="Z489" s="27">
        <v>0</v>
      </c>
      <c r="AA489" s="27">
        <v>0</v>
      </c>
      <c r="AB489" s="27">
        <v>0</v>
      </c>
      <c r="AC489" s="27">
        <v>0</v>
      </c>
      <c r="AD489" s="27">
        <v>0</v>
      </c>
      <c r="AE489" s="27">
        <v>0</v>
      </c>
      <c r="AF489" s="27">
        <v>0</v>
      </c>
      <c r="AG489" s="27">
        <v>0</v>
      </c>
      <c r="AH489" s="27">
        <v>30</v>
      </c>
      <c r="AI489" s="27">
        <v>100</v>
      </c>
    </row>
    <row r="490" spans="1:35">
      <c r="A490" s="5"/>
      <c r="B490" s="5"/>
      <c r="C490" s="5"/>
      <c r="D490" s="5"/>
      <c r="E490" s="5"/>
      <c r="F490" s="5"/>
      <c r="G490" s="26" t="str">
        <f t="shared" si="25"/>
        <v/>
      </c>
      <c r="I490" s="27">
        <v>3070</v>
      </c>
      <c r="J490" s="27">
        <v>3080</v>
      </c>
      <c r="K490" s="27">
        <v>114.3</v>
      </c>
      <c r="L490" s="27">
        <v>6.02</v>
      </c>
      <c r="M490" s="27" t="str">
        <f t="shared" ca="1" si="23"/>
        <v>150</v>
      </c>
      <c r="N490" s="27">
        <v>196.08799999999999</v>
      </c>
      <c r="O490" s="27">
        <f t="shared" ca="1" si="24"/>
        <v>190.5</v>
      </c>
      <c r="P490" s="27">
        <v>70</v>
      </c>
      <c r="Q490" s="27">
        <v>-48</v>
      </c>
      <c r="R490" s="27">
        <v>0</v>
      </c>
      <c r="S490" s="27">
        <v>0</v>
      </c>
      <c r="T490" s="27">
        <v>0</v>
      </c>
      <c r="U490" s="27">
        <v>0</v>
      </c>
      <c r="V490" s="27">
        <v>0</v>
      </c>
      <c r="W490" s="27">
        <v>0</v>
      </c>
      <c r="X490" s="27">
        <v>0</v>
      </c>
      <c r="Y490" s="27">
        <v>10</v>
      </c>
      <c r="Z490" s="27">
        <v>0</v>
      </c>
      <c r="AA490" s="27">
        <v>0</v>
      </c>
      <c r="AB490" s="27">
        <v>0</v>
      </c>
      <c r="AC490" s="27">
        <v>0</v>
      </c>
      <c r="AD490" s="27">
        <v>0</v>
      </c>
      <c r="AE490" s="27">
        <v>0</v>
      </c>
      <c r="AF490" s="27">
        <v>0</v>
      </c>
      <c r="AG490" s="27">
        <v>0</v>
      </c>
      <c r="AH490" s="27">
        <v>30</v>
      </c>
      <c r="AI490" s="27">
        <v>100</v>
      </c>
    </row>
    <row r="491" spans="1:35">
      <c r="A491" s="5"/>
      <c r="B491" s="5"/>
      <c r="C491" s="5"/>
      <c r="D491" s="5"/>
      <c r="E491" s="5"/>
      <c r="F491" s="5"/>
      <c r="G491" s="26" t="str">
        <f t="shared" si="25"/>
        <v/>
      </c>
      <c r="I491" s="27">
        <v>3080</v>
      </c>
      <c r="J491" s="27">
        <v>3090</v>
      </c>
      <c r="K491" s="27">
        <v>114.3</v>
      </c>
      <c r="L491" s="27">
        <v>6.02</v>
      </c>
      <c r="M491" s="27">
        <f t="shared" ca="1" si="23"/>
        <v>0</v>
      </c>
      <c r="N491" s="27">
        <v>196.08799999999999</v>
      </c>
      <c r="O491" s="27">
        <f t="shared" ca="1" si="24"/>
        <v>0</v>
      </c>
      <c r="P491" s="27">
        <v>70</v>
      </c>
      <c r="Q491" s="27">
        <v>-48</v>
      </c>
      <c r="R491" s="27">
        <v>0</v>
      </c>
      <c r="S491" s="27">
        <v>0</v>
      </c>
      <c r="T491" s="27">
        <v>0</v>
      </c>
      <c r="U491" s="27">
        <v>0</v>
      </c>
      <c r="V491" s="27">
        <v>0</v>
      </c>
      <c r="W491" s="27">
        <v>0</v>
      </c>
      <c r="X491" s="27">
        <v>0</v>
      </c>
      <c r="Y491" s="27">
        <v>10</v>
      </c>
      <c r="Z491" s="27">
        <v>0</v>
      </c>
      <c r="AA491" s="27">
        <v>0</v>
      </c>
      <c r="AB491" s="27">
        <v>0</v>
      </c>
      <c r="AC491" s="27">
        <v>0</v>
      </c>
      <c r="AD491" s="27">
        <v>0</v>
      </c>
      <c r="AE491" s="27">
        <v>0</v>
      </c>
      <c r="AF491" s="27">
        <v>0</v>
      </c>
      <c r="AG491" s="27">
        <v>0</v>
      </c>
      <c r="AH491" s="27">
        <v>30</v>
      </c>
      <c r="AI491" s="27">
        <v>100</v>
      </c>
    </row>
    <row r="492" spans="1:35">
      <c r="A492" s="5"/>
      <c r="B492" s="5"/>
      <c r="C492" s="5"/>
      <c r="D492" s="5"/>
      <c r="E492" s="5"/>
      <c r="F492" s="5"/>
      <c r="G492" s="26"/>
      <c r="I492" s="27">
        <v>3090</v>
      </c>
      <c r="J492" s="27">
        <v>3100</v>
      </c>
      <c r="K492" s="27">
        <v>88.9</v>
      </c>
      <c r="L492" s="27">
        <v>5.49</v>
      </c>
      <c r="M492" s="27">
        <f t="shared" ca="1" si="23"/>
        <v>0</v>
      </c>
      <c r="N492" s="27">
        <v>196.08799999999999</v>
      </c>
      <c r="O492" s="27">
        <f t="shared" ca="1" si="24"/>
        <v>0</v>
      </c>
      <c r="P492" s="27">
        <v>70</v>
      </c>
      <c r="Q492" s="27">
        <v>-48</v>
      </c>
      <c r="R492" s="27">
        <v>0</v>
      </c>
      <c r="S492" s="27">
        <v>0</v>
      </c>
      <c r="T492" s="27">
        <v>0</v>
      </c>
      <c r="U492" s="27">
        <v>0</v>
      </c>
      <c r="V492" s="27">
        <v>0</v>
      </c>
      <c r="W492" s="27">
        <v>0</v>
      </c>
      <c r="X492" s="27">
        <v>0</v>
      </c>
      <c r="Y492" s="27">
        <v>17</v>
      </c>
      <c r="Z492" s="27">
        <v>0</v>
      </c>
      <c r="AA492" s="27">
        <v>0</v>
      </c>
      <c r="AB492" s="27">
        <v>0</v>
      </c>
      <c r="AC492" s="27">
        <v>0</v>
      </c>
      <c r="AD492" s="27">
        <v>0</v>
      </c>
      <c r="AE492" s="27">
        <v>0</v>
      </c>
      <c r="AF492" s="27">
        <v>0</v>
      </c>
      <c r="AG492" s="27">
        <v>0</v>
      </c>
      <c r="AH492" s="27">
        <v>30</v>
      </c>
      <c r="AI492" s="27">
        <v>80</v>
      </c>
    </row>
    <row r="493" spans="1:35">
      <c r="A493" s="5"/>
      <c r="B493" s="5"/>
      <c r="C493" s="5"/>
      <c r="D493" s="5"/>
      <c r="E493" s="5"/>
      <c r="F493" s="5"/>
      <c r="G493" s="26"/>
      <c r="I493" s="27">
        <v>3100</v>
      </c>
      <c r="J493" s="27">
        <v>3110</v>
      </c>
      <c r="K493" s="27">
        <v>88.9</v>
      </c>
      <c r="L493" s="27">
        <v>5.49</v>
      </c>
      <c r="M493" s="27" t="str">
        <f t="shared" ca="1" si="23"/>
        <v>300</v>
      </c>
      <c r="N493" s="27">
        <v>196.08799999999999</v>
      </c>
      <c r="O493" s="27">
        <f t="shared" ca="1" si="24"/>
        <v>168.3</v>
      </c>
      <c r="P493" s="27">
        <v>52</v>
      </c>
      <c r="Q493" s="27">
        <v>-48</v>
      </c>
      <c r="R493" s="27">
        <v>0</v>
      </c>
      <c r="S493" s="27">
        <v>0</v>
      </c>
      <c r="T493" s="27">
        <v>0</v>
      </c>
      <c r="U493" s="27">
        <v>0</v>
      </c>
      <c r="V493" s="27">
        <v>0</v>
      </c>
      <c r="W493" s="27">
        <v>0</v>
      </c>
      <c r="X493" s="27">
        <v>0</v>
      </c>
      <c r="Y493" s="27">
        <v>20</v>
      </c>
      <c r="Z493" s="27">
        <v>0</v>
      </c>
      <c r="AA493" s="27">
        <v>0</v>
      </c>
      <c r="AB493" s="27">
        <v>0</v>
      </c>
      <c r="AC493" s="27">
        <v>0</v>
      </c>
      <c r="AD493" s="27">
        <v>0</v>
      </c>
      <c r="AE493" s="27">
        <v>0</v>
      </c>
      <c r="AF493" s="27">
        <v>0</v>
      </c>
      <c r="AG493" s="27">
        <v>0</v>
      </c>
      <c r="AH493" s="27">
        <v>74</v>
      </c>
      <c r="AI493" s="27">
        <v>80</v>
      </c>
    </row>
    <row r="494" spans="1:35">
      <c r="A494" s="5"/>
      <c r="B494" s="5"/>
      <c r="C494" s="5"/>
      <c r="D494" s="5"/>
      <c r="E494" s="5"/>
      <c r="F494" s="5"/>
      <c r="G494" s="26"/>
      <c r="I494" s="27">
        <v>3110</v>
      </c>
      <c r="J494" s="27">
        <v>3120</v>
      </c>
      <c r="K494" s="27">
        <v>88.9</v>
      </c>
      <c r="L494" s="27">
        <v>5.49</v>
      </c>
      <c r="M494" s="27">
        <f t="shared" ca="1" si="23"/>
        <v>0</v>
      </c>
      <c r="N494" s="27">
        <v>196.08799999999999</v>
      </c>
      <c r="O494" s="27">
        <f t="shared" ca="1" si="24"/>
        <v>0</v>
      </c>
      <c r="P494" s="27">
        <v>52</v>
      </c>
      <c r="Q494" s="27">
        <v>-48</v>
      </c>
      <c r="R494" s="27">
        <v>0</v>
      </c>
      <c r="S494" s="27">
        <v>0</v>
      </c>
      <c r="T494" s="27">
        <v>0</v>
      </c>
      <c r="U494" s="27">
        <v>0</v>
      </c>
      <c r="V494" s="27">
        <v>0</v>
      </c>
      <c r="W494" s="27">
        <v>0</v>
      </c>
      <c r="X494" s="27">
        <v>0</v>
      </c>
      <c r="Y494" s="27">
        <v>20</v>
      </c>
      <c r="Z494" s="27">
        <v>0</v>
      </c>
      <c r="AA494" s="27">
        <v>0</v>
      </c>
      <c r="AB494" s="27">
        <v>0</v>
      </c>
      <c r="AC494" s="27">
        <v>0</v>
      </c>
      <c r="AD494" s="27">
        <v>0</v>
      </c>
      <c r="AE494" s="27">
        <v>0</v>
      </c>
      <c r="AF494" s="27">
        <v>0</v>
      </c>
      <c r="AG494" s="27">
        <v>0</v>
      </c>
      <c r="AH494" s="27">
        <v>74</v>
      </c>
      <c r="AI494" s="27">
        <v>100</v>
      </c>
    </row>
    <row r="495" spans="1:35">
      <c r="A495" s="5"/>
      <c r="B495" s="5"/>
      <c r="C495" s="5"/>
      <c r="D495" s="5"/>
      <c r="E495" s="5"/>
      <c r="F495" s="5"/>
      <c r="G495" s="26"/>
      <c r="I495" s="27">
        <v>3120</v>
      </c>
      <c r="J495" s="27">
        <v>3125</v>
      </c>
      <c r="K495" s="27">
        <v>114.3</v>
      </c>
      <c r="L495" s="27">
        <v>6.02</v>
      </c>
      <c r="M495" s="27">
        <f t="shared" ca="1" si="23"/>
        <v>0</v>
      </c>
      <c r="N495" s="27">
        <v>77.8</v>
      </c>
      <c r="O495" s="27">
        <f t="shared" ca="1" si="24"/>
        <v>0</v>
      </c>
      <c r="P495" s="27">
        <v>52</v>
      </c>
      <c r="Q495" s="27">
        <v>-48</v>
      </c>
      <c r="R495" s="27">
        <v>0</v>
      </c>
      <c r="S495" s="27">
        <v>0</v>
      </c>
      <c r="T495" s="27">
        <v>0</v>
      </c>
      <c r="U495" s="27">
        <v>0</v>
      </c>
      <c r="V495" s="27">
        <v>0</v>
      </c>
      <c r="W495" s="27">
        <v>0</v>
      </c>
      <c r="X495" s="27">
        <v>0</v>
      </c>
      <c r="Y495" s="27">
        <v>20</v>
      </c>
      <c r="Z495" s="27">
        <v>0</v>
      </c>
      <c r="AA495" s="27">
        <v>0</v>
      </c>
      <c r="AB495" s="27">
        <v>0</v>
      </c>
      <c r="AC495" s="27">
        <v>0</v>
      </c>
      <c r="AD495" s="27">
        <v>0</v>
      </c>
      <c r="AE495" s="27">
        <v>0</v>
      </c>
      <c r="AF495" s="27">
        <v>0</v>
      </c>
      <c r="AG495" s="27">
        <v>0</v>
      </c>
      <c r="AH495" s="27">
        <v>74</v>
      </c>
      <c r="AI495" s="27">
        <v>100</v>
      </c>
    </row>
    <row r="496" spans="1:35">
      <c r="A496" s="5"/>
      <c r="B496" s="5"/>
      <c r="C496" s="5"/>
      <c r="D496" s="5"/>
      <c r="E496" s="5"/>
      <c r="F496" s="5"/>
      <c r="G496" s="26"/>
      <c r="I496" s="27">
        <v>3125</v>
      </c>
      <c r="J496" s="27">
        <v>3130</v>
      </c>
      <c r="K496" s="27">
        <v>114.3</v>
      </c>
      <c r="L496" s="27">
        <v>6.02</v>
      </c>
      <c r="M496" s="27">
        <f t="shared" ca="1" si="23"/>
        <v>0</v>
      </c>
      <c r="N496" s="27">
        <v>77.8</v>
      </c>
      <c r="O496" s="27">
        <f t="shared" ca="1" si="24"/>
        <v>0</v>
      </c>
      <c r="P496" s="27">
        <v>52</v>
      </c>
      <c r="Q496" s="27">
        <v>-48</v>
      </c>
      <c r="R496" s="27">
        <v>0</v>
      </c>
      <c r="S496" s="27">
        <v>0</v>
      </c>
      <c r="T496" s="27">
        <v>0</v>
      </c>
      <c r="U496" s="27">
        <v>0</v>
      </c>
      <c r="V496" s="27">
        <v>0</v>
      </c>
      <c r="W496" s="27">
        <v>0</v>
      </c>
      <c r="X496" s="27">
        <v>0</v>
      </c>
      <c r="Y496" s="27">
        <v>20</v>
      </c>
      <c r="Z496" s="27">
        <v>0</v>
      </c>
      <c r="AA496" s="27">
        <v>0</v>
      </c>
      <c r="AB496" s="27">
        <v>0</v>
      </c>
      <c r="AC496" s="27">
        <v>0</v>
      </c>
      <c r="AD496" s="27">
        <v>0</v>
      </c>
      <c r="AE496" s="27">
        <v>0</v>
      </c>
      <c r="AF496" s="27">
        <v>0</v>
      </c>
      <c r="AG496" s="27">
        <v>0</v>
      </c>
      <c r="AH496" s="27">
        <v>74</v>
      </c>
      <c r="AI496" s="27">
        <v>25</v>
      </c>
    </row>
    <row r="497" spans="1:35">
      <c r="A497" s="5">
        <v>111</v>
      </c>
      <c r="B497" s="5">
        <v>112</v>
      </c>
      <c r="C497" s="5" t="s">
        <v>316</v>
      </c>
      <c r="D497" s="5" t="s">
        <v>317</v>
      </c>
      <c r="E497" s="5"/>
      <c r="F497" s="5"/>
      <c r="G497" s="26" t="str">
        <f t="shared" si="25"/>
        <v>111 112</v>
      </c>
      <c r="I497" s="27">
        <v>3130</v>
      </c>
      <c r="J497" s="27">
        <v>3190</v>
      </c>
      <c r="K497" s="27">
        <v>33.700000000000003</v>
      </c>
      <c r="L497" s="27">
        <v>6.02</v>
      </c>
      <c r="M497" s="27">
        <f t="shared" ca="1" si="23"/>
        <v>0</v>
      </c>
      <c r="N497" s="27">
        <v>77.8</v>
      </c>
      <c r="O497" s="27">
        <f t="shared" ca="1" si="24"/>
        <v>0</v>
      </c>
      <c r="P497" s="27">
        <v>52</v>
      </c>
      <c r="Q497" s="27">
        <v>-48</v>
      </c>
      <c r="R497" s="27">
        <v>0</v>
      </c>
      <c r="S497" s="27">
        <v>0</v>
      </c>
      <c r="T497" s="27">
        <v>0</v>
      </c>
      <c r="U497" s="27">
        <v>0</v>
      </c>
      <c r="V497" s="27">
        <v>0</v>
      </c>
      <c r="W497" s="27">
        <v>0</v>
      </c>
      <c r="X497" s="27">
        <v>0</v>
      </c>
      <c r="Y497" s="27">
        <v>20</v>
      </c>
      <c r="Z497" s="27">
        <v>0</v>
      </c>
      <c r="AA497" s="27">
        <v>0</v>
      </c>
      <c r="AB497" s="27">
        <v>0</v>
      </c>
      <c r="AC497" s="27">
        <v>0</v>
      </c>
      <c r="AD497" s="27">
        <v>0</v>
      </c>
      <c r="AE497" s="27">
        <v>0</v>
      </c>
      <c r="AF497" s="27">
        <v>0</v>
      </c>
      <c r="AG497" s="27">
        <v>0</v>
      </c>
      <c r="AH497" s="27">
        <v>74</v>
      </c>
      <c r="AI497" s="27">
        <v>25</v>
      </c>
    </row>
    <row r="498" spans="1:35">
      <c r="A498" s="5"/>
      <c r="B498" s="5"/>
      <c r="C498" s="5" t="s">
        <v>284</v>
      </c>
      <c r="D498" s="5" t="s">
        <v>285</v>
      </c>
      <c r="E498" s="5"/>
      <c r="F498" s="5"/>
      <c r="G498" s="26" t="str">
        <f>LEFT(RIGHT(D498,7),3)</f>
        <v>150</v>
      </c>
      <c r="I498" s="27">
        <v>3190</v>
      </c>
      <c r="J498" s="27">
        <v>3200</v>
      </c>
      <c r="K498" s="27">
        <v>33.700000000000003</v>
      </c>
      <c r="L498" s="27">
        <v>6.02</v>
      </c>
      <c r="M498" s="27">
        <f t="shared" ca="1" si="23"/>
        <v>0</v>
      </c>
      <c r="N498" s="27">
        <v>77.8</v>
      </c>
      <c r="O498" s="27">
        <f t="shared" ca="1" si="24"/>
        <v>0</v>
      </c>
      <c r="P498" s="27">
        <v>52</v>
      </c>
      <c r="Q498" s="27">
        <v>-48</v>
      </c>
      <c r="R498" s="27">
        <v>0</v>
      </c>
      <c r="S498" s="27">
        <v>0</v>
      </c>
      <c r="T498" s="27">
        <v>0</v>
      </c>
      <c r="U498" s="27">
        <v>0</v>
      </c>
      <c r="V498" s="27">
        <v>0</v>
      </c>
      <c r="W498" s="27">
        <v>0</v>
      </c>
      <c r="X498" s="27">
        <v>0</v>
      </c>
      <c r="Y498" s="27">
        <v>20</v>
      </c>
      <c r="Z498" s="27">
        <v>0</v>
      </c>
      <c r="AA498" s="27">
        <v>0</v>
      </c>
      <c r="AB498" s="27">
        <v>0</v>
      </c>
      <c r="AC498" s="27">
        <v>0</v>
      </c>
      <c r="AD498" s="27">
        <v>0</v>
      </c>
      <c r="AE498" s="27">
        <v>0</v>
      </c>
      <c r="AF498" s="27">
        <v>0</v>
      </c>
      <c r="AG498" s="27">
        <v>0</v>
      </c>
      <c r="AH498" s="27">
        <v>74</v>
      </c>
      <c r="AI498" s="27">
        <v>25</v>
      </c>
    </row>
    <row r="499" spans="1:35">
      <c r="A499" s="5"/>
      <c r="B499" s="5"/>
      <c r="C499" s="5" t="s">
        <v>286</v>
      </c>
      <c r="D499" s="5" t="s">
        <v>287</v>
      </c>
      <c r="E499" s="5" t="s">
        <v>288</v>
      </c>
      <c r="F499" s="5"/>
      <c r="G499" s="26" t="str">
        <f>RIGHT(C499,7)</f>
        <v>196.088</v>
      </c>
      <c r="I499" s="27">
        <v>3200</v>
      </c>
      <c r="J499" s="27">
        <v>3210</v>
      </c>
      <c r="K499" s="27">
        <v>33.700000000000003</v>
      </c>
      <c r="L499" s="27">
        <v>6.02</v>
      </c>
      <c r="M499" s="27">
        <f t="shared" ca="1" si="23"/>
        <v>0</v>
      </c>
      <c r="N499" s="27">
        <v>77.8</v>
      </c>
      <c r="O499" s="27">
        <f t="shared" ca="1" si="24"/>
        <v>0</v>
      </c>
      <c r="P499" s="27">
        <v>110</v>
      </c>
      <c r="Q499" s="27">
        <v>-48</v>
      </c>
      <c r="R499" s="27">
        <v>0</v>
      </c>
      <c r="S499" s="27">
        <v>0</v>
      </c>
      <c r="T499" s="27">
        <v>0</v>
      </c>
      <c r="U499" s="27">
        <v>0</v>
      </c>
      <c r="V499" s="27">
        <v>0</v>
      </c>
      <c r="W499" s="27">
        <v>0</v>
      </c>
      <c r="X499" s="27">
        <v>0</v>
      </c>
      <c r="Y499" s="27">
        <v>10</v>
      </c>
      <c r="Z499" s="27">
        <v>0</v>
      </c>
      <c r="AA499" s="27">
        <v>0</v>
      </c>
      <c r="AB499" s="27">
        <v>0</v>
      </c>
      <c r="AC499" s="27">
        <v>0</v>
      </c>
      <c r="AD499" s="27">
        <v>0</v>
      </c>
      <c r="AE499" s="27">
        <v>0</v>
      </c>
      <c r="AF499" s="27">
        <v>0</v>
      </c>
      <c r="AG499" s="27">
        <v>0</v>
      </c>
      <c r="AH499" s="27">
        <v>74</v>
      </c>
      <c r="AI499" s="27">
        <v>25</v>
      </c>
    </row>
    <row r="500" spans="1:35">
      <c r="A500" s="5"/>
      <c r="B500" s="5"/>
      <c r="C500" s="5" t="s">
        <v>289</v>
      </c>
      <c r="D500" s="5" t="s">
        <v>290</v>
      </c>
      <c r="E500" s="5" t="s">
        <v>291</v>
      </c>
      <c r="F500" s="5"/>
      <c r="G500" s="26" t="str">
        <f t="shared" si="25"/>
        <v/>
      </c>
      <c r="I500" s="27">
        <v>3130</v>
      </c>
      <c r="J500" s="27">
        <v>3135</v>
      </c>
      <c r="K500" s="27">
        <v>114.3</v>
      </c>
      <c r="L500" s="27">
        <v>6.02</v>
      </c>
      <c r="M500" s="27">
        <f t="shared" ca="1" si="23"/>
        <v>0</v>
      </c>
      <c r="N500" s="27">
        <v>77.8</v>
      </c>
      <c r="O500" s="27">
        <f t="shared" ca="1" si="24"/>
        <v>0</v>
      </c>
      <c r="P500" s="27">
        <v>52</v>
      </c>
      <c r="Q500" s="27">
        <v>-48</v>
      </c>
      <c r="R500" s="27">
        <v>0</v>
      </c>
      <c r="S500" s="27">
        <v>0</v>
      </c>
      <c r="T500" s="27">
        <v>0</v>
      </c>
      <c r="U500" s="27">
        <v>0</v>
      </c>
      <c r="V500" s="27">
        <v>0</v>
      </c>
      <c r="W500" s="27">
        <v>0</v>
      </c>
      <c r="X500" s="27">
        <v>0</v>
      </c>
      <c r="Y500" s="27">
        <v>20</v>
      </c>
      <c r="Z500" s="27">
        <v>0</v>
      </c>
      <c r="AA500" s="27">
        <v>0</v>
      </c>
      <c r="AB500" s="27">
        <v>0</v>
      </c>
      <c r="AC500" s="27">
        <v>0</v>
      </c>
      <c r="AD500" s="27">
        <v>0</v>
      </c>
      <c r="AE500" s="27">
        <v>0</v>
      </c>
      <c r="AF500" s="27">
        <v>0</v>
      </c>
      <c r="AG500" s="27">
        <v>0</v>
      </c>
      <c r="AH500" s="27">
        <v>74</v>
      </c>
      <c r="AI500" s="27">
        <v>100</v>
      </c>
    </row>
    <row r="501" spans="1:35">
      <c r="A501" s="5"/>
      <c r="B501" s="5"/>
      <c r="C501" s="5" t="s">
        <v>292</v>
      </c>
      <c r="D501" s="5" t="s">
        <v>293</v>
      </c>
      <c r="E501" s="5"/>
      <c r="F501" s="5"/>
      <c r="G501" s="26" t="str">
        <f t="shared" si="25"/>
        <v/>
      </c>
      <c r="I501" s="27">
        <v>3135</v>
      </c>
      <c r="J501" s="27">
        <v>3140</v>
      </c>
      <c r="K501" s="27">
        <v>114.3</v>
      </c>
      <c r="L501" s="27">
        <v>6.02</v>
      </c>
      <c r="M501" s="27">
        <f t="shared" ca="1" si="23"/>
        <v>0</v>
      </c>
      <c r="N501" s="27">
        <v>77.8</v>
      </c>
      <c r="O501" s="27">
        <f t="shared" ca="1" si="24"/>
        <v>0</v>
      </c>
      <c r="P501" s="27">
        <v>52</v>
      </c>
      <c r="Q501" s="27">
        <v>-48</v>
      </c>
      <c r="R501" s="27">
        <v>0</v>
      </c>
      <c r="S501" s="27">
        <v>0</v>
      </c>
      <c r="T501" s="27">
        <v>0</v>
      </c>
      <c r="U501" s="27">
        <v>0</v>
      </c>
      <c r="V501" s="27">
        <v>0</v>
      </c>
      <c r="W501" s="27">
        <v>0</v>
      </c>
      <c r="X501" s="27">
        <v>0</v>
      </c>
      <c r="Y501" s="27">
        <v>20</v>
      </c>
      <c r="Z501" s="27">
        <v>0</v>
      </c>
      <c r="AA501" s="27">
        <v>0</v>
      </c>
      <c r="AB501" s="27">
        <v>0</v>
      </c>
      <c r="AC501" s="27">
        <v>0</v>
      </c>
      <c r="AD501" s="27">
        <v>0</v>
      </c>
      <c r="AE501" s="27">
        <v>0</v>
      </c>
      <c r="AF501" s="27">
        <v>0</v>
      </c>
      <c r="AG501" s="27">
        <v>0</v>
      </c>
      <c r="AH501" s="27">
        <v>74</v>
      </c>
      <c r="AI501" s="27">
        <v>100</v>
      </c>
    </row>
    <row r="502" spans="1:35">
      <c r="A502" s="5"/>
      <c r="B502" s="5"/>
      <c r="C502" s="5" t="s">
        <v>294</v>
      </c>
      <c r="D502" s="5" t="s">
        <v>295</v>
      </c>
      <c r="E502" s="5"/>
      <c r="F502" s="5"/>
      <c r="G502" s="26" t="str">
        <f t="shared" si="25"/>
        <v/>
      </c>
      <c r="I502" s="27">
        <v>3140</v>
      </c>
      <c r="J502" s="27">
        <v>3150</v>
      </c>
      <c r="K502" s="27">
        <v>114.3</v>
      </c>
      <c r="L502" s="27">
        <v>6.02</v>
      </c>
      <c r="M502" s="27">
        <f t="shared" ca="1" si="23"/>
        <v>0</v>
      </c>
      <c r="N502" s="27">
        <v>77.8</v>
      </c>
      <c r="O502" s="27">
        <f t="shared" ca="1" si="24"/>
        <v>0</v>
      </c>
      <c r="P502" s="27">
        <v>52</v>
      </c>
      <c r="Q502" s="27">
        <v>-48</v>
      </c>
      <c r="R502" s="27">
        <v>0</v>
      </c>
      <c r="S502" s="27">
        <v>0</v>
      </c>
      <c r="T502" s="27">
        <v>0</v>
      </c>
      <c r="U502" s="27">
        <v>0</v>
      </c>
      <c r="V502" s="27">
        <v>0</v>
      </c>
      <c r="W502" s="27">
        <v>0</v>
      </c>
      <c r="X502" s="27">
        <v>0</v>
      </c>
      <c r="Y502" s="27">
        <v>20</v>
      </c>
      <c r="Z502" s="27">
        <v>0</v>
      </c>
      <c r="AA502" s="27">
        <v>0</v>
      </c>
      <c r="AB502" s="27">
        <v>0</v>
      </c>
      <c r="AC502" s="27">
        <v>0</v>
      </c>
      <c r="AD502" s="27">
        <v>0</v>
      </c>
      <c r="AE502" s="27">
        <v>0</v>
      </c>
      <c r="AF502" s="27">
        <v>0</v>
      </c>
      <c r="AG502" s="27">
        <v>0</v>
      </c>
      <c r="AH502" s="27">
        <v>74</v>
      </c>
      <c r="AI502" s="27">
        <v>100</v>
      </c>
    </row>
    <row r="503" spans="1:35">
      <c r="A503" s="5"/>
      <c r="B503" s="5"/>
      <c r="C503" s="5" t="s">
        <v>296</v>
      </c>
      <c r="D503" s="5" t="s">
        <v>297</v>
      </c>
      <c r="E503" s="5"/>
      <c r="F503" s="5"/>
      <c r="G503" s="26" t="str">
        <f t="shared" si="25"/>
        <v/>
      </c>
      <c r="I503" s="27">
        <v>3150</v>
      </c>
      <c r="J503" s="27">
        <v>3160</v>
      </c>
      <c r="K503" s="27">
        <v>114.3</v>
      </c>
      <c r="L503" s="27">
        <v>6.02</v>
      </c>
      <c r="M503" s="27">
        <f t="shared" ca="1" si="23"/>
        <v>0</v>
      </c>
      <c r="N503" s="27">
        <v>77.8</v>
      </c>
      <c r="O503" s="27">
        <f t="shared" ca="1" si="24"/>
        <v>0</v>
      </c>
      <c r="P503" s="27">
        <v>52</v>
      </c>
      <c r="Q503" s="27">
        <v>-48</v>
      </c>
      <c r="R503" s="27">
        <v>0</v>
      </c>
      <c r="S503" s="27">
        <v>0</v>
      </c>
      <c r="T503" s="27">
        <v>0</v>
      </c>
      <c r="U503" s="27">
        <v>0</v>
      </c>
      <c r="V503" s="27">
        <v>0</v>
      </c>
      <c r="W503" s="27">
        <v>0</v>
      </c>
      <c r="X503" s="27">
        <v>0</v>
      </c>
      <c r="Y503" s="27">
        <v>20</v>
      </c>
      <c r="Z503" s="27">
        <v>0</v>
      </c>
      <c r="AA503" s="27">
        <v>0</v>
      </c>
      <c r="AB503" s="27">
        <v>0</v>
      </c>
      <c r="AC503" s="27">
        <v>0</v>
      </c>
      <c r="AD503" s="27">
        <v>0</v>
      </c>
      <c r="AE503" s="27">
        <v>0</v>
      </c>
      <c r="AF503" s="27">
        <v>0</v>
      </c>
      <c r="AG503" s="27">
        <v>0</v>
      </c>
      <c r="AH503" s="27">
        <v>74</v>
      </c>
      <c r="AI503" s="27">
        <v>100</v>
      </c>
    </row>
    <row r="504" spans="1:35">
      <c r="A504" s="5"/>
      <c r="B504" s="5"/>
      <c r="C504" s="5" t="s">
        <v>298</v>
      </c>
      <c r="D504" s="5" t="s">
        <v>299</v>
      </c>
      <c r="E504" s="5" t="s">
        <v>300</v>
      </c>
      <c r="F504" s="5"/>
      <c r="G504" s="26" t="str">
        <f t="shared" si="25"/>
        <v/>
      </c>
      <c r="I504" s="27">
        <v>3160</v>
      </c>
      <c r="J504" s="27">
        <v>3170</v>
      </c>
      <c r="K504" s="27">
        <v>168.3</v>
      </c>
      <c r="L504" s="27">
        <v>7.11</v>
      </c>
      <c r="M504" s="27">
        <f t="shared" ca="1" si="23"/>
        <v>0</v>
      </c>
      <c r="N504" s="27">
        <v>77.8</v>
      </c>
      <c r="O504" s="27">
        <f t="shared" ca="1" si="24"/>
        <v>0</v>
      </c>
      <c r="P504" s="27">
        <v>52</v>
      </c>
      <c r="Q504" s="27">
        <v>-48</v>
      </c>
      <c r="R504" s="27">
        <v>0</v>
      </c>
      <c r="S504" s="27">
        <v>0</v>
      </c>
      <c r="T504" s="27">
        <v>0</v>
      </c>
      <c r="U504" s="27">
        <v>0</v>
      </c>
      <c r="V504" s="27">
        <v>0</v>
      </c>
      <c r="W504" s="27">
        <v>0</v>
      </c>
      <c r="X504" s="27">
        <v>0</v>
      </c>
      <c r="Y504" s="27">
        <v>20</v>
      </c>
      <c r="Z504" s="27">
        <v>0</v>
      </c>
      <c r="AA504" s="27">
        <v>0</v>
      </c>
      <c r="AB504" s="27">
        <v>0</v>
      </c>
      <c r="AC504" s="27">
        <v>0</v>
      </c>
      <c r="AD504" s="27">
        <v>0</v>
      </c>
      <c r="AE504" s="27">
        <v>0</v>
      </c>
      <c r="AF504" s="27">
        <v>0</v>
      </c>
      <c r="AG504" s="27">
        <v>0</v>
      </c>
      <c r="AH504" s="27">
        <v>74</v>
      </c>
      <c r="AI504" s="27">
        <v>150</v>
      </c>
    </row>
    <row r="505" spans="1:35">
      <c r="A505" s="5"/>
      <c r="B505" s="5"/>
      <c r="C505" s="5" t="s">
        <v>301</v>
      </c>
      <c r="D505" s="5" t="s">
        <v>302</v>
      </c>
      <c r="E505" s="5" t="s">
        <v>303</v>
      </c>
      <c r="F505" s="5"/>
      <c r="G505" s="26" t="str">
        <f t="shared" si="25"/>
        <v/>
      </c>
      <c r="I505" s="27">
        <v>3170</v>
      </c>
      <c r="J505" s="27">
        <v>3180</v>
      </c>
      <c r="K505" s="27">
        <v>323.89999999999998</v>
      </c>
      <c r="L505" s="27">
        <v>10.31</v>
      </c>
      <c r="M505" s="27" t="str">
        <f t="shared" ca="1" si="23"/>
        <v>300</v>
      </c>
      <c r="N505" s="27">
        <v>77.8</v>
      </c>
      <c r="O505" s="27">
        <f t="shared" ca="1" si="24"/>
        <v>405.8</v>
      </c>
      <c r="P505" s="27">
        <v>52</v>
      </c>
      <c r="Q505" s="27">
        <v>-48</v>
      </c>
      <c r="R505" s="27">
        <v>0</v>
      </c>
      <c r="S505" s="27">
        <v>0</v>
      </c>
      <c r="T505" s="27">
        <v>0</v>
      </c>
      <c r="U505" s="27">
        <v>0</v>
      </c>
      <c r="V505" s="27">
        <v>0</v>
      </c>
      <c r="W505" s="27">
        <v>0</v>
      </c>
      <c r="X505" s="27">
        <v>0</v>
      </c>
      <c r="Y505" s="27">
        <v>20</v>
      </c>
      <c r="Z505" s="27">
        <v>0</v>
      </c>
      <c r="AA505" s="27">
        <v>0</v>
      </c>
      <c r="AB505" s="27">
        <v>0</v>
      </c>
      <c r="AC505" s="27">
        <v>0</v>
      </c>
      <c r="AD505" s="27">
        <v>0</v>
      </c>
      <c r="AE505" s="27">
        <v>0</v>
      </c>
      <c r="AF505" s="27">
        <v>0</v>
      </c>
      <c r="AG505" s="27">
        <v>0</v>
      </c>
      <c r="AH505" s="27">
        <v>74</v>
      </c>
      <c r="AI505" s="27">
        <v>300</v>
      </c>
    </row>
    <row r="506" spans="1:35">
      <c r="A506" s="5"/>
      <c r="B506" s="5"/>
      <c r="C506" s="5" t="s">
        <v>304</v>
      </c>
      <c r="D506" s="5" t="s">
        <v>305</v>
      </c>
      <c r="E506" s="5" t="s">
        <v>306</v>
      </c>
      <c r="F506" s="5"/>
      <c r="G506" s="26" t="str">
        <f t="shared" si="25"/>
        <v/>
      </c>
      <c r="I506" s="27">
        <v>3181</v>
      </c>
      <c r="J506" s="27">
        <v>3182</v>
      </c>
      <c r="K506" s="27">
        <v>323.89999999999998</v>
      </c>
      <c r="L506" s="27">
        <v>10.31</v>
      </c>
      <c r="M506" s="27">
        <f t="shared" ca="1" si="23"/>
        <v>0</v>
      </c>
      <c r="N506" s="27">
        <v>77.8</v>
      </c>
      <c r="O506" s="27">
        <f t="shared" ca="1" si="24"/>
        <v>0</v>
      </c>
      <c r="P506" s="27">
        <v>52</v>
      </c>
      <c r="Q506" s="27">
        <v>-48</v>
      </c>
      <c r="R506" s="27">
        <v>0</v>
      </c>
      <c r="S506" s="27">
        <v>0</v>
      </c>
      <c r="T506" s="27">
        <v>0</v>
      </c>
      <c r="U506" s="27">
        <v>0</v>
      </c>
      <c r="V506" s="27">
        <v>0</v>
      </c>
      <c r="W506" s="27">
        <v>0</v>
      </c>
      <c r="X506" s="27">
        <v>0</v>
      </c>
      <c r="Y506" s="27">
        <v>20</v>
      </c>
      <c r="Z506" s="27">
        <v>0</v>
      </c>
      <c r="AA506" s="27">
        <v>0</v>
      </c>
      <c r="AB506" s="27">
        <v>0</v>
      </c>
      <c r="AC506" s="27">
        <v>0</v>
      </c>
      <c r="AD506" s="27">
        <v>0</v>
      </c>
      <c r="AE506" s="27">
        <v>0</v>
      </c>
      <c r="AF506" s="27">
        <v>0</v>
      </c>
      <c r="AG506" s="27">
        <v>0</v>
      </c>
      <c r="AH506" s="27">
        <v>74</v>
      </c>
      <c r="AI506" s="27">
        <v>300</v>
      </c>
    </row>
    <row r="507" spans="1:35">
      <c r="A507" s="5"/>
      <c r="B507" s="5"/>
      <c r="C507" s="5" t="s">
        <v>307</v>
      </c>
      <c r="D507" s="5" t="s">
        <v>308</v>
      </c>
      <c r="E507" s="5" t="s">
        <v>309</v>
      </c>
      <c r="F507" s="5"/>
      <c r="G507" s="26" t="str">
        <f t="shared" si="25"/>
        <v/>
      </c>
      <c r="I507" s="27">
        <v>3182</v>
      </c>
      <c r="J507" s="27">
        <v>3183</v>
      </c>
      <c r="K507" s="27">
        <v>323.89999999999998</v>
      </c>
      <c r="L507" s="27">
        <v>10.31</v>
      </c>
      <c r="M507" s="27">
        <f t="shared" ca="1" si="23"/>
        <v>0</v>
      </c>
      <c r="N507" s="27">
        <v>77.8</v>
      </c>
      <c r="O507" s="27">
        <f t="shared" ca="1" si="24"/>
        <v>0</v>
      </c>
      <c r="P507" s="27">
        <v>52</v>
      </c>
      <c r="Q507" s="27">
        <v>-48</v>
      </c>
      <c r="R507" s="27">
        <v>0</v>
      </c>
      <c r="S507" s="27">
        <v>0</v>
      </c>
      <c r="T507" s="27">
        <v>0</v>
      </c>
      <c r="U507" s="27">
        <v>0</v>
      </c>
      <c r="V507" s="27">
        <v>0</v>
      </c>
      <c r="W507" s="27">
        <v>0</v>
      </c>
      <c r="X507" s="27">
        <v>0</v>
      </c>
      <c r="Y507" s="27">
        <v>20</v>
      </c>
      <c r="Z507" s="27">
        <v>0</v>
      </c>
      <c r="AA507" s="27">
        <v>0</v>
      </c>
      <c r="AB507" s="27">
        <v>0</v>
      </c>
      <c r="AC507" s="27">
        <v>0</v>
      </c>
      <c r="AD507" s="27">
        <v>0</v>
      </c>
      <c r="AE507" s="27">
        <v>0</v>
      </c>
      <c r="AF507" s="27">
        <v>0</v>
      </c>
      <c r="AG507" s="27">
        <v>0</v>
      </c>
      <c r="AH507" s="27">
        <v>74</v>
      </c>
      <c r="AI507" s="27">
        <v>300</v>
      </c>
    </row>
    <row r="508" spans="1:35">
      <c r="A508" s="5"/>
      <c r="B508" s="5"/>
      <c r="C508" s="5" t="s">
        <v>310</v>
      </c>
      <c r="D508" s="5" t="s">
        <v>311</v>
      </c>
      <c r="E508" s="5" t="s">
        <v>312</v>
      </c>
      <c r="F508" s="5"/>
      <c r="G508" s="26" t="str">
        <f t="shared" si="25"/>
        <v/>
      </c>
      <c r="I508" s="27">
        <v>3183</v>
      </c>
      <c r="J508" s="27">
        <v>10222</v>
      </c>
      <c r="K508" s="27">
        <v>323.89999999999998</v>
      </c>
      <c r="L508" s="27">
        <v>10.31</v>
      </c>
      <c r="M508" s="27">
        <f t="shared" ca="1" si="23"/>
        <v>0</v>
      </c>
      <c r="N508" s="27">
        <v>77.8</v>
      </c>
      <c r="O508" s="27">
        <f t="shared" ca="1" si="24"/>
        <v>0</v>
      </c>
      <c r="P508" s="27">
        <v>110</v>
      </c>
      <c r="Q508" s="27">
        <v>-48</v>
      </c>
      <c r="R508" s="27">
        <v>0</v>
      </c>
      <c r="S508" s="27">
        <v>0</v>
      </c>
      <c r="T508" s="27">
        <v>0</v>
      </c>
      <c r="U508" s="27">
        <v>0</v>
      </c>
      <c r="V508" s="27">
        <v>0</v>
      </c>
      <c r="W508" s="27">
        <v>0</v>
      </c>
      <c r="X508" s="27">
        <v>0</v>
      </c>
      <c r="Y508" s="27">
        <v>20</v>
      </c>
      <c r="Z508" s="27">
        <v>0</v>
      </c>
      <c r="AA508" s="27">
        <v>0</v>
      </c>
      <c r="AB508" s="27">
        <v>0</v>
      </c>
      <c r="AC508" s="27">
        <v>0</v>
      </c>
      <c r="AD508" s="27">
        <v>0</v>
      </c>
      <c r="AE508" s="27">
        <v>0</v>
      </c>
      <c r="AF508" s="27">
        <v>0</v>
      </c>
      <c r="AG508" s="27">
        <v>0</v>
      </c>
      <c r="AH508" s="27">
        <v>74</v>
      </c>
      <c r="AI508" s="27">
        <v>300</v>
      </c>
    </row>
    <row r="509" spans="1:35">
      <c r="A509" s="5"/>
      <c r="B509" s="5"/>
      <c r="C509" s="5" t="s">
        <v>313</v>
      </c>
      <c r="D509" s="5" t="s">
        <v>314</v>
      </c>
      <c r="E509" s="5" t="s">
        <v>315</v>
      </c>
      <c r="F509" s="5"/>
      <c r="G509" s="26" t="str">
        <f t="shared" si="25"/>
        <v/>
      </c>
      <c r="I509" s="27">
        <v>10222</v>
      </c>
      <c r="J509" s="27">
        <v>10224</v>
      </c>
      <c r="K509" s="27">
        <v>323.89999999999998</v>
      </c>
      <c r="L509" s="27">
        <v>10.31</v>
      </c>
      <c r="M509" s="27">
        <f t="shared" ca="1" si="23"/>
        <v>0</v>
      </c>
      <c r="N509" s="27">
        <v>77.8</v>
      </c>
      <c r="O509" s="27">
        <f t="shared" ca="1" si="24"/>
        <v>0</v>
      </c>
      <c r="P509" s="27">
        <v>110</v>
      </c>
      <c r="Q509" s="27">
        <v>-48</v>
      </c>
      <c r="R509" s="27">
        <v>0</v>
      </c>
      <c r="S509" s="27">
        <v>0</v>
      </c>
      <c r="T509" s="27">
        <v>0</v>
      </c>
      <c r="U509" s="27">
        <v>0</v>
      </c>
      <c r="V509" s="27">
        <v>0</v>
      </c>
      <c r="W509" s="27">
        <v>0</v>
      </c>
      <c r="X509" s="27">
        <v>0</v>
      </c>
      <c r="Y509" s="27">
        <v>20</v>
      </c>
      <c r="Z509" s="27">
        <v>0</v>
      </c>
      <c r="AA509" s="27">
        <v>0</v>
      </c>
      <c r="AB509" s="27">
        <v>0</v>
      </c>
      <c r="AC509" s="27">
        <v>0</v>
      </c>
      <c r="AD509" s="27">
        <v>0</v>
      </c>
      <c r="AE509" s="27">
        <v>0</v>
      </c>
      <c r="AF509" s="27">
        <v>0</v>
      </c>
      <c r="AG509" s="27">
        <v>0</v>
      </c>
      <c r="AH509" s="27">
        <v>74</v>
      </c>
      <c r="AI509" s="27">
        <v>300</v>
      </c>
    </row>
    <row r="510" spans="1:35">
      <c r="A510" s="5">
        <v>112</v>
      </c>
      <c r="B510" s="5">
        <v>11200</v>
      </c>
      <c r="C510" s="5" t="s">
        <v>282</v>
      </c>
      <c r="D510" s="5" t="s">
        <v>283</v>
      </c>
      <c r="E510" s="5"/>
      <c r="F510" s="5"/>
      <c r="G510" s="26" t="str">
        <f t="shared" si="25"/>
        <v>112 11200</v>
      </c>
      <c r="I510" s="27">
        <v>10224</v>
      </c>
      <c r="J510" s="27">
        <v>10223</v>
      </c>
      <c r="K510" s="27">
        <v>323.89999999999998</v>
      </c>
      <c r="L510" s="27">
        <v>10.31</v>
      </c>
      <c r="M510" s="27">
        <f t="shared" ca="1" si="23"/>
        <v>0</v>
      </c>
      <c r="N510" s="27">
        <v>77.8</v>
      </c>
      <c r="O510" s="27">
        <f t="shared" ca="1" si="24"/>
        <v>0</v>
      </c>
      <c r="P510" s="27">
        <v>20</v>
      </c>
      <c r="Q510" s="27">
        <v>20</v>
      </c>
      <c r="R510" s="27">
        <v>0</v>
      </c>
      <c r="S510" s="27">
        <v>0</v>
      </c>
      <c r="T510" s="27">
        <v>0</v>
      </c>
      <c r="U510" s="27">
        <v>0</v>
      </c>
      <c r="V510" s="27">
        <v>0</v>
      </c>
      <c r="W510" s="27">
        <v>0</v>
      </c>
      <c r="X510" s="27">
        <v>0</v>
      </c>
      <c r="Y510" s="27">
        <v>1</v>
      </c>
      <c r="Z510" s="27">
        <v>1</v>
      </c>
      <c r="AA510" s="27">
        <v>0</v>
      </c>
      <c r="AB510" s="27">
        <v>0</v>
      </c>
      <c r="AC510" s="27">
        <v>0</v>
      </c>
      <c r="AD510" s="27">
        <v>0</v>
      </c>
      <c r="AE510" s="27">
        <v>0</v>
      </c>
      <c r="AF510" s="27">
        <v>0</v>
      </c>
      <c r="AG510" s="27">
        <v>0</v>
      </c>
      <c r="AH510" s="27">
        <v>1</v>
      </c>
      <c r="AI510" s="27">
        <v>300</v>
      </c>
    </row>
    <row r="511" spans="1:35">
      <c r="A511" s="5"/>
      <c r="B511" s="5"/>
      <c r="C511" s="5" t="s">
        <v>284</v>
      </c>
      <c r="D511" s="5" t="s">
        <v>285</v>
      </c>
      <c r="E511" s="5"/>
      <c r="F511" s="5"/>
      <c r="G511" s="26" t="str">
        <f>LEFT(RIGHT(D511,7),3)</f>
        <v>150</v>
      </c>
      <c r="I511" s="27">
        <v>3040</v>
      </c>
      <c r="J511" s="27">
        <v>3050</v>
      </c>
      <c r="K511" s="27">
        <v>33.700000000000003</v>
      </c>
      <c r="L511" s="27">
        <v>4.55</v>
      </c>
      <c r="M511" s="27">
        <f t="shared" ca="1" si="23"/>
        <v>0</v>
      </c>
      <c r="N511" s="27">
        <v>77.8</v>
      </c>
      <c r="O511" s="27">
        <f t="shared" ca="1" si="24"/>
        <v>0</v>
      </c>
      <c r="P511" s="27">
        <v>110</v>
      </c>
      <c r="Q511" s="27">
        <v>-48</v>
      </c>
      <c r="R511" s="27">
        <v>0</v>
      </c>
      <c r="S511" s="27">
        <v>0</v>
      </c>
      <c r="T511" s="27">
        <v>0</v>
      </c>
      <c r="U511" s="27">
        <v>0</v>
      </c>
      <c r="V511" s="27">
        <v>0</v>
      </c>
      <c r="W511" s="27">
        <v>0</v>
      </c>
      <c r="X511" s="27">
        <v>0</v>
      </c>
      <c r="Y511" s="27">
        <v>10</v>
      </c>
      <c r="Z511" s="27">
        <v>1</v>
      </c>
      <c r="AA511" s="27">
        <v>0</v>
      </c>
      <c r="AB511" s="27">
        <v>0</v>
      </c>
      <c r="AC511" s="27">
        <v>0</v>
      </c>
      <c r="AD511" s="27">
        <v>0</v>
      </c>
      <c r="AE511" s="27">
        <v>0</v>
      </c>
      <c r="AF511" s="27">
        <v>0</v>
      </c>
      <c r="AG511" s="27">
        <v>0</v>
      </c>
      <c r="AH511" s="27">
        <v>30</v>
      </c>
      <c r="AI511" s="27">
        <v>25</v>
      </c>
    </row>
    <row r="512" spans="1:35">
      <c r="A512" s="5"/>
      <c r="B512" s="5"/>
      <c r="C512" s="5" t="s">
        <v>286</v>
      </c>
      <c r="D512" s="5" t="s">
        <v>287</v>
      </c>
      <c r="E512" s="5" t="s">
        <v>288</v>
      </c>
      <c r="F512" s="5"/>
      <c r="G512" s="26" t="str">
        <f>RIGHT(C512,7)</f>
        <v>196.088</v>
      </c>
      <c r="I512" s="27">
        <v>3050</v>
      </c>
      <c r="J512" s="27">
        <v>3060</v>
      </c>
      <c r="K512" s="27">
        <v>33.700000000000003</v>
      </c>
      <c r="L512" s="27">
        <v>4.55</v>
      </c>
      <c r="M512" s="27">
        <f t="shared" ca="1" si="23"/>
        <v>0</v>
      </c>
      <c r="N512" s="27">
        <v>77.8</v>
      </c>
      <c r="O512" s="27">
        <f t="shared" ca="1" si="24"/>
        <v>0</v>
      </c>
      <c r="P512" s="27">
        <v>110</v>
      </c>
      <c r="Q512" s="27">
        <v>-48</v>
      </c>
      <c r="R512" s="27">
        <v>0</v>
      </c>
      <c r="S512" s="27">
        <v>0</v>
      </c>
      <c r="T512" s="27">
        <v>0</v>
      </c>
      <c r="U512" s="27">
        <v>0</v>
      </c>
      <c r="V512" s="27">
        <v>0</v>
      </c>
      <c r="W512" s="27">
        <v>0</v>
      </c>
      <c r="X512" s="27">
        <v>0</v>
      </c>
      <c r="Y512" s="27">
        <v>10</v>
      </c>
      <c r="Z512" s="27">
        <v>1</v>
      </c>
      <c r="AA512" s="27">
        <v>0</v>
      </c>
      <c r="AB512" s="27">
        <v>0</v>
      </c>
      <c r="AC512" s="27">
        <v>0</v>
      </c>
      <c r="AD512" s="27">
        <v>0</v>
      </c>
      <c r="AE512" s="27">
        <v>0</v>
      </c>
      <c r="AF512" s="27">
        <v>0</v>
      </c>
      <c r="AG512" s="27">
        <v>0</v>
      </c>
      <c r="AH512" s="27">
        <v>30</v>
      </c>
      <c r="AI512" s="27">
        <v>25</v>
      </c>
    </row>
    <row r="513" spans="1:35">
      <c r="A513" s="5"/>
      <c r="B513" s="5"/>
      <c r="C513" s="5" t="s">
        <v>289</v>
      </c>
      <c r="D513" s="5" t="s">
        <v>290</v>
      </c>
      <c r="E513" s="5" t="s">
        <v>291</v>
      </c>
      <c r="F513" s="5"/>
      <c r="G513" s="26" t="str">
        <f t="shared" si="25"/>
        <v/>
      </c>
      <c r="I513" s="27">
        <v>3060</v>
      </c>
      <c r="J513" s="27">
        <v>3210</v>
      </c>
      <c r="K513" s="27">
        <v>33.700000000000003</v>
      </c>
      <c r="L513" s="27">
        <v>4.55</v>
      </c>
      <c r="M513" s="27">
        <f t="shared" ca="1" si="23"/>
        <v>0</v>
      </c>
      <c r="N513" s="27">
        <v>77.8</v>
      </c>
      <c r="O513" s="27">
        <f t="shared" ca="1" si="24"/>
        <v>0</v>
      </c>
      <c r="P513" s="27">
        <v>110</v>
      </c>
      <c r="Q513" s="27">
        <v>-48</v>
      </c>
      <c r="R513" s="27">
        <v>0</v>
      </c>
      <c r="S513" s="27">
        <v>0</v>
      </c>
      <c r="T513" s="27">
        <v>0</v>
      </c>
      <c r="U513" s="27">
        <v>0</v>
      </c>
      <c r="V513" s="27">
        <v>0</v>
      </c>
      <c r="W513" s="27">
        <v>0</v>
      </c>
      <c r="X513" s="27">
        <v>0</v>
      </c>
      <c r="Y513" s="27">
        <v>10</v>
      </c>
      <c r="Z513" s="27">
        <v>1</v>
      </c>
      <c r="AA513" s="27">
        <v>0</v>
      </c>
      <c r="AB513" s="27">
        <v>0</v>
      </c>
      <c r="AC513" s="27">
        <v>0</v>
      </c>
      <c r="AD513" s="27">
        <v>0</v>
      </c>
      <c r="AE513" s="27">
        <v>0</v>
      </c>
      <c r="AF513" s="27">
        <v>0</v>
      </c>
      <c r="AG513" s="27">
        <v>0</v>
      </c>
      <c r="AH513" s="27">
        <v>30</v>
      </c>
      <c r="AI513" s="27">
        <v>25</v>
      </c>
    </row>
    <row r="514" spans="1:35">
      <c r="A514" s="5"/>
      <c r="B514" s="5"/>
      <c r="C514" s="5" t="s">
        <v>292</v>
      </c>
      <c r="D514" s="5" t="s">
        <v>293</v>
      </c>
      <c r="E514" s="5"/>
      <c r="F514" s="5"/>
      <c r="G514" s="26" t="str">
        <f t="shared" si="25"/>
        <v/>
      </c>
      <c r="I514" s="27">
        <v>1941</v>
      </c>
      <c r="J514" s="27">
        <v>10000</v>
      </c>
      <c r="K514" s="27">
        <v>168.3</v>
      </c>
      <c r="L514" s="27">
        <v>7.11</v>
      </c>
      <c r="M514" s="27">
        <f t="shared" ca="1" si="23"/>
        <v>0</v>
      </c>
      <c r="N514" s="27">
        <v>77.8</v>
      </c>
      <c r="O514" s="27">
        <f t="shared" ca="1" si="24"/>
        <v>0</v>
      </c>
      <c r="P514" s="27">
        <v>70</v>
      </c>
      <c r="Q514" s="27">
        <v>-48</v>
      </c>
      <c r="R514" s="27">
        <v>0</v>
      </c>
      <c r="S514" s="27">
        <v>0</v>
      </c>
      <c r="T514" s="27">
        <v>0</v>
      </c>
      <c r="U514" s="27">
        <v>0</v>
      </c>
      <c r="V514" s="27">
        <v>0</v>
      </c>
      <c r="W514" s="27">
        <v>0</v>
      </c>
      <c r="X514" s="27">
        <v>0</v>
      </c>
      <c r="Y514" s="27">
        <v>10</v>
      </c>
      <c r="Z514" s="27">
        <v>0</v>
      </c>
      <c r="AA514" s="27">
        <v>0</v>
      </c>
      <c r="AB514" s="27">
        <v>0</v>
      </c>
      <c r="AC514" s="27">
        <v>0</v>
      </c>
      <c r="AD514" s="27">
        <v>0</v>
      </c>
      <c r="AE514" s="27">
        <v>0</v>
      </c>
      <c r="AF514" s="27">
        <v>0</v>
      </c>
      <c r="AG514" s="27">
        <v>0</v>
      </c>
      <c r="AH514" s="27">
        <v>30</v>
      </c>
      <c r="AI514" s="27">
        <v>150</v>
      </c>
    </row>
    <row r="515" spans="1:35">
      <c r="A515" s="5"/>
      <c r="B515" s="5"/>
      <c r="C515" s="5" t="s">
        <v>294</v>
      </c>
      <c r="D515" s="5" t="s">
        <v>295</v>
      </c>
      <c r="E515" s="5"/>
      <c r="F515" s="5"/>
      <c r="G515" s="26" t="str">
        <f t="shared" si="25"/>
        <v/>
      </c>
      <c r="I515" s="27">
        <v>10000</v>
      </c>
      <c r="J515" s="27">
        <v>10010</v>
      </c>
      <c r="K515" s="27">
        <v>168.3</v>
      </c>
      <c r="L515" s="27">
        <v>7.11</v>
      </c>
      <c r="M515" s="27">
        <f t="shared" ca="1" si="23"/>
        <v>0</v>
      </c>
      <c r="N515" s="27">
        <v>77.8</v>
      </c>
      <c r="O515" s="27">
        <f t="shared" ca="1" si="24"/>
        <v>0</v>
      </c>
      <c r="P515" s="27">
        <v>70</v>
      </c>
      <c r="Q515" s="27">
        <v>-48</v>
      </c>
      <c r="R515" s="27">
        <v>0</v>
      </c>
      <c r="S515" s="27">
        <v>0</v>
      </c>
      <c r="T515" s="27">
        <v>0</v>
      </c>
      <c r="U515" s="27">
        <v>0</v>
      </c>
      <c r="V515" s="27">
        <v>0</v>
      </c>
      <c r="W515" s="27">
        <v>0</v>
      </c>
      <c r="X515" s="27">
        <v>0</v>
      </c>
      <c r="Y515" s="27">
        <v>10</v>
      </c>
      <c r="Z515" s="27">
        <v>0</v>
      </c>
      <c r="AA515" s="27">
        <v>0</v>
      </c>
      <c r="AB515" s="27">
        <v>0</v>
      </c>
      <c r="AC515" s="27">
        <v>0</v>
      </c>
      <c r="AD515" s="27">
        <v>0</v>
      </c>
      <c r="AE515" s="27">
        <v>0</v>
      </c>
      <c r="AF515" s="27">
        <v>0</v>
      </c>
      <c r="AG515" s="27">
        <v>0</v>
      </c>
      <c r="AH515" s="27">
        <v>30</v>
      </c>
      <c r="AI515" s="27">
        <v>150</v>
      </c>
    </row>
    <row r="516" spans="1:35">
      <c r="A516" s="5"/>
      <c r="B516" s="5"/>
      <c r="C516" s="5" t="s">
        <v>296</v>
      </c>
      <c r="D516" s="5" t="s">
        <v>297</v>
      </c>
      <c r="E516" s="5"/>
      <c r="F516" s="5"/>
      <c r="G516" s="26" t="str">
        <f t="shared" si="25"/>
        <v/>
      </c>
      <c r="I516" s="27">
        <v>10010</v>
      </c>
      <c r="J516" s="27">
        <v>10011</v>
      </c>
      <c r="K516" s="27">
        <v>168.3</v>
      </c>
      <c r="L516" s="27">
        <v>7.11</v>
      </c>
      <c r="M516" s="27">
        <f t="shared" ca="1" si="23"/>
        <v>0</v>
      </c>
      <c r="N516" s="27">
        <v>77.8</v>
      </c>
      <c r="O516" s="27">
        <f t="shared" ca="1" si="24"/>
        <v>0</v>
      </c>
      <c r="P516" s="27">
        <v>70</v>
      </c>
      <c r="Q516" s="27">
        <v>-48</v>
      </c>
      <c r="R516" s="27">
        <v>0</v>
      </c>
      <c r="S516" s="27">
        <v>0</v>
      </c>
      <c r="T516" s="27">
        <v>0</v>
      </c>
      <c r="U516" s="27">
        <v>0</v>
      </c>
      <c r="V516" s="27">
        <v>0</v>
      </c>
      <c r="W516" s="27">
        <v>0</v>
      </c>
      <c r="X516" s="27">
        <v>0</v>
      </c>
      <c r="Y516" s="27">
        <v>10</v>
      </c>
      <c r="Z516" s="27">
        <v>0</v>
      </c>
      <c r="AA516" s="27">
        <v>0</v>
      </c>
      <c r="AB516" s="27">
        <v>0</v>
      </c>
      <c r="AC516" s="27">
        <v>0</v>
      </c>
      <c r="AD516" s="27">
        <v>0</v>
      </c>
      <c r="AE516" s="27">
        <v>0</v>
      </c>
      <c r="AF516" s="27">
        <v>0</v>
      </c>
      <c r="AG516" s="27">
        <v>0</v>
      </c>
      <c r="AH516" s="27">
        <v>30</v>
      </c>
      <c r="AI516" s="27">
        <v>150</v>
      </c>
    </row>
    <row r="517" spans="1:35">
      <c r="A517" s="5"/>
      <c r="B517" s="5"/>
      <c r="C517" s="5" t="s">
        <v>298</v>
      </c>
      <c r="D517" s="5" t="s">
        <v>299</v>
      </c>
      <c r="E517" s="5" t="s">
        <v>300</v>
      </c>
      <c r="F517" s="5"/>
      <c r="G517" s="26" t="str">
        <f t="shared" si="25"/>
        <v/>
      </c>
      <c r="I517" s="27">
        <v>10011</v>
      </c>
      <c r="J517" s="27">
        <v>10013</v>
      </c>
      <c r="K517" s="27">
        <v>168.3</v>
      </c>
      <c r="L517" s="27">
        <v>7.11</v>
      </c>
      <c r="M517" s="27">
        <f t="shared" ca="1" si="23"/>
        <v>0</v>
      </c>
      <c r="N517" s="27">
        <v>77.8</v>
      </c>
      <c r="O517" s="27">
        <f t="shared" ca="1" si="24"/>
        <v>0</v>
      </c>
      <c r="P517" s="27">
        <v>70</v>
      </c>
      <c r="Q517" s="27">
        <v>-48</v>
      </c>
      <c r="R517" s="27">
        <v>0</v>
      </c>
      <c r="S517" s="27">
        <v>0</v>
      </c>
      <c r="T517" s="27">
        <v>0</v>
      </c>
      <c r="U517" s="27">
        <v>0</v>
      </c>
      <c r="V517" s="27">
        <v>0</v>
      </c>
      <c r="W517" s="27">
        <v>0</v>
      </c>
      <c r="X517" s="27">
        <v>0</v>
      </c>
      <c r="Y517" s="27">
        <v>10</v>
      </c>
      <c r="Z517" s="27">
        <v>0</v>
      </c>
      <c r="AA517" s="27">
        <v>0</v>
      </c>
      <c r="AB517" s="27">
        <v>0</v>
      </c>
      <c r="AC517" s="27">
        <v>0</v>
      </c>
      <c r="AD517" s="27">
        <v>0</v>
      </c>
      <c r="AE517" s="27">
        <v>0</v>
      </c>
      <c r="AF517" s="27">
        <v>0</v>
      </c>
      <c r="AG517" s="27">
        <v>0</v>
      </c>
      <c r="AH517" s="27">
        <v>30</v>
      </c>
      <c r="AI517" s="27">
        <v>150</v>
      </c>
    </row>
    <row r="518" spans="1:35">
      <c r="A518" s="5"/>
      <c r="B518" s="5"/>
      <c r="C518" s="5" t="s">
        <v>301</v>
      </c>
      <c r="D518" s="5" t="s">
        <v>302</v>
      </c>
      <c r="E518" s="5" t="s">
        <v>303</v>
      </c>
      <c r="F518" s="5"/>
      <c r="G518" s="26" t="str">
        <f t="shared" si="25"/>
        <v/>
      </c>
      <c r="I518" s="27">
        <v>10013</v>
      </c>
      <c r="J518" s="27">
        <v>10025</v>
      </c>
      <c r="K518" s="27">
        <v>168.3</v>
      </c>
      <c r="L518" s="27">
        <v>7.11</v>
      </c>
      <c r="M518" s="27">
        <f t="shared" ca="1" si="23"/>
        <v>0</v>
      </c>
      <c r="N518" s="27">
        <v>77.8</v>
      </c>
      <c r="O518" s="27">
        <f t="shared" ca="1" si="24"/>
        <v>0</v>
      </c>
      <c r="P518" s="27">
        <v>70</v>
      </c>
      <c r="Q518" s="27">
        <v>-48</v>
      </c>
      <c r="R518" s="27">
        <v>0</v>
      </c>
      <c r="S518" s="27">
        <v>0</v>
      </c>
      <c r="T518" s="27">
        <v>0</v>
      </c>
      <c r="U518" s="27">
        <v>0</v>
      </c>
      <c r="V518" s="27">
        <v>0</v>
      </c>
      <c r="W518" s="27">
        <v>0</v>
      </c>
      <c r="X518" s="27">
        <v>0</v>
      </c>
      <c r="Y518" s="27">
        <v>10</v>
      </c>
      <c r="Z518" s="27">
        <v>0</v>
      </c>
      <c r="AA518" s="27">
        <v>0</v>
      </c>
      <c r="AB518" s="27">
        <v>0</v>
      </c>
      <c r="AC518" s="27">
        <v>0</v>
      </c>
      <c r="AD518" s="27">
        <v>0</v>
      </c>
      <c r="AE518" s="27">
        <v>0</v>
      </c>
      <c r="AF518" s="27">
        <v>0</v>
      </c>
      <c r="AG518" s="27">
        <v>0</v>
      </c>
      <c r="AH518" s="27">
        <v>30</v>
      </c>
      <c r="AI518" s="27">
        <v>150</v>
      </c>
    </row>
    <row r="519" spans="1:35">
      <c r="A519" s="5"/>
      <c r="B519" s="5"/>
      <c r="C519" s="5" t="s">
        <v>304</v>
      </c>
      <c r="D519" s="5" t="s">
        <v>305</v>
      </c>
      <c r="E519" s="5" t="s">
        <v>306</v>
      </c>
      <c r="F519" s="5"/>
      <c r="G519" s="26" t="str">
        <f t="shared" si="25"/>
        <v/>
      </c>
      <c r="I519" s="27">
        <v>10025</v>
      </c>
      <c r="J519" s="27">
        <v>10014</v>
      </c>
      <c r="K519" s="27">
        <v>168.3</v>
      </c>
      <c r="L519" s="27">
        <v>7.11</v>
      </c>
      <c r="M519" s="27">
        <f t="shared" ca="1" si="23"/>
        <v>0</v>
      </c>
      <c r="N519" s="27">
        <v>77.8</v>
      </c>
      <c r="O519" s="27">
        <f t="shared" ca="1" si="24"/>
        <v>0</v>
      </c>
      <c r="P519" s="27">
        <v>70</v>
      </c>
      <c r="Q519" s="27">
        <v>-48</v>
      </c>
      <c r="R519" s="27">
        <v>0</v>
      </c>
      <c r="S519" s="27">
        <v>0</v>
      </c>
      <c r="T519" s="27">
        <v>0</v>
      </c>
      <c r="U519" s="27">
        <v>0</v>
      </c>
      <c r="V519" s="27">
        <v>0</v>
      </c>
      <c r="W519" s="27">
        <v>0</v>
      </c>
      <c r="X519" s="27">
        <v>0</v>
      </c>
      <c r="Y519" s="27">
        <v>10</v>
      </c>
      <c r="Z519" s="27">
        <v>0</v>
      </c>
      <c r="AA519" s="27">
        <v>0</v>
      </c>
      <c r="AB519" s="27">
        <v>0</v>
      </c>
      <c r="AC519" s="27">
        <v>0</v>
      </c>
      <c r="AD519" s="27">
        <v>0</v>
      </c>
      <c r="AE519" s="27">
        <v>0</v>
      </c>
      <c r="AF519" s="27">
        <v>0</v>
      </c>
      <c r="AG519" s="27">
        <v>0</v>
      </c>
      <c r="AH519" s="27">
        <v>30</v>
      </c>
      <c r="AI519" s="27">
        <v>150</v>
      </c>
    </row>
    <row r="520" spans="1:35">
      <c r="A520" s="5"/>
      <c r="B520" s="5"/>
      <c r="C520" s="5" t="s">
        <v>307</v>
      </c>
      <c r="D520" s="5" t="s">
        <v>308</v>
      </c>
      <c r="E520" s="5" t="s">
        <v>309</v>
      </c>
      <c r="F520" s="5"/>
      <c r="G520" s="26" t="str">
        <f t="shared" si="25"/>
        <v/>
      </c>
      <c r="I520" s="27">
        <v>10014</v>
      </c>
      <c r="J520" s="27">
        <v>10015</v>
      </c>
      <c r="K520" s="27">
        <v>168.3</v>
      </c>
      <c r="L520" s="27">
        <v>7.11</v>
      </c>
      <c r="M520" s="27">
        <f t="shared" ca="1" si="23"/>
        <v>0</v>
      </c>
      <c r="N520" s="27">
        <v>77.8</v>
      </c>
      <c r="O520" s="27">
        <f t="shared" ca="1" si="24"/>
        <v>0</v>
      </c>
      <c r="P520" s="27">
        <v>70</v>
      </c>
      <c r="Q520" s="27">
        <v>-48</v>
      </c>
      <c r="R520" s="27">
        <v>0</v>
      </c>
      <c r="S520" s="27">
        <v>0</v>
      </c>
      <c r="T520" s="27">
        <v>0</v>
      </c>
      <c r="U520" s="27">
        <v>0</v>
      </c>
      <c r="V520" s="27">
        <v>0</v>
      </c>
      <c r="W520" s="27">
        <v>0</v>
      </c>
      <c r="X520" s="27">
        <v>0</v>
      </c>
      <c r="Y520" s="27">
        <v>10</v>
      </c>
      <c r="Z520" s="27">
        <v>0</v>
      </c>
      <c r="AA520" s="27">
        <v>0</v>
      </c>
      <c r="AB520" s="27">
        <v>0</v>
      </c>
      <c r="AC520" s="27">
        <v>0</v>
      </c>
      <c r="AD520" s="27">
        <v>0</v>
      </c>
      <c r="AE520" s="27">
        <v>0</v>
      </c>
      <c r="AF520" s="27">
        <v>0</v>
      </c>
      <c r="AG520" s="27">
        <v>0</v>
      </c>
      <c r="AH520" s="27">
        <v>30</v>
      </c>
      <c r="AI520" s="27">
        <v>150</v>
      </c>
    </row>
    <row r="521" spans="1:35">
      <c r="A521" s="5"/>
      <c r="B521" s="5"/>
      <c r="C521" s="5" t="s">
        <v>310</v>
      </c>
      <c r="D521" s="5" t="s">
        <v>311</v>
      </c>
      <c r="E521" s="5" t="s">
        <v>312</v>
      </c>
      <c r="F521" s="5"/>
      <c r="G521" s="26" t="str">
        <f t="shared" si="25"/>
        <v/>
      </c>
      <c r="I521" s="27">
        <v>10015</v>
      </c>
      <c r="J521" s="27">
        <v>10024</v>
      </c>
      <c r="K521" s="27">
        <v>168.3</v>
      </c>
      <c r="L521" s="27">
        <v>7.11</v>
      </c>
      <c r="M521" s="27">
        <f t="shared" ca="1" si="23"/>
        <v>0</v>
      </c>
      <c r="N521" s="27">
        <v>77.8</v>
      </c>
      <c r="O521" s="27">
        <f t="shared" ca="1" si="24"/>
        <v>0</v>
      </c>
      <c r="P521" s="27">
        <v>70</v>
      </c>
      <c r="Q521" s="27">
        <v>-48</v>
      </c>
      <c r="R521" s="27">
        <v>0</v>
      </c>
      <c r="S521" s="27">
        <v>0</v>
      </c>
      <c r="T521" s="27">
        <v>0</v>
      </c>
      <c r="U521" s="27">
        <v>0</v>
      </c>
      <c r="V521" s="27">
        <v>0</v>
      </c>
      <c r="W521" s="27">
        <v>0</v>
      </c>
      <c r="X521" s="27">
        <v>0</v>
      </c>
      <c r="Y521" s="27">
        <v>10</v>
      </c>
      <c r="Z521" s="27">
        <v>0</v>
      </c>
      <c r="AA521" s="27">
        <v>0</v>
      </c>
      <c r="AB521" s="27">
        <v>0</v>
      </c>
      <c r="AC521" s="27">
        <v>0</v>
      </c>
      <c r="AD521" s="27">
        <v>0</v>
      </c>
      <c r="AE521" s="27">
        <v>0</v>
      </c>
      <c r="AF521" s="27">
        <v>0</v>
      </c>
      <c r="AG521" s="27">
        <v>0</v>
      </c>
      <c r="AH521" s="27">
        <v>30</v>
      </c>
      <c r="AI521" s="27">
        <v>150</v>
      </c>
    </row>
    <row r="522" spans="1:35">
      <c r="A522" s="5"/>
      <c r="B522" s="5"/>
      <c r="C522" s="5" t="s">
        <v>313</v>
      </c>
      <c r="D522" s="5" t="s">
        <v>314</v>
      </c>
      <c r="E522" s="5" t="s">
        <v>315</v>
      </c>
      <c r="F522" s="5"/>
      <c r="G522" s="26" t="str">
        <f t="shared" si="25"/>
        <v/>
      </c>
      <c r="I522" s="27">
        <v>10024</v>
      </c>
      <c r="J522" s="27">
        <v>10016</v>
      </c>
      <c r="K522" s="27">
        <v>168.3</v>
      </c>
      <c r="L522" s="27">
        <v>7.11</v>
      </c>
      <c r="M522" s="27">
        <f t="shared" ca="1" si="23"/>
        <v>0</v>
      </c>
      <c r="N522" s="27">
        <v>77.8</v>
      </c>
      <c r="O522" s="27">
        <f t="shared" ca="1" si="24"/>
        <v>0</v>
      </c>
      <c r="P522" s="27">
        <v>70</v>
      </c>
      <c r="Q522" s="27">
        <v>-48</v>
      </c>
      <c r="R522" s="27">
        <v>0</v>
      </c>
      <c r="S522" s="27">
        <v>0</v>
      </c>
      <c r="T522" s="27">
        <v>0</v>
      </c>
      <c r="U522" s="27">
        <v>0</v>
      </c>
      <c r="V522" s="27">
        <v>0</v>
      </c>
      <c r="W522" s="27">
        <v>0</v>
      </c>
      <c r="X522" s="27">
        <v>0</v>
      </c>
      <c r="Y522" s="27">
        <v>10</v>
      </c>
      <c r="Z522" s="27">
        <v>0</v>
      </c>
      <c r="AA522" s="27">
        <v>0</v>
      </c>
      <c r="AB522" s="27">
        <v>0</v>
      </c>
      <c r="AC522" s="27">
        <v>0</v>
      </c>
      <c r="AD522" s="27">
        <v>0</v>
      </c>
      <c r="AE522" s="27">
        <v>0</v>
      </c>
      <c r="AF522" s="27">
        <v>0</v>
      </c>
      <c r="AG522" s="27">
        <v>0</v>
      </c>
      <c r="AH522" s="27">
        <v>30</v>
      </c>
      <c r="AI522" s="27">
        <v>150</v>
      </c>
    </row>
    <row r="523" spans="1:35">
      <c r="A523" s="5">
        <v>11230</v>
      </c>
      <c r="B523" s="5">
        <v>11240</v>
      </c>
      <c r="C523" s="5" t="s">
        <v>282</v>
      </c>
      <c r="D523" s="5" t="s">
        <v>283</v>
      </c>
      <c r="E523" s="5"/>
      <c r="F523" s="5"/>
      <c r="G523" s="26" t="str">
        <f t="shared" si="25"/>
        <v>11230 11240</v>
      </c>
      <c r="I523" s="27">
        <v>10016</v>
      </c>
      <c r="J523" s="27">
        <v>10020</v>
      </c>
      <c r="K523" s="27">
        <v>168.3</v>
      </c>
      <c r="L523" s="27">
        <v>7.11</v>
      </c>
      <c r="M523" s="27">
        <f t="shared" ref="M523:M571" ca="1" si="26">IFERROR(OFFSET($G$11,MATCH(I523&amp;" "&amp;J523,$G$11:$G$1939,0),0),0)</f>
        <v>0</v>
      </c>
      <c r="N523" s="27">
        <v>77.8</v>
      </c>
      <c r="O523" s="27">
        <f t="shared" ca="1" si="24"/>
        <v>0</v>
      </c>
      <c r="P523" s="27">
        <v>70</v>
      </c>
      <c r="Q523" s="27">
        <v>-48</v>
      </c>
      <c r="R523" s="27">
        <v>0</v>
      </c>
      <c r="S523" s="27">
        <v>0</v>
      </c>
      <c r="T523" s="27">
        <v>0</v>
      </c>
      <c r="U523" s="27">
        <v>0</v>
      </c>
      <c r="V523" s="27">
        <v>0</v>
      </c>
      <c r="W523" s="27">
        <v>0</v>
      </c>
      <c r="X523" s="27">
        <v>0</v>
      </c>
      <c r="Y523" s="27">
        <v>10</v>
      </c>
      <c r="Z523" s="27">
        <v>0</v>
      </c>
      <c r="AA523" s="27">
        <v>0</v>
      </c>
      <c r="AB523" s="27">
        <v>0</v>
      </c>
      <c r="AC523" s="27">
        <v>0</v>
      </c>
      <c r="AD523" s="27">
        <v>0</v>
      </c>
      <c r="AE523" s="27">
        <v>0</v>
      </c>
      <c r="AF523" s="27">
        <v>0</v>
      </c>
      <c r="AG523" s="27">
        <v>0</v>
      </c>
      <c r="AH523" s="27">
        <v>30</v>
      </c>
      <c r="AI523" s="27">
        <v>150</v>
      </c>
    </row>
    <row r="524" spans="1:35">
      <c r="A524" s="5"/>
      <c r="B524" s="5"/>
      <c r="C524" s="5" t="s">
        <v>284</v>
      </c>
      <c r="D524" s="5" t="s">
        <v>285</v>
      </c>
      <c r="E524" s="5"/>
      <c r="F524" s="5"/>
      <c r="G524" s="26" t="str">
        <f>LEFT(RIGHT(D524,7),3)</f>
        <v>150</v>
      </c>
      <c r="I524" s="27">
        <v>10020</v>
      </c>
      <c r="J524" s="27">
        <v>10051</v>
      </c>
      <c r="K524" s="27">
        <v>168.3</v>
      </c>
      <c r="L524" s="27">
        <v>7.11</v>
      </c>
      <c r="M524" s="27">
        <f t="shared" ca="1" si="26"/>
        <v>0</v>
      </c>
      <c r="N524" s="27">
        <v>77.8</v>
      </c>
      <c r="O524" s="27">
        <f t="shared" ref="O524:O571" ca="1" si="27">IF(M524&lt;&gt;0,INDEX($I$4:$AT$4,MATCH(K524&amp;" "&amp;M524,$I$5:$AT$5,0)),0)</f>
        <v>0</v>
      </c>
      <c r="P524" s="27">
        <v>70</v>
      </c>
      <c r="Q524" s="27">
        <v>-48</v>
      </c>
      <c r="R524" s="27">
        <v>0</v>
      </c>
      <c r="S524" s="27">
        <v>0</v>
      </c>
      <c r="T524" s="27">
        <v>0</v>
      </c>
      <c r="U524" s="27">
        <v>0</v>
      </c>
      <c r="V524" s="27">
        <v>0</v>
      </c>
      <c r="W524" s="27">
        <v>0</v>
      </c>
      <c r="X524" s="27">
        <v>0</v>
      </c>
      <c r="Y524" s="27">
        <v>10</v>
      </c>
      <c r="Z524" s="27">
        <v>0</v>
      </c>
      <c r="AA524" s="27">
        <v>0</v>
      </c>
      <c r="AB524" s="27">
        <v>0</v>
      </c>
      <c r="AC524" s="27">
        <v>0</v>
      </c>
      <c r="AD524" s="27">
        <v>0</v>
      </c>
      <c r="AE524" s="27">
        <v>0</v>
      </c>
      <c r="AF524" s="27">
        <v>0</v>
      </c>
      <c r="AG524" s="27">
        <v>0</v>
      </c>
      <c r="AH524" s="27">
        <v>30</v>
      </c>
      <c r="AI524" s="27">
        <v>150</v>
      </c>
    </row>
    <row r="525" spans="1:35">
      <c r="A525" s="5"/>
      <c r="B525" s="5"/>
      <c r="C525" s="5" t="s">
        <v>286</v>
      </c>
      <c r="D525" s="5" t="s">
        <v>287</v>
      </c>
      <c r="E525" s="5" t="s">
        <v>288</v>
      </c>
      <c r="F525" s="5"/>
      <c r="G525" s="26" t="str">
        <f>RIGHT(C525,7)</f>
        <v>196.088</v>
      </c>
      <c r="I525" s="27">
        <v>10051</v>
      </c>
      <c r="J525" s="27">
        <v>10081</v>
      </c>
      <c r="K525" s="27">
        <v>168.3</v>
      </c>
      <c r="L525" s="27">
        <v>7.11</v>
      </c>
      <c r="M525" s="27">
        <f t="shared" ca="1" si="26"/>
        <v>0</v>
      </c>
      <c r="N525" s="27">
        <v>77.8</v>
      </c>
      <c r="O525" s="27">
        <f t="shared" ca="1" si="27"/>
        <v>0</v>
      </c>
      <c r="P525" s="27">
        <v>70</v>
      </c>
      <c r="Q525" s="27">
        <v>-48</v>
      </c>
      <c r="R525" s="27">
        <v>0</v>
      </c>
      <c r="S525" s="27">
        <v>0</v>
      </c>
      <c r="T525" s="27">
        <v>0</v>
      </c>
      <c r="U525" s="27">
        <v>0</v>
      </c>
      <c r="V525" s="27">
        <v>0</v>
      </c>
      <c r="W525" s="27">
        <v>0</v>
      </c>
      <c r="X525" s="27">
        <v>0</v>
      </c>
      <c r="Y525" s="27">
        <v>10</v>
      </c>
      <c r="Z525" s="27">
        <v>0</v>
      </c>
      <c r="AA525" s="27">
        <v>0</v>
      </c>
      <c r="AB525" s="27">
        <v>0</v>
      </c>
      <c r="AC525" s="27">
        <v>0</v>
      </c>
      <c r="AD525" s="27">
        <v>0</v>
      </c>
      <c r="AE525" s="27">
        <v>0</v>
      </c>
      <c r="AF525" s="27">
        <v>0</v>
      </c>
      <c r="AG525" s="27">
        <v>0</v>
      </c>
      <c r="AH525" s="27">
        <v>30</v>
      </c>
      <c r="AI525" s="27">
        <v>150</v>
      </c>
    </row>
    <row r="526" spans="1:35">
      <c r="A526" s="5"/>
      <c r="B526" s="5"/>
      <c r="C526" s="5" t="s">
        <v>289</v>
      </c>
      <c r="D526" s="5" t="s">
        <v>290</v>
      </c>
      <c r="E526" s="5" t="s">
        <v>291</v>
      </c>
      <c r="F526" s="5"/>
      <c r="G526" s="26" t="str">
        <f t="shared" si="25"/>
        <v/>
      </c>
      <c r="I526" s="27">
        <v>10081</v>
      </c>
      <c r="J526" s="27">
        <v>10110</v>
      </c>
      <c r="K526" s="27">
        <v>168.3</v>
      </c>
      <c r="L526" s="27">
        <v>7.11</v>
      </c>
      <c r="M526" s="27">
        <f t="shared" ca="1" si="26"/>
        <v>0</v>
      </c>
      <c r="N526" s="27">
        <v>77.8</v>
      </c>
      <c r="O526" s="27">
        <f t="shared" ca="1" si="27"/>
        <v>0</v>
      </c>
      <c r="P526" s="27">
        <v>70</v>
      </c>
      <c r="Q526" s="27">
        <v>-48</v>
      </c>
      <c r="R526" s="27">
        <v>0</v>
      </c>
      <c r="S526" s="27">
        <v>0</v>
      </c>
      <c r="T526" s="27">
        <v>0</v>
      </c>
      <c r="U526" s="27">
        <v>0</v>
      </c>
      <c r="V526" s="27">
        <v>0</v>
      </c>
      <c r="W526" s="27">
        <v>0</v>
      </c>
      <c r="X526" s="27">
        <v>0</v>
      </c>
      <c r="Y526" s="27">
        <v>10</v>
      </c>
      <c r="Z526" s="27">
        <v>0</v>
      </c>
      <c r="AA526" s="27">
        <v>0</v>
      </c>
      <c r="AB526" s="27">
        <v>0</v>
      </c>
      <c r="AC526" s="27">
        <v>0</v>
      </c>
      <c r="AD526" s="27">
        <v>0</v>
      </c>
      <c r="AE526" s="27">
        <v>0</v>
      </c>
      <c r="AF526" s="27">
        <v>0</v>
      </c>
      <c r="AG526" s="27">
        <v>0</v>
      </c>
      <c r="AH526" s="27">
        <v>30</v>
      </c>
      <c r="AI526" s="27">
        <v>150</v>
      </c>
    </row>
    <row r="527" spans="1:35">
      <c r="A527" s="5"/>
      <c r="B527" s="5"/>
      <c r="C527" s="5" t="s">
        <v>292</v>
      </c>
      <c r="D527" s="5" t="s">
        <v>293</v>
      </c>
      <c r="E527" s="5"/>
      <c r="F527" s="5"/>
      <c r="G527" s="26" t="str">
        <f t="shared" si="25"/>
        <v/>
      </c>
      <c r="I527" s="27">
        <v>10110</v>
      </c>
      <c r="J527" s="27">
        <v>10120</v>
      </c>
      <c r="K527" s="27">
        <v>168.3</v>
      </c>
      <c r="L527" s="27">
        <v>7.11</v>
      </c>
      <c r="M527" s="27">
        <f t="shared" ca="1" si="26"/>
        <v>0</v>
      </c>
      <c r="N527" s="27">
        <v>77.8</v>
      </c>
      <c r="O527" s="27">
        <f t="shared" ca="1" si="27"/>
        <v>0</v>
      </c>
      <c r="P527" s="27">
        <v>70</v>
      </c>
      <c r="Q527" s="27">
        <v>-48</v>
      </c>
      <c r="R527" s="27">
        <v>0</v>
      </c>
      <c r="S527" s="27">
        <v>0</v>
      </c>
      <c r="T527" s="27">
        <v>0</v>
      </c>
      <c r="U527" s="27">
        <v>0</v>
      </c>
      <c r="V527" s="27">
        <v>0</v>
      </c>
      <c r="W527" s="27">
        <v>0</v>
      </c>
      <c r="X527" s="27">
        <v>0</v>
      </c>
      <c r="Y527" s="27">
        <v>10</v>
      </c>
      <c r="Z527" s="27">
        <v>0</v>
      </c>
      <c r="AA527" s="27">
        <v>0</v>
      </c>
      <c r="AB527" s="27">
        <v>0</v>
      </c>
      <c r="AC527" s="27">
        <v>0</v>
      </c>
      <c r="AD527" s="27">
        <v>0</v>
      </c>
      <c r="AE527" s="27">
        <v>0</v>
      </c>
      <c r="AF527" s="27">
        <v>0</v>
      </c>
      <c r="AG527" s="27">
        <v>0</v>
      </c>
      <c r="AH527" s="27">
        <v>30</v>
      </c>
      <c r="AI527" s="27">
        <v>150</v>
      </c>
    </row>
    <row r="528" spans="1:35">
      <c r="A528" s="5"/>
      <c r="B528" s="5"/>
      <c r="C528" s="5" t="s">
        <v>294</v>
      </c>
      <c r="D528" s="5" t="s">
        <v>295</v>
      </c>
      <c r="E528" s="5"/>
      <c r="F528" s="5"/>
      <c r="G528" s="26" t="str">
        <f t="shared" si="25"/>
        <v/>
      </c>
      <c r="I528" s="27">
        <v>10120</v>
      </c>
      <c r="J528" s="27">
        <v>10130</v>
      </c>
      <c r="K528" s="27">
        <v>114.3</v>
      </c>
      <c r="L528" s="27">
        <v>6.02</v>
      </c>
      <c r="M528" s="27" t="str">
        <f t="shared" ca="1" si="26"/>
        <v>150</v>
      </c>
      <c r="N528" s="27">
        <v>77.8</v>
      </c>
      <c r="O528" s="27">
        <f t="shared" ca="1" si="27"/>
        <v>190.5</v>
      </c>
      <c r="P528" s="27">
        <v>70</v>
      </c>
      <c r="Q528" s="27">
        <v>-48</v>
      </c>
      <c r="R528" s="27">
        <v>0</v>
      </c>
      <c r="S528" s="27">
        <v>0</v>
      </c>
      <c r="T528" s="27">
        <v>0</v>
      </c>
      <c r="U528" s="27">
        <v>0</v>
      </c>
      <c r="V528" s="27">
        <v>0</v>
      </c>
      <c r="W528" s="27">
        <v>0</v>
      </c>
      <c r="X528" s="27">
        <v>0</v>
      </c>
      <c r="Y528" s="27">
        <v>10</v>
      </c>
      <c r="Z528" s="27">
        <v>0</v>
      </c>
      <c r="AA528" s="27">
        <v>0</v>
      </c>
      <c r="AB528" s="27">
        <v>0</v>
      </c>
      <c r="AC528" s="27">
        <v>0</v>
      </c>
      <c r="AD528" s="27">
        <v>0</v>
      </c>
      <c r="AE528" s="27">
        <v>0</v>
      </c>
      <c r="AF528" s="27">
        <v>0</v>
      </c>
      <c r="AG528" s="27">
        <v>0</v>
      </c>
      <c r="AH528" s="27">
        <v>30</v>
      </c>
      <c r="AI528" s="27">
        <v>100</v>
      </c>
    </row>
    <row r="529" spans="1:35">
      <c r="A529" s="5"/>
      <c r="B529" s="5"/>
      <c r="C529" s="5" t="s">
        <v>296</v>
      </c>
      <c r="D529" s="5" t="s">
        <v>297</v>
      </c>
      <c r="E529" s="5"/>
      <c r="F529" s="5"/>
      <c r="G529" s="26" t="str">
        <f t="shared" si="25"/>
        <v/>
      </c>
      <c r="I529" s="27">
        <v>10130</v>
      </c>
      <c r="J529" s="27">
        <v>10140</v>
      </c>
      <c r="K529" s="27">
        <v>114.3</v>
      </c>
      <c r="L529" s="27">
        <v>6.02</v>
      </c>
      <c r="M529" s="27">
        <f t="shared" ca="1" si="26"/>
        <v>0</v>
      </c>
      <c r="N529" s="27">
        <v>77.8</v>
      </c>
      <c r="O529" s="27">
        <f t="shared" ca="1" si="27"/>
        <v>0</v>
      </c>
      <c r="P529" s="27">
        <v>70</v>
      </c>
      <c r="Q529" s="27">
        <v>-48</v>
      </c>
      <c r="R529" s="27">
        <v>0</v>
      </c>
      <c r="S529" s="27">
        <v>0</v>
      </c>
      <c r="T529" s="27">
        <v>0</v>
      </c>
      <c r="U529" s="27">
        <v>0</v>
      </c>
      <c r="V529" s="27">
        <v>0</v>
      </c>
      <c r="W529" s="27">
        <v>0</v>
      </c>
      <c r="X529" s="27">
        <v>0</v>
      </c>
      <c r="Y529" s="27">
        <v>10</v>
      </c>
      <c r="Z529" s="27">
        <v>0</v>
      </c>
      <c r="AA529" s="27">
        <v>0</v>
      </c>
      <c r="AB529" s="27">
        <v>0</v>
      </c>
      <c r="AC529" s="27">
        <v>0</v>
      </c>
      <c r="AD529" s="27">
        <v>0</v>
      </c>
      <c r="AE529" s="27">
        <v>0</v>
      </c>
      <c r="AF529" s="27">
        <v>0</v>
      </c>
      <c r="AG529" s="27">
        <v>0</v>
      </c>
      <c r="AH529" s="27">
        <v>30</v>
      </c>
      <c r="AI529" s="27">
        <v>100</v>
      </c>
    </row>
    <row r="530" spans="1:35">
      <c r="A530" s="5"/>
      <c r="B530" s="5"/>
      <c r="C530" s="5" t="s">
        <v>298</v>
      </c>
      <c r="D530" s="5" t="s">
        <v>299</v>
      </c>
      <c r="E530" s="5" t="s">
        <v>300</v>
      </c>
      <c r="F530" s="5"/>
      <c r="G530" s="26" t="str">
        <f t="shared" si="25"/>
        <v/>
      </c>
      <c r="I530" s="27">
        <v>10140</v>
      </c>
      <c r="J530" s="27">
        <v>10150</v>
      </c>
      <c r="K530" s="27">
        <v>88.9</v>
      </c>
      <c r="L530" s="27">
        <v>5.08</v>
      </c>
      <c r="M530" s="27">
        <f t="shared" ca="1" si="26"/>
        <v>0</v>
      </c>
      <c r="N530" s="27">
        <v>77.8</v>
      </c>
      <c r="O530" s="27">
        <f t="shared" ca="1" si="27"/>
        <v>0</v>
      </c>
      <c r="P530" s="27">
        <v>70</v>
      </c>
      <c r="Q530" s="27">
        <v>-48</v>
      </c>
      <c r="R530" s="27">
        <v>0</v>
      </c>
      <c r="S530" s="27">
        <v>0</v>
      </c>
      <c r="T530" s="27">
        <v>0</v>
      </c>
      <c r="U530" s="27">
        <v>0</v>
      </c>
      <c r="V530" s="27">
        <v>0</v>
      </c>
      <c r="W530" s="27">
        <v>0</v>
      </c>
      <c r="X530" s="27">
        <v>0</v>
      </c>
      <c r="Y530" s="27">
        <v>17</v>
      </c>
      <c r="Z530" s="27">
        <v>0</v>
      </c>
      <c r="AA530" s="27">
        <v>0</v>
      </c>
      <c r="AB530" s="27">
        <v>0</v>
      </c>
      <c r="AC530" s="27">
        <v>0</v>
      </c>
      <c r="AD530" s="27">
        <v>0</v>
      </c>
      <c r="AE530" s="27">
        <v>0</v>
      </c>
      <c r="AF530" s="27">
        <v>0</v>
      </c>
      <c r="AG530" s="27">
        <v>0</v>
      </c>
      <c r="AH530" s="27">
        <v>62</v>
      </c>
      <c r="AI530" s="27">
        <v>80</v>
      </c>
    </row>
    <row r="531" spans="1:35">
      <c r="A531" s="5"/>
      <c r="B531" s="5"/>
      <c r="C531" s="5" t="s">
        <v>301</v>
      </c>
      <c r="D531" s="5" t="s">
        <v>302</v>
      </c>
      <c r="E531" s="5" t="s">
        <v>303</v>
      </c>
      <c r="F531" s="5"/>
      <c r="G531" s="26" t="str">
        <f t="shared" si="25"/>
        <v/>
      </c>
      <c r="I531" s="27">
        <v>10150</v>
      </c>
      <c r="J531" s="27">
        <v>10160</v>
      </c>
      <c r="K531" s="27">
        <v>88.9</v>
      </c>
      <c r="L531" s="27">
        <v>5.08</v>
      </c>
      <c r="M531" s="27" t="str">
        <f t="shared" ca="1" si="26"/>
        <v>300</v>
      </c>
      <c r="N531" s="27">
        <v>77.8</v>
      </c>
      <c r="O531" s="27">
        <f t="shared" ca="1" si="27"/>
        <v>168.3</v>
      </c>
      <c r="P531" s="27">
        <v>110</v>
      </c>
      <c r="Q531" s="27">
        <v>-48</v>
      </c>
      <c r="R531" s="27">
        <v>0</v>
      </c>
      <c r="S531" s="27">
        <v>0</v>
      </c>
      <c r="T531" s="27">
        <v>0</v>
      </c>
      <c r="U531" s="27">
        <v>0</v>
      </c>
      <c r="V531" s="27">
        <v>0</v>
      </c>
      <c r="W531" s="27">
        <v>0</v>
      </c>
      <c r="X531" s="27">
        <v>0</v>
      </c>
      <c r="Y531" s="27">
        <v>17</v>
      </c>
      <c r="Z531" s="27">
        <v>0</v>
      </c>
      <c r="AA531" s="27">
        <v>0</v>
      </c>
      <c r="AB531" s="27">
        <v>0</v>
      </c>
      <c r="AC531" s="27">
        <v>0</v>
      </c>
      <c r="AD531" s="27">
        <v>0</v>
      </c>
      <c r="AE531" s="27">
        <v>0</v>
      </c>
      <c r="AF531" s="27">
        <v>0</v>
      </c>
      <c r="AG531" s="27">
        <v>0</v>
      </c>
      <c r="AH531" s="27">
        <v>62</v>
      </c>
      <c r="AI531" s="27">
        <v>80</v>
      </c>
    </row>
    <row r="532" spans="1:35">
      <c r="A532" s="5"/>
      <c r="B532" s="5"/>
      <c r="C532" s="5" t="s">
        <v>304</v>
      </c>
      <c r="D532" s="5" t="s">
        <v>305</v>
      </c>
      <c r="E532" s="5" t="s">
        <v>306</v>
      </c>
      <c r="F532" s="5"/>
      <c r="G532" s="26" t="str">
        <f t="shared" si="25"/>
        <v/>
      </c>
      <c r="I532" s="27">
        <v>10160</v>
      </c>
      <c r="J532" s="27">
        <v>10170</v>
      </c>
      <c r="K532" s="27">
        <v>88.9</v>
      </c>
      <c r="L532" s="27">
        <v>5.08</v>
      </c>
      <c r="M532" s="27">
        <f t="shared" ca="1" si="26"/>
        <v>0</v>
      </c>
      <c r="N532" s="27">
        <v>77.8</v>
      </c>
      <c r="O532" s="27">
        <f t="shared" ca="1" si="27"/>
        <v>0</v>
      </c>
      <c r="P532" s="27">
        <v>110</v>
      </c>
      <c r="Q532" s="27">
        <v>-48</v>
      </c>
      <c r="R532" s="27">
        <v>0</v>
      </c>
      <c r="S532" s="27">
        <v>0</v>
      </c>
      <c r="T532" s="27">
        <v>0</v>
      </c>
      <c r="U532" s="27">
        <v>0</v>
      </c>
      <c r="V532" s="27">
        <v>0</v>
      </c>
      <c r="W532" s="27">
        <v>0</v>
      </c>
      <c r="X532" s="27">
        <v>0</v>
      </c>
      <c r="Y532" s="27">
        <v>17</v>
      </c>
      <c r="Z532" s="27">
        <v>0</v>
      </c>
      <c r="AA532" s="27">
        <v>0</v>
      </c>
      <c r="AB532" s="27">
        <v>0</v>
      </c>
      <c r="AC532" s="27">
        <v>0</v>
      </c>
      <c r="AD532" s="27">
        <v>0</v>
      </c>
      <c r="AE532" s="27">
        <v>0</v>
      </c>
      <c r="AF532" s="27">
        <v>0</v>
      </c>
      <c r="AG532" s="27">
        <v>0</v>
      </c>
      <c r="AH532" s="27">
        <v>62</v>
      </c>
      <c r="AI532" s="27">
        <v>80</v>
      </c>
    </row>
    <row r="533" spans="1:35">
      <c r="A533" s="5"/>
      <c r="B533" s="5"/>
      <c r="C533" s="5" t="s">
        <v>307</v>
      </c>
      <c r="D533" s="5" t="s">
        <v>308</v>
      </c>
      <c r="E533" s="5" t="s">
        <v>309</v>
      </c>
      <c r="F533" s="5"/>
      <c r="G533" s="26" t="str">
        <f t="shared" si="25"/>
        <v/>
      </c>
      <c r="I533" s="27">
        <v>10170</v>
      </c>
      <c r="J533" s="27">
        <v>10180</v>
      </c>
      <c r="K533" s="27">
        <v>114.3</v>
      </c>
      <c r="L533" s="27">
        <v>6.02</v>
      </c>
      <c r="M533" s="27">
        <f t="shared" ca="1" si="26"/>
        <v>0</v>
      </c>
      <c r="N533" s="27">
        <v>77.8</v>
      </c>
      <c r="O533" s="27">
        <f t="shared" ca="1" si="27"/>
        <v>0</v>
      </c>
      <c r="P533" s="27">
        <v>110</v>
      </c>
      <c r="Q533" s="27">
        <v>-48</v>
      </c>
      <c r="R533" s="27">
        <v>0</v>
      </c>
      <c r="S533" s="27">
        <v>0</v>
      </c>
      <c r="T533" s="27">
        <v>0</v>
      </c>
      <c r="U533" s="27">
        <v>0</v>
      </c>
      <c r="V533" s="27">
        <v>0</v>
      </c>
      <c r="W533" s="27">
        <v>0</v>
      </c>
      <c r="X533" s="27">
        <v>0</v>
      </c>
      <c r="Y533" s="27">
        <v>17</v>
      </c>
      <c r="Z533" s="27">
        <v>0</v>
      </c>
      <c r="AA533" s="27">
        <v>0</v>
      </c>
      <c r="AB533" s="27">
        <v>0</v>
      </c>
      <c r="AC533" s="27">
        <v>0</v>
      </c>
      <c r="AD533" s="27">
        <v>0</v>
      </c>
      <c r="AE533" s="27">
        <v>0</v>
      </c>
      <c r="AF533" s="27">
        <v>0</v>
      </c>
      <c r="AG533" s="27">
        <v>0</v>
      </c>
      <c r="AH533" s="27">
        <v>62</v>
      </c>
      <c r="AI533" s="27">
        <v>100</v>
      </c>
    </row>
    <row r="534" spans="1:35">
      <c r="A534" s="5"/>
      <c r="B534" s="5"/>
      <c r="C534" s="5" t="s">
        <v>310</v>
      </c>
      <c r="D534" s="5" t="s">
        <v>311</v>
      </c>
      <c r="E534" s="5" t="s">
        <v>312</v>
      </c>
      <c r="F534" s="5"/>
      <c r="G534" s="26" t="str">
        <f t="shared" si="25"/>
        <v/>
      </c>
      <c r="I534" s="27">
        <v>10180</v>
      </c>
      <c r="J534" s="27">
        <v>10210</v>
      </c>
      <c r="K534" s="27">
        <v>114.3</v>
      </c>
      <c r="L534" s="27">
        <v>6.02</v>
      </c>
      <c r="M534" s="27">
        <f t="shared" ca="1" si="26"/>
        <v>0</v>
      </c>
      <c r="N534" s="27">
        <v>77.8</v>
      </c>
      <c r="O534" s="27">
        <f t="shared" ca="1" si="27"/>
        <v>0</v>
      </c>
      <c r="P534" s="27">
        <v>110</v>
      </c>
      <c r="Q534" s="27">
        <v>-48</v>
      </c>
      <c r="R534" s="27">
        <v>0</v>
      </c>
      <c r="S534" s="27">
        <v>0</v>
      </c>
      <c r="T534" s="27">
        <v>0</v>
      </c>
      <c r="U534" s="27">
        <v>0</v>
      </c>
      <c r="V534" s="27">
        <v>0</v>
      </c>
      <c r="W534" s="27">
        <v>0</v>
      </c>
      <c r="X534" s="27">
        <v>0</v>
      </c>
      <c r="Y534" s="27">
        <v>17</v>
      </c>
      <c r="Z534" s="27">
        <v>0</v>
      </c>
      <c r="AA534" s="27">
        <v>0</v>
      </c>
      <c r="AB534" s="27">
        <v>0</v>
      </c>
      <c r="AC534" s="27">
        <v>0</v>
      </c>
      <c r="AD534" s="27">
        <v>0</v>
      </c>
      <c r="AE534" s="27">
        <v>0</v>
      </c>
      <c r="AF534" s="27">
        <v>0</v>
      </c>
      <c r="AG534" s="27">
        <v>0</v>
      </c>
      <c r="AH534" s="27">
        <v>62</v>
      </c>
      <c r="AI534" s="27">
        <v>100</v>
      </c>
    </row>
    <row r="535" spans="1:35">
      <c r="A535" s="5"/>
      <c r="B535" s="5"/>
      <c r="C535" s="5" t="s">
        <v>313</v>
      </c>
      <c r="D535" s="5" t="s">
        <v>314</v>
      </c>
      <c r="E535" s="5" t="s">
        <v>315</v>
      </c>
      <c r="F535" s="5"/>
      <c r="G535" s="26" t="str">
        <f t="shared" si="25"/>
        <v/>
      </c>
      <c r="I535" s="27">
        <v>10210</v>
      </c>
      <c r="J535" s="27">
        <v>10220</v>
      </c>
      <c r="K535" s="27">
        <v>114.3</v>
      </c>
      <c r="L535" s="27">
        <v>6.02</v>
      </c>
      <c r="M535" s="27" t="str">
        <f t="shared" ca="1" si="26"/>
        <v>300</v>
      </c>
      <c r="N535" s="27">
        <v>77.8</v>
      </c>
      <c r="O535" s="27">
        <f t="shared" ca="1" si="27"/>
        <v>200</v>
      </c>
      <c r="P535" s="27">
        <v>110</v>
      </c>
      <c r="Q535" s="27">
        <v>-48</v>
      </c>
      <c r="R535" s="27">
        <v>0</v>
      </c>
      <c r="S535" s="27">
        <v>0</v>
      </c>
      <c r="T535" s="27">
        <v>0</v>
      </c>
      <c r="U535" s="27">
        <v>0</v>
      </c>
      <c r="V535" s="27">
        <v>0</v>
      </c>
      <c r="W535" s="27">
        <v>0</v>
      </c>
      <c r="X535" s="27">
        <v>0</v>
      </c>
      <c r="Y535" s="27">
        <v>17</v>
      </c>
      <c r="Z535" s="27">
        <v>0</v>
      </c>
      <c r="AA535" s="27">
        <v>0</v>
      </c>
      <c r="AB535" s="27">
        <v>0</v>
      </c>
      <c r="AC535" s="27">
        <v>0</v>
      </c>
      <c r="AD535" s="27">
        <v>0</v>
      </c>
      <c r="AE535" s="27">
        <v>0</v>
      </c>
      <c r="AF535" s="27">
        <v>0</v>
      </c>
      <c r="AG535" s="27">
        <v>0</v>
      </c>
      <c r="AH535" s="27">
        <v>62</v>
      </c>
      <c r="AI535" s="27">
        <v>100</v>
      </c>
    </row>
    <row r="536" spans="1:35">
      <c r="A536" s="5">
        <v>11260</v>
      </c>
      <c r="B536" s="5">
        <v>11270</v>
      </c>
      <c r="C536" s="5" t="s">
        <v>282</v>
      </c>
      <c r="D536" s="5" t="s">
        <v>283</v>
      </c>
      <c r="E536" s="5"/>
      <c r="F536" s="5"/>
      <c r="G536" s="26" t="str">
        <f t="shared" si="25"/>
        <v>11260 11270</v>
      </c>
      <c r="I536" s="27">
        <v>10221</v>
      </c>
      <c r="J536" s="27">
        <v>10222</v>
      </c>
      <c r="K536" s="27">
        <v>114.3</v>
      </c>
      <c r="L536" s="27">
        <v>6.02</v>
      </c>
      <c r="M536" s="27">
        <f t="shared" ca="1" si="26"/>
        <v>0</v>
      </c>
      <c r="N536" s="27">
        <v>77.8</v>
      </c>
      <c r="O536" s="27">
        <f t="shared" ca="1" si="27"/>
        <v>0</v>
      </c>
      <c r="P536" s="27">
        <v>110</v>
      </c>
      <c r="Q536" s="27">
        <v>-48</v>
      </c>
      <c r="R536" s="27">
        <v>0</v>
      </c>
      <c r="S536" s="27">
        <v>0</v>
      </c>
      <c r="T536" s="27">
        <v>0</v>
      </c>
      <c r="U536" s="27">
        <v>0</v>
      </c>
      <c r="V536" s="27">
        <v>0</v>
      </c>
      <c r="W536" s="27">
        <v>0</v>
      </c>
      <c r="X536" s="27">
        <v>0</v>
      </c>
      <c r="Y536" s="27">
        <v>17</v>
      </c>
      <c r="Z536" s="27">
        <v>0</v>
      </c>
      <c r="AA536" s="27">
        <v>0</v>
      </c>
      <c r="AB536" s="27">
        <v>0</v>
      </c>
      <c r="AC536" s="27">
        <v>0</v>
      </c>
      <c r="AD536" s="27">
        <v>0</v>
      </c>
      <c r="AE536" s="27">
        <v>0</v>
      </c>
      <c r="AF536" s="27">
        <v>0</v>
      </c>
      <c r="AG536" s="27">
        <v>0</v>
      </c>
      <c r="AH536" s="27">
        <v>30</v>
      </c>
      <c r="AI536" s="27">
        <v>100</v>
      </c>
    </row>
    <row r="537" spans="1:35">
      <c r="A537" s="5"/>
      <c r="B537" s="5"/>
      <c r="C537" s="5" t="s">
        <v>284</v>
      </c>
      <c r="D537" s="5" t="s">
        <v>318</v>
      </c>
      <c r="E537" s="5"/>
      <c r="F537" s="5"/>
      <c r="G537" s="26" t="str">
        <f>LEFT(RIGHT(D537,7),3)</f>
        <v>300</v>
      </c>
      <c r="I537" s="27">
        <v>10180</v>
      </c>
      <c r="J537" s="27">
        <v>10185</v>
      </c>
      <c r="K537" s="27">
        <v>60.3</v>
      </c>
      <c r="L537" s="27">
        <v>3.91</v>
      </c>
      <c r="M537" s="27">
        <f t="shared" ca="1" si="26"/>
        <v>0</v>
      </c>
      <c r="N537" s="27">
        <v>77.8</v>
      </c>
      <c r="O537" s="27">
        <f t="shared" ca="1" si="27"/>
        <v>0</v>
      </c>
      <c r="P537" s="27">
        <v>110</v>
      </c>
      <c r="Q537" s="27">
        <v>-48</v>
      </c>
      <c r="R537" s="27">
        <v>0</v>
      </c>
      <c r="S537" s="27">
        <v>0</v>
      </c>
      <c r="T537" s="27">
        <v>0</v>
      </c>
      <c r="U537" s="27">
        <v>0</v>
      </c>
      <c r="V537" s="27">
        <v>0</v>
      </c>
      <c r="W537" s="27">
        <v>0</v>
      </c>
      <c r="X537" s="27">
        <v>0</v>
      </c>
      <c r="Y537" s="27">
        <v>17</v>
      </c>
      <c r="Z537" s="27">
        <v>0</v>
      </c>
      <c r="AA537" s="27">
        <v>0</v>
      </c>
      <c r="AB537" s="27">
        <v>0</v>
      </c>
      <c r="AC537" s="27">
        <v>0</v>
      </c>
      <c r="AD537" s="27">
        <v>0</v>
      </c>
      <c r="AE537" s="27">
        <v>0</v>
      </c>
      <c r="AF537" s="27">
        <v>0</v>
      </c>
      <c r="AG537" s="27">
        <v>0</v>
      </c>
      <c r="AH537" s="27">
        <v>30</v>
      </c>
      <c r="AI537" s="27">
        <v>50</v>
      </c>
    </row>
    <row r="538" spans="1:35">
      <c r="A538" s="5"/>
      <c r="B538" s="5"/>
      <c r="C538" s="5" t="s">
        <v>319</v>
      </c>
      <c r="D538" s="5" t="s">
        <v>287</v>
      </c>
      <c r="E538" s="5" t="s">
        <v>288</v>
      </c>
      <c r="F538" s="5"/>
      <c r="G538" s="26" t="str">
        <f>RIGHT(C538,7)</f>
        <v>138.176</v>
      </c>
      <c r="I538" s="27">
        <v>10185</v>
      </c>
      <c r="J538" s="27">
        <v>10190</v>
      </c>
      <c r="K538" s="27">
        <v>60.3</v>
      </c>
      <c r="L538" s="27">
        <v>3.91</v>
      </c>
      <c r="M538" s="27">
        <f t="shared" ca="1" si="26"/>
        <v>0</v>
      </c>
      <c r="N538" s="27">
        <v>77.8</v>
      </c>
      <c r="O538" s="27">
        <f t="shared" ca="1" si="27"/>
        <v>0</v>
      </c>
      <c r="P538" s="27">
        <v>110</v>
      </c>
      <c r="Q538" s="27">
        <v>-48</v>
      </c>
      <c r="R538" s="27">
        <v>0</v>
      </c>
      <c r="S538" s="27">
        <v>0</v>
      </c>
      <c r="T538" s="27">
        <v>0</v>
      </c>
      <c r="U538" s="27">
        <v>0</v>
      </c>
      <c r="V538" s="27">
        <v>0</v>
      </c>
      <c r="W538" s="27">
        <v>0</v>
      </c>
      <c r="X538" s="27">
        <v>0</v>
      </c>
      <c r="Y538" s="27">
        <v>17</v>
      </c>
      <c r="Z538" s="27">
        <v>0</v>
      </c>
      <c r="AA538" s="27">
        <v>0</v>
      </c>
      <c r="AB538" s="27">
        <v>0</v>
      </c>
      <c r="AC538" s="27">
        <v>0</v>
      </c>
      <c r="AD538" s="27">
        <v>0</v>
      </c>
      <c r="AE538" s="27">
        <v>0</v>
      </c>
      <c r="AF538" s="27">
        <v>0</v>
      </c>
      <c r="AG538" s="27">
        <v>0</v>
      </c>
      <c r="AH538" s="27">
        <v>30</v>
      </c>
      <c r="AI538" s="27">
        <v>50</v>
      </c>
    </row>
    <row r="539" spans="1:35">
      <c r="A539" s="5"/>
      <c r="B539" s="5"/>
      <c r="C539" s="5" t="s">
        <v>320</v>
      </c>
      <c r="D539" s="5" t="s">
        <v>290</v>
      </c>
      <c r="E539" s="5" t="s">
        <v>321</v>
      </c>
      <c r="F539" s="5"/>
      <c r="G539" s="26" t="str">
        <f t="shared" si="25"/>
        <v/>
      </c>
      <c r="I539" s="27">
        <v>10190</v>
      </c>
      <c r="J539" s="27">
        <v>10200</v>
      </c>
      <c r="K539" s="27">
        <v>60.3</v>
      </c>
      <c r="L539" s="27">
        <v>3.91</v>
      </c>
      <c r="M539" s="27">
        <f t="shared" ca="1" si="26"/>
        <v>0</v>
      </c>
      <c r="N539" s="27">
        <v>77.8</v>
      </c>
      <c r="O539" s="27">
        <f t="shared" ca="1" si="27"/>
        <v>0</v>
      </c>
      <c r="P539" s="27">
        <v>110</v>
      </c>
      <c r="Q539" s="27">
        <v>-48</v>
      </c>
      <c r="R539" s="27">
        <v>0</v>
      </c>
      <c r="S539" s="27">
        <v>0</v>
      </c>
      <c r="T539" s="27">
        <v>0</v>
      </c>
      <c r="U539" s="27">
        <v>0</v>
      </c>
      <c r="V539" s="27">
        <v>0</v>
      </c>
      <c r="W539" s="27">
        <v>0</v>
      </c>
      <c r="X539" s="27">
        <v>0</v>
      </c>
      <c r="Y539" s="27">
        <v>17</v>
      </c>
      <c r="Z539" s="27">
        <v>0</v>
      </c>
      <c r="AA539" s="27">
        <v>0</v>
      </c>
      <c r="AB539" s="27">
        <v>0</v>
      </c>
      <c r="AC539" s="27">
        <v>0</v>
      </c>
      <c r="AD539" s="27">
        <v>0</v>
      </c>
      <c r="AE539" s="27">
        <v>0</v>
      </c>
      <c r="AF539" s="27">
        <v>0</v>
      </c>
      <c r="AG539" s="27">
        <v>0</v>
      </c>
      <c r="AH539" s="27">
        <v>30</v>
      </c>
      <c r="AI539" s="27">
        <v>50</v>
      </c>
    </row>
    <row r="540" spans="1:35">
      <c r="A540" s="5"/>
      <c r="B540" s="5"/>
      <c r="C540" s="5" t="s">
        <v>292</v>
      </c>
      <c r="D540" s="5" t="s">
        <v>322</v>
      </c>
      <c r="E540" s="5"/>
      <c r="F540" s="5"/>
      <c r="G540" s="26" t="str">
        <f t="shared" si="25"/>
        <v/>
      </c>
      <c r="I540" s="27">
        <v>10200</v>
      </c>
      <c r="J540" s="27">
        <v>10100</v>
      </c>
      <c r="K540" s="27">
        <v>60.3</v>
      </c>
      <c r="L540" s="27">
        <v>3.91</v>
      </c>
      <c r="M540" s="27">
        <f t="shared" ca="1" si="26"/>
        <v>0</v>
      </c>
      <c r="N540" s="27">
        <v>77.8</v>
      </c>
      <c r="O540" s="27">
        <f t="shared" ca="1" si="27"/>
        <v>0</v>
      </c>
      <c r="P540" s="27">
        <v>110</v>
      </c>
      <c r="Q540" s="27">
        <v>-48</v>
      </c>
      <c r="R540" s="27">
        <v>0</v>
      </c>
      <c r="S540" s="27">
        <v>0</v>
      </c>
      <c r="T540" s="27">
        <v>0</v>
      </c>
      <c r="U540" s="27">
        <v>0</v>
      </c>
      <c r="V540" s="27">
        <v>0</v>
      </c>
      <c r="W540" s="27">
        <v>0</v>
      </c>
      <c r="X540" s="27">
        <v>0</v>
      </c>
      <c r="Y540" s="27">
        <v>17</v>
      </c>
      <c r="Z540" s="27">
        <v>0</v>
      </c>
      <c r="AA540" s="27">
        <v>0</v>
      </c>
      <c r="AB540" s="27">
        <v>0</v>
      </c>
      <c r="AC540" s="27">
        <v>0</v>
      </c>
      <c r="AD540" s="27">
        <v>0</v>
      </c>
      <c r="AE540" s="27">
        <v>0</v>
      </c>
      <c r="AF540" s="27">
        <v>0</v>
      </c>
      <c r="AG540" s="27">
        <v>0</v>
      </c>
      <c r="AH540" s="27">
        <v>30</v>
      </c>
      <c r="AI540" s="27">
        <v>50</v>
      </c>
    </row>
    <row r="541" spans="1:35">
      <c r="A541" s="5"/>
      <c r="B541" s="5"/>
      <c r="C541" s="5" t="s">
        <v>294</v>
      </c>
      <c r="D541" s="5" t="s">
        <v>323</v>
      </c>
      <c r="E541" s="5"/>
      <c r="F541" s="5"/>
      <c r="G541" s="26" t="str">
        <f t="shared" si="25"/>
        <v/>
      </c>
      <c r="I541" s="27">
        <v>10020</v>
      </c>
      <c r="J541" s="27">
        <v>10030</v>
      </c>
      <c r="K541" s="27">
        <v>88.9</v>
      </c>
      <c r="L541" s="27">
        <v>5.49</v>
      </c>
      <c r="M541" s="27">
        <f t="shared" ca="1" si="26"/>
        <v>0</v>
      </c>
      <c r="N541" s="27">
        <v>77.8</v>
      </c>
      <c r="O541" s="27">
        <f t="shared" ca="1" si="27"/>
        <v>0</v>
      </c>
      <c r="P541" s="27">
        <v>70</v>
      </c>
      <c r="Q541" s="27">
        <v>-48</v>
      </c>
      <c r="R541" s="27">
        <v>0</v>
      </c>
      <c r="S541" s="27">
        <v>0</v>
      </c>
      <c r="T541" s="27">
        <v>0</v>
      </c>
      <c r="U541" s="27">
        <v>0</v>
      </c>
      <c r="V541" s="27">
        <v>0</v>
      </c>
      <c r="W541" s="27">
        <v>0</v>
      </c>
      <c r="X541" s="27">
        <v>0</v>
      </c>
      <c r="Y541" s="27">
        <v>10</v>
      </c>
      <c r="Z541" s="27">
        <v>0</v>
      </c>
      <c r="AA541" s="27">
        <v>0</v>
      </c>
      <c r="AB541" s="27">
        <v>0</v>
      </c>
      <c r="AC541" s="27">
        <v>0</v>
      </c>
      <c r="AD541" s="27">
        <v>0</v>
      </c>
      <c r="AE541" s="27">
        <v>0</v>
      </c>
      <c r="AF541" s="27">
        <v>0</v>
      </c>
      <c r="AG541" s="27">
        <v>0</v>
      </c>
      <c r="AH541" s="27">
        <v>30</v>
      </c>
      <c r="AI541" s="27">
        <v>50</v>
      </c>
    </row>
    <row r="542" spans="1:35">
      <c r="A542" s="5"/>
      <c r="B542" s="5"/>
      <c r="C542" s="5" t="s">
        <v>296</v>
      </c>
      <c r="D542" s="5" t="s">
        <v>324</v>
      </c>
      <c r="E542" s="5"/>
      <c r="F542" s="5"/>
      <c r="G542" s="26" t="str">
        <f t="shared" si="25"/>
        <v/>
      </c>
      <c r="I542" s="27">
        <v>10030</v>
      </c>
      <c r="J542" s="27">
        <v>10040</v>
      </c>
      <c r="K542" s="27">
        <v>88.9</v>
      </c>
      <c r="L542" s="27">
        <v>5.49</v>
      </c>
      <c r="M542" s="27">
        <f t="shared" ca="1" si="26"/>
        <v>0</v>
      </c>
      <c r="N542" s="27">
        <v>77.8</v>
      </c>
      <c r="O542" s="27">
        <f t="shared" ca="1" si="27"/>
        <v>0</v>
      </c>
      <c r="P542" s="27">
        <v>70</v>
      </c>
      <c r="Q542" s="27">
        <v>-48</v>
      </c>
      <c r="R542" s="27">
        <v>0</v>
      </c>
      <c r="S542" s="27">
        <v>0</v>
      </c>
      <c r="T542" s="27">
        <v>0</v>
      </c>
      <c r="U542" s="27">
        <v>0</v>
      </c>
      <c r="V542" s="27">
        <v>0</v>
      </c>
      <c r="W542" s="27">
        <v>0</v>
      </c>
      <c r="X542" s="27">
        <v>0</v>
      </c>
      <c r="Y542" s="27">
        <v>10</v>
      </c>
      <c r="Z542" s="27">
        <v>0</v>
      </c>
      <c r="AA542" s="27">
        <v>0</v>
      </c>
      <c r="AB542" s="27">
        <v>0</v>
      </c>
      <c r="AC542" s="27">
        <v>0</v>
      </c>
      <c r="AD542" s="27">
        <v>0</v>
      </c>
      <c r="AE542" s="27">
        <v>0</v>
      </c>
      <c r="AF542" s="27">
        <v>0</v>
      </c>
      <c r="AG542" s="27">
        <v>0</v>
      </c>
      <c r="AH542" s="27">
        <v>30</v>
      </c>
      <c r="AI542" s="27">
        <v>50</v>
      </c>
    </row>
    <row r="543" spans="1:35">
      <c r="A543" s="5"/>
      <c r="B543" s="5"/>
      <c r="C543" s="5" t="s">
        <v>298</v>
      </c>
      <c r="D543" s="5" t="s">
        <v>325</v>
      </c>
      <c r="E543" s="5"/>
      <c r="F543" s="5"/>
      <c r="G543" s="26" t="str">
        <f t="shared" si="25"/>
        <v/>
      </c>
      <c r="I543" s="27">
        <v>10040</v>
      </c>
      <c r="J543" s="27">
        <v>10050</v>
      </c>
      <c r="K543" s="27">
        <v>60.3</v>
      </c>
      <c r="L543" s="27">
        <v>3.91</v>
      </c>
      <c r="M543" s="27">
        <f t="shared" ca="1" si="26"/>
        <v>0</v>
      </c>
      <c r="N543" s="27">
        <v>77.8</v>
      </c>
      <c r="O543" s="27">
        <f t="shared" ca="1" si="27"/>
        <v>0</v>
      </c>
      <c r="P543" s="27">
        <v>70</v>
      </c>
      <c r="Q543" s="27">
        <v>-48</v>
      </c>
      <c r="R543" s="27">
        <v>0</v>
      </c>
      <c r="S543" s="27">
        <v>0</v>
      </c>
      <c r="T543" s="27">
        <v>0</v>
      </c>
      <c r="U543" s="27">
        <v>0</v>
      </c>
      <c r="V543" s="27">
        <v>0</v>
      </c>
      <c r="W543" s="27">
        <v>0</v>
      </c>
      <c r="X543" s="27">
        <v>0</v>
      </c>
      <c r="Y543" s="27">
        <v>10</v>
      </c>
      <c r="Z543" s="27">
        <v>0</v>
      </c>
      <c r="AA543" s="27">
        <v>0</v>
      </c>
      <c r="AB543" s="27">
        <v>0</v>
      </c>
      <c r="AC543" s="27">
        <v>0</v>
      </c>
      <c r="AD543" s="27">
        <v>0</v>
      </c>
      <c r="AE543" s="27">
        <v>0</v>
      </c>
      <c r="AF543" s="27">
        <v>0</v>
      </c>
      <c r="AG543" s="27">
        <v>0</v>
      </c>
      <c r="AH543" s="27">
        <v>30</v>
      </c>
      <c r="AI543" s="27">
        <v>50</v>
      </c>
    </row>
    <row r="544" spans="1:35">
      <c r="A544" s="5"/>
      <c r="B544" s="5"/>
      <c r="C544" s="5" t="s">
        <v>326</v>
      </c>
      <c r="D544" s="5" t="s">
        <v>327</v>
      </c>
      <c r="E544" s="5"/>
      <c r="F544" s="5"/>
      <c r="G544" s="26" t="str">
        <f t="shared" si="25"/>
        <v/>
      </c>
      <c r="I544" s="27">
        <v>10050</v>
      </c>
      <c r="J544" s="27">
        <v>10055</v>
      </c>
      <c r="K544" s="27">
        <v>60.3</v>
      </c>
      <c r="L544" s="27">
        <v>3.91</v>
      </c>
      <c r="M544" s="27">
        <f t="shared" ca="1" si="26"/>
        <v>0</v>
      </c>
      <c r="N544" s="27">
        <v>77.8</v>
      </c>
      <c r="O544" s="27">
        <f t="shared" ca="1" si="27"/>
        <v>0</v>
      </c>
      <c r="P544" s="27">
        <v>70</v>
      </c>
      <c r="Q544" s="27">
        <v>-48</v>
      </c>
      <c r="R544" s="27">
        <v>0</v>
      </c>
      <c r="S544" s="27">
        <v>0</v>
      </c>
      <c r="T544" s="27">
        <v>0</v>
      </c>
      <c r="U544" s="27">
        <v>0</v>
      </c>
      <c r="V544" s="27">
        <v>0</v>
      </c>
      <c r="W544" s="27">
        <v>0</v>
      </c>
      <c r="X544" s="27">
        <v>0</v>
      </c>
      <c r="Y544" s="27">
        <v>10</v>
      </c>
      <c r="Z544" s="27">
        <v>0</v>
      </c>
      <c r="AA544" s="27">
        <v>0</v>
      </c>
      <c r="AB544" s="27">
        <v>0</v>
      </c>
      <c r="AC544" s="27">
        <v>0</v>
      </c>
      <c r="AD544" s="27">
        <v>0</v>
      </c>
      <c r="AE544" s="27">
        <v>0</v>
      </c>
      <c r="AF544" s="27">
        <v>0</v>
      </c>
      <c r="AG544" s="27">
        <v>0</v>
      </c>
      <c r="AH544" s="27">
        <v>30</v>
      </c>
      <c r="AI544" s="27">
        <v>50</v>
      </c>
    </row>
    <row r="545" spans="1:35">
      <c r="A545" s="5"/>
      <c r="B545" s="5"/>
      <c r="C545" s="5" t="s">
        <v>328</v>
      </c>
      <c r="D545" s="5" t="s">
        <v>329</v>
      </c>
      <c r="E545" s="5"/>
      <c r="F545" s="5"/>
      <c r="G545" s="26" t="str">
        <f t="shared" si="25"/>
        <v/>
      </c>
      <c r="I545" s="27">
        <v>10055</v>
      </c>
      <c r="J545" s="27">
        <v>10060</v>
      </c>
      <c r="K545" s="27">
        <v>60.3</v>
      </c>
      <c r="L545" s="27">
        <v>3.91</v>
      </c>
      <c r="M545" s="27">
        <f t="shared" ca="1" si="26"/>
        <v>0</v>
      </c>
      <c r="N545" s="27">
        <v>77.8</v>
      </c>
      <c r="O545" s="27">
        <f t="shared" ca="1" si="27"/>
        <v>0</v>
      </c>
      <c r="P545" s="27">
        <v>70</v>
      </c>
      <c r="Q545" s="27">
        <v>-48</v>
      </c>
      <c r="R545" s="27">
        <v>0</v>
      </c>
      <c r="S545" s="27">
        <v>0</v>
      </c>
      <c r="T545" s="27">
        <v>0</v>
      </c>
      <c r="U545" s="27">
        <v>0</v>
      </c>
      <c r="V545" s="27">
        <v>0</v>
      </c>
      <c r="W545" s="27">
        <v>0</v>
      </c>
      <c r="X545" s="27">
        <v>0</v>
      </c>
      <c r="Y545" s="27">
        <v>10</v>
      </c>
      <c r="Z545" s="27">
        <v>0</v>
      </c>
      <c r="AA545" s="27">
        <v>0</v>
      </c>
      <c r="AB545" s="27">
        <v>0</v>
      </c>
      <c r="AC545" s="27">
        <v>0</v>
      </c>
      <c r="AD545" s="27">
        <v>0</v>
      </c>
      <c r="AE545" s="27">
        <v>0</v>
      </c>
      <c r="AF545" s="27">
        <v>0</v>
      </c>
      <c r="AG545" s="27">
        <v>0</v>
      </c>
      <c r="AH545" s="27">
        <v>30</v>
      </c>
      <c r="AI545" s="27">
        <v>50</v>
      </c>
    </row>
    <row r="546" spans="1:35">
      <c r="A546" s="5"/>
      <c r="B546" s="5"/>
      <c r="C546" s="5" t="s">
        <v>304</v>
      </c>
      <c r="D546" s="5" t="s">
        <v>330</v>
      </c>
      <c r="E546" s="5"/>
      <c r="F546" s="5"/>
      <c r="G546" s="26" t="str">
        <f t="shared" si="25"/>
        <v/>
      </c>
      <c r="I546" s="27">
        <v>10060</v>
      </c>
      <c r="J546" s="27">
        <v>10070</v>
      </c>
      <c r="K546" s="27">
        <v>60.3</v>
      </c>
      <c r="L546" s="27">
        <v>3.91</v>
      </c>
      <c r="M546" s="27" t="str">
        <f t="shared" ca="1" si="26"/>
        <v>150</v>
      </c>
      <c r="N546" s="27">
        <v>77.8</v>
      </c>
      <c r="O546" s="27">
        <f t="shared" ca="1" si="27"/>
        <v>120.6</v>
      </c>
      <c r="P546" s="27">
        <v>70</v>
      </c>
      <c r="Q546" s="27">
        <v>-48</v>
      </c>
      <c r="R546" s="27">
        <v>0</v>
      </c>
      <c r="S546" s="27">
        <v>0</v>
      </c>
      <c r="T546" s="27">
        <v>0</v>
      </c>
      <c r="U546" s="27">
        <v>0</v>
      </c>
      <c r="V546" s="27">
        <v>0</v>
      </c>
      <c r="W546" s="27">
        <v>0</v>
      </c>
      <c r="X546" s="27">
        <v>0</v>
      </c>
      <c r="Y546" s="27">
        <v>10</v>
      </c>
      <c r="Z546" s="27">
        <v>0</v>
      </c>
      <c r="AA546" s="27">
        <v>0</v>
      </c>
      <c r="AB546" s="27">
        <v>0</v>
      </c>
      <c r="AC546" s="27">
        <v>0</v>
      </c>
      <c r="AD546" s="27">
        <v>0</v>
      </c>
      <c r="AE546" s="27">
        <v>0</v>
      </c>
      <c r="AF546" s="27">
        <v>0</v>
      </c>
      <c r="AG546" s="27">
        <v>0</v>
      </c>
      <c r="AH546" s="27">
        <v>30</v>
      </c>
      <c r="AI546" s="27">
        <v>50</v>
      </c>
    </row>
    <row r="547" spans="1:35">
      <c r="A547" s="5"/>
      <c r="B547" s="5"/>
      <c r="C547" s="5" t="s">
        <v>331</v>
      </c>
      <c r="D547" s="5" t="s">
        <v>332</v>
      </c>
      <c r="E547" s="5"/>
      <c r="F547" s="5"/>
      <c r="G547" s="26" t="str">
        <f t="shared" si="25"/>
        <v/>
      </c>
      <c r="I547" s="27">
        <v>10070</v>
      </c>
      <c r="J547" s="27">
        <v>10080</v>
      </c>
      <c r="K547" s="27">
        <v>60.3</v>
      </c>
      <c r="L547" s="27">
        <v>3.91</v>
      </c>
      <c r="M547" s="27">
        <f t="shared" ca="1" si="26"/>
        <v>0</v>
      </c>
      <c r="N547" s="27">
        <v>77.8</v>
      </c>
      <c r="O547" s="27">
        <f t="shared" ca="1" si="27"/>
        <v>0</v>
      </c>
      <c r="P547" s="27">
        <v>70</v>
      </c>
      <c r="Q547" s="27">
        <v>-48</v>
      </c>
      <c r="R547" s="27">
        <v>0</v>
      </c>
      <c r="S547" s="27">
        <v>0</v>
      </c>
      <c r="T547" s="27">
        <v>0</v>
      </c>
      <c r="U547" s="27">
        <v>0</v>
      </c>
      <c r="V547" s="27">
        <v>0</v>
      </c>
      <c r="W547" s="27">
        <v>0</v>
      </c>
      <c r="X547" s="27">
        <v>0</v>
      </c>
      <c r="Y547" s="27">
        <v>10</v>
      </c>
      <c r="Z547" s="27">
        <v>0</v>
      </c>
      <c r="AA547" s="27">
        <v>0</v>
      </c>
      <c r="AB547" s="27">
        <v>0</v>
      </c>
      <c r="AC547" s="27">
        <v>0</v>
      </c>
      <c r="AD547" s="27">
        <v>0</v>
      </c>
      <c r="AE547" s="27">
        <v>0</v>
      </c>
      <c r="AF547" s="27">
        <v>0</v>
      </c>
      <c r="AG547" s="27">
        <v>0</v>
      </c>
      <c r="AH547" s="27">
        <v>30</v>
      </c>
      <c r="AI547" s="27">
        <v>50</v>
      </c>
    </row>
    <row r="548" spans="1:35">
      <c r="A548" s="5"/>
      <c r="B548" s="5"/>
      <c r="C548" s="5" t="s">
        <v>333</v>
      </c>
      <c r="D548" s="5" t="s">
        <v>334</v>
      </c>
      <c r="E548" s="5"/>
      <c r="F548" s="5"/>
      <c r="G548" s="26" t="str">
        <f t="shared" si="25"/>
        <v/>
      </c>
      <c r="I548" s="27">
        <v>10080</v>
      </c>
      <c r="J548" s="27">
        <v>10090</v>
      </c>
      <c r="K548" s="27">
        <v>60.3</v>
      </c>
      <c r="L548" s="27">
        <v>3.91</v>
      </c>
      <c r="M548" s="27">
        <f t="shared" ca="1" si="26"/>
        <v>0</v>
      </c>
      <c r="N548" s="27">
        <v>77.8</v>
      </c>
      <c r="O548" s="27">
        <f t="shared" ca="1" si="27"/>
        <v>0</v>
      </c>
      <c r="P548" s="27">
        <v>70</v>
      </c>
      <c r="Q548" s="27">
        <v>-48</v>
      </c>
      <c r="R548" s="27">
        <v>0</v>
      </c>
      <c r="S548" s="27">
        <v>0</v>
      </c>
      <c r="T548" s="27">
        <v>0</v>
      </c>
      <c r="U548" s="27">
        <v>0</v>
      </c>
      <c r="V548" s="27">
        <v>0</v>
      </c>
      <c r="W548" s="27">
        <v>0</v>
      </c>
      <c r="X548" s="27">
        <v>0</v>
      </c>
      <c r="Y548" s="27">
        <v>10</v>
      </c>
      <c r="Z548" s="27">
        <v>0</v>
      </c>
      <c r="AA548" s="27">
        <v>0</v>
      </c>
      <c r="AB548" s="27">
        <v>0</v>
      </c>
      <c r="AC548" s="27">
        <v>0</v>
      </c>
      <c r="AD548" s="27">
        <v>0</v>
      </c>
      <c r="AE548" s="27">
        <v>0</v>
      </c>
      <c r="AF548" s="27">
        <v>0</v>
      </c>
      <c r="AG548" s="27">
        <v>0</v>
      </c>
      <c r="AH548" s="27">
        <v>30</v>
      </c>
      <c r="AI548" s="27">
        <v>50</v>
      </c>
    </row>
    <row r="549" spans="1:35">
      <c r="A549" s="5"/>
      <c r="B549" s="5"/>
      <c r="C549" s="5" t="s">
        <v>310</v>
      </c>
      <c r="D549" s="5" t="s">
        <v>293</v>
      </c>
      <c r="E549" s="5"/>
      <c r="F549" s="5"/>
      <c r="G549" s="26" t="str">
        <f t="shared" si="25"/>
        <v/>
      </c>
      <c r="I549" s="27">
        <v>10090</v>
      </c>
      <c r="J549" s="27">
        <v>10100</v>
      </c>
      <c r="K549" s="27">
        <v>60.3</v>
      </c>
      <c r="L549" s="27">
        <v>3.91</v>
      </c>
      <c r="M549" s="27" t="str">
        <f t="shared" ca="1" si="26"/>
        <v>300</v>
      </c>
      <c r="N549" s="27">
        <v>77.8</v>
      </c>
      <c r="O549" s="27">
        <f t="shared" ca="1" si="27"/>
        <v>127</v>
      </c>
      <c r="P549" s="27">
        <v>70</v>
      </c>
      <c r="Q549" s="27">
        <v>-48</v>
      </c>
      <c r="R549" s="27">
        <v>0</v>
      </c>
      <c r="S549" s="27">
        <v>0</v>
      </c>
      <c r="T549" s="27">
        <v>0</v>
      </c>
      <c r="U549" s="27">
        <v>0</v>
      </c>
      <c r="V549" s="27">
        <v>0</v>
      </c>
      <c r="W549" s="27">
        <v>0</v>
      </c>
      <c r="X549" s="27">
        <v>0</v>
      </c>
      <c r="Y549" s="27">
        <v>10</v>
      </c>
      <c r="Z549" s="27">
        <v>0</v>
      </c>
      <c r="AA549" s="27">
        <v>0</v>
      </c>
      <c r="AB549" s="27">
        <v>0</v>
      </c>
      <c r="AC549" s="27">
        <v>0</v>
      </c>
      <c r="AD549" s="27">
        <v>0</v>
      </c>
      <c r="AE549" s="27">
        <v>0</v>
      </c>
      <c r="AF549" s="27">
        <v>0</v>
      </c>
      <c r="AG549" s="27">
        <v>0</v>
      </c>
      <c r="AH549" s="27">
        <v>30</v>
      </c>
      <c r="AI549" s="27">
        <v>50</v>
      </c>
    </row>
    <row r="550" spans="1:35">
      <c r="A550" s="5"/>
      <c r="B550" s="5"/>
      <c r="C550" s="5" t="s">
        <v>335</v>
      </c>
      <c r="D550" s="5" t="s">
        <v>336</v>
      </c>
      <c r="E550" s="5" t="s">
        <v>314</v>
      </c>
      <c r="F550" s="5"/>
      <c r="G550" s="26" t="str">
        <f t="shared" si="25"/>
        <v/>
      </c>
      <c r="I550" s="27">
        <v>194</v>
      </c>
      <c r="J550" s="27">
        <v>195</v>
      </c>
      <c r="K550" s="27">
        <v>406.4</v>
      </c>
      <c r="L550" s="27">
        <v>9.5</v>
      </c>
      <c r="M550" s="27">
        <f t="shared" ca="1" si="26"/>
        <v>0</v>
      </c>
      <c r="N550" s="27">
        <v>77.8</v>
      </c>
      <c r="O550" s="27">
        <f t="shared" ca="1" si="27"/>
        <v>0</v>
      </c>
      <c r="P550" s="27">
        <v>70</v>
      </c>
      <c r="Q550" s="27">
        <v>-48</v>
      </c>
      <c r="R550" s="27">
        <v>0</v>
      </c>
      <c r="S550" s="27">
        <v>0</v>
      </c>
      <c r="T550" s="27">
        <v>0</v>
      </c>
      <c r="U550" s="27">
        <v>0</v>
      </c>
      <c r="V550" s="27">
        <v>0</v>
      </c>
      <c r="W550" s="27">
        <v>0</v>
      </c>
      <c r="X550" s="27">
        <v>0</v>
      </c>
      <c r="Y550" s="27">
        <v>10</v>
      </c>
      <c r="Z550" s="27">
        <v>0</v>
      </c>
      <c r="AA550" s="27">
        <v>0</v>
      </c>
      <c r="AB550" s="27">
        <v>0</v>
      </c>
      <c r="AC550" s="27">
        <v>0</v>
      </c>
      <c r="AD550" s="27">
        <v>0</v>
      </c>
      <c r="AE550" s="27">
        <v>0</v>
      </c>
      <c r="AF550" s="27">
        <v>0</v>
      </c>
      <c r="AG550" s="27">
        <v>0</v>
      </c>
      <c r="AH550" s="27">
        <v>30</v>
      </c>
      <c r="AI550" s="27">
        <v>400</v>
      </c>
    </row>
    <row r="551" spans="1:35">
      <c r="A551" s="5"/>
      <c r="B551" s="5"/>
      <c r="C551" s="5" t="s">
        <v>337</v>
      </c>
      <c r="D551" s="5"/>
      <c r="E551" s="5"/>
      <c r="F551" s="5"/>
      <c r="G551" s="26" t="str">
        <f t="shared" si="25"/>
        <v/>
      </c>
      <c r="I551" s="27">
        <v>195</v>
      </c>
      <c r="J551" s="27">
        <v>200</v>
      </c>
      <c r="K551" s="27">
        <v>406.4</v>
      </c>
      <c r="L551" s="27">
        <v>9.5</v>
      </c>
      <c r="M551" s="27">
        <f t="shared" ca="1" si="26"/>
        <v>0</v>
      </c>
      <c r="N551" s="27">
        <v>77.8</v>
      </c>
      <c r="O551" s="27">
        <f t="shared" ca="1" si="27"/>
        <v>0</v>
      </c>
      <c r="P551" s="27">
        <v>70</v>
      </c>
      <c r="Q551" s="27">
        <v>-48</v>
      </c>
      <c r="R551" s="27">
        <v>0</v>
      </c>
      <c r="S551" s="27">
        <v>0</v>
      </c>
      <c r="T551" s="27">
        <v>0</v>
      </c>
      <c r="U551" s="27">
        <v>0</v>
      </c>
      <c r="V551" s="27">
        <v>0</v>
      </c>
      <c r="W551" s="27">
        <v>0</v>
      </c>
      <c r="X551" s="27">
        <v>0</v>
      </c>
      <c r="Y551" s="27">
        <v>10</v>
      </c>
      <c r="Z551" s="27">
        <v>0</v>
      </c>
      <c r="AA551" s="27">
        <v>0</v>
      </c>
      <c r="AB551" s="27">
        <v>0</v>
      </c>
      <c r="AC551" s="27">
        <v>0</v>
      </c>
      <c r="AD551" s="27">
        <v>0</v>
      </c>
      <c r="AE551" s="27">
        <v>0</v>
      </c>
      <c r="AF551" s="27">
        <v>0</v>
      </c>
      <c r="AG551" s="27">
        <v>0</v>
      </c>
      <c r="AH551" s="27">
        <v>30</v>
      </c>
      <c r="AI551" s="27">
        <v>400</v>
      </c>
    </row>
    <row r="552" spans="1:35">
      <c r="A552" s="5">
        <v>11292</v>
      </c>
      <c r="B552" s="5">
        <v>11293</v>
      </c>
      <c r="C552" s="5" t="s">
        <v>282</v>
      </c>
      <c r="D552" s="5" t="s">
        <v>283</v>
      </c>
      <c r="E552" s="5"/>
      <c r="F552" s="5"/>
      <c r="G552" s="26" t="str">
        <f t="shared" si="25"/>
        <v>11292 11293</v>
      </c>
      <c r="I552" s="27">
        <v>200</v>
      </c>
      <c r="J552" s="27">
        <v>210</v>
      </c>
      <c r="K552" s="27">
        <v>406.4</v>
      </c>
      <c r="L552" s="27">
        <v>9.5</v>
      </c>
      <c r="M552" s="27">
        <f t="shared" ca="1" si="26"/>
        <v>0</v>
      </c>
      <c r="N552" s="27">
        <v>77.8</v>
      </c>
      <c r="O552" s="27">
        <f t="shared" ca="1" si="27"/>
        <v>0</v>
      </c>
      <c r="P552" s="27">
        <v>70</v>
      </c>
      <c r="Q552" s="27">
        <v>-48</v>
      </c>
      <c r="R552" s="27">
        <v>0</v>
      </c>
      <c r="S552" s="27">
        <v>0</v>
      </c>
      <c r="T552" s="27">
        <v>0</v>
      </c>
      <c r="U552" s="27">
        <v>0</v>
      </c>
      <c r="V552" s="27">
        <v>0</v>
      </c>
      <c r="W552" s="27">
        <v>0</v>
      </c>
      <c r="X552" s="27">
        <v>0</v>
      </c>
      <c r="Y552" s="27">
        <v>10</v>
      </c>
      <c r="Z552" s="27">
        <v>0</v>
      </c>
      <c r="AA552" s="27">
        <v>0</v>
      </c>
      <c r="AB552" s="27">
        <v>0</v>
      </c>
      <c r="AC552" s="27">
        <v>0</v>
      </c>
      <c r="AD552" s="27">
        <v>0</v>
      </c>
      <c r="AE552" s="27">
        <v>0</v>
      </c>
      <c r="AF552" s="27">
        <v>0</v>
      </c>
      <c r="AG552" s="27">
        <v>0</v>
      </c>
      <c r="AH552" s="27">
        <v>30</v>
      </c>
      <c r="AI552" s="27">
        <v>400</v>
      </c>
    </row>
    <row r="553" spans="1:35">
      <c r="A553" s="5"/>
      <c r="B553" s="5"/>
      <c r="C553" s="5" t="s">
        <v>284</v>
      </c>
      <c r="D553" s="5" t="s">
        <v>318</v>
      </c>
      <c r="E553" s="5"/>
      <c r="F553" s="5"/>
      <c r="G553" s="26" t="str">
        <f>LEFT(RIGHT(D553,7),3)</f>
        <v>300</v>
      </c>
      <c r="I553" s="27">
        <v>210</v>
      </c>
      <c r="J553" s="27">
        <v>750</v>
      </c>
      <c r="K553" s="27">
        <v>406.4</v>
      </c>
      <c r="L553" s="27">
        <v>9.5</v>
      </c>
      <c r="M553" s="27">
        <f t="shared" ca="1" si="26"/>
        <v>0</v>
      </c>
      <c r="N553" s="27">
        <v>77.8</v>
      </c>
      <c r="O553" s="27">
        <f t="shared" ca="1" si="27"/>
        <v>0</v>
      </c>
      <c r="P553" s="27">
        <v>70</v>
      </c>
      <c r="Q553" s="27">
        <v>-48</v>
      </c>
      <c r="R553" s="27">
        <v>0</v>
      </c>
      <c r="S553" s="27">
        <v>0</v>
      </c>
      <c r="T553" s="27">
        <v>0</v>
      </c>
      <c r="U553" s="27">
        <v>0</v>
      </c>
      <c r="V553" s="27">
        <v>0</v>
      </c>
      <c r="W553" s="27">
        <v>0</v>
      </c>
      <c r="X553" s="27">
        <v>0</v>
      </c>
      <c r="Y553" s="27">
        <v>10</v>
      </c>
      <c r="Z553" s="27">
        <v>0</v>
      </c>
      <c r="AA553" s="27">
        <v>0</v>
      </c>
      <c r="AB553" s="27">
        <v>0</v>
      </c>
      <c r="AC553" s="27">
        <v>0</v>
      </c>
      <c r="AD553" s="27">
        <v>0</v>
      </c>
      <c r="AE553" s="27">
        <v>0</v>
      </c>
      <c r="AF553" s="27">
        <v>0</v>
      </c>
      <c r="AG553" s="27">
        <v>0</v>
      </c>
      <c r="AH553" s="27">
        <v>30</v>
      </c>
      <c r="AI553" s="27">
        <v>400</v>
      </c>
    </row>
    <row r="554" spans="1:35">
      <c r="A554" s="5"/>
      <c r="B554" s="5"/>
      <c r="C554" s="5" t="s">
        <v>338</v>
      </c>
      <c r="D554" s="5" t="s">
        <v>339</v>
      </c>
      <c r="E554" s="5" t="s">
        <v>340</v>
      </c>
      <c r="F554" s="5"/>
      <c r="G554" s="26" t="str">
        <f>RIGHT(C554,7)</f>
        <v xml:space="preserve"> 77.851</v>
      </c>
      <c r="I554" s="27">
        <v>750</v>
      </c>
      <c r="J554" s="27">
        <v>2300</v>
      </c>
      <c r="K554" s="27">
        <v>323.89999999999998</v>
      </c>
      <c r="L554" s="27">
        <v>9.5</v>
      </c>
      <c r="M554" s="27">
        <f t="shared" ca="1" si="26"/>
        <v>0</v>
      </c>
      <c r="N554" s="27">
        <v>77.8</v>
      </c>
      <c r="O554" s="27">
        <f t="shared" ca="1" si="27"/>
        <v>0</v>
      </c>
      <c r="P554" s="27">
        <v>70</v>
      </c>
      <c r="Q554" s="27">
        <v>-48</v>
      </c>
      <c r="R554" s="27">
        <v>0</v>
      </c>
      <c r="S554" s="27">
        <v>0</v>
      </c>
      <c r="T554" s="27">
        <v>0</v>
      </c>
      <c r="U554" s="27">
        <v>0</v>
      </c>
      <c r="V554" s="27">
        <v>0</v>
      </c>
      <c r="W554" s="27">
        <v>0</v>
      </c>
      <c r="X554" s="27">
        <v>0</v>
      </c>
      <c r="Y554" s="27">
        <v>10</v>
      </c>
      <c r="Z554" s="27">
        <v>0</v>
      </c>
      <c r="AA554" s="27">
        <v>0</v>
      </c>
      <c r="AB554" s="27">
        <v>0</v>
      </c>
      <c r="AC554" s="27">
        <v>0</v>
      </c>
      <c r="AD554" s="27">
        <v>0</v>
      </c>
      <c r="AE554" s="27">
        <v>0</v>
      </c>
      <c r="AF554" s="27">
        <v>0</v>
      </c>
      <c r="AG554" s="27">
        <v>0</v>
      </c>
      <c r="AH554" s="27">
        <v>30</v>
      </c>
      <c r="AI554" s="27">
        <v>300</v>
      </c>
    </row>
    <row r="555" spans="1:35">
      <c r="A555" s="5"/>
      <c r="B555" s="5"/>
      <c r="C555" s="5" t="s">
        <v>320</v>
      </c>
      <c r="D555" s="5" t="s">
        <v>290</v>
      </c>
      <c r="E555" s="5" t="s">
        <v>321</v>
      </c>
      <c r="F555" s="5"/>
      <c r="G555" s="26" t="str">
        <f t="shared" ref="G555:G613" si="28">A555&amp;" "&amp;B555</f>
        <v/>
      </c>
      <c r="I555" s="27">
        <v>2300</v>
      </c>
      <c r="J555" s="27">
        <v>1267</v>
      </c>
      <c r="K555" s="27">
        <v>323.89999999999998</v>
      </c>
      <c r="L555" s="27">
        <v>9.5</v>
      </c>
      <c r="M555" s="27">
        <f t="shared" ca="1" si="26"/>
        <v>0</v>
      </c>
      <c r="N555" s="27">
        <v>77.8</v>
      </c>
      <c r="O555" s="27">
        <f t="shared" ca="1" si="27"/>
        <v>0</v>
      </c>
      <c r="P555" s="27">
        <v>70</v>
      </c>
      <c r="Q555" s="27">
        <v>-48</v>
      </c>
      <c r="R555" s="27">
        <v>0</v>
      </c>
      <c r="S555" s="27">
        <v>0</v>
      </c>
      <c r="T555" s="27">
        <v>0</v>
      </c>
      <c r="U555" s="27">
        <v>0</v>
      </c>
      <c r="V555" s="27">
        <v>0</v>
      </c>
      <c r="W555" s="27">
        <v>0</v>
      </c>
      <c r="X555" s="27">
        <v>0</v>
      </c>
      <c r="Y555" s="27">
        <v>10</v>
      </c>
      <c r="Z555" s="27">
        <v>0</v>
      </c>
      <c r="AA555" s="27">
        <v>0</v>
      </c>
      <c r="AB555" s="27">
        <v>0</v>
      </c>
      <c r="AC555" s="27">
        <v>0</v>
      </c>
      <c r="AD555" s="27">
        <v>0</v>
      </c>
      <c r="AE555" s="27">
        <v>0</v>
      </c>
      <c r="AF555" s="27">
        <v>0</v>
      </c>
      <c r="AG555" s="27">
        <v>0</v>
      </c>
      <c r="AH555" s="27">
        <v>30</v>
      </c>
      <c r="AI555" s="27">
        <v>300</v>
      </c>
    </row>
    <row r="556" spans="1:35">
      <c r="A556" s="5"/>
      <c r="B556" s="5"/>
      <c r="C556" s="5" t="s">
        <v>292</v>
      </c>
      <c r="D556" s="5" t="s">
        <v>322</v>
      </c>
      <c r="E556" s="5"/>
      <c r="F556" s="5"/>
      <c r="G556" s="26" t="str">
        <f t="shared" si="28"/>
        <v/>
      </c>
      <c r="I556" s="27">
        <v>1267</v>
      </c>
      <c r="J556" s="27">
        <v>233</v>
      </c>
      <c r="K556" s="27">
        <v>323.89999999999998</v>
      </c>
      <c r="L556" s="27">
        <v>9.5</v>
      </c>
      <c r="M556" s="27">
        <f t="shared" ca="1" si="26"/>
        <v>0</v>
      </c>
      <c r="N556" s="27">
        <v>77.8</v>
      </c>
      <c r="O556" s="27">
        <f t="shared" ca="1" si="27"/>
        <v>0</v>
      </c>
      <c r="P556" s="27">
        <v>70</v>
      </c>
      <c r="Q556" s="27">
        <v>-48</v>
      </c>
      <c r="R556" s="27">
        <v>0</v>
      </c>
      <c r="S556" s="27">
        <v>0</v>
      </c>
      <c r="T556" s="27">
        <v>0</v>
      </c>
      <c r="U556" s="27">
        <v>0</v>
      </c>
      <c r="V556" s="27">
        <v>0</v>
      </c>
      <c r="W556" s="27">
        <v>0</v>
      </c>
      <c r="X556" s="27">
        <v>0</v>
      </c>
      <c r="Y556" s="27">
        <v>10</v>
      </c>
      <c r="Z556" s="27">
        <v>0</v>
      </c>
      <c r="AA556" s="27">
        <v>0</v>
      </c>
      <c r="AB556" s="27">
        <v>0</v>
      </c>
      <c r="AC556" s="27">
        <v>0</v>
      </c>
      <c r="AD556" s="27">
        <v>0</v>
      </c>
      <c r="AE556" s="27">
        <v>0</v>
      </c>
      <c r="AF556" s="27">
        <v>0</v>
      </c>
      <c r="AG556" s="27">
        <v>0</v>
      </c>
      <c r="AH556" s="27">
        <v>30</v>
      </c>
      <c r="AI556" s="27">
        <v>300</v>
      </c>
    </row>
    <row r="557" spans="1:35">
      <c r="A557" s="5"/>
      <c r="B557" s="5"/>
      <c r="C557" s="5" t="s">
        <v>294</v>
      </c>
      <c r="D557" s="5" t="s">
        <v>323</v>
      </c>
      <c r="E557" s="5"/>
      <c r="F557" s="5"/>
      <c r="G557" s="26" t="str">
        <f t="shared" si="28"/>
        <v/>
      </c>
      <c r="I557" s="27">
        <v>233</v>
      </c>
      <c r="J557" s="27">
        <v>234</v>
      </c>
      <c r="K557" s="27">
        <v>323.89999999999998</v>
      </c>
      <c r="L557" s="27">
        <v>9.5</v>
      </c>
      <c r="M557" s="27">
        <f t="shared" ca="1" si="26"/>
        <v>0</v>
      </c>
      <c r="N557" s="27">
        <v>77.8</v>
      </c>
      <c r="O557" s="27">
        <f t="shared" ca="1" si="27"/>
        <v>0</v>
      </c>
      <c r="P557" s="27">
        <v>70</v>
      </c>
      <c r="Q557" s="27">
        <v>-48</v>
      </c>
      <c r="R557" s="27">
        <v>0</v>
      </c>
      <c r="S557" s="27">
        <v>0</v>
      </c>
      <c r="T557" s="27">
        <v>0</v>
      </c>
      <c r="U557" s="27">
        <v>0</v>
      </c>
      <c r="V557" s="27">
        <v>0</v>
      </c>
      <c r="W557" s="27">
        <v>0</v>
      </c>
      <c r="X557" s="27">
        <v>0</v>
      </c>
      <c r="Y557" s="27">
        <v>10</v>
      </c>
      <c r="Z557" s="27">
        <v>0</v>
      </c>
      <c r="AA557" s="27">
        <v>0</v>
      </c>
      <c r="AB557" s="27">
        <v>0</v>
      </c>
      <c r="AC557" s="27">
        <v>0</v>
      </c>
      <c r="AD557" s="27">
        <v>0</v>
      </c>
      <c r="AE557" s="27">
        <v>0</v>
      </c>
      <c r="AF557" s="27">
        <v>0</v>
      </c>
      <c r="AG557" s="27">
        <v>0</v>
      </c>
      <c r="AH557" s="27">
        <v>30</v>
      </c>
      <c r="AI557" s="27">
        <v>300</v>
      </c>
    </row>
    <row r="558" spans="1:35">
      <c r="A558" s="5"/>
      <c r="B558" s="5"/>
      <c r="C558" s="5" t="s">
        <v>296</v>
      </c>
      <c r="D558" s="5" t="s">
        <v>324</v>
      </c>
      <c r="E558" s="5"/>
      <c r="F558" s="5"/>
      <c r="G558" s="26" t="str">
        <f t="shared" si="28"/>
        <v/>
      </c>
      <c r="I558" s="27">
        <v>234</v>
      </c>
      <c r="J558" s="27">
        <v>244</v>
      </c>
      <c r="K558" s="27">
        <v>323.89999999999998</v>
      </c>
      <c r="L558" s="27">
        <v>9.5</v>
      </c>
      <c r="M558" s="27">
        <f t="shared" ca="1" si="26"/>
        <v>0</v>
      </c>
      <c r="N558" s="27">
        <v>77.8</v>
      </c>
      <c r="O558" s="27">
        <f t="shared" ca="1" si="27"/>
        <v>0</v>
      </c>
      <c r="P558" s="27">
        <v>70</v>
      </c>
      <c r="Q558" s="27">
        <v>-48</v>
      </c>
      <c r="R558" s="27">
        <v>0</v>
      </c>
      <c r="S558" s="27">
        <v>0</v>
      </c>
      <c r="T558" s="27">
        <v>0</v>
      </c>
      <c r="U558" s="27">
        <v>0</v>
      </c>
      <c r="V558" s="27">
        <v>0</v>
      </c>
      <c r="W558" s="27">
        <v>0</v>
      </c>
      <c r="X558" s="27">
        <v>0</v>
      </c>
      <c r="Y558" s="27">
        <v>10</v>
      </c>
      <c r="Z558" s="27">
        <v>0</v>
      </c>
      <c r="AA558" s="27">
        <v>0</v>
      </c>
      <c r="AB558" s="27">
        <v>0</v>
      </c>
      <c r="AC558" s="27">
        <v>0</v>
      </c>
      <c r="AD558" s="27">
        <v>0</v>
      </c>
      <c r="AE558" s="27">
        <v>0</v>
      </c>
      <c r="AF558" s="27">
        <v>0</v>
      </c>
      <c r="AG558" s="27">
        <v>0</v>
      </c>
      <c r="AH558" s="27">
        <v>30</v>
      </c>
      <c r="AI558" s="27">
        <v>300</v>
      </c>
    </row>
    <row r="559" spans="1:35">
      <c r="A559" s="5"/>
      <c r="B559" s="5"/>
      <c r="C559" s="5" t="s">
        <v>298</v>
      </c>
      <c r="D559" s="5" t="s">
        <v>325</v>
      </c>
      <c r="E559" s="5"/>
      <c r="F559" s="5"/>
      <c r="G559" s="26" t="str">
        <f t="shared" si="28"/>
        <v/>
      </c>
      <c r="I559" s="27">
        <v>244</v>
      </c>
      <c r="J559" s="27">
        <v>238</v>
      </c>
      <c r="K559" s="27">
        <v>323.89999999999998</v>
      </c>
      <c r="L559" s="27">
        <v>9.5</v>
      </c>
      <c r="M559" s="27">
        <f t="shared" ca="1" si="26"/>
        <v>0</v>
      </c>
      <c r="N559" s="27">
        <v>77.8</v>
      </c>
      <c r="O559" s="27">
        <f t="shared" ca="1" si="27"/>
        <v>0</v>
      </c>
      <c r="P559" s="27">
        <v>70</v>
      </c>
      <c r="Q559" s="27">
        <v>-48</v>
      </c>
      <c r="R559" s="27">
        <v>0</v>
      </c>
      <c r="S559" s="27">
        <v>0</v>
      </c>
      <c r="T559" s="27">
        <v>0</v>
      </c>
      <c r="U559" s="27">
        <v>0</v>
      </c>
      <c r="V559" s="27">
        <v>0</v>
      </c>
      <c r="W559" s="27">
        <v>0</v>
      </c>
      <c r="X559" s="27">
        <v>0</v>
      </c>
      <c r="Y559" s="27">
        <v>10</v>
      </c>
      <c r="Z559" s="27">
        <v>0</v>
      </c>
      <c r="AA559" s="27">
        <v>0</v>
      </c>
      <c r="AB559" s="27">
        <v>0</v>
      </c>
      <c r="AC559" s="27">
        <v>0</v>
      </c>
      <c r="AD559" s="27">
        <v>0</v>
      </c>
      <c r="AE559" s="27">
        <v>0</v>
      </c>
      <c r="AF559" s="27">
        <v>0</v>
      </c>
      <c r="AG559" s="27">
        <v>0</v>
      </c>
      <c r="AH559" s="27">
        <v>30</v>
      </c>
      <c r="AI559" s="27">
        <v>300</v>
      </c>
    </row>
    <row r="560" spans="1:35">
      <c r="A560" s="5"/>
      <c r="B560" s="5"/>
      <c r="C560" s="5" t="s">
        <v>326</v>
      </c>
      <c r="D560" s="5" t="s">
        <v>327</v>
      </c>
      <c r="E560" s="5"/>
      <c r="F560" s="5"/>
      <c r="G560" s="26" t="str">
        <f t="shared" si="28"/>
        <v/>
      </c>
      <c r="I560" s="27">
        <v>238</v>
      </c>
      <c r="J560" s="27">
        <v>239</v>
      </c>
      <c r="K560" s="27">
        <v>323.89999999999998</v>
      </c>
      <c r="L560" s="27">
        <v>9.5</v>
      </c>
      <c r="M560" s="27">
        <f t="shared" ca="1" si="26"/>
        <v>0</v>
      </c>
      <c r="N560" s="27">
        <v>77.8</v>
      </c>
      <c r="O560" s="27">
        <f t="shared" ca="1" si="27"/>
        <v>0</v>
      </c>
      <c r="P560" s="27">
        <v>70</v>
      </c>
      <c r="Q560" s="27">
        <v>-48</v>
      </c>
      <c r="R560" s="27">
        <v>0</v>
      </c>
      <c r="S560" s="27">
        <v>0</v>
      </c>
      <c r="T560" s="27">
        <v>0</v>
      </c>
      <c r="U560" s="27">
        <v>0</v>
      </c>
      <c r="V560" s="27">
        <v>0</v>
      </c>
      <c r="W560" s="27">
        <v>0</v>
      </c>
      <c r="X560" s="27">
        <v>0</v>
      </c>
      <c r="Y560" s="27">
        <v>10</v>
      </c>
      <c r="Z560" s="27">
        <v>0</v>
      </c>
      <c r="AA560" s="27">
        <v>0</v>
      </c>
      <c r="AB560" s="27">
        <v>0</v>
      </c>
      <c r="AC560" s="27">
        <v>0</v>
      </c>
      <c r="AD560" s="27">
        <v>0</v>
      </c>
      <c r="AE560" s="27">
        <v>0</v>
      </c>
      <c r="AF560" s="27">
        <v>0</v>
      </c>
      <c r="AG560" s="27">
        <v>0</v>
      </c>
      <c r="AH560" s="27">
        <v>30</v>
      </c>
      <c r="AI560" s="27">
        <v>300</v>
      </c>
    </row>
    <row r="561" spans="1:35">
      <c r="A561" s="5"/>
      <c r="B561" s="5"/>
      <c r="C561" s="5" t="s">
        <v>328</v>
      </c>
      <c r="D561" s="5" t="s">
        <v>329</v>
      </c>
      <c r="E561" s="5"/>
      <c r="F561" s="5"/>
      <c r="G561" s="26" t="str">
        <f t="shared" si="28"/>
        <v/>
      </c>
      <c r="I561" s="27">
        <v>239</v>
      </c>
      <c r="J561" s="27">
        <v>240</v>
      </c>
      <c r="K561" s="27">
        <v>273</v>
      </c>
      <c r="L561" s="27">
        <v>9.27</v>
      </c>
      <c r="M561" s="27">
        <f t="shared" ca="1" si="26"/>
        <v>150</v>
      </c>
      <c r="N561" s="27">
        <v>77.8</v>
      </c>
      <c r="O561" s="27" t="e">
        <f t="shared" ca="1" si="27"/>
        <v>#N/A</v>
      </c>
      <c r="P561" s="27">
        <v>70</v>
      </c>
      <c r="Q561" s="27">
        <v>-48</v>
      </c>
      <c r="R561" s="27">
        <v>0</v>
      </c>
      <c r="S561" s="27">
        <v>0</v>
      </c>
      <c r="T561" s="27">
        <v>0</v>
      </c>
      <c r="U561" s="27">
        <v>0</v>
      </c>
      <c r="V561" s="27">
        <v>0</v>
      </c>
      <c r="W561" s="27">
        <v>0</v>
      </c>
      <c r="X561" s="27">
        <v>0</v>
      </c>
      <c r="Y561" s="27">
        <v>10</v>
      </c>
      <c r="Z561" s="27">
        <v>0</v>
      </c>
      <c r="AA561" s="27">
        <v>0</v>
      </c>
      <c r="AB561" s="27">
        <v>0</v>
      </c>
      <c r="AC561" s="27">
        <v>0</v>
      </c>
      <c r="AD561" s="27">
        <v>0</v>
      </c>
      <c r="AE561" s="27">
        <v>0</v>
      </c>
      <c r="AF561" s="27">
        <v>0</v>
      </c>
      <c r="AG561" s="27">
        <v>0</v>
      </c>
      <c r="AH561" s="27">
        <v>30</v>
      </c>
      <c r="AI561" s="27">
        <v>250</v>
      </c>
    </row>
    <row r="562" spans="1:35">
      <c r="A562" s="5"/>
      <c r="B562" s="5"/>
      <c r="C562" s="5" t="s">
        <v>304</v>
      </c>
      <c r="D562" s="5" t="s">
        <v>330</v>
      </c>
      <c r="E562" s="5"/>
      <c r="F562" s="5"/>
      <c r="G562" s="26" t="str">
        <f t="shared" si="28"/>
        <v/>
      </c>
      <c r="I562" s="27">
        <v>240</v>
      </c>
      <c r="J562" s="27">
        <v>250</v>
      </c>
      <c r="K562" s="27">
        <v>273</v>
      </c>
      <c r="L562" s="27">
        <v>9.27</v>
      </c>
      <c r="M562" s="27">
        <f t="shared" ca="1" si="26"/>
        <v>0</v>
      </c>
      <c r="N562" s="27">
        <v>77.8</v>
      </c>
      <c r="O562" s="27">
        <f t="shared" ca="1" si="27"/>
        <v>0</v>
      </c>
      <c r="P562" s="27">
        <v>70</v>
      </c>
      <c r="Q562" s="27">
        <v>-48</v>
      </c>
      <c r="R562" s="27">
        <v>0</v>
      </c>
      <c r="S562" s="27">
        <v>0</v>
      </c>
      <c r="T562" s="27">
        <v>0</v>
      </c>
      <c r="U562" s="27">
        <v>0</v>
      </c>
      <c r="V562" s="27">
        <v>0</v>
      </c>
      <c r="W562" s="27">
        <v>0</v>
      </c>
      <c r="X562" s="27">
        <v>0</v>
      </c>
      <c r="Y562" s="27">
        <v>10</v>
      </c>
      <c r="Z562" s="27">
        <v>0</v>
      </c>
      <c r="AA562" s="27">
        <v>0</v>
      </c>
      <c r="AB562" s="27">
        <v>0</v>
      </c>
      <c r="AC562" s="27">
        <v>0</v>
      </c>
      <c r="AD562" s="27">
        <v>0</v>
      </c>
      <c r="AE562" s="27">
        <v>0</v>
      </c>
      <c r="AF562" s="27">
        <v>0</v>
      </c>
      <c r="AG562" s="27">
        <v>0</v>
      </c>
      <c r="AH562" s="27">
        <v>30</v>
      </c>
      <c r="AI562" s="27">
        <v>250</v>
      </c>
    </row>
    <row r="563" spans="1:35">
      <c r="A563" s="5"/>
      <c r="B563" s="5"/>
      <c r="C563" s="5" t="s">
        <v>331</v>
      </c>
      <c r="D563" s="5" t="s">
        <v>332</v>
      </c>
      <c r="E563" s="5"/>
      <c r="F563" s="5"/>
      <c r="G563" s="26" t="str">
        <f t="shared" si="28"/>
        <v/>
      </c>
      <c r="I563" s="27">
        <v>250</v>
      </c>
      <c r="J563" s="27">
        <v>260</v>
      </c>
      <c r="K563" s="27">
        <v>168.3</v>
      </c>
      <c r="L563" s="27">
        <v>7.11</v>
      </c>
      <c r="M563" s="27">
        <f t="shared" ca="1" si="26"/>
        <v>0</v>
      </c>
      <c r="N563" s="27">
        <v>77.8</v>
      </c>
      <c r="O563" s="27">
        <f t="shared" ca="1" si="27"/>
        <v>0</v>
      </c>
      <c r="P563" s="27">
        <v>110</v>
      </c>
      <c r="Q563" s="27">
        <v>-48</v>
      </c>
      <c r="R563" s="27">
        <v>0</v>
      </c>
      <c r="S563" s="27">
        <v>0</v>
      </c>
      <c r="T563" s="27">
        <v>0</v>
      </c>
      <c r="U563" s="27">
        <v>0</v>
      </c>
      <c r="V563" s="27">
        <v>0</v>
      </c>
      <c r="W563" s="27">
        <v>0</v>
      </c>
      <c r="X563" s="27">
        <v>0</v>
      </c>
      <c r="Y563" s="27">
        <v>17</v>
      </c>
      <c r="Z563" s="27">
        <v>0</v>
      </c>
      <c r="AA563" s="27">
        <v>0</v>
      </c>
      <c r="AB563" s="27">
        <v>0</v>
      </c>
      <c r="AC563" s="27">
        <v>0</v>
      </c>
      <c r="AD563" s="27">
        <v>0</v>
      </c>
      <c r="AE563" s="27">
        <v>0</v>
      </c>
      <c r="AF563" s="27">
        <v>0</v>
      </c>
      <c r="AG563" s="27">
        <v>0</v>
      </c>
      <c r="AH563" s="27">
        <v>62</v>
      </c>
      <c r="AI563" s="27">
        <v>150</v>
      </c>
    </row>
    <row r="564" spans="1:35">
      <c r="A564" s="5"/>
      <c r="B564" s="5"/>
      <c r="C564" s="5" t="s">
        <v>333</v>
      </c>
      <c r="D564" s="5" t="s">
        <v>334</v>
      </c>
      <c r="E564" s="5"/>
      <c r="F564" s="5"/>
      <c r="G564" s="26" t="str">
        <f t="shared" si="28"/>
        <v/>
      </c>
      <c r="I564" s="27">
        <v>260</v>
      </c>
      <c r="J564" s="27">
        <v>270</v>
      </c>
      <c r="K564" s="27">
        <v>219.1</v>
      </c>
      <c r="L564" s="27">
        <v>8.18</v>
      </c>
      <c r="M564" s="27" t="str">
        <f t="shared" ca="1" si="26"/>
        <v>300</v>
      </c>
      <c r="N564" s="27">
        <v>77.8</v>
      </c>
      <c r="O564" s="27">
        <f t="shared" ca="1" si="27"/>
        <v>330.2</v>
      </c>
      <c r="P564" s="27">
        <v>110</v>
      </c>
      <c r="Q564" s="27">
        <v>-48</v>
      </c>
      <c r="R564" s="27">
        <v>0</v>
      </c>
      <c r="S564" s="27">
        <v>0</v>
      </c>
      <c r="T564" s="27">
        <v>0</v>
      </c>
      <c r="U564" s="27">
        <v>0</v>
      </c>
      <c r="V564" s="27">
        <v>0</v>
      </c>
      <c r="W564" s="27">
        <v>0</v>
      </c>
      <c r="X564" s="27">
        <v>0</v>
      </c>
      <c r="Y564" s="27">
        <v>17</v>
      </c>
      <c r="Z564" s="27">
        <v>0</v>
      </c>
      <c r="AA564" s="27">
        <v>0</v>
      </c>
      <c r="AB564" s="27">
        <v>0</v>
      </c>
      <c r="AC564" s="27">
        <v>0</v>
      </c>
      <c r="AD564" s="27">
        <v>0</v>
      </c>
      <c r="AE564" s="27">
        <v>0</v>
      </c>
      <c r="AF564" s="27">
        <v>0</v>
      </c>
      <c r="AG564" s="27">
        <v>0</v>
      </c>
      <c r="AH564" s="27">
        <v>62</v>
      </c>
      <c r="AI564" s="27">
        <v>200</v>
      </c>
    </row>
    <row r="565" spans="1:35">
      <c r="A565" s="5"/>
      <c r="B565" s="5"/>
      <c r="C565" s="5" t="s">
        <v>310</v>
      </c>
      <c r="D565" s="5" t="s">
        <v>293</v>
      </c>
      <c r="E565" s="5"/>
      <c r="F565" s="5"/>
      <c r="G565" s="26" t="str">
        <f t="shared" si="28"/>
        <v/>
      </c>
      <c r="I565" s="27">
        <v>270</v>
      </c>
      <c r="J565" s="27">
        <v>280</v>
      </c>
      <c r="K565" s="27">
        <v>219.1</v>
      </c>
      <c r="L565" s="27">
        <v>8.18</v>
      </c>
      <c r="M565" s="27">
        <f t="shared" ca="1" si="26"/>
        <v>0</v>
      </c>
      <c r="N565" s="27">
        <v>77.8</v>
      </c>
      <c r="O565" s="27">
        <f t="shared" ca="1" si="27"/>
        <v>0</v>
      </c>
      <c r="P565" s="27">
        <v>110</v>
      </c>
      <c r="Q565" s="27">
        <v>-48</v>
      </c>
      <c r="R565" s="27">
        <v>0</v>
      </c>
      <c r="S565" s="27">
        <v>0</v>
      </c>
      <c r="T565" s="27">
        <v>0</v>
      </c>
      <c r="U565" s="27">
        <v>0</v>
      </c>
      <c r="V565" s="27">
        <v>0</v>
      </c>
      <c r="W565" s="27">
        <v>0</v>
      </c>
      <c r="X565" s="27">
        <v>0</v>
      </c>
      <c r="Y565" s="27">
        <v>17</v>
      </c>
      <c r="Z565" s="27">
        <v>0</v>
      </c>
      <c r="AA565" s="27">
        <v>0</v>
      </c>
      <c r="AB565" s="27">
        <v>0</v>
      </c>
      <c r="AC565" s="27">
        <v>0</v>
      </c>
      <c r="AD565" s="27">
        <v>0</v>
      </c>
      <c r="AE565" s="27">
        <v>0</v>
      </c>
      <c r="AF565" s="27">
        <v>0</v>
      </c>
      <c r="AG565" s="27">
        <v>0</v>
      </c>
      <c r="AH565" s="27">
        <v>62</v>
      </c>
      <c r="AI565" s="27">
        <v>200</v>
      </c>
    </row>
    <row r="566" spans="1:35">
      <c r="A566" s="5"/>
      <c r="B566" s="5"/>
      <c r="C566" s="5" t="s">
        <v>335</v>
      </c>
      <c r="D566" s="5" t="s">
        <v>336</v>
      </c>
      <c r="E566" s="5" t="s">
        <v>314</v>
      </c>
      <c r="F566" s="5"/>
      <c r="G566" s="26" t="str">
        <f t="shared" si="28"/>
        <v/>
      </c>
      <c r="I566" s="27">
        <v>280</v>
      </c>
      <c r="J566" s="27">
        <v>285</v>
      </c>
      <c r="K566" s="27">
        <v>219.1</v>
      </c>
      <c r="L566" s="27">
        <v>8.18</v>
      </c>
      <c r="M566" s="27" t="str">
        <f t="shared" ca="1" si="26"/>
        <v>300</v>
      </c>
      <c r="N566" s="27">
        <v>77.8</v>
      </c>
      <c r="O566" s="27">
        <f t="shared" ca="1" si="27"/>
        <v>330.2</v>
      </c>
      <c r="P566" s="27">
        <v>110</v>
      </c>
      <c r="Q566" s="27">
        <v>-48</v>
      </c>
      <c r="R566" s="27">
        <v>0</v>
      </c>
      <c r="S566" s="27">
        <v>0</v>
      </c>
      <c r="T566" s="27">
        <v>0</v>
      </c>
      <c r="U566" s="27">
        <v>0</v>
      </c>
      <c r="V566" s="27">
        <v>0</v>
      </c>
      <c r="W566" s="27">
        <v>0</v>
      </c>
      <c r="X566" s="27">
        <v>0</v>
      </c>
      <c r="Y566" s="27">
        <v>17</v>
      </c>
      <c r="Z566" s="27">
        <v>0</v>
      </c>
      <c r="AA566" s="27">
        <v>0</v>
      </c>
      <c r="AB566" s="27">
        <v>0</v>
      </c>
      <c r="AC566" s="27">
        <v>0</v>
      </c>
      <c r="AD566" s="27">
        <v>0</v>
      </c>
      <c r="AE566" s="27">
        <v>0</v>
      </c>
      <c r="AF566" s="27">
        <v>0</v>
      </c>
      <c r="AG566" s="27">
        <v>0</v>
      </c>
      <c r="AH566" s="27">
        <v>62</v>
      </c>
      <c r="AI566" s="27">
        <v>200</v>
      </c>
    </row>
    <row r="567" spans="1:35">
      <c r="A567" s="5"/>
      <c r="B567" s="5"/>
      <c r="C567" s="5" t="s">
        <v>337</v>
      </c>
      <c r="D567" s="5"/>
      <c r="E567" s="5"/>
      <c r="F567" s="5"/>
      <c r="G567" s="26" t="str">
        <f t="shared" si="28"/>
        <v/>
      </c>
      <c r="I567" s="27">
        <v>285</v>
      </c>
      <c r="J567" s="27">
        <v>290</v>
      </c>
      <c r="K567" s="27">
        <v>323.89999999999998</v>
      </c>
      <c r="L567" s="27">
        <v>9.5</v>
      </c>
      <c r="M567" s="27" t="str">
        <f t="shared" ca="1" si="26"/>
        <v>300</v>
      </c>
      <c r="N567" s="27">
        <v>77.8</v>
      </c>
      <c r="O567" s="27">
        <f t="shared" ca="1" si="27"/>
        <v>405.8</v>
      </c>
      <c r="P567" s="27">
        <v>110</v>
      </c>
      <c r="Q567" s="27">
        <v>-48</v>
      </c>
      <c r="R567" s="27">
        <v>0</v>
      </c>
      <c r="S567" s="27">
        <v>0</v>
      </c>
      <c r="T567" s="27">
        <v>0</v>
      </c>
      <c r="U567" s="27">
        <v>0</v>
      </c>
      <c r="V567" s="27">
        <v>0</v>
      </c>
      <c r="W567" s="27">
        <v>0</v>
      </c>
      <c r="X567" s="27">
        <v>0</v>
      </c>
      <c r="Y567" s="27">
        <v>17</v>
      </c>
      <c r="Z567" s="27">
        <v>0</v>
      </c>
      <c r="AA567" s="27">
        <v>0</v>
      </c>
      <c r="AB567" s="27">
        <v>0</v>
      </c>
      <c r="AC567" s="27">
        <v>0</v>
      </c>
      <c r="AD567" s="27">
        <v>0</v>
      </c>
      <c r="AE567" s="27">
        <v>0</v>
      </c>
      <c r="AF567" s="27">
        <v>0</v>
      </c>
      <c r="AG567" s="27">
        <v>0</v>
      </c>
      <c r="AH567" s="27">
        <v>62</v>
      </c>
      <c r="AI567" s="27">
        <v>300</v>
      </c>
    </row>
    <row r="568" spans="1:35">
      <c r="A568" s="5">
        <v>11294</v>
      </c>
      <c r="B568" s="5">
        <v>11295</v>
      </c>
      <c r="C568" s="5" t="s">
        <v>282</v>
      </c>
      <c r="D568" s="5" t="s">
        <v>283</v>
      </c>
      <c r="E568" s="5"/>
      <c r="F568" s="5"/>
      <c r="G568" s="26" t="str">
        <f t="shared" si="28"/>
        <v>11294 11295</v>
      </c>
      <c r="I568" s="27">
        <v>294</v>
      </c>
      <c r="J568" s="27">
        <v>291</v>
      </c>
      <c r="K568" s="27">
        <v>323.89999999999998</v>
      </c>
      <c r="L568" s="27">
        <v>9.5</v>
      </c>
      <c r="M568" s="27">
        <f t="shared" ca="1" si="26"/>
        <v>0</v>
      </c>
      <c r="N568" s="27">
        <v>77.8</v>
      </c>
      <c r="O568" s="27">
        <f t="shared" ca="1" si="27"/>
        <v>0</v>
      </c>
      <c r="P568" s="27">
        <v>110</v>
      </c>
      <c r="Q568" s="27">
        <v>-48</v>
      </c>
      <c r="R568" s="27">
        <v>0</v>
      </c>
      <c r="S568" s="27">
        <v>0</v>
      </c>
      <c r="T568" s="27">
        <v>0</v>
      </c>
      <c r="U568" s="27">
        <v>0</v>
      </c>
      <c r="V568" s="27">
        <v>0</v>
      </c>
      <c r="W568" s="27">
        <v>0</v>
      </c>
      <c r="X568" s="27">
        <v>0</v>
      </c>
      <c r="Y568" s="27">
        <v>17</v>
      </c>
      <c r="Z568" s="27">
        <v>0</v>
      </c>
      <c r="AA568" s="27">
        <v>0</v>
      </c>
      <c r="AB568" s="27">
        <v>0</v>
      </c>
      <c r="AC568" s="27">
        <v>0</v>
      </c>
      <c r="AD568" s="27">
        <v>0</v>
      </c>
      <c r="AE568" s="27">
        <v>0</v>
      </c>
      <c r="AF568" s="27">
        <v>0</v>
      </c>
      <c r="AG568" s="27">
        <v>0</v>
      </c>
      <c r="AH568" s="27">
        <v>62</v>
      </c>
      <c r="AI568" s="27">
        <v>300</v>
      </c>
    </row>
    <row r="569" spans="1:35">
      <c r="A569" s="5"/>
      <c r="B569" s="5"/>
      <c r="C569" s="5" t="s">
        <v>284</v>
      </c>
      <c r="D569" s="5" t="s">
        <v>318</v>
      </c>
      <c r="E569" s="5"/>
      <c r="F569" s="5"/>
      <c r="G569" s="26" t="str">
        <f>LEFT(RIGHT(D569,7),3)</f>
        <v>300</v>
      </c>
      <c r="I569" s="27">
        <v>291</v>
      </c>
      <c r="J569" s="27">
        <v>3183</v>
      </c>
      <c r="K569" s="27">
        <v>323.89999999999998</v>
      </c>
      <c r="L569" s="27">
        <v>9.5</v>
      </c>
      <c r="M569" s="27">
        <f t="shared" ca="1" si="26"/>
        <v>0</v>
      </c>
      <c r="N569" s="27">
        <v>77.8</v>
      </c>
      <c r="O569" s="27">
        <f t="shared" ca="1" si="27"/>
        <v>0</v>
      </c>
      <c r="P569" s="27">
        <v>110</v>
      </c>
      <c r="Q569" s="27">
        <v>-48</v>
      </c>
      <c r="R569" s="27">
        <v>0</v>
      </c>
      <c r="S569" s="27">
        <v>0</v>
      </c>
      <c r="T569" s="27">
        <v>0</v>
      </c>
      <c r="U569" s="27">
        <v>0</v>
      </c>
      <c r="V569" s="27">
        <v>0</v>
      </c>
      <c r="W569" s="27">
        <v>0</v>
      </c>
      <c r="X569" s="27">
        <v>0</v>
      </c>
      <c r="Y569" s="27">
        <v>17</v>
      </c>
      <c r="Z569" s="27">
        <v>0</v>
      </c>
      <c r="AA569" s="27">
        <v>0</v>
      </c>
      <c r="AB569" s="27">
        <v>0</v>
      </c>
      <c r="AC569" s="27">
        <v>0</v>
      </c>
      <c r="AD569" s="27">
        <v>0</v>
      </c>
      <c r="AE569" s="27">
        <v>0</v>
      </c>
      <c r="AF569" s="27">
        <v>0</v>
      </c>
      <c r="AG569" s="27">
        <v>0</v>
      </c>
      <c r="AH569" s="27">
        <v>62</v>
      </c>
      <c r="AI569" s="27">
        <v>300</v>
      </c>
    </row>
    <row r="570" spans="1:35">
      <c r="A570" s="5"/>
      <c r="B570" s="5"/>
      <c r="C570" s="5" t="s">
        <v>338</v>
      </c>
      <c r="D570" s="5" t="s">
        <v>339</v>
      </c>
      <c r="E570" s="5" t="s">
        <v>340</v>
      </c>
      <c r="F570" s="5"/>
      <c r="G570" s="26" t="str">
        <f>RIGHT(C570,7)</f>
        <v xml:space="preserve"> 77.851</v>
      </c>
      <c r="I570" s="27">
        <v>291</v>
      </c>
      <c r="J570" s="27">
        <v>2911</v>
      </c>
      <c r="K570" s="27">
        <v>323.89999999999998</v>
      </c>
      <c r="L570" s="27">
        <v>9.5</v>
      </c>
      <c r="M570" s="27">
        <f t="shared" ca="1" si="26"/>
        <v>0</v>
      </c>
      <c r="N570" s="27">
        <v>77.8</v>
      </c>
      <c r="O570" s="27">
        <f t="shared" ca="1" si="27"/>
        <v>0</v>
      </c>
      <c r="P570" s="27">
        <v>110</v>
      </c>
      <c r="Q570" s="27">
        <v>-48</v>
      </c>
      <c r="R570" s="27">
        <v>0</v>
      </c>
      <c r="S570" s="27">
        <v>0</v>
      </c>
      <c r="T570" s="27">
        <v>0</v>
      </c>
      <c r="U570" s="27">
        <v>0</v>
      </c>
      <c r="V570" s="27">
        <v>0</v>
      </c>
      <c r="W570" s="27">
        <v>0</v>
      </c>
      <c r="X570" s="27">
        <v>0</v>
      </c>
      <c r="Y570" s="27">
        <v>17</v>
      </c>
      <c r="Z570" s="27">
        <v>0</v>
      </c>
      <c r="AA570" s="27">
        <v>0</v>
      </c>
      <c r="AB570" s="27">
        <v>0</v>
      </c>
      <c r="AC570" s="27">
        <v>0</v>
      </c>
      <c r="AD570" s="27">
        <v>0</v>
      </c>
      <c r="AE570" s="27">
        <v>0</v>
      </c>
      <c r="AF570" s="27">
        <v>0</v>
      </c>
      <c r="AG570" s="27">
        <v>0</v>
      </c>
      <c r="AH570" s="27">
        <v>62</v>
      </c>
      <c r="AI570" s="27">
        <v>300</v>
      </c>
    </row>
    <row r="571" spans="1:35">
      <c r="A571" s="5"/>
      <c r="B571" s="5"/>
      <c r="C571" s="5" t="s">
        <v>320</v>
      </c>
      <c r="D571" s="5" t="s">
        <v>290</v>
      </c>
      <c r="E571" s="5" t="s">
        <v>321</v>
      </c>
      <c r="F571" s="5"/>
      <c r="G571" s="26" t="str">
        <f t="shared" si="28"/>
        <v/>
      </c>
      <c r="I571" s="27">
        <v>2911</v>
      </c>
      <c r="J571" s="27">
        <v>292</v>
      </c>
      <c r="K571" s="27">
        <v>323.89999999999998</v>
      </c>
      <c r="L571" s="27">
        <v>9.5</v>
      </c>
      <c r="M571" s="27">
        <f t="shared" ca="1" si="26"/>
        <v>0</v>
      </c>
      <c r="N571" s="27"/>
      <c r="O571" s="27">
        <f t="shared" ca="1" si="27"/>
        <v>0</v>
      </c>
      <c r="P571" s="27">
        <v>20</v>
      </c>
      <c r="Q571" s="27">
        <v>20</v>
      </c>
      <c r="R571" s="27">
        <v>0</v>
      </c>
      <c r="S571" s="27">
        <v>0</v>
      </c>
      <c r="T571" s="27">
        <v>0</v>
      </c>
      <c r="U571" s="27">
        <v>0</v>
      </c>
      <c r="V571" s="27">
        <v>0</v>
      </c>
      <c r="W571" s="27">
        <v>0</v>
      </c>
      <c r="X571" s="27">
        <v>0</v>
      </c>
      <c r="Y571" s="27">
        <v>1</v>
      </c>
      <c r="Z571" s="27">
        <v>1</v>
      </c>
      <c r="AA571" s="27">
        <v>0</v>
      </c>
      <c r="AB571" s="27">
        <v>0</v>
      </c>
      <c r="AC571" s="27">
        <v>0</v>
      </c>
      <c r="AD571" s="27">
        <v>0</v>
      </c>
      <c r="AE571" s="27">
        <v>0</v>
      </c>
      <c r="AF571" s="27">
        <v>0</v>
      </c>
      <c r="AG571" s="27">
        <v>0</v>
      </c>
      <c r="AH571" s="27">
        <v>62</v>
      </c>
      <c r="AI571" s="27">
        <v>300</v>
      </c>
    </row>
    <row r="572" spans="1:35">
      <c r="A572" s="5"/>
      <c r="B572" s="5"/>
      <c r="C572" s="5" t="s">
        <v>292</v>
      </c>
      <c r="D572" s="5" t="s">
        <v>322</v>
      </c>
      <c r="E572" s="5"/>
      <c r="F572" s="5"/>
      <c r="G572" s="26" t="str">
        <f t="shared" si="28"/>
        <v/>
      </c>
    </row>
    <row r="573" spans="1:35">
      <c r="A573" s="5"/>
      <c r="B573" s="5"/>
      <c r="C573" s="5" t="s">
        <v>294</v>
      </c>
      <c r="D573" s="5" t="s">
        <v>323</v>
      </c>
      <c r="E573" s="5"/>
      <c r="F573" s="5"/>
      <c r="G573" s="26" t="str">
        <f t="shared" si="28"/>
        <v/>
      </c>
    </row>
    <row r="574" spans="1:35">
      <c r="A574" s="5"/>
      <c r="B574" s="5"/>
      <c r="C574" s="5" t="s">
        <v>296</v>
      </c>
      <c r="D574" s="5" t="s">
        <v>324</v>
      </c>
      <c r="E574" s="5"/>
      <c r="F574" s="5"/>
      <c r="G574" s="26" t="str">
        <f t="shared" si="28"/>
        <v/>
      </c>
    </row>
    <row r="575" spans="1:35">
      <c r="A575" s="5"/>
      <c r="B575" s="5"/>
      <c r="C575" s="5" t="s">
        <v>298</v>
      </c>
      <c r="D575" s="5" t="s">
        <v>325</v>
      </c>
      <c r="E575" s="5"/>
      <c r="F575" s="5"/>
      <c r="G575" s="26" t="str">
        <f t="shared" si="28"/>
        <v/>
      </c>
    </row>
    <row r="576" spans="1:35">
      <c r="A576" s="5"/>
      <c r="B576" s="5"/>
      <c r="C576" s="5" t="s">
        <v>326</v>
      </c>
      <c r="D576" s="5" t="s">
        <v>327</v>
      </c>
      <c r="E576" s="5"/>
      <c r="F576" s="5"/>
      <c r="G576" s="26" t="str">
        <f t="shared" si="28"/>
        <v/>
      </c>
    </row>
    <row r="577" spans="1:7">
      <c r="A577" s="5"/>
      <c r="B577" s="5"/>
      <c r="C577" s="5" t="s">
        <v>328</v>
      </c>
      <c r="D577" s="5" t="s">
        <v>329</v>
      </c>
      <c r="E577" s="5"/>
      <c r="F577" s="5"/>
      <c r="G577" s="26" t="str">
        <f t="shared" si="28"/>
        <v/>
      </c>
    </row>
    <row r="578" spans="1:7">
      <c r="A578" s="5"/>
      <c r="B578" s="5"/>
      <c r="C578" s="5" t="s">
        <v>304</v>
      </c>
      <c r="D578" s="5" t="s">
        <v>330</v>
      </c>
      <c r="E578" s="5"/>
      <c r="F578" s="5"/>
      <c r="G578" s="26" t="str">
        <f t="shared" si="28"/>
        <v/>
      </c>
    </row>
    <row r="579" spans="1:7">
      <c r="A579" s="5"/>
      <c r="B579" s="5"/>
      <c r="C579" s="5" t="s">
        <v>331</v>
      </c>
      <c r="D579" s="5" t="s">
        <v>332</v>
      </c>
      <c r="E579" s="5"/>
      <c r="F579" s="5"/>
      <c r="G579" s="26" t="str">
        <f t="shared" si="28"/>
        <v/>
      </c>
    </row>
    <row r="580" spans="1:7">
      <c r="A580" s="5"/>
      <c r="B580" s="5"/>
      <c r="C580" s="5" t="s">
        <v>333</v>
      </c>
      <c r="D580" s="5" t="s">
        <v>334</v>
      </c>
      <c r="E580" s="5"/>
      <c r="F580" s="5"/>
      <c r="G580" s="26" t="str">
        <f t="shared" si="28"/>
        <v/>
      </c>
    </row>
    <row r="581" spans="1:7">
      <c r="A581" s="5"/>
      <c r="B581" s="5"/>
      <c r="C581" s="5" t="s">
        <v>310</v>
      </c>
      <c r="D581" s="5" t="s">
        <v>293</v>
      </c>
      <c r="E581" s="5"/>
      <c r="F581" s="5"/>
      <c r="G581" s="26" t="str">
        <f t="shared" si="28"/>
        <v/>
      </c>
    </row>
    <row r="582" spans="1:7">
      <c r="A582" s="5"/>
      <c r="B582" s="5"/>
      <c r="C582" s="5" t="s">
        <v>335</v>
      </c>
      <c r="D582" s="5" t="s">
        <v>336</v>
      </c>
      <c r="E582" s="5" t="s">
        <v>314</v>
      </c>
      <c r="F582" s="5"/>
      <c r="G582" s="26" t="str">
        <f t="shared" si="28"/>
        <v/>
      </c>
    </row>
    <row r="583" spans="1:7">
      <c r="A583" s="5"/>
      <c r="B583" s="5"/>
      <c r="C583" s="5" t="s">
        <v>337</v>
      </c>
      <c r="D583" s="5"/>
      <c r="E583" s="5"/>
      <c r="F583" s="5"/>
      <c r="G583" s="26" t="str">
        <f t="shared" si="28"/>
        <v/>
      </c>
    </row>
    <row r="584" spans="1:7">
      <c r="A584" s="5">
        <v>11355</v>
      </c>
      <c r="B584" s="5">
        <v>11360</v>
      </c>
      <c r="C584" s="5" t="s">
        <v>282</v>
      </c>
      <c r="D584" s="5" t="s">
        <v>283</v>
      </c>
      <c r="E584" s="5"/>
      <c r="F584" s="5"/>
      <c r="G584" s="26" t="str">
        <f t="shared" si="28"/>
        <v>11355 11360</v>
      </c>
    </row>
    <row r="585" spans="1:7">
      <c r="A585" s="5"/>
      <c r="B585" s="5"/>
      <c r="C585" s="5" t="s">
        <v>284</v>
      </c>
      <c r="D585" s="5" t="s">
        <v>318</v>
      </c>
      <c r="E585" s="5"/>
      <c r="F585" s="5"/>
      <c r="G585" s="26" t="str">
        <f>LEFT(RIGHT(D585,7),3)</f>
        <v>300</v>
      </c>
    </row>
    <row r="586" spans="1:7">
      <c r="A586" s="5"/>
      <c r="B586" s="5"/>
      <c r="C586" s="5" t="s">
        <v>286</v>
      </c>
      <c r="D586" s="5" t="s">
        <v>287</v>
      </c>
      <c r="E586" s="5" t="s">
        <v>288</v>
      </c>
      <c r="F586" s="5"/>
      <c r="G586" s="26">
        <v>196.08799999999999</v>
      </c>
    </row>
    <row r="587" spans="1:7">
      <c r="A587" s="5"/>
      <c r="B587" s="5"/>
      <c r="C587" s="5" t="s">
        <v>320</v>
      </c>
      <c r="D587" s="5" t="s">
        <v>290</v>
      </c>
      <c r="E587" s="5" t="s">
        <v>321</v>
      </c>
      <c r="F587" s="5"/>
      <c r="G587" s="26" t="str">
        <f t="shared" si="28"/>
        <v/>
      </c>
    </row>
    <row r="588" spans="1:7">
      <c r="A588" s="5"/>
      <c r="B588" s="5"/>
      <c r="C588" s="5" t="s">
        <v>292</v>
      </c>
      <c r="D588" s="5" t="s">
        <v>322</v>
      </c>
      <c r="E588" s="5"/>
      <c r="F588" s="5"/>
      <c r="G588" s="26" t="str">
        <f t="shared" si="28"/>
        <v/>
      </c>
    </row>
    <row r="589" spans="1:7">
      <c r="A589" s="5"/>
      <c r="B589" s="5"/>
      <c r="C589" s="5" t="s">
        <v>294</v>
      </c>
      <c r="D589" s="5" t="s">
        <v>323</v>
      </c>
      <c r="E589" s="5"/>
      <c r="F589" s="5"/>
      <c r="G589" s="26" t="str">
        <f t="shared" si="28"/>
        <v/>
      </c>
    </row>
    <row r="590" spans="1:7">
      <c r="A590" s="5"/>
      <c r="B590" s="5"/>
      <c r="C590" s="5" t="s">
        <v>296</v>
      </c>
      <c r="D590" s="5" t="s">
        <v>324</v>
      </c>
      <c r="E590" s="5"/>
      <c r="F590" s="5"/>
      <c r="G590" s="26" t="str">
        <f t="shared" si="28"/>
        <v/>
      </c>
    </row>
    <row r="591" spans="1:7">
      <c r="A591" s="5"/>
      <c r="B591" s="5"/>
      <c r="C591" s="5" t="s">
        <v>298</v>
      </c>
      <c r="D591" s="5" t="s">
        <v>325</v>
      </c>
      <c r="E591" s="5"/>
      <c r="F591" s="5"/>
      <c r="G591" s="26" t="str">
        <f t="shared" si="28"/>
        <v/>
      </c>
    </row>
    <row r="592" spans="1:7">
      <c r="A592" s="5"/>
      <c r="B592" s="5"/>
      <c r="C592" s="5" t="s">
        <v>326</v>
      </c>
      <c r="D592" s="5" t="s">
        <v>327</v>
      </c>
      <c r="E592" s="5"/>
      <c r="F592" s="5"/>
      <c r="G592" s="26" t="str">
        <f t="shared" si="28"/>
        <v/>
      </c>
    </row>
    <row r="593" spans="1:7">
      <c r="A593" s="5"/>
      <c r="B593" s="5"/>
      <c r="C593" s="5" t="s">
        <v>328</v>
      </c>
      <c r="D593" s="5" t="s">
        <v>329</v>
      </c>
      <c r="E593" s="5"/>
      <c r="F593" s="5"/>
      <c r="G593" s="26" t="str">
        <f t="shared" si="28"/>
        <v/>
      </c>
    </row>
    <row r="594" spans="1:7">
      <c r="A594" s="5"/>
      <c r="B594" s="5"/>
      <c r="C594" s="5" t="s">
        <v>304</v>
      </c>
      <c r="D594" s="5" t="s">
        <v>330</v>
      </c>
      <c r="E594" s="5"/>
      <c r="F594" s="5"/>
      <c r="G594" s="26" t="str">
        <f t="shared" si="28"/>
        <v/>
      </c>
    </row>
    <row r="595" spans="1:7">
      <c r="A595" s="5"/>
      <c r="B595" s="5"/>
      <c r="C595" s="5" t="s">
        <v>331</v>
      </c>
      <c r="D595" s="5" t="s">
        <v>332</v>
      </c>
      <c r="E595" s="5"/>
      <c r="F595" s="5"/>
      <c r="G595" s="26" t="str">
        <f t="shared" si="28"/>
        <v/>
      </c>
    </row>
    <row r="596" spans="1:7">
      <c r="A596" s="5"/>
      <c r="B596" s="5"/>
      <c r="C596" s="5" t="s">
        <v>333</v>
      </c>
      <c r="D596" s="5" t="s">
        <v>334</v>
      </c>
      <c r="E596" s="5"/>
      <c r="F596" s="5"/>
      <c r="G596" s="26" t="str">
        <f t="shared" si="28"/>
        <v/>
      </c>
    </row>
    <row r="597" spans="1:7">
      <c r="A597" s="5"/>
      <c r="B597" s="5"/>
      <c r="C597" s="5" t="s">
        <v>310</v>
      </c>
      <c r="D597" s="5" t="s">
        <v>293</v>
      </c>
      <c r="E597" s="5"/>
      <c r="F597" s="5"/>
      <c r="G597" s="26" t="str">
        <f t="shared" si="28"/>
        <v/>
      </c>
    </row>
    <row r="598" spans="1:7">
      <c r="A598" s="5"/>
      <c r="B598" s="5"/>
      <c r="C598" s="5" t="s">
        <v>335</v>
      </c>
      <c r="D598" s="5" t="s">
        <v>336</v>
      </c>
      <c r="E598" s="5" t="s">
        <v>314</v>
      </c>
      <c r="F598" s="5"/>
      <c r="G598" s="26" t="str">
        <f t="shared" si="28"/>
        <v/>
      </c>
    </row>
    <row r="599" spans="1:7">
      <c r="A599" s="5"/>
      <c r="B599" s="5"/>
      <c r="C599" s="5" t="s">
        <v>337</v>
      </c>
      <c r="D599" s="5"/>
      <c r="E599" s="5"/>
      <c r="F599" s="5"/>
      <c r="G599" s="26" t="str">
        <f t="shared" si="28"/>
        <v/>
      </c>
    </row>
    <row r="600" spans="1:7">
      <c r="A600" s="5">
        <v>114</v>
      </c>
      <c r="B600" s="5">
        <v>1140</v>
      </c>
      <c r="C600" s="5" t="s">
        <v>316</v>
      </c>
      <c r="D600" s="5" t="s">
        <v>317</v>
      </c>
      <c r="E600" s="5"/>
      <c r="F600" s="5"/>
      <c r="G600" s="26" t="str">
        <f t="shared" si="28"/>
        <v>114 1140</v>
      </c>
    </row>
    <row r="601" spans="1:7">
      <c r="A601" s="5"/>
      <c r="B601" s="5"/>
      <c r="C601" s="5" t="s">
        <v>284</v>
      </c>
      <c r="D601" s="5" t="s">
        <v>285</v>
      </c>
      <c r="E601" s="5"/>
      <c r="F601" s="5"/>
      <c r="G601" s="26" t="str">
        <f>LEFT(RIGHT(D601,7),3)</f>
        <v>150</v>
      </c>
    </row>
    <row r="602" spans="1:7">
      <c r="A602" s="5"/>
      <c r="B602" s="5"/>
      <c r="C602" s="5" t="s">
        <v>338</v>
      </c>
      <c r="D602" s="5" t="s">
        <v>339</v>
      </c>
      <c r="E602" s="5" t="s">
        <v>340</v>
      </c>
      <c r="F602" s="5"/>
      <c r="G602" s="26">
        <v>77.850999999999999</v>
      </c>
    </row>
    <row r="603" spans="1:7">
      <c r="A603" s="5"/>
      <c r="B603" s="5"/>
      <c r="C603" s="5" t="s">
        <v>289</v>
      </c>
      <c r="D603" s="5" t="s">
        <v>290</v>
      </c>
      <c r="E603" s="5" t="s">
        <v>291</v>
      </c>
      <c r="F603" s="5"/>
      <c r="G603" s="26" t="str">
        <f t="shared" si="28"/>
        <v/>
      </c>
    </row>
    <row r="604" spans="1:7">
      <c r="A604" s="5"/>
      <c r="B604" s="5"/>
      <c r="C604" s="5" t="s">
        <v>292</v>
      </c>
      <c r="D604" s="5" t="s">
        <v>293</v>
      </c>
      <c r="E604" s="5"/>
      <c r="F604" s="5"/>
      <c r="G604" s="26" t="str">
        <f t="shared" si="28"/>
        <v/>
      </c>
    </row>
    <row r="605" spans="1:7">
      <c r="A605" s="5"/>
      <c r="B605" s="5"/>
      <c r="C605" s="5" t="s">
        <v>294</v>
      </c>
      <c r="D605" s="5" t="s">
        <v>295</v>
      </c>
      <c r="E605" s="5"/>
      <c r="F605" s="5"/>
      <c r="G605" s="26" t="str">
        <f t="shared" si="28"/>
        <v/>
      </c>
    </row>
    <row r="606" spans="1:7">
      <c r="A606" s="5"/>
      <c r="B606" s="5"/>
      <c r="C606" s="5" t="s">
        <v>296</v>
      </c>
      <c r="D606" s="5" t="s">
        <v>297</v>
      </c>
      <c r="E606" s="5"/>
      <c r="F606" s="5"/>
      <c r="G606" s="26" t="str">
        <f t="shared" si="28"/>
        <v/>
      </c>
    </row>
    <row r="607" spans="1:7">
      <c r="A607" s="5"/>
      <c r="B607" s="5"/>
      <c r="C607" s="5" t="s">
        <v>298</v>
      </c>
      <c r="D607" s="5" t="s">
        <v>299</v>
      </c>
      <c r="E607" s="5" t="s">
        <v>300</v>
      </c>
      <c r="F607" s="5"/>
      <c r="G607" s="26" t="str">
        <f t="shared" si="28"/>
        <v/>
      </c>
    </row>
    <row r="608" spans="1:7">
      <c r="A608" s="5"/>
      <c r="B608" s="5"/>
      <c r="C608" s="5" t="s">
        <v>301</v>
      </c>
      <c r="D608" s="5" t="s">
        <v>302</v>
      </c>
      <c r="E608" s="5" t="s">
        <v>303</v>
      </c>
      <c r="F608" s="5"/>
      <c r="G608" s="26" t="str">
        <f t="shared" si="28"/>
        <v/>
      </c>
    </row>
    <row r="609" spans="1:7">
      <c r="A609" s="5"/>
      <c r="B609" s="5"/>
      <c r="C609" s="5" t="s">
        <v>304</v>
      </c>
      <c r="D609" s="5" t="s">
        <v>305</v>
      </c>
      <c r="E609" s="5" t="s">
        <v>306</v>
      </c>
      <c r="F609" s="5"/>
      <c r="G609" s="26" t="str">
        <f t="shared" si="28"/>
        <v/>
      </c>
    </row>
    <row r="610" spans="1:7">
      <c r="A610" s="5"/>
      <c r="B610" s="5"/>
      <c r="C610" s="5" t="s">
        <v>307</v>
      </c>
      <c r="D610" s="5" t="s">
        <v>308</v>
      </c>
      <c r="E610" s="5" t="s">
        <v>309</v>
      </c>
      <c r="F610" s="5"/>
      <c r="G610" s="26" t="str">
        <f t="shared" si="28"/>
        <v/>
      </c>
    </row>
    <row r="611" spans="1:7">
      <c r="A611" s="5"/>
      <c r="B611" s="5"/>
      <c r="C611" s="5" t="s">
        <v>310</v>
      </c>
      <c r="D611" s="5" t="s">
        <v>311</v>
      </c>
      <c r="E611" s="5" t="s">
        <v>312</v>
      </c>
      <c r="F611" s="5"/>
      <c r="G611" s="26" t="str">
        <f t="shared" si="28"/>
        <v/>
      </c>
    </row>
    <row r="612" spans="1:7">
      <c r="A612" s="5"/>
      <c r="B612" s="5"/>
      <c r="C612" s="5" t="s">
        <v>313</v>
      </c>
      <c r="D612" s="5" t="s">
        <v>314</v>
      </c>
      <c r="E612" s="5" t="s">
        <v>315</v>
      </c>
      <c r="F612" s="5"/>
      <c r="G612" s="26" t="str">
        <f t="shared" si="28"/>
        <v/>
      </c>
    </row>
    <row r="613" spans="1:7">
      <c r="A613" s="5">
        <v>11450</v>
      </c>
      <c r="B613" s="5">
        <v>11460</v>
      </c>
      <c r="C613" s="5" t="s">
        <v>316</v>
      </c>
      <c r="D613" s="5" t="s">
        <v>317</v>
      </c>
      <c r="E613" s="5"/>
      <c r="F613" s="5"/>
      <c r="G613" s="26" t="str">
        <f t="shared" si="28"/>
        <v>11450 11460</v>
      </c>
    </row>
    <row r="614" spans="1:7">
      <c r="A614" s="5"/>
      <c r="B614" s="5"/>
      <c r="C614" s="5" t="s">
        <v>284</v>
      </c>
      <c r="D614" s="5" t="s">
        <v>285</v>
      </c>
      <c r="E614" s="5"/>
      <c r="F614" s="5"/>
      <c r="G614" s="26" t="str">
        <f>LEFT(RIGHT(D614,7),3)</f>
        <v>150</v>
      </c>
    </row>
    <row r="615" spans="1:7">
      <c r="A615" s="5"/>
      <c r="B615" s="5"/>
      <c r="C615" s="5" t="s">
        <v>338</v>
      </c>
      <c r="D615" s="5" t="s">
        <v>339</v>
      </c>
      <c r="E615" s="5" t="s">
        <v>340</v>
      </c>
      <c r="F615" s="5"/>
      <c r="G615" s="26">
        <v>77.850999999999999</v>
      </c>
    </row>
    <row r="616" spans="1:7">
      <c r="A616" s="5"/>
      <c r="B616" s="5"/>
      <c r="C616" s="5" t="s">
        <v>289</v>
      </c>
      <c r="D616" s="5" t="s">
        <v>290</v>
      </c>
      <c r="E616" s="5" t="s">
        <v>291</v>
      </c>
      <c r="F616" s="5"/>
      <c r="G616" s="26" t="str">
        <f t="shared" ref="G616:G663" si="29">A616&amp;" "&amp;B616</f>
        <v/>
      </c>
    </row>
    <row r="617" spans="1:7">
      <c r="A617" s="5"/>
      <c r="B617" s="5"/>
      <c r="C617" s="5" t="s">
        <v>292</v>
      </c>
      <c r="D617" s="5" t="s">
        <v>293</v>
      </c>
      <c r="E617" s="5"/>
      <c r="F617" s="5"/>
      <c r="G617" s="26" t="str">
        <f t="shared" si="29"/>
        <v/>
      </c>
    </row>
    <row r="618" spans="1:7">
      <c r="A618" s="5"/>
      <c r="B618" s="5"/>
      <c r="C618" s="5" t="s">
        <v>294</v>
      </c>
      <c r="D618" s="5" t="s">
        <v>295</v>
      </c>
      <c r="E618" s="5"/>
      <c r="F618" s="5"/>
      <c r="G618" s="26" t="str">
        <f t="shared" si="29"/>
        <v/>
      </c>
    </row>
    <row r="619" spans="1:7">
      <c r="A619" s="5"/>
      <c r="B619" s="5"/>
      <c r="C619" s="5" t="s">
        <v>296</v>
      </c>
      <c r="D619" s="5" t="s">
        <v>297</v>
      </c>
      <c r="E619" s="5"/>
      <c r="F619" s="5"/>
      <c r="G619" s="26" t="str">
        <f t="shared" si="29"/>
        <v/>
      </c>
    </row>
    <row r="620" spans="1:7">
      <c r="A620" s="5"/>
      <c r="B620" s="5"/>
      <c r="C620" s="5" t="s">
        <v>298</v>
      </c>
      <c r="D620" s="5" t="s">
        <v>299</v>
      </c>
      <c r="E620" s="5" t="s">
        <v>300</v>
      </c>
      <c r="F620" s="5"/>
      <c r="G620" s="26" t="str">
        <f t="shared" si="29"/>
        <v/>
      </c>
    </row>
    <row r="621" spans="1:7">
      <c r="A621" s="5"/>
      <c r="B621" s="5"/>
      <c r="C621" s="5" t="s">
        <v>301</v>
      </c>
      <c r="D621" s="5" t="s">
        <v>302</v>
      </c>
      <c r="E621" s="5" t="s">
        <v>303</v>
      </c>
      <c r="F621" s="5"/>
      <c r="G621" s="26" t="str">
        <f t="shared" si="29"/>
        <v/>
      </c>
    </row>
    <row r="622" spans="1:7">
      <c r="A622" s="5"/>
      <c r="B622" s="5"/>
      <c r="C622" s="5" t="s">
        <v>304</v>
      </c>
      <c r="D622" s="5" t="s">
        <v>305</v>
      </c>
      <c r="E622" s="5" t="s">
        <v>306</v>
      </c>
      <c r="F622" s="5"/>
      <c r="G622" s="26" t="str">
        <f t="shared" si="29"/>
        <v/>
      </c>
    </row>
    <row r="623" spans="1:7">
      <c r="A623" s="5"/>
      <c r="B623" s="5"/>
      <c r="C623" s="5" t="s">
        <v>307</v>
      </c>
      <c r="D623" s="5" t="s">
        <v>308</v>
      </c>
      <c r="E623" s="5" t="s">
        <v>309</v>
      </c>
      <c r="F623" s="5"/>
      <c r="G623" s="26" t="str">
        <f t="shared" si="29"/>
        <v/>
      </c>
    </row>
    <row r="624" spans="1:7">
      <c r="A624" s="5"/>
      <c r="B624" s="5"/>
      <c r="C624" s="5" t="s">
        <v>310</v>
      </c>
      <c r="D624" s="5" t="s">
        <v>311</v>
      </c>
      <c r="E624" s="5" t="s">
        <v>312</v>
      </c>
      <c r="F624" s="5"/>
      <c r="G624" s="26" t="str">
        <f t="shared" si="29"/>
        <v/>
      </c>
    </row>
    <row r="625" spans="1:7">
      <c r="A625" s="5"/>
      <c r="B625" s="5"/>
      <c r="C625" s="5" t="s">
        <v>313</v>
      </c>
      <c r="D625" s="5" t="s">
        <v>314</v>
      </c>
      <c r="E625" s="5" t="s">
        <v>315</v>
      </c>
      <c r="F625" s="5"/>
      <c r="G625" s="26" t="str">
        <f t="shared" si="29"/>
        <v/>
      </c>
    </row>
    <row r="626" spans="1:7">
      <c r="A626" s="5">
        <v>11590</v>
      </c>
      <c r="B626" s="5">
        <v>11565</v>
      </c>
      <c r="C626" s="5" t="s">
        <v>316</v>
      </c>
      <c r="D626" s="5" t="s">
        <v>317</v>
      </c>
      <c r="E626" s="5"/>
      <c r="F626" s="5"/>
      <c r="G626" s="26" t="str">
        <f t="shared" si="29"/>
        <v>11590 11565</v>
      </c>
    </row>
    <row r="627" spans="1:7">
      <c r="A627" s="5"/>
      <c r="B627" s="5"/>
      <c r="C627" s="5" t="s">
        <v>284</v>
      </c>
      <c r="D627" s="5" t="s">
        <v>318</v>
      </c>
      <c r="E627" s="5"/>
      <c r="F627" s="5"/>
      <c r="G627" s="26" t="str">
        <f>LEFT(RIGHT(D627,7),3)</f>
        <v>300</v>
      </c>
    </row>
    <row r="628" spans="1:7">
      <c r="A628" s="5"/>
      <c r="B628" s="5"/>
      <c r="C628" s="5" t="s">
        <v>338</v>
      </c>
      <c r="D628" s="5" t="s">
        <v>339</v>
      </c>
      <c r="E628" s="5" t="s">
        <v>340</v>
      </c>
      <c r="F628" s="5"/>
      <c r="G628" s="26" t="str">
        <f>RIGHT(C628,7)</f>
        <v xml:space="preserve"> 77.851</v>
      </c>
    </row>
    <row r="629" spans="1:7">
      <c r="A629" s="5"/>
      <c r="B629" s="5"/>
      <c r="C629" s="5" t="s">
        <v>320</v>
      </c>
      <c r="D629" s="5" t="s">
        <v>290</v>
      </c>
      <c r="E629" s="5" t="s">
        <v>321</v>
      </c>
      <c r="F629" s="5"/>
      <c r="G629" s="26" t="str">
        <f t="shared" si="29"/>
        <v/>
      </c>
    </row>
    <row r="630" spans="1:7">
      <c r="A630" s="5"/>
      <c r="B630" s="5"/>
      <c r="C630" s="5" t="s">
        <v>292</v>
      </c>
      <c r="D630" s="5" t="s">
        <v>322</v>
      </c>
      <c r="E630" s="5"/>
      <c r="F630" s="5"/>
      <c r="G630" s="26" t="str">
        <f t="shared" si="29"/>
        <v/>
      </c>
    </row>
    <row r="631" spans="1:7">
      <c r="A631" s="5"/>
      <c r="B631" s="5"/>
      <c r="C631" s="5" t="s">
        <v>294</v>
      </c>
      <c r="D631" s="5" t="s">
        <v>323</v>
      </c>
      <c r="E631" s="5"/>
      <c r="F631" s="5"/>
      <c r="G631" s="26" t="str">
        <f t="shared" si="29"/>
        <v/>
      </c>
    </row>
    <row r="632" spans="1:7">
      <c r="A632" s="5"/>
      <c r="B632" s="5"/>
      <c r="C632" s="5" t="s">
        <v>296</v>
      </c>
      <c r="D632" s="5" t="s">
        <v>324</v>
      </c>
      <c r="E632" s="5"/>
      <c r="F632" s="5"/>
      <c r="G632" s="26" t="str">
        <f t="shared" si="29"/>
        <v/>
      </c>
    </row>
    <row r="633" spans="1:7">
      <c r="A633" s="5"/>
      <c r="B633" s="5"/>
      <c r="C633" s="5" t="s">
        <v>298</v>
      </c>
      <c r="D633" s="5" t="s">
        <v>325</v>
      </c>
      <c r="E633" s="5"/>
      <c r="F633" s="5"/>
      <c r="G633" s="26" t="str">
        <f t="shared" si="29"/>
        <v/>
      </c>
    </row>
    <row r="634" spans="1:7">
      <c r="A634" s="5"/>
      <c r="B634" s="5"/>
      <c r="C634" s="5" t="s">
        <v>326</v>
      </c>
      <c r="D634" s="5" t="s">
        <v>327</v>
      </c>
      <c r="E634" s="5"/>
      <c r="F634" s="5"/>
      <c r="G634" s="26" t="str">
        <f t="shared" si="29"/>
        <v/>
      </c>
    </row>
    <row r="635" spans="1:7">
      <c r="A635" s="5"/>
      <c r="B635" s="5"/>
      <c r="C635" s="5" t="s">
        <v>328</v>
      </c>
      <c r="D635" s="5" t="s">
        <v>329</v>
      </c>
      <c r="E635" s="5"/>
      <c r="F635" s="5"/>
      <c r="G635" s="26" t="str">
        <f t="shared" si="29"/>
        <v/>
      </c>
    </row>
    <row r="636" spans="1:7">
      <c r="A636" s="5"/>
      <c r="B636" s="5"/>
      <c r="C636" s="5" t="s">
        <v>304</v>
      </c>
      <c r="D636" s="5" t="s">
        <v>330</v>
      </c>
      <c r="E636" s="5"/>
      <c r="F636" s="5"/>
      <c r="G636" s="26" t="str">
        <f t="shared" si="29"/>
        <v/>
      </c>
    </row>
    <row r="637" spans="1:7">
      <c r="A637" s="5"/>
      <c r="B637" s="5"/>
      <c r="C637" s="5" t="s">
        <v>331</v>
      </c>
      <c r="D637" s="5" t="s">
        <v>332</v>
      </c>
      <c r="E637" s="5"/>
      <c r="F637" s="5"/>
      <c r="G637" s="26" t="str">
        <f t="shared" si="29"/>
        <v/>
      </c>
    </row>
    <row r="638" spans="1:7">
      <c r="A638" s="5"/>
      <c r="B638" s="5"/>
      <c r="C638" s="5" t="s">
        <v>333</v>
      </c>
      <c r="D638" s="5" t="s">
        <v>334</v>
      </c>
      <c r="E638" s="5"/>
      <c r="F638" s="5"/>
      <c r="G638" s="26" t="str">
        <f t="shared" si="29"/>
        <v/>
      </c>
    </row>
    <row r="639" spans="1:7">
      <c r="A639" s="5"/>
      <c r="B639" s="5"/>
      <c r="C639" s="5" t="s">
        <v>310</v>
      </c>
      <c r="D639" s="5" t="s">
        <v>293</v>
      </c>
      <c r="E639" s="5"/>
      <c r="F639" s="5"/>
      <c r="G639" s="26" t="str">
        <f t="shared" si="29"/>
        <v/>
      </c>
    </row>
    <row r="640" spans="1:7">
      <c r="A640" s="5"/>
      <c r="B640" s="5"/>
      <c r="C640" s="5" t="s">
        <v>335</v>
      </c>
      <c r="D640" s="5" t="s">
        <v>336</v>
      </c>
      <c r="E640" s="5" t="s">
        <v>314</v>
      </c>
      <c r="F640" s="5"/>
      <c r="G640" s="26" t="str">
        <f t="shared" si="29"/>
        <v/>
      </c>
    </row>
    <row r="641" spans="1:7">
      <c r="A641" s="5"/>
      <c r="B641" s="5"/>
      <c r="C641" s="5" t="s">
        <v>337</v>
      </c>
      <c r="D641" s="5"/>
      <c r="E641" s="5"/>
      <c r="F641" s="5"/>
      <c r="G641" s="26" t="str">
        <f t="shared" si="29"/>
        <v/>
      </c>
    </row>
    <row r="642" spans="1:7">
      <c r="A642" s="5">
        <v>11565</v>
      </c>
      <c r="B642" s="5">
        <v>11580</v>
      </c>
      <c r="C642" s="5" t="s">
        <v>282</v>
      </c>
      <c r="D642" s="5" t="s">
        <v>283</v>
      </c>
      <c r="E642" s="5"/>
      <c r="F642" s="5"/>
      <c r="G642" s="26" t="str">
        <f t="shared" si="29"/>
        <v>11565 11580</v>
      </c>
    </row>
    <row r="643" spans="1:7">
      <c r="A643" s="5"/>
      <c r="B643" s="5"/>
      <c r="C643" s="5" t="s">
        <v>284</v>
      </c>
      <c r="D643" s="5" t="s">
        <v>318</v>
      </c>
      <c r="E643" s="5"/>
      <c r="F643" s="5"/>
      <c r="G643" s="26">
        <v>300</v>
      </c>
    </row>
    <row r="644" spans="1:7">
      <c r="A644" s="5"/>
      <c r="B644" s="5"/>
      <c r="C644" s="5" t="s">
        <v>338</v>
      </c>
      <c r="D644" s="5" t="s">
        <v>339</v>
      </c>
      <c r="E644" s="5" t="s">
        <v>340</v>
      </c>
      <c r="F644" s="5"/>
      <c r="G644" s="26" t="str">
        <f>RIGHT(C644,7)</f>
        <v xml:space="preserve"> 77.851</v>
      </c>
    </row>
    <row r="645" spans="1:7">
      <c r="A645" s="5"/>
      <c r="B645" s="5"/>
      <c r="C645" s="5" t="s">
        <v>320</v>
      </c>
      <c r="D645" s="5" t="s">
        <v>290</v>
      </c>
      <c r="E645" s="5" t="s">
        <v>321</v>
      </c>
      <c r="F645" s="5"/>
      <c r="G645" s="26" t="str">
        <f t="shared" si="29"/>
        <v/>
      </c>
    </row>
    <row r="646" spans="1:7">
      <c r="A646" s="5"/>
      <c r="B646" s="5"/>
      <c r="C646" s="5" t="s">
        <v>292</v>
      </c>
      <c r="D646" s="5" t="s">
        <v>322</v>
      </c>
      <c r="E646" s="5"/>
      <c r="F646" s="5"/>
      <c r="G646" s="26" t="str">
        <f t="shared" si="29"/>
        <v/>
      </c>
    </row>
    <row r="647" spans="1:7">
      <c r="A647" s="5"/>
      <c r="B647" s="5"/>
      <c r="C647" s="5" t="s">
        <v>294</v>
      </c>
      <c r="D647" s="5" t="s">
        <v>323</v>
      </c>
      <c r="E647" s="5"/>
      <c r="F647" s="5"/>
      <c r="G647" s="26" t="str">
        <f t="shared" si="29"/>
        <v/>
      </c>
    </row>
    <row r="648" spans="1:7">
      <c r="A648" s="5"/>
      <c r="B648" s="5"/>
      <c r="C648" s="5" t="s">
        <v>296</v>
      </c>
      <c r="D648" s="5" t="s">
        <v>324</v>
      </c>
      <c r="E648" s="5"/>
      <c r="F648" s="5"/>
      <c r="G648" s="26" t="str">
        <f t="shared" si="29"/>
        <v/>
      </c>
    </row>
    <row r="649" spans="1:7">
      <c r="A649" s="5"/>
      <c r="B649" s="5"/>
      <c r="C649" s="5" t="s">
        <v>298</v>
      </c>
      <c r="D649" s="5" t="s">
        <v>325</v>
      </c>
      <c r="E649" s="5"/>
      <c r="F649" s="5"/>
      <c r="G649" s="26" t="str">
        <f t="shared" si="29"/>
        <v/>
      </c>
    </row>
    <row r="650" spans="1:7">
      <c r="A650" s="5"/>
      <c r="B650" s="5"/>
      <c r="C650" s="5" t="s">
        <v>326</v>
      </c>
      <c r="D650" s="5" t="s">
        <v>327</v>
      </c>
      <c r="E650" s="5"/>
      <c r="F650" s="5"/>
      <c r="G650" s="26" t="str">
        <f t="shared" si="29"/>
        <v/>
      </c>
    </row>
    <row r="651" spans="1:7">
      <c r="A651" s="5"/>
      <c r="B651" s="5"/>
      <c r="C651" s="5" t="s">
        <v>328</v>
      </c>
      <c r="D651" s="5" t="s">
        <v>329</v>
      </c>
      <c r="E651" s="5"/>
      <c r="F651" s="5"/>
      <c r="G651" s="26" t="str">
        <f t="shared" si="29"/>
        <v/>
      </c>
    </row>
    <row r="652" spans="1:7">
      <c r="A652" s="5"/>
      <c r="B652" s="5"/>
      <c r="C652" s="5" t="s">
        <v>304</v>
      </c>
      <c r="D652" s="5" t="s">
        <v>330</v>
      </c>
      <c r="E652" s="5"/>
      <c r="F652" s="5"/>
      <c r="G652" s="26" t="str">
        <f t="shared" si="29"/>
        <v/>
      </c>
    </row>
    <row r="653" spans="1:7">
      <c r="A653" s="5"/>
      <c r="B653" s="5"/>
      <c r="C653" s="5" t="s">
        <v>331</v>
      </c>
      <c r="D653" s="5" t="s">
        <v>332</v>
      </c>
      <c r="E653" s="5"/>
      <c r="F653" s="5"/>
      <c r="G653" s="26" t="str">
        <f t="shared" si="29"/>
        <v/>
      </c>
    </row>
    <row r="654" spans="1:7">
      <c r="A654" s="5"/>
      <c r="B654" s="5"/>
      <c r="C654" s="5" t="s">
        <v>333</v>
      </c>
      <c r="D654" s="5" t="s">
        <v>334</v>
      </c>
      <c r="E654" s="5"/>
      <c r="F654" s="5"/>
      <c r="G654" s="26" t="str">
        <f t="shared" si="29"/>
        <v/>
      </c>
    </row>
    <row r="655" spans="1:7">
      <c r="A655" s="5"/>
      <c r="B655" s="5"/>
      <c r="C655" s="5" t="s">
        <v>310</v>
      </c>
      <c r="D655" s="5" t="s">
        <v>293</v>
      </c>
      <c r="E655" s="5"/>
      <c r="F655" s="5"/>
      <c r="G655" s="26" t="str">
        <f t="shared" si="29"/>
        <v/>
      </c>
    </row>
    <row r="656" spans="1:7">
      <c r="A656" s="5"/>
      <c r="B656" s="5"/>
      <c r="C656" s="5" t="s">
        <v>335</v>
      </c>
      <c r="D656" s="5" t="s">
        <v>336</v>
      </c>
      <c r="E656" s="5" t="s">
        <v>314</v>
      </c>
      <c r="F656" s="5"/>
      <c r="G656" s="26" t="str">
        <f t="shared" si="29"/>
        <v/>
      </c>
    </row>
    <row r="657" spans="1:7">
      <c r="A657" s="5"/>
      <c r="B657" s="5"/>
      <c r="C657" s="5" t="s">
        <v>337</v>
      </c>
      <c r="D657" s="5"/>
      <c r="E657" s="5"/>
      <c r="F657" s="5"/>
      <c r="G657" s="26" t="str">
        <f t="shared" si="29"/>
        <v/>
      </c>
    </row>
    <row r="658" spans="1:7">
      <c r="A658" s="5">
        <v>11680</v>
      </c>
      <c r="B658" s="5">
        <v>11690</v>
      </c>
      <c r="C658" s="5" t="s">
        <v>316</v>
      </c>
      <c r="D658" s="5" t="s">
        <v>317</v>
      </c>
      <c r="E658" s="5"/>
      <c r="F658" s="5"/>
      <c r="G658" s="26" t="str">
        <f t="shared" si="29"/>
        <v>11680 11690</v>
      </c>
    </row>
    <row r="659" spans="1:7">
      <c r="A659" s="5"/>
      <c r="B659" s="5"/>
      <c r="C659" s="5" t="s">
        <v>284</v>
      </c>
      <c r="D659" s="5" t="s">
        <v>318</v>
      </c>
      <c r="E659" s="5"/>
      <c r="F659" s="5"/>
      <c r="G659" s="26">
        <v>300</v>
      </c>
    </row>
    <row r="660" spans="1:7">
      <c r="A660" s="5"/>
      <c r="B660" s="5"/>
      <c r="C660" s="5" t="s">
        <v>338</v>
      </c>
      <c r="D660" s="5" t="s">
        <v>339</v>
      </c>
      <c r="E660" s="5" t="s">
        <v>340</v>
      </c>
      <c r="F660" s="5"/>
      <c r="G660" s="26">
        <v>77.850999999999999</v>
      </c>
    </row>
    <row r="661" spans="1:7">
      <c r="A661" s="5"/>
      <c r="B661" s="5"/>
      <c r="C661" s="5" t="s">
        <v>320</v>
      </c>
      <c r="D661" s="5" t="s">
        <v>290</v>
      </c>
      <c r="E661" s="5" t="s">
        <v>321</v>
      </c>
      <c r="F661" s="5"/>
      <c r="G661" s="26" t="str">
        <f t="shared" si="29"/>
        <v/>
      </c>
    </row>
    <row r="662" spans="1:7">
      <c r="A662" s="5"/>
      <c r="B662" s="5"/>
      <c r="C662" s="5" t="s">
        <v>292</v>
      </c>
      <c r="D662" s="5" t="s">
        <v>322</v>
      </c>
      <c r="E662" s="5"/>
      <c r="F662" s="5"/>
      <c r="G662" s="26" t="str">
        <f t="shared" si="29"/>
        <v/>
      </c>
    </row>
    <row r="663" spans="1:7">
      <c r="A663" s="5"/>
      <c r="B663" s="5"/>
      <c r="C663" s="5" t="s">
        <v>294</v>
      </c>
      <c r="D663" s="5" t="s">
        <v>323</v>
      </c>
      <c r="E663" s="5"/>
      <c r="F663" s="5"/>
      <c r="G663" s="26" t="str">
        <f t="shared" si="29"/>
        <v/>
      </c>
    </row>
    <row r="664" spans="1:7">
      <c r="A664" s="5"/>
      <c r="B664" s="5"/>
      <c r="C664" s="5" t="s">
        <v>296</v>
      </c>
      <c r="D664" s="5" t="s">
        <v>324</v>
      </c>
      <c r="E664" s="5"/>
      <c r="F664" s="5"/>
      <c r="G664" s="26" t="str">
        <f t="shared" ref="G664:G725" si="30">A664&amp;" "&amp;B664</f>
        <v/>
      </c>
    </row>
    <row r="665" spans="1:7">
      <c r="A665" s="5"/>
      <c r="B665" s="5"/>
      <c r="C665" s="5" t="s">
        <v>298</v>
      </c>
      <c r="D665" s="5" t="s">
        <v>325</v>
      </c>
      <c r="E665" s="5"/>
      <c r="F665" s="5"/>
      <c r="G665" s="26" t="str">
        <f t="shared" si="30"/>
        <v/>
      </c>
    </row>
    <row r="666" spans="1:7">
      <c r="A666" s="5"/>
      <c r="B666" s="5"/>
      <c r="C666" s="5" t="s">
        <v>326</v>
      </c>
      <c r="D666" s="5" t="s">
        <v>327</v>
      </c>
      <c r="E666" s="5"/>
      <c r="F666" s="5"/>
      <c r="G666" s="26" t="str">
        <f t="shared" si="30"/>
        <v/>
      </c>
    </row>
    <row r="667" spans="1:7">
      <c r="A667" s="5"/>
      <c r="B667" s="5"/>
      <c r="C667" s="5" t="s">
        <v>328</v>
      </c>
      <c r="D667" s="5" t="s">
        <v>329</v>
      </c>
      <c r="E667" s="5"/>
      <c r="F667" s="5"/>
      <c r="G667" s="26" t="str">
        <f t="shared" si="30"/>
        <v/>
      </c>
    </row>
    <row r="668" spans="1:7">
      <c r="A668" s="5"/>
      <c r="B668" s="5"/>
      <c r="C668" s="5" t="s">
        <v>304</v>
      </c>
      <c r="D668" s="5" t="s">
        <v>330</v>
      </c>
      <c r="E668" s="5"/>
      <c r="F668" s="5"/>
      <c r="G668" s="26" t="str">
        <f t="shared" si="30"/>
        <v/>
      </c>
    </row>
    <row r="669" spans="1:7">
      <c r="A669" s="5"/>
      <c r="B669" s="5"/>
      <c r="C669" s="5" t="s">
        <v>331</v>
      </c>
      <c r="D669" s="5" t="s">
        <v>332</v>
      </c>
      <c r="E669" s="5"/>
      <c r="F669" s="5"/>
      <c r="G669" s="26" t="str">
        <f t="shared" si="30"/>
        <v/>
      </c>
    </row>
    <row r="670" spans="1:7">
      <c r="A670" s="5"/>
      <c r="B670" s="5"/>
      <c r="C670" s="5" t="s">
        <v>333</v>
      </c>
      <c r="D670" s="5" t="s">
        <v>334</v>
      </c>
      <c r="E670" s="5"/>
      <c r="F670" s="5"/>
      <c r="G670" s="26" t="str">
        <f t="shared" si="30"/>
        <v/>
      </c>
    </row>
    <row r="671" spans="1:7">
      <c r="A671" s="5"/>
      <c r="B671" s="5"/>
      <c r="C671" s="5" t="s">
        <v>310</v>
      </c>
      <c r="D671" s="5" t="s">
        <v>293</v>
      </c>
      <c r="E671" s="5"/>
      <c r="F671" s="5"/>
      <c r="G671" s="26" t="str">
        <f t="shared" si="30"/>
        <v/>
      </c>
    </row>
    <row r="672" spans="1:7">
      <c r="A672" s="5"/>
      <c r="B672" s="5"/>
      <c r="C672" s="5" t="s">
        <v>335</v>
      </c>
      <c r="D672" s="5" t="s">
        <v>336</v>
      </c>
      <c r="E672" s="5" t="s">
        <v>314</v>
      </c>
      <c r="F672" s="5"/>
      <c r="G672" s="26" t="str">
        <f t="shared" si="30"/>
        <v/>
      </c>
    </row>
    <row r="673" spans="1:7">
      <c r="A673" s="5"/>
      <c r="B673" s="5"/>
      <c r="C673" s="5" t="s">
        <v>337</v>
      </c>
      <c r="D673" s="5"/>
      <c r="E673" s="5"/>
      <c r="F673" s="5"/>
      <c r="G673" s="26" t="str">
        <f t="shared" si="30"/>
        <v/>
      </c>
    </row>
    <row r="674" spans="1:7">
      <c r="A674" s="5">
        <v>175</v>
      </c>
      <c r="B674" s="5">
        <v>178</v>
      </c>
      <c r="C674" s="5" t="s">
        <v>316</v>
      </c>
      <c r="D674" s="5" t="s">
        <v>317</v>
      </c>
      <c r="E674" s="5"/>
      <c r="F674" s="5"/>
      <c r="G674" s="26" t="str">
        <f t="shared" si="30"/>
        <v>175 178</v>
      </c>
    </row>
    <row r="675" spans="1:7">
      <c r="A675" s="5"/>
      <c r="B675" s="5"/>
      <c r="C675" s="5" t="s">
        <v>284</v>
      </c>
      <c r="D675" s="5" t="s">
        <v>285</v>
      </c>
      <c r="E675" s="5"/>
      <c r="F675" s="5"/>
      <c r="G675" s="26">
        <v>150</v>
      </c>
    </row>
    <row r="676" spans="1:7">
      <c r="A676" s="5"/>
      <c r="B676" s="5"/>
      <c r="C676" s="5" t="s">
        <v>344</v>
      </c>
      <c r="D676" s="5" t="s">
        <v>287</v>
      </c>
      <c r="E676" s="5" t="s">
        <v>288</v>
      </c>
      <c r="F676" s="5"/>
      <c r="G676" s="26">
        <v>442.976</v>
      </c>
    </row>
    <row r="677" spans="1:7">
      <c r="A677" s="5"/>
      <c r="B677" s="5"/>
      <c r="C677" s="5" t="s">
        <v>289</v>
      </c>
      <c r="D677" s="5" t="s">
        <v>290</v>
      </c>
      <c r="E677" s="5" t="s">
        <v>291</v>
      </c>
      <c r="F677" s="5"/>
      <c r="G677" s="26" t="str">
        <f t="shared" si="30"/>
        <v/>
      </c>
    </row>
    <row r="678" spans="1:7">
      <c r="A678" s="5"/>
      <c r="B678" s="5"/>
      <c r="C678" s="5" t="s">
        <v>292</v>
      </c>
      <c r="D678" s="5" t="s">
        <v>293</v>
      </c>
      <c r="E678" s="5"/>
      <c r="F678" s="5"/>
      <c r="G678" s="26" t="str">
        <f t="shared" si="30"/>
        <v/>
      </c>
    </row>
    <row r="679" spans="1:7">
      <c r="A679" s="5"/>
      <c r="B679" s="5"/>
      <c r="C679" s="5" t="s">
        <v>294</v>
      </c>
      <c r="D679" s="5" t="s">
        <v>295</v>
      </c>
      <c r="E679" s="5"/>
      <c r="F679" s="5"/>
      <c r="G679" s="26" t="str">
        <f t="shared" si="30"/>
        <v/>
      </c>
    </row>
    <row r="680" spans="1:7">
      <c r="A680" s="5"/>
      <c r="B680" s="5"/>
      <c r="C680" s="5" t="s">
        <v>296</v>
      </c>
      <c r="D680" s="5" t="s">
        <v>297</v>
      </c>
      <c r="E680" s="5"/>
      <c r="F680" s="5"/>
      <c r="G680" s="26" t="str">
        <f t="shared" si="30"/>
        <v/>
      </c>
    </row>
    <row r="681" spans="1:7">
      <c r="A681" s="5"/>
      <c r="B681" s="5"/>
      <c r="C681" s="5" t="s">
        <v>298</v>
      </c>
      <c r="D681" s="5" t="s">
        <v>299</v>
      </c>
      <c r="E681" s="5" t="s">
        <v>300</v>
      </c>
      <c r="F681" s="5"/>
      <c r="G681" s="26" t="str">
        <f t="shared" si="30"/>
        <v/>
      </c>
    </row>
    <row r="682" spans="1:7">
      <c r="A682" s="5"/>
      <c r="B682" s="5"/>
      <c r="C682" s="5" t="s">
        <v>301</v>
      </c>
      <c r="D682" s="5" t="s">
        <v>302</v>
      </c>
      <c r="E682" s="5" t="s">
        <v>303</v>
      </c>
      <c r="F682" s="5"/>
      <c r="G682" s="26" t="str">
        <f t="shared" si="30"/>
        <v/>
      </c>
    </row>
    <row r="683" spans="1:7">
      <c r="A683" s="5"/>
      <c r="B683" s="5"/>
      <c r="C683" s="5" t="s">
        <v>304</v>
      </c>
      <c r="D683" s="5" t="s">
        <v>305</v>
      </c>
      <c r="E683" s="5" t="s">
        <v>306</v>
      </c>
      <c r="F683" s="5"/>
      <c r="G683" s="26" t="str">
        <f t="shared" si="30"/>
        <v/>
      </c>
    </row>
    <row r="684" spans="1:7">
      <c r="A684" s="5"/>
      <c r="B684" s="5"/>
      <c r="C684" s="5" t="s">
        <v>307</v>
      </c>
      <c r="D684" s="5" t="s">
        <v>308</v>
      </c>
      <c r="E684" s="5" t="s">
        <v>309</v>
      </c>
      <c r="F684" s="5"/>
      <c r="G684" s="26" t="str">
        <f t="shared" si="30"/>
        <v/>
      </c>
    </row>
    <row r="685" spans="1:7">
      <c r="A685" s="5"/>
      <c r="B685" s="5"/>
      <c r="C685" s="5" t="s">
        <v>310</v>
      </c>
      <c r="D685" s="5" t="s">
        <v>311</v>
      </c>
      <c r="E685" s="5" t="s">
        <v>312</v>
      </c>
      <c r="F685" s="5"/>
      <c r="G685" s="26" t="str">
        <f t="shared" si="30"/>
        <v/>
      </c>
    </row>
    <row r="686" spans="1:7">
      <c r="A686" s="5"/>
      <c r="B686" s="5"/>
      <c r="C686" s="5" t="s">
        <v>313</v>
      </c>
      <c r="D686" s="5" t="s">
        <v>314</v>
      </c>
      <c r="E686" s="5" t="s">
        <v>315</v>
      </c>
      <c r="F686" s="5"/>
      <c r="G686" s="26" t="str">
        <f t="shared" si="30"/>
        <v/>
      </c>
    </row>
    <row r="687" spans="1:7">
      <c r="A687" s="5">
        <v>19440</v>
      </c>
      <c r="B687" s="5">
        <v>19450</v>
      </c>
      <c r="C687" s="5" t="s">
        <v>316</v>
      </c>
      <c r="D687" s="5" t="s">
        <v>317</v>
      </c>
      <c r="E687" s="5"/>
      <c r="F687" s="5"/>
      <c r="G687" s="26" t="str">
        <f t="shared" si="30"/>
        <v>19440 19450</v>
      </c>
    </row>
    <row r="688" spans="1:7">
      <c r="A688" s="5"/>
      <c r="B688" s="5"/>
      <c r="C688" s="5" t="s">
        <v>284</v>
      </c>
      <c r="D688" s="5" t="s">
        <v>285</v>
      </c>
      <c r="E688" s="5"/>
      <c r="F688" s="5"/>
      <c r="G688" s="26">
        <v>150</v>
      </c>
    </row>
    <row r="689" spans="1:7">
      <c r="A689" s="5"/>
      <c r="B689" s="5"/>
      <c r="C689" s="5" t="s">
        <v>341</v>
      </c>
      <c r="D689" s="5" t="s">
        <v>287</v>
      </c>
      <c r="E689" s="5" t="s">
        <v>288</v>
      </c>
      <c r="F689" s="5"/>
      <c r="G689" s="26">
        <v>111.125</v>
      </c>
    </row>
    <row r="690" spans="1:7">
      <c r="A690" s="5"/>
      <c r="B690" s="5"/>
      <c r="C690" s="5" t="s">
        <v>289</v>
      </c>
      <c r="D690" s="5" t="s">
        <v>290</v>
      </c>
      <c r="E690" s="5" t="s">
        <v>291</v>
      </c>
      <c r="F690" s="5"/>
      <c r="G690" s="26" t="str">
        <f t="shared" si="30"/>
        <v/>
      </c>
    </row>
    <row r="691" spans="1:7">
      <c r="A691" s="5"/>
      <c r="B691" s="5"/>
      <c r="C691" s="5" t="s">
        <v>292</v>
      </c>
      <c r="D691" s="5" t="s">
        <v>293</v>
      </c>
      <c r="E691" s="5"/>
      <c r="F691" s="5"/>
      <c r="G691" s="26" t="str">
        <f t="shared" si="30"/>
        <v/>
      </c>
    </row>
    <row r="692" spans="1:7">
      <c r="A692" s="5"/>
      <c r="B692" s="5"/>
      <c r="C692" s="5" t="s">
        <v>294</v>
      </c>
      <c r="D692" s="5" t="s">
        <v>295</v>
      </c>
      <c r="E692" s="5"/>
      <c r="F692" s="5"/>
      <c r="G692" s="26" t="str">
        <f t="shared" si="30"/>
        <v/>
      </c>
    </row>
    <row r="693" spans="1:7">
      <c r="A693" s="5"/>
      <c r="B693" s="5"/>
      <c r="C693" s="5" t="s">
        <v>296</v>
      </c>
      <c r="D693" s="5" t="s">
        <v>297</v>
      </c>
      <c r="E693" s="5"/>
      <c r="F693" s="5"/>
      <c r="G693" s="26" t="str">
        <f t="shared" si="30"/>
        <v/>
      </c>
    </row>
    <row r="694" spans="1:7">
      <c r="A694" s="5"/>
      <c r="B694" s="5"/>
      <c r="C694" s="5" t="s">
        <v>298</v>
      </c>
      <c r="D694" s="5" t="s">
        <v>299</v>
      </c>
      <c r="E694" s="5" t="s">
        <v>300</v>
      </c>
      <c r="F694" s="5"/>
      <c r="G694" s="26" t="str">
        <f t="shared" si="30"/>
        <v/>
      </c>
    </row>
    <row r="695" spans="1:7">
      <c r="A695" s="5"/>
      <c r="B695" s="5"/>
      <c r="C695" s="5" t="s">
        <v>301</v>
      </c>
      <c r="D695" s="5" t="s">
        <v>302</v>
      </c>
      <c r="E695" s="5" t="s">
        <v>303</v>
      </c>
      <c r="F695" s="5"/>
      <c r="G695" s="26" t="str">
        <f t="shared" si="30"/>
        <v/>
      </c>
    </row>
    <row r="696" spans="1:7">
      <c r="A696" s="5"/>
      <c r="B696" s="5"/>
      <c r="C696" s="5" t="s">
        <v>304</v>
      </c>
      <c r="D696" s="5" t="s">
        <v>305</v>
      </c>
      <c r="E696" s="5" t="s">
        <v>306</v>
      </c>
      <c r="F696" s="5"/>
      <c r="G696" s="26" t="str">
        <f t="shared" si="30"/>
        <v/>
      </c>
    </row>
    <row r="697" spans="1:7">
      <c r="A697" s="5"/>
      <c r="B697" s="5"/>
      <c r="C697" s="5" t="s">
        <v>307</v>
      </c>
      <c r="D697" s="5" t="s">
        <v>308</v>
      </c>
      <c r="E697" s="5" t="s">
        <v>309</v>
      </c>
      <c r="F697" s="5"/>
      <c r="G697" s="26" t="str">
        <f t="shared" si="30"/>
        <v/>
      </c>
    </row>
    <row r="698" spans="1:7">
      <c r="A698" s="5"/>
      <c r="B698" s="5"/>
      <c r="C698" s="5" t="s">
        <v>310</v>
      </c>
      <c r="D698" s="5" t="s">
        <v>311</v>
      </c>
      <c r="E698" s="5" t="s">
        <v>312</v>
      </c>
      <c r="F698" s="5"/>
      <c r="G698" s="26" t="str">
        <f t="shared" si="30"/>
        <v/>
      </c>
    </row>
    <row r="699" spans="1:7">
      <c r="A699" s="5"/>
      <c r="B699" s="5"/>
      <c r="C699" s="5" t="s">
        <v>313</v>
      </c>
      <c r="D699" s="5" t="s">
        <v>314</v>
      </c>
      <c r="E699" s="5" t="s">
        <v>315</v>
      </c>
      <c r="F699" s="5"/>
      <c r="G699" s="26" t="str">
        <f t="shared" si="30"/>
        <v/>
      </c>
    </row>
    <row r="700" spans="1:7">
      <c r="A700" s="5">
        <v>19470</v>
      </c>
      <c r="B700" s="5">
        <v>19480</v>
      </c>
      <c r="C700" s="5" t="s">
        <v>316</v>
      </c>
      <c r="D700" s="5" t="s">
        <v>317</v>
      </c>
      <c r="E700" s="5"/>
      <c r="F700" s="5"/>
      <c r="G700" s="26" t="str">
        <f t="shared" si="30"/>
        <v>19470 19480</v>
      </c>
    </row>
    <row r="701" spans="1:7">
      <c r="A701" s="5"/>
      <c r="B701" s="5"/>
      <c r="C701" s="5" t="s">
        <v>284</v>
      </c>
      <c r="D701" s="5" t="s">
        <v>318</v>
      </c>
      <c r="E701" s="5"/>
      <c r="F701" s="5"/>
      <c r="G701" s="26" t="str">
        <f>LEFT(RIGHT(D701,7),3)</f>
        <v>300</v>
      </c>
    </row>
    <row r="702" spans="1:7">
      <c r="A702" s="5"/>
      <c r="B702" s="5"/>
      <c r="C702" s="5" t="s">
        <v>338</v>
      </c>
      <c r="D702" s="5" t="s">
        <v>339</v>
      </c>
      <c r="E702" s="5" t="s">
        <v>340</v>
      </c>
      <c r="F702" s="5"/>
      <c r="G702" s="26">
        <v>77.850999999999999</v>
      </c>
    </row>
    <row r="703" spans="1:7">
      <c r="A703" s="5"/>
      <c r="B703" s="5"/>
      <c r="C703" s="5" t="s">
        <v>320</v>
      </c>
      <c r="D703" s="5" t="s">
        <v>290</v>
      </c>
      <c r="E703" s="5" t="s">
        <v>321</v>
      </c>
      <c r="F703" s="5"/>
      <c r="G703" s="26" t="str">
        <f t="shared" si="30"/>
        <v/>
      </c>
    </row>
    <row r="704" spans="1:7">
      <c r="A704" s="5"/>
      <c r="B704" s="5"/>
      <c r="C704" s="5" t="s">
        <v>292</v>
      </c>
      <c r="D704" s="5" t="s">
        <v>322</v>
      </c>
      <c r="E704" s="5"/>
      <c r="F704" s="5"/>
      <c r="G704" s="26" t="str">
        <f t="shared" si="30"/>
        <v/>
      </c>
    </row>
    <row r="705" spans="1:7">
      <c r="A705" s="5"/>
      <c r="B705" s="5"/>
      <c r="C705" s="5" t="s">
        <v>294</v>
      </c>
      <c r="D705" s="5" t="s">
        <v>323</v>
      </c>
      <c r="E705" s="5"/>
      <c r="F705" s="5"/>
      <c r="G705" s="26" t="str">
        <f t="shared" si="30"/>
        <v/>
      </c>
    </row>
    <row r="706" spans="1:7">
      <c r="A706" s="5"/>
      <c r="B706" s="5"/>
      <c r="C706" s="5" t="s">
        <v>296</v>
      </c>
      <c r="D706" s="5" t="s">
        <v>324</v>
      </c>
      <c r="E706" s="5"/>
      <c r="F706" s="5"/>
      <c r="G706" s="26" t="str">
        <f t="shared" si="30"/>
        <v/>
      </c>
    </row>
    <row r="707" spans="1:7">
      <c r="A707" s="5"/>
      <c r="B707" s="5"/>
      <c r="C707" s="5" t="s">
        <v>298</v>
      </c>
      <c r="D707" s="5" t="s">
        <v>325</v>
      </c>
      <c r="E707" s="5"/>
      <c r="F707" s="5"/>
      <c r="G707" s="26" t="str">
        <f t="shared" si="30"/>
        <v/>
      </c>
    </row>
    <row r="708" spans="1:7">
      <c r="A708" s="5"/>
      <c r="B708" s="5"/>
      <c r="C708" s="5" t="s">
        <v>326</v>
      </c>
      <c r="D708" s="5" t="s">
        <v>327</v>
      </c>
      <c r="E708" s="5"/>
      <c r="F708" s="5"/>
      <c r="G708" s="26" t="str">
        <f t="shared" si="30"/>
        <v/>
      </c>
    </row>
    <row r="709" spans="1:7">
      <c r="A709" s="5"/>
      <c r="B709" s="5"/>
      <c r="C709" s="5" t="s">
        <v>328</v>
      </c>
      <c r="D709" s="5" t="s">
        <v>329</v>
      </c>
      <c r="E709" s="5"/>
      <c r="F709" s="5"/>
      <c r="G709" s="26" t="str">
        <f t="shared" si="30"/>
        <v/>
      </c>
    </row>
    <row r="710" spans="1:7">
      <c r="A710" s="5"/>
      <c r="B710" s="5"/>
      <c r="C710" s="5" t="s">
        <v>304</v>
      </c>
      <c r="D710" s="5" t="s">
        <v>330</v>
      </c>
      <c r="E710" s="5"/>
      <c r="F710" s="5"/>
      <c r="G710" s="26" t="str">
        <f t="shared" si="30"/>
        <v/>
      </c>
    </row>
    <row r="711" spans="1:7">
      <c r="A711" s="5"/>
      <c r="B711" s="5"/>
      <c r="C711" s="5" t="s">
        <v>331</v>
      </c>
      <c r="D711" s="5" t="s">
        <v>332</v>
      </c>
      <c r="E711" s="5"/>
      <c r="F711" s="5"/>
      <c r="G711" s="26" t="str">
        <f t="shared" si="30"/>
        <v/>
      </c>
    </row>
    <row r="712" spans="1:7">
      <c r="A712" s="5"/>
      <c r="B712" s="5"/>
      <c r="C712" s="5" t="s">
        <v>333</v>
      </c>
      <c r="D712" s="5" t="s">
        <v>334</v>
      </c>
      <c r="E712" s="5"/>
      <c r="F712" s="5"/>
      <c r="G712" s="26" t="str">
        <f t="shared" si="30"/>
        <v/>
      </c>
    </row>
    <row r="713" spans="1:7">
      <c r="A713" s="5"/>
      <c r="B713" s="5"/>
      <c r="C713" s="5" t="s">
        <v>310</v>
      </c>
      <c r="D713" s="5" t="s">
        <v>293</v>
      </c>
      <c r="E713" s="5"/>
      <c r="F713" s="5"/>
      <c r="G713" s="26" t="str">
        <f t="shared" si="30"/>
        <v/>
      </c>
    </row>
    <row r="714" spans="1:7">
      <c r="A714" s="5"/>
      <c r="B714" s="5"/>
      <c r="C714" s="5" t="s">
        <v>335</v>
      </c>
      <c r="D714" s="5" t="s">
        <v>336</v>
      </c>
      <c r="E714" s="5" t="s">
        <v>314</v>
      </c>
      <c r="F714" s="5"/>
      <c r="G714" s="26" t="str">
        <f t="shared" si="30"/>
        <v/>
      </c>
    </row>
    <row r="715" spans="1:7">
      <c r="A715" s="5"/>
      <c r="B715" s="5"/>
      <c r="C715" s="5" t="s">
        <v>337</v>
      </c>
      <c r="D715" s="5"/>
      <c r="E715" s="5"/>
      <c r="F715" s="5"/>
      <c r="G715" s="26" t="str">
        <f t="shared" si="30"/>
        <v/>
      </c>
    </row>
    <row r="716" spans="1:7">
      <c r="A716" s="5">
        <v>19620</v>
      </c>
      <c r="B716" s="5">
        <v>19630</v>
      </c>
      <c r="C716" s="5" t="s">
        <v>316</v>
      </c>
      <c r="D716" s="5" t="s">
        <v>317</v>
      </c>
      <c r="E716" s="5"/>
      <c r="F716" s="5"/>
      <c r="G716" s="26" t="str">
        <f t="shared" si="30"/>
        <v>19620 19630</v>
      </c>
    </row>
    <row r="717" spans="1:7">
      <c r="A717" s="5"/>
      <c r="B717" s="5"/>
      <c r="C717" s="5" t="s">
        <v>284</v>
      </c>
      <c r="D717" s="5" t="s">
        <v>285</v>
      </c>
      <c r="E717" s="5"/>
      <c r="F717" s="5"/>
      <c r="G717" s="26" t="str">
        <f>LEFT(RIGHT(D717,7),3)</f>
        <v>150</v>
      </c>
    </row>
    <row r="718" spans="1:7">
      <c r="A718" s="5"/>
      <c r="B718" s="5"/>
      <c r="C718" s="5" t="s">
        <v>319</v>
      </c>
      <c r="D718" s="5" t="s">
        <v>287</v>
      </c>
      <c r="E718" s="5" t="s">
        <v>288</v>
      </c>
      <c r="F718" s="5"/>
      <c r="G718" s="26">
        <v>138.17599999999999</v>
      </c>
    </row>
    <row r="719" spans="1:7">
      <c r="A719" s="5"/>
      <c r="B719" s="5"/>
      <c r="C719" s="5" t="s">
        <v>289</v>
      </c>
      <c r="D719" s="5" t="s">
        <v>290</v>
      </c>
      <c r="E719" s="5" t="s">
        <v>291</v>
      </c>
      <c r="F719" s="5"/>
      <c r="G719" s="26" t="str">
        <f t="shared" si="30"/>
        <v/>
      </c>
    </row>
    <row r="720" spans="1:7">
      <c r="A720" s="5"/>
      <c r="B720" s="5"/>
      <c r="C720" s="5" t="s">
        <v>292</v>
      </c>
      <c r="D720" s="5" t="s">
        <v>293</v>
      </c>
      <c r="E720" s="5"/>
      <c r="F720" s="5"/>
      <c r="G720" s="26" t="str">
        <f t="shared" si="30"/>
        <v/>
      </c>
    </row>
    <row r="721" spans="1:7">
      <c r="A721" s="5"/>
      <c r="B721" s="5"/>
      <c r="C721" s="5" t="s">
        <v>294</v>
      </c>
      <c r="D721" s="5" t="s">
        <v>295</v>
      </c>
      <c r="E721" s="5"/>
      <c r="F721" s="5"/>
      <c r="G721" s="26" t="str">
        <f t="shared" si="30"/>
        <v/>
      </c>
    </row>
    <row r="722" spans="1:7">
      <c r="A722" s="5"/>
      <c r="B722" s="5"/>
      <c r="C722" s="5" t="s">
        <v>296</v>
      </c>
      <c r="D722" s="5" t="s">
        <v>297</v>
      </c>
      <c r="E722" s="5"/>
      <c r="F722" s="5"/>
      <c r="G722" s="26" t="str">
        <f t="shared" si="30"/>
        <v/>
      </c>
    </row>
    <row r="723" spans="1:7">
      <c r="A723" s="5"/>
      <c r="B723" s="5"/>
      <c r="C723" s="5" t="s">
        <v>298</v>
      </c>
      <c r="D723" s="5" t="s">
        <v>299</v>
      </c>
      <c r="E723" s="5" t="s">
        <v>300</v>
      </c>
      <c r="F723" s="5"/>
      <c r="G723" s="26" t="str">
        <f t="shared" si="30"/>
        <v/>
      </c>
    </row>
    <row r="724" spans="1:7">
      <c r="A724" s="5"/>
      <c r="B724" s="5"/>
      <c r="C724" s="5" t="s">
        <v>301</v>
      </c>
      <c r="D724" s="5" t="s">
        <v>302</v>
      </c>
      <c r="E724" s="5" t="s">
        <v>303</v>
      </c>
      <c r="F724" s="5"/>
      <c r="G724" s="26" t="str">
        <f t="shared" si="30"/>
        <v/>
      </c>
    </row>
    <row r="725" spans="1:7">
      <c r="A725" s="5"/>
      <c r="B725" s="5"/>
      <c r="C725" s="5" t="s">
        <v>304</v>
      </c>
      <c r="D725" s="5" t="s">
        <v>305</v>
      </c>
      <c r="E725" s="5" t="s">
        <v>306</v>
      </c>
      <c r="F725" s="5"/>
      <c r="G725" s="26" t="str">
        <f t="shared" si="30"/>
        <v/>
      </c>
    </row>
    <row r="726" spans="1:7">
      <c r="A726" s="5"/>
      <c r="B726" s="5"/>
      <c r="C726" s="5" t="s">
        <v>307</v>
      </c>
      <c r="D726" s="5" t="s">
        <v>308</v>
      </c>
      <c r="E726" s="5" t="s">
        <v>309</v>
      </c>
      <c r="F726" s="5"/>
      <c r="G726" s="26" t="str">
        <f t="shared" ref="G726:G785" si="31">A726&amp;" "&amp;B726</f>
        <v/>
      </c>
    </row>
    <row r="727" spans="1:7">
      <c r="A727" s="5"/>
      <c r="B727" s="5"/>
      <c r="C727" s="5" t="s">
        <v>310</v>
      </c>
      <c r="D727" s="5" t="s">
        <v>311</v>
      </c>
      <c r="E727" s="5" t="s">
        <v>312</v>
      </c>
      <c r="F727" s="5"/>
      <c r="G727" s="26" t="str">
        <f t="shared" si="31"/>
        <v/>
      </c>
    </row>
    <row r="728" spans="1:7">
      <c r="A728" s="5"/>
      <c r="B728" s="5"/>
      <c r="C728" s="5" t="s">
        <v>313</v>
      </c>
      <c r="D728" s="5" t="s">
        <v>314</v>
      </c>
      <c r="E728" s="5" t="s">
        <v>315</v>
      </c>
      <c r="F728" s="5"/>
      <c r="G728" s="26" t="str">
        <f t="shared" si="31"/>
        <v/>
      </c>
    </row>
    <row r="729" spans="1:7">
      <c r="A729" s="5">
        <v>19650</v>
      </c>
      <c r="B729" s="5">
        <v>19660</v>
      </c>
      <c r="C729" s="5" t="s">
        <v>316</v>
      </c>
      <c r="D729" s="5" t="s">
        <v>317</v>
      </c>
      <c r="E729" s="5"/>
      <c r="F729" s="5"/>
      <c r="G729" s="26" t="str">
        <f t="shared" si="31"/>
        <v>19650 19660</v>
      </c>
    </row>
    <row r="730" spans="1:7">
      <c r="A730" s="5"/>
      <c r="B730" s="5"/>
      <c r="C730" s="5" t="s">
        <v>284</v>
      </c>
      <c r="D730" s="5" t="s">
        <v>345</v>
      </c>
      <c r="E730" s="5"/>
      <c r="F730" s="5"/>
      <c r="G730" s="26" t="str">
        <f>LEFT(RIGHT(D730,7),3)</f>
        <v>300</v>
      </c>
    </row>
    <row r="731" spans="1:7">
      <c r="A731" s="5"/>
      <c r="B731" s="5"/>
      <c r="C731" s="5" t="s">
        <v>341</v>
      </c>
      <c r="D731" s="5" t="s">
        <v>287</v>
      </c>
      <c r="E731" s="5" t="s">
        <v>288</v>
      </c>
      <c r="F731" s="5"/>
      <c r="G731" s="26">
        <v>111.125</v>
      </c>
    </row>
    <row r="732" spans="1:7">
      <c r="A732" s="5"/>
      <c r="B732" s="5"/>
      <c r="C732" s="5" t="s">
        <v>346</v>
      </c>
      <c r="D732" s="5" t="s">
        <v>290</v>
      </c>
      <c r="E732" s="5" t="s">
        <v>347</v>
      </c>
      <c r="F732" s="5"/>
      <c r="G732" s="26" t="str">
        <f t="shared" si="31"/>
        <v/>
      </c>
    </row>
    <row r="733" spans="1:7">
      <c r="A733" s="5"/>
      <c r="B733" s="5"/>
      <c r="C733" s="5" t="s">
        <v>292</v>
      </c>
      <c r="D733" s="5" t="s">
        <v>348</v>
      </c>
      <c r="E733" s="5"/>
      <c r="F733" s="5"/>
      <c r="G733" s="26" t="str">
        <f t="shared" si="31"/>
        <v/>
      </c>
    </row>
    <row r="734" spans="1:7">
      <c r="A734" s="5"/>
      <c r="B734" s="5"/>
      <c r="C734" s="5" t="s">
        <v>294</v>
      </c>
      <c r="D734" s="5" t="s">
        <v>349</v>
      </c>
      <c r="E734" s="5"/>
      <c r="F734" s="5"/>
      <c r="G734" s="26" t="str">
        <f t="shared" si="31"/>
        <v/>
      </c>
    </row>
    <row r="735" spans="1:7">
      <c r="A735" s="5"/>
      <c r="B735" s="5"/>
      <c r="C735" s="5" t="s">
        <v>296</v>
      </c>
      <c r="D735" s="5" t="s">
        <v>350</v>
      </c>
      <c r="E735" s="5"/>
      <c r="F735" s="5"/>
      <c r="G735" s="26" t="str">
        <f t="shared" si="31"/>
        <v/>
      </c>
    </row>
    <row r="736" spans="1:7">
      <c r="A736" s="5"/>
      <c r="B736" s="5"/>
      <c r="C736" s="5" t="s">
        <v>298</v>
      </c>
      <c r="D736" s="5" t="s">
        <v>351</v>
      </c>
      <c r="E736" s="5"/>
      <c r="F736" s="5"/>
      <c r="G736" s="26" t="str">
        <f t="shared" si="31"/>
        <v/>
      </c>
    </row>
    <row r="737" spans="1:7">
      <c r="A737" s="5"/>
      <c r="B737" s="5"/>
      <c r="C737" s="5" t="s">
        <v>326</v>
      </c>
      <c r="D737" s="5" t="s">
        <v>352</v>
      </c>
      <c r="E737" s="5"/>
      <c r="F737" s="5"/>
      <c r="G737" s="26" t="str">
        <f t="shared" si="31"/>
        <v/>
      </c>
    </row>
    <row r="738" spans="1:7">
      <c r="A738" s="5"/>
      <c r="B738" s="5"/>
      <c r="C738" s="5" t="s">
        <v>328</v>
      </c>
      <c r="D738" s="5" t="s">
        <v>353</v>
      </c>
      <c r="E738" s="5"/>
      <c r="F738" s="5"/>
      <c r="G738" s="26" t="str">
        <f t="shared" si="31"/>
        <v/>
      </c>
    </row>
    <row r="739" spans="1:7">
      <c r="A739" s="5"/>
      <c r="B739" s="5"/>
      <c r="C739" s="5" t="s">
        <v>304</v>
      </c>
      <c r="D739" s="5" t="s">
        <v>354</v>
      </c>
      <c r="E739" s="5"/>
      <c r="F739" s="5"/>
      <c r="G739" s="26" t="str">
        <f t="shared" si="31"/>
        <v/>
      </c>
    </row>
    <row r="740" spans="1:7">
      <c r="A740" s="5"/>
      <c r="B740" s="5"/>
      <c r="C740" s="5" t="s">
        <v>331</v>
      </c>
      <c r="D740" s="5" t="s">
        <v>355</v>
      </c>
      <c r="E740" s="5"/>
      <c r="F740" s="5"/>
      <c r="G740" s="26" t="str">
        <f t="shared" si="31"/>
        <v/>
      </c>
    </row>
    <row r="741" spans="1:7">
      <c r="A741" s="5"/>
      <c r="B741" s="5"/>
      <c r="C741" s="5" t="s">
        <v>333</v>
      </c>
      <c r="D741" s="5" t="s">
        <v>356</v>
      </c>
      <c r="E741" s="5"/>
      <c r="F741" s="5"/>
      <c r="G741" s="26" t="str">
        <f t="shared" si="31"/>
        <v/>
      </c>
    </row>
    <row r="742" spans="1:7">
      <c r="A742" s="5">
        <v>2020</v>
      </c>
      <c r="B742" s="5">
        <v>2030</v>
      </c>
      <c r="C742" s="5" t="s">
        <v>316</v>
      </c>
      <c r="D742" s="5" t="s">
        <v>317</v>
      </c>
      <c r="E742" s="5"/>
      <c r="F742" s="5"/>
      <c r="G742" s="26" t="str">
        <f t="shared" si="31"/>
        <v>2020 2030</v>
      </c>
    </row>
    <row r="743" spans="1:7">
      <c r="A743" s="5"/>
      <c r="B743" s="5"/>
      <c r="C743" s="5" t="s">
        <v>284</v>
      </c>
      <c r="D743" s="5" t="s">
        <v>357</v>
      </c>
      <c r="E743" s="5">
        <v>1</v>
      </c>
      <c r="F743" s="5"/>
      <c r="G743" s="26">
        <v>150</v>
      </c>
    </row>
    <row r="744" spans="1:7">
      <c r="A744" s="5"/>
      <c r="B744" s="5"/>
      <c r="C744" s="5" t="s">
        <v>338</v>
      </c>
      <c r="D744" s="5" t="s">
        <v>339</v>
      </c>
      <c r="E744" s="5" t="s">
        <v>358</v>
      </c>
      <c r="F744" s="5"/>
      <c r="G744" s="26">
        <v>77.850999999999999</v>
      </c>
    </row>
    <row r="745" spans="1:7">
      <c r="A745" s="5"/>
      <c r="B745" s="5"/>
      <c r="C745" s="5" t="s">
        <v>289</v>
      </c>
      <c r="D745" s="5" t="s">
        <v>359</v>
      </c>
      <c r="E745" s="5" t="s">
        <v>360</v>
      </c>
      <c r="F745" s="5"/>
      <c r="G745" s="26" t="str">
        <f t="shared" si="31"/>
        <v/>
      </c>
    </row>
    <row r="746" spans="1:7">
      <c r="A746" s="5"/>
      <c r="B746" s="5"/>
      <c r="C746" s="5" t="s">
        <v>361</v>
      </c>
      <c r="D746" s="5" t="s">
        <v>362</v>
      </c>
      <c r="E746" s="5"/>
      <c r="F746" s="5"/>
      <c r="G746" s="26" t="str">
        <f t="shared" si="31"/>
        <v/>
      </c>
    </row>
    <row r="747" spans="1:7">
      <c r="A747" s="5"/>
      <c r="B747" s="5"/>
      <c r="C747" s="5" t="s">
        <v>363</v>
      </c>
      <c r="D747" s="5" t="s">
        <v>364</v>
      </c>
      <c r="E747" s="5"/>
      <c r="F747" s="5"/>
      <c r="G747" s="26" t="str">
        <f t="shared" si="31"/>
        <v/>
      </c>
    </row>
    <row r="748" spans="1:7">
      <c r="A748" s="5"/>
      <c r="B748" s="5"/>
      <c r="C748" s="5" t="s">
        <v>365</v>
      </c>
      <c r="D748" s="5" t="s">
        <v>295</v>
      </c>
      <c r="E748" s="5"/>
      <c r="F748" s="5"/>
      <c r="G748" s="26" t="str">
        <f t="shared" si="31"/>
        <v/>
      </c>
    </row>
    <row r="749" spans="1:7">
      <c r="A749" s="5"/>
      <c r="B749" s="5"/>
      <c r="C749" s="5" t="s">
        <v>366</v>
      </c>
      <c r="D749" s="5" t="s">
        <v>367</v>
      </c>
      <c r="E749" s="5"/>
      <c r="F749" s="5"/>
      <c r="G749" s="26" t="str">
        <f t="shared" si="31"/>
        <v/>
      </c>
    </row>
    <row r="750" spans="1:7">
      <c r="A750" s="5"/>
      <c r="B750" s="5"/>
      <c r="C750" s="5" t="s">
        <v>368</v>
      </c>
      <c r="D750" s="5" t="s">
        <v>369</v>
      </c>
      <c r="E750" s="5"/>
      <c r="F750" s="5"/>
      <c r="G750" s="26" t="str">
        <f t="shared" si="31"/>
        <v/>
      </c>
    </row>
    <row r="751" spans="1:7">
      <c r="A751" s="5"/>
      <c r="B751" s="5"/>
      <c r="C751" s="5" t="s">
        <v>370</v>
      </c>
      <c r="D751" s="5" t="s">
        <v>336</v>
      </c>
      <c r="E751" s="5" t="s">
        <v>371</v>
      </c>
      <c r="F751" s="5"/>
      <c r="G751" s="26" t="str">
        <f t="shared" si="31"/>
        <v/>
      </c>
    </row>
    <row r="752" spans="1:7">
      <c r="A752" s="5"/>
      <c r="B752" s="5"/>
      <c r="C752" s="5" t="s">
        <v>372</v>
      </c>
      <c r="D752" s="5" t="s">
        <v>373</v>
      </c>
      <c r="E752" s="5" t="s">
        <v>374</v>
      </c>
      <c r="F752" s="5"/>
      <c r="G752" s="26" t="str">
        <f t="shared" si="31"/>
        <v/>
      </c>
    </row>
    <row r="753" spans="1:7">
      <c r="A753" s="5"/>
      <c r="B753" s="5"/>
      <c r="C753" s="5" t="s">
        <v>375</v>
      </c>
      <c r="D753" s="5" t="s">
        <v>305</v>
      </c>
      <c r="E753" s="5" t="s">
        <v>376</v>
      </c>
      <c r="F753" s="5"/>
      <c r="G753" s="26" t="str">
        <f t="shared" si="31"/>
        <v/>
      </c>
    </row>
    <row r="754" spans="1:7">
      <c r="A754" s="5"/>
      <c r="B754" s="5"/>
      <c r="C754" s="5" t="s">
        <v>307</v>
      </c>
      <c r="D754" s="5" t="s">
        <v>377</v>
      </c>
      <c r="E754" s="5" t="s">
        <v>378</v>
      </c>
      <c r="F754" s="5"/>
      <c r="G754" s="26" t="str">
        <f t="shared" si="31"/>
        <v/>
      </c>
    </row>
    <row r="755" spans="1:7">
      <c r="A755" s="5"/>
      <c r="B755" s="5"/>
      <c r="C755" s="5" t="s">
        <v>379</v>
      </c>
      <c r="D755" s="5" t="s">
        <v>380</v>
      </c>
      <c r="E755" s="5" t="s">
        <v>381</v>
      </c>
      <c r="F755" s="5"/>
      <c r="G755" s="26" t="str">
        <f t="shared" si="31"/>
        <v/>
      </c>
    </row>
    <row r="756" spans="1:7">
      <c r="A756" s="5"/>
      <c r="B756" s="5"/>
      <c r="C756" s="5" t="s">
        <v>382</v>
      </c>
      <c r="D756" s="5" t="s">
        <v>383</v>
      </c>
      <c r="E756" s="5" t="s">
        <v>315</v>
      </c>
      <c r="F756" s="5"/>
      <c r="G756" s="26" t="str">
        <f t="shared" si="31"/>
        <v/>
      </c>
    </row>
    <row r="757" spans="1:7">
      <c r="A757" s="5">
        <v>3070</v>
      </c>
      <c r="B757" s="5">
        <v>3080</v>
      </c>
      <c r="C757" s="5" t="s">
        <v>316</v>
      </c>
      <c r="D757" s="5" t="s">
        <v>317</v>
      </c>
      <c r="E757" s="5"/>
      <c r="F757" s="5"/>
      <c r="G757" s="26" t="str">
        <f t="shared" si="31"/>
        <v>3070 3080</v>
      </c>
    </row>
    <row r="758" spans="1:7">
      <c r="A758" s="5"/>
      <c r="B758" s="5"/>
      <c r="C758" s="5" t="s">
        <v>284</v>
      </c>
      <c r="D758" s="5" t="s">
        <v>285</v>
      </c>
      <c r="E758" s="5"/>
      <c r="F758" s="5"/>
      <c r="G758" s="26" t="str">
        <f>LEFT(RIGHT(D758,7),3)</f>
        <v>150</v>
      </c>
    </row>
    <row r="759" spans="1:7">
      <c r="A759" s="5"/>
      <c r="B759" s="5"/>
      <c r="C759" s="5" t="s">
        <v>319</v>
      </c>
      <c r="D759" s="5" t="s">
        <v>287</v>
      </c>
      <c r="E759" s="5" t="s">
        <v>288</v>
      </c>
      <c r="F759" s="5"/>
      <c r="G759" s="26" t="str">
        <f>RIGHT(C759,7)</f>
        <v>138.176</v>
      </c>
    </row>
    <row r="760" spans="1:7">
      <c r="A760" s="5"/>
      <c r="B760" s="5"/>
      <c r="C760" s="5" t="s">
        <v>289</v>
      </c>
      <c r="D760" s="5" t="s">
        <v>290</v>
      </c>
      <c r="E760" s="5" t="s">
        <v>291</v>
      </c>
      <c r="F760" s="5"/>
      <c r="G760" s="26" t="str">
        <f t="shared" si="31"/>
        <v/>
      </c>
    </row>
    <row r="761" spans="1:7">
      <c r="A761" s="5"/>
      <c r="B761" s="5"/>
      <c r="C761" s="5" t="s">
        <v>292</v>
      </c>
      <c r="D761" s="5" t="s">
        <v>293</v>
      </c>
      <c r="E761" s="5"/>
      <c r="F761" s="5"/>
      <c r="G761" s="26" t="str">
        <f t="shared" si="31"/>
        <v/>
      </c>
    </row>
    <row r="762" spans="1:7">
      <c r="A762" s="5"/>
      <c r="B762" s="5"/>
      <c r="C762" s="5" t="s">
        <v>294</v>
      </c>
      <c r="D762" s="5" t="s">
        <v>295</v>
      </c>
      <c r="E762" s="5"/>
      <c r="F762" s="5"/>
      <c r="G762" s="26" t="str">
        <f t="shared" si="31"/>
        <v/>
      </c>
    </row>
    <row r="763" spans="1:7">
      <c r="A763" s="5"/>
      <c r="B763" s="5"/>
      <c r="C763" s="5" t="s">
        <v>296</v>
      </c>
      <c r="D763" s="5" t="s">
        <v>297</v>
      </c>
      <c r="E763" s="5"/>
      <c r="F763" s="5"/>
      <c r="G763" s="26" t="str">
        <f t="shared" si="31"/>
        <v/>
      </c>
    </row>
    <row r="764" spans="1:7">
      <c r="A764" s="5"/>
      <c r="B764" s="5"/>
      <c r="C764" s="5" t="s">
        <v>298</v>
      </c>
      <c r="D764" s="5" t="s">
        <v>299</v>
      </c>
      <c r="E764" s="5" t="s">
        <v>300</v>
      </c>
      <c r="F764" s="5"/>
      <c r="G764" s="26" t="str">
        <f t="shared" si="31"/>
        <v/>
      </c>
    </row>
    <row r="765" spans="1:7">
      <c r="A765" s="5"/>
      <c r="B765" s="5"/>
      <c r="C765" s="5" t="s">
        <v>301</v>
      </c>
      <c r="D765" s="5" t="s">
        <v>302</v>
      </c>
      <c r="E765" s="5" t="s">
        <v>303</v>
      </c>
      <c r="F765" s="5"/>
      <c r="G765" s="26" t="str">
        <f t="shared" si="31"/>
        <v/>
      </c>
    </row>
    <row r="766" spans="1:7">
      <c r="A766" s="5"/>
      <c r="B766" s="5"/>
      <c r="C766" s="5" t="s">
        <v>304</v>
      </c>
      <c r="D766" s="5" t="s">
        <v>305</v>
      </c>
      <c r="E766" s="5" t="s">
        <v>306</v>
      </c>
      <c r="F766" s="5"/>
      <c r="G766" s="26" t="str">
        <f t="shared" si="31"/>
        <v/>
      </c>
    </row>
    <row r="767" spans="1:7">
      <c r="A767" s="5"/>
      <c r="B767" s="5"/>
      <c r="C767" s="5" t="s">
        <v>307</v>
      </c>
      <c r="D767" s="5" t="s">
        <v>308</v>
      </c>
      <c r="E767" s="5" t="s">
        <v>309</v>
      </c>
      <c r="F767" s="5"/>
      <c r="G767" s="26" t="str">
        <f t="shared" si="31"/>
        <v/>
      </c>
    </row>
    <row r="768" spans="1:7">
      <c r="A768" s="5"/>
      <c r="B768" s="5"/>
      <c r="C768" s="5" t="s">
        <v>310</v>
      </c>
      <c r="D768" s="5" t="s">
        <v>311</v>
      </c>
      <c r="E768" s="5" t="s">
        <v>312</v>
      </c>
      <c r="F768" s="5"/>
      <c r="G768" s="26" t="str">
        <f t="shared" si="31"/>
        <v/>
      </c>
    </row>
    <row r="769" spans="1:7">
      <c r="A769" s="5"/>
      <c r="B769" s="5"/>
      <c r="C769" s="5" t="s">
        <v>313</v>
      </c>
      <c r="D769" s="5" t="s">
        <v>314</v>
      </c>
      <c r="E769" s="5" t="s">
        <v>315</v>
      </c>
      <c r="F769" s="5"/>
      <c r="G769" s="26" t="str">
        <f t="shared" si="31"/>
        <v/>
      </c>
    </row>
    <row r="770" spans="1:7">
      <c r="A770" s="5">
        <v>3100</v>
      </c>
      <c r="B770" s="5">
        <v>3110</v>
      </c>
      <c r="C770" s="5" t="s">
        <v>316</v>
      </c>
      <c r="D770" s="5" t="s">
        <v>317</v>
      </c>
      <c r="E770" s="5"/>
      <c r="F770" s="5"/>
      <c r="G770" s="26" t="str">
        <f t="shared" si="31"/>
        <v>3100 3110</v>
      </c>
    </row>
    <row r="771" spans="1:7">
      <c r="A771" s="5"/>
      <c r="B771" s="5"/>
      <c r="C771" s="5" t="s">
        <v>284</v>
      </c>
      <c r="D771" s="5" t="s">
        <v>318</v>
      </c>
      <c r="E771" s="5"/>
      <c r="F771" s="5"/>
      <c r="G771" s="26" t="str">
        <f>LEFT(RIGHT(D771,7),3)</f>
        <v>300</v>
      </c>
    </row>
    <row r="772" spans="1:7">
      <c r="A772" s="5"/>
      <c r="B772" s="5"/>
      <c r="C772" s="5" t="s">
        <v>341</v>
      </c>
      <c r="D772" s="5" t="s">
        <v>287</v>
      </c>
      <c r="E772" s="5" t="s">
        <v>288</v>
      </c>
      <c r="F772" s="5"/>
      <c r="G772" s="26" t="str">
        <f>RIGHT(C772,7)</f>
        <v>111.125</v>
      </c>
    </row>
    <row r="773" spans="1:7">
      <c r="A773" s="5"/>
      <c r="B773" s="5"/>
      <c r="C773" s="5" t="s">
        <v>320</v>
      </c>
      <c r="D773" s="5" t="s">
        <v>290</v>
      </c>
      <c r="E773" s="5" t="s">
        <v>321</v>
      </c>
      <c r="F773" s="5"/>
      <c r="G773" s="26" t="str">
        <f t="shared" si="31"/>
        <v/>
      </c>
    </row>
    <row r="774" spans="1:7">
      <c r="A774" s="5"/>
      <c r="B774" s="5"/>
      <c r="C774" s="5" t="s">
        <v>292</v>
      </c>
      <c r="D774" s="5" t="s">
        <v>322</v>
      </c>
      <c r="E774" s="5"/>
      <c r="F774" s="5"/>
      <c r="G774" s="26" t="str">
        <f t="shared" si="31"/>
        <v/>
      </c>
    </row>
    <row r="775" spans="1:7">
      <c r="A775" s="5"/>
      <c r="B775" s="5"/>
      <c r="C775" s="5" t="s">
        <v>294</v>
      </c>
      <c r="D775" s="5" t="s">
        <v>323</v>
      </c>
      <c r="E775" s="5"/>
      <c r="F775" s="5"/>
      <c r="G775" s="26" t="str">
        <f t="shared" si="31"/>
        <v/>
      </c>
    </row>
    <row r="776" spans="1:7">
      <c r="A776" s="5"/>
      <c r="B776" s="5"/>
      <c r="C776" s="5" t="s">
        <v>296</v>
      </c>
      <c r="D776" s="5" t="s">
        <v>324</v>
      </c>
      <c r="E776" s="5"/>
      <c r="F776" s="5"/>
      <c r="G776" s="26" t="str">
        <f t="shared" si="31"/>
        <v/>
      </c>
    </row>
    <row r="777" spans="1:7">
      <c r="A777" s="5"/>
      <c r="B777" s="5"/>
      <c r="C777" s="5" t="s">
        <v>298</v>
      </c>
      <c r="D777" s="5" t="s">
        <v>325</v>
      </c>
      <c r="E777" s="5"/>
      <c r="F777" s="5"/>
      <c r="G777" s="26" t="str">
        <f t="shared" si="31"/>
        <v/>
      </c>
    </row>
    <row r="778" spans="1:7">
      <c r="A778" s="5"/>
      <c r="B778" s="5"/>
      <c r="C778" s="5" t="s">
        <v>326</v>
      </c>
      <c r="D778" s="5" t="s">
        <v>327</v>
      </c>
      <c r="E778" s="5"/>
      <c r="F778" s="5"/>
      <c r="G778" s="26" t="str">
        <f t="shared" si="31"/>
        <v/>
      </c>
    </row>
    <row r="779" spans="1:7">
      <c r="A779" s="5"/>
      <c r="B779" s="5"/>
      <c r="C779" s="5" t="s">
        <v>328</v>
      </c>
      <c r="D779" s="5" t="s">
        <v>329</v>
      </c>
      <c r="E779" s="5"/>
      <c r="F779" s="5"/>
      <c r="G779" s="26" t="str">
        <f t="shared" si="31"/>
        <v/>
      </c>
    </row>
    <row r="780" spans="1:7">
      <c r="A780" s="5"/>
      <c r="B780" s="5"/>
      <c r="C780" s="5" t="s">
        <v>304</v>
      </c>
      <c r="D780" s="5" t="s">
        <v>330</v>
      </c>
      <c r="E780" s="5"/>
      <c r="F780" s="5"/>
      <c r="G780" s="26" t="str">
        <f t="shared" si="31"/>
        <v/>
      </c>
    </row>
    <row r="781" spans="1:7">
      <c r="A781" s="5"/>
      <c r="B781" s="5"/>
      <c r="C781" s="5" t="s">
        <v>331</v>
      </c>
      <c r="D781" s="5" t="s">
        <v>332</v>
      </c>
      <c r="E781" s="5"/>
      <c r="F781" s="5"/>
      <c r="G781" s="26" t="str">
        <f t="shared" si="31"/>
        <v/>
      </c>
    </row>
    <row r="782" spans="1:7">
      <c r="A782" s="5"/>
      <c r="B782" s="5"/>
      <c r="C782" s="5" t="s">
        <v>333</v>
      </c>
      <c r="D782" s="5" t="s">
        <v>334</v>
      </c>
      <c r="E782" s="5"/>
      <c r="F782" s="5"/>
      <c r="G782" s="26" t="str">
        <f t="shared" si="31"/>
        <v/>
      </c>
    </row>
    <row r="783" spans="1:7">
      <c r="A783" s="5"/>
      <c r="B783" s="5"/>
      <c r="C783" s="5" t="s">
        <v>310</v>
      </c>
      <c r="D783" s="5" t="s">
        <v>293</v>
      </c>
      <c r="E783" s="5"/>
      <c r="F783" s="5"/>
      <c r="G783" s="26" t="str">
        <f t="shared" si="31"/>
        <v/>
      </c>
    </row>
    <row r="784" spans="1:7">
      <c r="A784" s="5"/>
      <c r="B784" s="5"/>
      <c r="C784" s="5" t="s">
        <v>335</v>
      </c>
      <c r="D784" s="5" t="s">
        <v>336</v>
      </c>
      <c r="E784" s="5" t="s">
        <v>314</v>
      </c>
      <c r="F784" s="5"/>
      <c r="G784" s="26" t="str">
        <f t="shared" si="31"/>
        <v/>
      </c>
    </row>
    <row r="785" spans="1:7">
      <c r="A785" s="5"/>
      <c r="B785" s="5"/>
      <c r="C785" s="5" t="s">
        <v>337</v>
      </c>
      <c r="D785" s="5"/>
      <c r="E785" s="5"/>
      <c r="F785" s="5"/>
      <c r="G785" s="26" t="str">
        <f t="shared" si="31"/>
        <v/>
      </c>
    </row>
    <row r="786" spans="1:7">
      <c r="A786" s="5">
        <v>3170</v>
      </c>
      <c r="B786" s="5">
        <v>3180</v>
      </c>
      <c r="C786" s="5" t="s">
        <v>316</v>
      </c>
      <c r="D786" s="5" t="s">
        <v>317</v>
      </c>
      <c r="E786" s="5"/>
      <c r="F786" s="5"/>
      <c r="G786" s="26" t="str">
        <f t="shared" ref="G786:G848" si="32">A786&amp;" "&amp;B786</f>
        <v>3170 3180</v>
      </c>
    </row>
    <row r="787" spans="1:7">
      <c r="A787" s="5"/>
      <c r="B787" s="5"/>
      <c r="C787" s="5" t="s">
        <v>284</v>
      </c>
      <c r="D787" s="5" t="s">
        <v>318</v>
      </c>
      <c r="E787" s="5"/>
      <c r="F787" s="5"/>
      <c r="G787" s="26" t="str">
        <f>LEFT(RIGHT(D787,7),3)</f>
        <v>300</v>
      </c>
    </row>
    <row r="788" spans="1:7">
      <c r="A788" s="5"/>
      <c r="B788" s="5"/>
      <c r="C788" s="5" t="s">
        <v>384</v>
      </c>
      <c r="D788" s="5" t="s">
        <v>287</v>
      </c>
      <c r="E788" s="5" t="s">
        <v>288</v>
      </c>
      <c r="F788" s="5"/>
      <c r="G788" s="26" t="str">
        <f>RIGHT(C788,7)</f>
        <v>357.251</v>
      </c>
    </row>
    <row r="789" spans="1:7">
      <c r="A789" s="5"/>
      <c r="B789" s="5"/>
      <c r="C789" s="5" t="s">
        <v>320</v>
      </c>
      <c r="D789" s="5" t="s">
        <v>290</v>
      </c>
      <c r="E789" s="5" t="s">
        <v>321</v>
      </c>
      <c r="F789" s="5"/>
      <c r="G789" s="26" t="str">
        <f t="shared" si="32"/>
        <v/>
      </c>
    </row>
    <row r="790" spans="1:7">
      <c r="A790" s="5"/>
      <c r="B790" s="5"/>
      <c r="C790" s="5" t="s">
        <v>292</v>
      </c>
      <c r="D790" s="5" t="s">
        <v>322</v>
      </c>
      <c r="E790" s="5"/>
      <c r="F790" s="5"/>
      <c r="G790" s="26" t="str">
        <f t="shared" si="32"/>
        <v/>
      </c>
    </row>
    <row r="791" spans="1:7">
      <c r="A791" s="5"/>
      <c r="B791" s="5"/>
      <c r="C791" s="5" t="s">
        <v>294</v>
      </c>
      <c r="D791" s="5" t="s">
        <v>323</v>
      </c>
      <c r="E791" s="5"/>
      <c r="F791" s="5"/>
      <c r="G791" s="26" t="str">
        <f t="shared" si="32"/>
        <v/>
      </c>
    </row>
    <row r="792" spans="1:7">
      <c r="A792" s="5"/>
      <c r="B792" s="5"/>
      <c r="C792" s="5" t="s">
        <v>296</v>
      </c>
      <c r="D792" s="5" t="s">
        <v>324</v>
      </c>
      <c r="E792" s="5"/>
      <c r="F792" s="5"/>
      <c r="G792" s="26" t="str">
        <f t="shared" si="32"/>
        <v/>
      </c>
    </row>
    <row r="793" spans="1:7">
      <c r="A793" s="5"/>
      <c r="B793" s="5"/>
      <c r="C793" s="5" t="s">
        <v>298</v>
      </c>
      <c r="D793" s="5" t="s">
        <v>325</v>
      </c>
      <c r="E793" s="5"/>
      <c r="F793" s="5"/>
      <c r="G793" s="26" t="str">
        <f t="shared" si="32"/>
        <v/>
      </c>
    </row>
    <row r="794" spans="1:7">
      <c r="A794" s="5"/>
      <c r="B794" s="5"/>
      <c r="C794" s="5" t="s">
        <v>326</v>
      </c>
      <c r="D794" s="5" t="s">
        <v>327</v>
      </c>
      <c r="E794" s="5"/>
      <c r="F794" s="5"/>
      <c r="G794" s="26" t="str">
        <f t="shared" si="32"/>
        <v/>
      </c>
    </row>
    <row r="795" spans="1:7">
      <c r="A795" s="5"/>
      <c r="B795" s="5"/>
      <c r="C795" s="5" t="s">
        <v>328</v>
      </c>
      <c r="D795" s="5" t="s">
        <v>329</v>
      </c>
      <c r="E795" s="5"/>
      <c r="F795" s="5"/>
      <c r="G795" s="26" t="str">
        <f t="shared" si="32"/>
        <v/>
      </c>
    </row>
    <row r="796" spans="1:7">
      <c r="A796" s="5"/>
      <c r="B796" s="5"/>
      <c r="C796" s="5" t="s">
        <v>304</v>
      </c>
      <c r="D796" s="5" t="s">
        <v>330</v>
      </c>
      <c r="E796" s="5"/>
      <c r="F796" s="5"/>
      <c r="G796" s="26" t="str">
        <f t="shared" si="32"/>
        <v/>
      </c>
    </row>
    <row r="797" spans="1:7">
      <c r="A797" s="5"/>
      <c r="B797" s="5"/>
      <c r="C797" s="5" t="s">
        <v>331</v>
      </c>
      <c r="D797" s="5" t="s">
        <v>332</v>
      </c>
      <c r="E797" s="5"/>
      <c r="F797" s="5"/>
      <c r="G797" s="26" t="str">
        <f t="shared" si="32"/>
        <v/>
      </c>
    </row>
    <row r="798" spans="1:7">
      <c r="A798" s="5"/>
      <c r="B798" s="5"/>
      <c r="C798" s="5" t="s">
        <v>333</v>
      </c>
      <c r="D798" s="5" t="s">
        <v>334</v>
      </c>
      <c r="E798" s="5"/>
      <c r="F798" s="5"/>
      <c r="G798" s="26" t="str">
        <f t="shared" si="32"/>
        <v/>
      </c>
    </row>
    <row r="799" spans="1:7">
      <c r="A799" s="5"/>
      <c r="B799" s="5"/>
      <c r="C799" s="5" t="s">
        <v>310</v>
      </c>
      <c r="D799" s="5" t="s">
        <v>293</v>
      </c>
      <c r="E799" s="5"/>
      <c r="F799" s="5"/>
      <c r="G799" s="26" t="str">
        <f t="shared" si="32"/>
        <v/>
      </c>
    </row>
    <row r="800" spans="1:7">
      <c r="A800" s="5"/>
      <c r="B800" s="5"/>
      <c r="C800" s="5" t="s">
        <v>335</v>
      </c>
      <c r="D800" s="5" t="s">
        <v>336</v>
      </c>
      <c r="E800" s="5" t="s">
        <v>314</v>
      </c>
      <c r="F800" s="5"/>
      <c r="G800" s="26" t="str">
        <f t="shared" si="32"/>
        <v/>
      </c>
    </row>
    <row r="801" spans="1:7">
      <c r="A801" s="5"/>
      <c r="B801" s="5"/>
      <c r="C801" s="5" t="s">
        <v>337</v>
      </c>
      <c r="D801" s="5"/>
      <c r="E801" s="5"/>
      <c r="F801" s="5"/>
      <c r="G801" s="26" t="str">
        <f t="shared" si="32"/>
        <v/>
      </c>
    </row>
    <row r="802" spans="1:7">
      <c r="A802" s="5">
        <v>10120</v>
      </c>
      <c r="B802" s="5">
        <v>10130</v>
      </c>
      <c r="C802" s="5" t="s">
        <v>316</v>
      </c>
      <c r="D802" s="5" t="s">
        <v>317</v>
      </c>
      <c r="E802" s="5"/>
      <c r="F802" s="5"/>
      <c r="G802" s="26" t="str">
        <f t="shared" si="32"/>
        <v>10120 10130</v>
      </c>
    </row>
    <row r="803" spans="1:7">
      <c r="A803" s="5"/>
      <c r="B803" s="5"/>
      <c r="C803" s="5" t="s">
        <v>284</v>
      </c>
      <c r="D803" s="5" t="s">
        <v>285</v>
      </c>
      <c r="E803" s="5"/>
      <c r="F803" s="5"/>
      <c r="G803" s="26" t="str">
        <f>LEFT(RIGHT(D803,7),3)</f>
        <v>150</v>
      </c>
    </row>
    <row r="804" spans="1:7">
      <c r="A804" s="5"/>
      <c r="B804" s="5"/>
      <c r="C804" s="5" t="s">
        <v>319</v>
      </c>
      <c r="D804" s="5" t="s">
        <v>287</v>
      </c>
      <c r="E804" s="5" t="s">
        <v>288</v>
      </c>
      <c r="F804" s="5"/>
      <c r="G804" s="26" t="str">
        <f>RIGHT(C804,7)</f>
        <v>138.176</v>
      </c>
    </row>
    <row r="805" spans="1:7">
      <c r="A805" s="5"/>
      <c r="B805" s="5"/>
      <c r="C805" s="5" t="s">
        <v>289</v>
      </c>
      <c r="D805" s="5" t="s">
        <v>290</v>
      </c>
      <c r="E805" s="5" t="s">
        <v>291</v>
      </c>
      <c r="F805" s="5"/>
      <c r="G805" s="26" t="str">
        <f t="shared" si="32"/>
        <v/>
      </c>
    </row>
    <row r="806" spans="1:7">
      <c r="A806" s="5"/>
      <c r="B806" s="5"/>
      <c r="C806" s="5" t="s">
        <v>292</v>
      </c>
      <c r="D806" s="5" t="s">
        <v>293</v>
      </c>
      <c r="E806" s="5"/>
      <c r="F806" s="5"/>
      <c r="G806" s="26" t="str">
        <f t="shared" si="32"/>
        <v/>
      </c>
    </row>
    <row r="807" spans="1:7">
      <c r="A807" s="5"/>
      <c r="B807" s="5"/>
      <c r="C807" s="5" t="s">
        <v>294</v>
      </c>
      <c r="D807" s="5" t="s">
        <v>295</v>
      </c>
      <c r="E807" s="5"/>
      <c r="F807" s="5"/>
      <c r="G807" s="26" t="str">
        <f t="shared" si="32"/>
        <v/>
      </c>
    </row>
    <row r="808" spans="1:7">
      <c r="A808" s="5"/>
      <c r="B808" s="5"/>
      <c r="C808" s="5" t="s">
        <v>296</v>
      </c>
      <c r="D808" s="5" t="s">
        <v>297</v>
      </c>
      <c r="E808" s="5"/>
      <c r="F808" s="5"/>
      <c r="G808" s="26" t="str">
        <f t="shared" si="32"/>
        <v/>
      </c>
    </row>
    <row r="809" spans="1:7">
      <c r="A809" s="5"/>
      <c r="B809" s="5"/>
      <c r="C809" s="5" t="s">
        <v>298</v>
      </c>
      <c r="D809" s="5" t="s">
        <v>299</v>
      </c>
      <c r="E809" s="5" t="s">
        <v>300</v>
      </c>
      <c r="F809" s="5"/>
      <c r="G809" s="26" t="str">
        <f t="shared" si="32"/>
        <v/>
      </c>
    </row>
    <row r="810" spans="1:7">
      <c r="A810" s="5"/>
      <c r="B810" s="5"/>
      <c r="C810" s="5" t="s">
        <v>301</v>
      </c>
      <c r="D810" s="5" t="s">
        <v>302</v>
      </c>
      <c r="E810" s="5" t="s">
        <v>303</v>
      </c>
      <c r="F810" s="5"/>
      <c r="G810" s="26" t="str">
        <f t="shared" si="32"/>
        <v/>
      </c>
    </row>
    <row r="811" spans="1:7">
      <c r="A811" s="5"/>
      <c r="B811" s="5"/>
      <c r="C811" s="5" t="s">
        <v>304</v>
      </c>
      <c r="D811" s="5" t="s">
        <v>305</v>
      </c>
      <c r="E811" s="5" t="s">
        <v>306</v>
      </c>
      <c r="F811" s="5"/>
      <c r="G811" s="26" t="str">
        <f t="shared" si="32"/>
        <v/>
      </c>
    </row>
    <row r="812" spans="1:7">
      <c r="A812" s="5"/>
      <c r="B812" s="5"/>
      <c r="C812" s="5" t="s">
        <v>307</v>
      </c>
      <c r="D812" s="5" t="s">
        <v>308</v>
      </c>
      <c r="E812" s="5" t="s">
        <v>309</v>
      </c>
      <c r="F812" s="5"/>
      <c r="G812" s="26" t="str">
        <f t="shared" si="32"/>
        <v/>
      </c>
    </row>
    <row r="813" spans="1:7">
      <c r="A813" s="5"/>
      <c r="B813" s="5"/>
      <c r="C813" s="5" t="s">
        <v>310</v>
      </c>
      <c r="D813" s="5" t="s">
        <v>311</v>
      </c>
      <c r="E813" s="5" t="s">
        <v>312</v>
      </c>
      <c r="F813" s="5"/>
      <c r="G813" s="26" t="str">
        <f t="shared" si="32"/>
        <v/>
      </c>
    </row>
    <row r="814" spans="1:7">
      <c r="A814" s="5"/>
      <c r="B814" s="5"/>
      <c r="C814" s="5" t="s">
        <v>313</v>
      </c>
      <c r="D814" s="5" t="s">
        <v>314</v>
      </c>
      <c r="E814" s="5" t="s">
        <v>315</v>
      </c>
      <c r="F814" s="5"/>
      <c r="G814" s="26" t="str">
        <f t="shared" si="32"/>
        <v/>
      </c>
    </row>
    <row r="815" spans="1:7">
      <c r="A815" s="5">
        <v>10150</v>
      </c>
      <c r="B815" s="5">
        <v>10160</v>
      </c>
      <c r="C815" s="5" t="s">
        <v>316</v>
      </c>
      <c r="D815" s="5" t="s">
        <v>317</v>
      </c>
      <c r="E815" s="5"/>
      <c r="F815" s="5"/>
      <c r="G815" s="26" t="str">
        <f t="shared" si="32"/>
        <v>10150 10160</v>
      </c>
    </row>
    <row r="816" spans="1:7">
      <c r="A816" s="5"/>
      <c r="B816" s="5"/>
      <c r="C816" s="5" t="s">
        <v>284</v>
      </c>
      <c r="D816" s="5" t="s">
        <v>345</v>
      </c>
      <c r="E816" s="5"/>
      <c r="F816" s="5"/>
      <c r="G816" s="26" t="str">
        <f>LEFT(RIGHT(D816,7),3)</f>
        <v>300</v>
      </c>
    </row>
    <row r="817" spans="1:7">
      <c r="A817" s="5"/>
      <c r="B817" s="5"/>
      <c r="C817" s="5" t="s">
        <v>341</v>
      </c>
      <c r="D817" s="5" t="s">
        <v>287</v>
      </c>
      <c r="E817" s="5" t="s">
        <v>288</v>
      </c>
      <c r="F817" s="5"/>
      <c r="G817" s="26" t="str">
        <f>RIGHT(C817,7)</f>
        <v>111.125</v>
      </c>
    </row>
    <row r="818" spans="1:7">
      <c r="A818" s="5"/>
      <c r="B818" s="5"/>
      <c r="C818" s="5" t="s">
        <v>346</v>
      </c>
      <c r="D818" s="5" t="s">
        <v>290</v>
      </c>
      <c r="E818" s="5" t="s">
        <v>347</v>
      </c>
      <c r="F818" s="5"/>
      <c r="G818" s="26" t="str">
        <f t="shared" si="32"/>
        <v/>
      </c>
    </row>
    <row r="819" spans="1:7">
      <c r="A819" s="5"/>
      <c r="B819" s="5"/>
      <c r="C819" s="5" t="s">
        <v>292</v>
      </c>
      <c r="D819" s="5" t="s">
        <v>348</v>
      </c>
      <c r="E819" s="5"/>
      <c r="F819" s="5"/>
      <c r="G819" s="26" t="str">
        <f t="shared" si="32"/>
        <v/>
      </c>
    </row>
    <row r="820" spans="1:7">
      <c r="A820" s="5"/>
      <c r="B820" s="5"/>
      <c r="C820" s="5" t="s">
        <v>294</v>
      </c>
      <c r="D820" s="5" t="s">
        <v>349</v>
      </c>
      <c r="E820" s="5"/>
      <c r="F820" s="5"/>
      <c r="G820" s="26" t="str">
        <f t="shared" si="32"/>
        <v/>
      </c>
    </row>
    <row r="821" spans="1:7">
      <c r="A821" s="5"/>
      <c r="B821" s="5"/>
      <c r="C821" s="5" t="s">
        <v>296</v>
      </c>
      <c r="D821" s="5" t="s">
        <v>350</v>
      </c>
      <c r="E821" s="5"/>
      <c r="F821" s="5"/>
      <c r="G821" s="26" t="str">
        <f t="shared" si="32"/>
        <v/>
      </c>
    </row>
    <row r="822" spans="1:7">
      <c r="A822" s="5"/>
      <c r="B822" s="5"/>
      <c r="C822" s="5" t="s">
        <v>298</v>
      </c>
      <c r="D822" s="5" t="s">
        <v>351</v>
      </c>
      <c r="E822" s="5"/>
      <c r="F822" s="5"/>
      <c r="G822" s="26" t="str">
        <f t="shared" si="32"/>
        <v/>
      </c>
    </row>
    <row r="823" spans="1:7">
      <c r="A823" s="5"/>
      <c r="B823" s="5"/>
      <c r="C823" s="5" t="s">
        <v>326</v>
      </c>
      <c r="D823" s="5" t="s">
        <v>352</v>
      </c>
      <c r="E823" s="5"/>
      <c r="F823" s="5"/>
      <c r="G823" s="26" t="str">
        <f t="shared" si="32"/>
        <v/>
      </c>
    </row>
    <row r="824" spans="1:7">
      <c r="A824" s="5"/>
      <c r="B824" s="5"/>
      <c r="C824" s="5" t="s">
        <v>328</v>
      </c>
      <c r="D824" s="5" t="s">
        <v>353</v>
      </c>
      <c r="E824" s="5"/>
      <c r="F824" s="5"/>
      <c r="G824" s="26" t="str">
        <f t="shared" si="32"/>
        <v/>
      </c>
    </row>
    <row r="825" spans="1:7">
      <c r="A825" s="5"/>
      <c r="B825" s="5"/>
      <c r="C825" s="5" t="s">
        <v>304</v>
      </c>
      <c r="D825" s="5" t="s">
        <v>354</v>
      </c>
      <c r="E825" s="5"/>
      <c r="F825" s="5"/>
      <c r="G825" s="26" t="str">
        <f t="shared" si="32"/>
        <v/>
      </c>
    </row>
    <row r="826" spans="1:7">
      <c r="A826" s="5"/>
      <c r="B826" s="5"/>
      <c r="C826" s="5" t="s">
        <v>331</v>
      </c>
      <c r="D826" s="5" t="s">
        <v>355</v>
      </c>
      <c r="E826" s="5"/>
      <c r="F826" s="5"/>
      <c r="G826" s="26" t="str">
        <f t="shared" si="32"/>
        <v/>
      </c>
    </row>
    <row r="827" spans="1:7">
      <c r="A827" s="5"/>
      <c r="B827" s="5"/>
      <c r="C827" s="5" t="s">
        <v>333</v>
      </c>
      <c r="D827" s="5" t="s">
        <v>356</v>
      </c>
      <c r="E827" s="5"/>
      <c r="F827" s="5"/>
      <c r="G827" s="26" t="str">
        <f t="shared" si="32"/>
        <v/>
      </c>
    </row>
    <row r="828" spans="1:7">
      <c r="A828" s="5">
        <v>10210</v>
      </c>
      <c r="B828" s="5">
        <v>10220</v>
      </c>
      <c r="C828" s="5" t="s">
        <v>316</v>
      </c>
      <c r="D828" s="5" t="s">
        <v>317</v>
      </c>
      <c r="E828" s="5"/>
      <c r="F828" s="5"/>
      <c r="G828" s="26" t="str">
        <f t="shared" si="32"/>
        <v>10210 10220</v>
      </c>
    </row>
    <row r="829" spans="1:7">
      <c r="A829" s="5"/>
      <c r="B829" s="5"/>
      <c r="C829" s="5" t="s">
        <v>284</v>
      </c>
      <c r="D829" s="5" t="s">
        <v>345</v>
      </c>
      <c r="E829" s="5"/>
      <c r="F829" s="5"/>
      <c r="G829" s="26" t="str">
        <f>LEFT(RIGHT(D829,7),3)</f>
        <v>300</v>
      </c>
    </row>
    <row r="830" spans="1:7">
      <c r="A830" s="5"/>
      <c r="B830" s="5"/>
      <c r="C830" s="5" t="s">
        <v>319</v>
      </c>
      <c r="D830" s="5" t="s">
        <v>287</v>
      </c>
      <c r="E830" s="5" t="s">
        <v>288</v>
      </c>
      <c r="F830" s="5"/>
      <c r="G830" s="26" t="str">
        <f>RIGHT(C830,7)</f>
        <v>138.176</v>
      </c>
    </row>
    <row r="831" spans="1:7">
      <c r="A831" s="5"/>
      <c r="B831" s="5"/>
      <c r="C831" s="5" t="s">
        <v>346</v>
      </c>
      <c r="D831" s="5" t="s">
        <v>290</v>
      </c>
      <c r="E831" s="5" t="s">
        <v>347</v>
      </c>
      <c r="F831" s="5"/>
      <c r="G831" s="26" t="str">
        <f t="shared" si="32"/>
        <v/>
      </c>
    </row>
    <row r="832" spans="1:7">
      <c r="A832" s="5"/>
      <c r="B832" s="5"/>
      <c r="C832" s="5" t="s">
        <v>292</v>
      </c>
      <c r="D832" s="5" t="s">
        <v>348</v>
      </c>
      <c r="E832" s="5"/>
      <c r="F832" s="5"/>
      <c r="G832" s="26" t="str">
        <f t="shared" si="32"/>
        <v/>
      </c>
    </row>
    <row r="833" spans="1:7">
      <c r="A833" s="5"/>
      <c r="B833" s="5"/>
      <c r="C833" s="5" t="s">
        <v>294</v>
      </c>
      <c r="D833" s="5" t="s">
        <v>349</v>
      </c>
      <c r="E833" s="5"/>
      <c r="F833" s="5"/>
      <c r="G833" s="26" t="str">
        <f t="shared" si="32"/>
        <v/>
      </c>
    </row>
    <row r="834" spans="1:7">
      <c r="A834" s="5"/>
      <c r="B834" s="5"/>
      <c r="C834" s="5" t="s">
        <v>296</v>
      </c>
      <c r="D834" s="5" t="s">
        <v>350</v>
      </c>
      <c r="E834" s="5"/>
      <c r="F834" s="5"/>
      <c r="G834" s="26" t="str">
        <f t="shared" si="32"/>
        <v/>
      </c>
    </row>
    <row r="835" spans="1:7">
      <c r="A835" s="5"/>
      <c r="B835" s="5"/>
      <c r="C835" s="5" t="s">
        <v>298</v>
      </c>
      <c r="D835" s="5" t="s">
        <v>351</v>
      </c>
      <c r="E835" s="5"/>
      <c r="F835" s="5"/>
      <c r="G835" s="26" t="str">
        <f t="shared" si="32"/>
        <v/>
      </c>
    </row>
    <row r="836" spans="1:7">
      <c r="A836" s="5"/>
      <c r="B836" s="5"/>
      <c r="C836" s="5" t="s">
        <v>326</v>
      </c>
      <c r="D836" s="5" t="s">
        <v>352</v>
      </c>
      <c r="E836" s="5"/>
      <c r="F836" s="5"/>
      <c r="G836" s="26" t="str">
        <f t="shared" si="32"/>
        <v/>
      </c>
    </row>
    <row r="837" spans="1:7">
      <c r="A837" s="5"/>
      <c r="B837" s="5"/>
      <c r="C837" s="5" t="s">
        <v>328</v>
      </c>
      <c r="D837" s="5" t="s">
        <v>353</v>
      </c>
      <c r="E837" s="5"/>
      <c r="F837" s="5"/>
      <c r="G837" s="26" t="str">
        <f t="shared" si="32"/>
        <v/>
      </c>
    </row>
    <row r="838" spans="1:7">
      <c r="A838" s="5"/>
      <c r="B838" s="5"/>
      <c r="C838" s="5" t="s">
        <v>304</v>
      </c>
      <c r="D838" s="5" t="s">
        <v>354</v>
      </c>
      <c r="E838" s="5"/>
      <c r="F838" s="5"/>
      <c r="G838" s="26" t="str">
        <f t="shared" si="32"/>
        <v/>
      </c>
    </row>
    <row r="839" spans="1:7">
      <c r="A839" s="5"/>
      <c r="B839" s="5"/>
      <c r="C839" s="5" t="s">
        <v>331</v>
      </c>
      <c r="D839" s="5" t="s">
        <v>355</v>
      </c>
      <c r="E839" s="5"/>
      <c r="F839" s="5"/>
      <c r="G839" s="26" t="str">
        <f t="shared" si="32"/>
        <v/>
      </c>
    </row>
    <row r="840" spans="1:7">
      <c r="A840" s="5"/>
      <c r="B840" s="5"/>
      <c r="C840" s="5" t="s">
        <v>333</v>
      </c>
      <c r="D840" s="5" t="s">
        <v>356</v>
      </c>
      <c r="E840" s="5"/>
      <c r="F840" s="5"/>
      <c r="G840" s="26" t="str">
        <f t="shared" si="32"/>
        <v/>
      </c>
    </row>
    <row r="841" spans="1:7">
      <c r="A841" s="5">
        <v>10060</v>
      </c>
      <c r="B841" s="5">
        <v>10070</v>
      </c>
      <c r="C841" s="5" t="s">
        <v>316</v>
      </c>
      <c r="D841" s="5" t="s">
        <v>317</v>
      </c>
      <c r="E841" s="5"/>
      <c r="F841" s="5"/>
      <c r="G841" s="26" t="str">
        <f t="shared" si="32"/>
        <v>10060 10070</v>
      </c>
    </row>
    <row r="842" spans="1:7">
      <c r="A842" s="5"/>
      <c r="B842" s="5"/>
      <c r="C842" s="5" t="s">
        <v>284</v>
      </c>
      <c r="D842" s="5" t="s">
        <v>285</v>
      </c>
      <c r="E842" s="5"/>
      <c r="F842" s="5"/>
      <c r="G842" s="26" t="str">
        <f>LEFT(RIGHT(D842,7),3)</f>
        <v>150</v>
      </c>
    </row>
    <row r="843" spans="1:7">
      <c r="A843" s="5"/>
      <c r="B843" s="5"/>
      <c r="C843" s="5" t="s">
        <v>338</v>
      </c>
      <c r="D843" s="5" t="s">
        <v>339</v>
      </c>
      <c r="E843" s="5" t="s">
        <v>340</v>
      </c>
      <c r="F843" s="5"/>
      <c r="G843" s="26" t="str">
        <f>RIGHT(C843,7)</f>
        <v xml:space="preserve"> 77.851</v>
      </c>
    </row>
    <row r="844" spans="1:7">
      <c r="A844" s="5"/>
      <c r="B844" s="5"/>
      <c r="C844" s="5" t="s">
        <v>289</v>
      </c>
      <c r="D844" s="5" t="s">
        <v>290</v>
      </c>
      <c r="E844" s="5" t="s">
        <v>291</v>
      </c>
      <c r="F844" s="5"/>
      <c r="G844" s="26" t="str">
        <f t="shared" si="32"/>
        <v/>
      </c>
    </row>
    <row r="845" spans="1:7">
      <c r="A845" s="5"/>
      <c r="B845" s="5"/>
      <c r="C845" s="5" t="s">
        <v>292</v>
      </c>
      <c r="D845" s="5" t="s">
        <v>293</v>
      </c>
      <c r="E845" s="5"/>
      <c r="F845" s="5"/>
      <c r="G845" s="26" t="str">
        <f t="shared" si="32"/>
        <v/>
      </c>
    </row>
    <row r="846" spans="1:7">
      <c r="A846" s="5"/>
      <c r="B846" s="5"/>
      <c r="C846" s="5" t="s">
        <v>294</v>
      </c>
      <c r="D846" s="5" t="s">
        <v>295</v>
      </c>
      <c r="E846" s="5"/>
      <c r="F846" s="5"/>
      <c r="G846" s="26" t="str">
        <f t="shared" si="32"/>
        <v/>
      </c>
    </row>
    <row r="847" spans="1:7">
      <c r="A847" s="5"/>
      <c r="B847" s="5"/>
      <c r="C847" s="5" t="s">
        <v>296</v>
      </c>
      <c r="D847" s="5" t="s">
        <v>297</v>
      </c>
      <c r="E847" s="5"/>
      <c r="F847" s="5"/>
      <c r="G847" s="26" t="str">
        <f t="shared" si="32"/>
        <v/>
      </c>
    </row>
    <row r="848" spans="1:7">
      <c r="A848" s="5"/>
      <c r="B848" s="5"/>
      <c r="C848" s="5" t="s">
        <v>298</v>
      </c>
      <c r="D848" s="5" t="s">
        <v>299</v>
      </c>
      <c r="E848" s="5" t="s">
        <v>300</v>
      </c>
      <c r="F848" s="5"/>
      <c r="G848" s="26" t="str">
        <f t="shared" si="32"/>
        <v/>
      </c>
    </row>
    <row r="849" spans="1:7">
      <c r="A849" s="5"/>
      <c r="B849" s="5"/>
      <c r="C849" s="5" t="s">
        <v>301</v>
      </c>
      <c r="D849" s="5" t="s">
        <v>302</v>
      </c>
      <c r="E849" s="5" t="s">
        <v>303</v>
      </c>
      <c r="F849" s="5"/>
      <c r="G849" s="26" t="str">
        <f t="shared" ref="G849:G909" si="33">A849&amp;" "&amp;B849</f>
        <v/>
      </c>
    </row>
    <row r="850" spans="1:7">
      <c r="A850" s="5"/>
      <c r="B850" s="5"/>
      <c r="C850" s="5" t="s">
        <v>304</v>
      </c>
      <c r="D850" s="5" t="s">
        <v>305</v>
      </c>
      <c r="E850" s="5" t="s">
        <v>306</v>
      </c>
      <c r="F850" s="5"/>
      <c r="G850" s="26" t="str">
        <f t="shared" si="33"/>
        <v/>
      </c>
    </row>
    <row r="851" spans="1:7">
      <c r="A851" s="5"/>
      <c r="B851" s="5"/>
      <c r="C851" s="5" t="s">
        <v>307</v>
      </c>
      <c r="D851" s="5" t="s">
        <v>308</v>
      </c>
      <c r="E851" s="5" t="s">
        <v>309</v>
      </c>
      <c r="F851" s="5"/>
      <c r="G851" s="26" t="str">
        <f t="shared" si="33"/>
        <v/>
      </c>
    </row>
    <row r="852" spans="1:7">
      <c r="A852" s="5"/>
      <c r="B852" s="5"/>
      <c r="C852" s="5" t="s">
        <v>310</v>
      </c>
      <c r="D852" s="5" t="s">
        <v>311</v>
      </c>
      <c r="E852" s="5" t="s">
        <v>312</v>
      </c>
      <c r="F852" s="5"/>
      <c r="G852" s="26" t="str">
        <f t="shared" si="33"/>
        <v/>
      </c>
    </row>
    <row r="853" spans="1:7">
      <c r="A853" s="5"/>
      <c r="B853" s="5"/>
      <c r="C853" s="5" t="s">
        <v>313</v>
      </c>
      <c r="D853" s="5" t="s">
        <v>314</v>
      </c>
      <c r="E853" s="5" t="s">
        <v>315</v>
      </c>
      <c r="F853" s="5"/>
      <c r="G853" s="26" t="str">
        <f t="shared" si="33"/>
        <v/>
      </c>
    </row>
    <row r="854" spans="1:7">
      <c r="A854" s="5">
        <v>10090</v>
      </c>
      <c r="B854" s="5">
        <v>10100</v>
      </c>
      <c r="C854" s="5" t="s">
        <v>316</v>
      </c>
      <c r="D854" s="5" t="s">
        <v>317</v>
      </c>
      <c r="E854" s="5"/>
      <c r="F854" s="5"/>
      <c r="G854" s="26" t="str">
        <f t="shared" si="33"/>
        <v>10090 10100</v>
      </c>
    </row>
    <row r="855" spans="1:7">
      <c r="A855" s="5"/>
      <c r="B855" s="5"/>
      <c r="C855" s="5" t="s">
        <v>284</v>
      </c>
      <c r="D855" s="5" t="s">
        <v>318</v>
      </c>
      <c r="E855" s="5"/>
      <c r="F855" s="5"/>
      <c r="G855" s="26" t="str">
        <f>LEFT(RIGHT(D855,7),3)</f>
        <v>300</v>
      </c>
    </row>
    <row r="856" spans="1:7">
      <c r="A856" s="5"/>
      <c r="B856" s="5"/>
      <c r="C856" s="5" t="s">
        <v>338</v>
      </c>
      <c r="D856" s="5" t="s">
        <v>339</v>
      </c>
      <c r="E856" s="5" t="s">
        <v>340</v>
      </c>
      <c r="F856" s="5"/>
      <c r="G856" s="26" t="str">
        <f>RIGHT(C856,7)</f>
        <v xml:space="preserve"> 77.851</v>
      </c>
    </row>
    <row r="857" spans="1:7">
      <c r="A857" s="5"/>
      <c r="B857" s="5"/>
      <c r="C857" s="5" t="s">
        <v>320</v>
      </c>
      <c r="D857" s="5" t="s">
        <v>290</v>
      </c>
      <c r="E857" s="5" t="s">
        <v>321</v>
      </c>
      <c r="F857" s="5"/>
      <c r="G857" s="26" t="str">
        <f t="shared" si="33"/>
        <v/>
      </c>
    </row>
    <row r="858" spans="1:7">
      <c r="A858" s="5"/>
      <c r="B858" s="5"/>
      <c r="C858" s="5" t="s">
        <v>292</v>
      </c>
      <c r="D858" s="5" t="s">
        <v>322</v>
      </c>
      <c r="E858" s="5"/>
      <c r="F858" s="5"/>
      <c r="G858" s="26" t="str">
        <f t="shared" si="33"/>
        <v/>
      </c>
    </row>
    <row r="859" spans="1:7">
      <c r="A859" s="5"/>
      <c r="B859" s="5"/>
      <c r="C859" s="5" t="s">
        <v>294</v>
      </c>
      <c r="D859" s="5" t="s">
        <v>323</v>
      </c>
      <c r="E859" s="5"/>
      <c r="F859" s="5"/>
      <c r="G859" s="26" t="str">
        <f t="shared" si="33"/>
        <v/>
      </c>
    </row>
    <row r="860" spans="1:7">
      <c r="A860" s="5"/>
      <c r="B860" s="5"/>
      <c r="C860" s="5" t="s">
        <v>296</v>
      </c>
      <c r="D860" s="5" t="s">
        <v>324</v>
      </c>
      <c r="E860" s="5"/>
      <c r="F860" s="5"/>
      <c r="G860" s="26" t="str">
        <f t="shared" si="33"/>
        <v/>
      </c>
    </row>
    <row r="861" spans="1:7">
      <c r="A861" s="5"/>
      <c r="B861" s="5"/>
      <c r="C861" s="5" t="s">
        <v>298</v>
      </c>
      <c r="D861" s="5" t="s">
        <v>325</v>
      </c>
      <c r="E861" s="5"/>
      <c r="F861" s="5"/>
      <c r="G861" s="26" t="str">
        <f t="shared" si="33"/>
        <v/>
      </c>
    </row>
    <row r="862" spans="1:7">
      <c r="A862" s="5"/>
      <c r="B862" s="5"/>
      <c r="C862" s="5" t="s">
        <v>326</v>
      </c>
      <c r="D862" s="5" t="s">
        <v>327</v>
      </c>
      <c r="E862" s="5"/>
      <c r="F862" s="5"/>
      <c r="G862" s="26" t="str">
        <f t="shared" si="33"/>
        <v/>
      </c>
    </row>
    <row r="863" spans="1:7">
      <c r="A863" s="5"/>
      <c r="B863" s="5"/>
      <c r="C863" s="5" t="s">
        <v>328</v>
      </c>
      <c r="D863" s="5" t="s">
        <v>329</v>
      </c>
      <c r="E863" s="5"/>
      <c r="F863" s="5"/>
      <c r="G863" s="26" t="str">
        <f t="shared" si="33"/>
        <v/>
      </c>
    </row>
    <row r="864" spans="1:7">
      <c r="A864" s="5"/>
      <c r="B864" s="5"/>
      <c r="C864" s="5" t="s">
        <v>304</v>
      </c>
      <c r="D864" s="5" t="s">
        <v>330</v>
      </c>
      <c r="E864" s="5"/>
      <c r="F864" s="5"/>
      <c r="G864" s="26" t="str">
        <f t="shared" si="33"/>
        <v/>
      </c>
    </row>
    <row r="865" spans="1:7">
      <c r="A865" s="5"/>
      <c r="B865" s="5"/>
      <c r="C865" s="5" t="s">
        <v>331</v>
      </c>
      <c r="D865" s="5" t="s">
        <v>332</v>
      </c>
      <c r="E865" s="5"/>
      <c r="F865" s="5"/>
      <c r="G865" s="26" t="str">
        <f t="shared" si="33"/>
        <v/>
      </c>
    </row>
    <row r="866" spans="1:7">
      <c r="A866" s="5"/>
      <c r="B866" s="5"/>
      <c r="C866" s="5" t="s">
        <v>333</v>
      </c>
      <c r="D866" s="5" t="s">
        <v>334</v>
      </c>
      <c r="E866" s="5"/>
      <c r="F866" s="5"/>
      <c r="G866" s="26" t="str">
        <f t="shared" si="33"/>
        <v/>
      </c>
    </row>
    <row r="867" spans="1:7">
      <c r="A867" s="5"/>
      <c r="B867" s="5"/>
      <c r="C867" s="5" t="s">
        <v>310</v>
      </c>
      <c r="D867" s="5" t="s">
        <v>293</v>
      </c>
      <c r="E867" s="5"/>
      <c r="F867" s="5"/>
      <c r="G867" s="26" t="str">
        <f t="shared" si="33"/>
        <v/>
      </c>
    </row>
    <row r="868" spans="1:7">
      <c r="A868" s="5"/>
      <c r="B868" s="5"/>
      <c r="C868" s="5" t="s">
        <v>335</v>
      </c>
      <c r="D868" s="5" t="s">
        <v>336</v>
      </c>
      <c r="E868" s="5" t="s">
        <v>314</v>
      </c>
      <c r="F868" s="5"/>
      <c r="G868" s="26" t="str">
        <f t="shared" si="33"/>
        <v/>
      </c>
    </row>
    <row r="869" spans="1:7">
      <c r="A869" s="5"/>
      <c r="B869" s="5"/>
      <c r="C869" s="5" t="s">
        <v>337</v>
      </c>
      <c r="D869" s="5"/>
      <c r="E869" s="5"/>
      <c r="F869" s="5"/>
      <c r="G869" s="26" t="str">
        <f t="shared" si="33"/>
        <v/>
      </c>
    </row>
    <row r="870" spans="1:7">
      <c r="A870" s="5">
        <v>239</v>
      </c>
      <c r="B870" s="5">
        <v>240</v>
      </c>
      <c r="C870" s="5" t="s">
        <v>316</v>
      </c>
      <c r="D870" s="5" t="s">
        <v>317</v>
      </c>
      <c r="E870" s="5"/>
      <c r="F870" s="5"/>
      <c r="G870" s="26" t="str">
        <f t="shared" si="33"/>
        <v>239 240</v>
      </c>
    </row>
    <row r="871" spans="1:7">
      <c r="A871" s="5"/>
      <c r="B871" s="5"/>
      <c r="C871" s="5" t="s">
        <v>284</v>
      </c>
      <c r="D871" s="5" t="s">
        <v>285</v>
      </c>
      <c r="E871" s="5"/>
      <c r="F871" s="5"/>
      <c r="G871" s="26">
        <v>150</v>
      </c>
    </row>
    <row r="872" spans="1:7">
      <c r="A872" s="5"/>
      <c r="B872" s="5"/>
      <c r="C872" s="5" t="s">
        <v>385</v>
      </c>
      <c r="D872" s="5" t="s">
        <v>287</v>
      </c>
      <c r="E872" s="5" t="s">
        <v>288</v>
      </c>
      <c r="F872" s="5"/>
      <c r="G872" s="26" t="str">
        <f>RIGHT(C872,7)</f>
        <v>302.387</v>
      </c>
    </row>
    <row r="873" spans="1:7">
      <c r="A873" s="5"/>
      <c r="B873" s="5"/>
      <c r="C873" s="5" t="s">
        <v>289</v>
      </c>
      <c r="D873" s="5" t="s">
        <v>290</v>
      </c>
      <c r="E873" s="5" t="s">
        <v>291</v>
      </c>
      <c r="F873" s="5"/>
      <c r="G873" s="26" t="str">
        <f t="shared" si="33"/>
        <v/>
      </c>
    </row>
    <row r="874" spans="1:7">
      <c r="A874" s="5"/>
      <c r="B874" s="5"/>
      <c r="C874" s="5" t="s">
        <v>292</v>
      </c>
      <c r="D874" s="5" t="s">
        <v>293</v>
      </c>
      <c r="E874" s="5"/>
      <c r="F874" s="5"/>
      <c r="G874" s="26" t="str">
        <f t="shared" si="33"/>
        <v/>
      </c>
    </row>
    <row r="875" spans="1:7">
      <c r="A875" s="5"/>
      <c r="B875" s="5"/>
      <c r="C875" s="5" t="s">
        <v>294</v>
      </c>
      <c r="D875" s="5" t="s">
        <v>295</v>
      </c>
      <c r="E875" s="5"/>
      <c r="F875" s="5"/>
      <c r="G875" s="26" t="str">
        <f t="shared" si="33"/>
        <v/>
      </c>
    </row>
    <row r="876" spans="1:7">
      <c r="A876" s="5"/>
      <c r="B876" s="5"/>
      <c r="C876" s="5" t="s">
        <v>296</v>
      </c>
      <c r="D876" s="5" t="s">
        <v>297</v>
      </c>
      <c r="E876" s="5"/>
      <c r="F876" s="5"/>
      <c r="G876" s="26" t="str">
        <f t="shared" si="33"/>
        <v/>
      </c>
    </row>
    <row r="877" spans="1:7">
      <c r="A877" s="5"/>
      <c r="B877" s="5"/>
      <c r="C877" s="5" t="s">
        <v>298</v>
      </c>
      <c r="D877" s="5" t="s">
        <v>299</v>
      </c>
      <c r="E877" s="5" t="s">
        <v>300</v>
      </c>
      <c r="F877" s="5"/>
      <c r="G877" s="26" t="str">
        <f t="shared" si="33"/>
        <v/>
      </c>
    </row>
    <row r="878" spans="1:7">
      <c r="A878" s="5"/>
      <c r="B878" s="5"/>
      <c r="C878" s="5" t="s">
        <v>301</v>
      </c>
      <c r="D878" s="5" t="s">
        <v>302</v>
      </c>
      <c r="E878" s="5" t="s">
        <v>303</v>
      </c>
      <c r="F878" s="5"/>
      <c r="G878" s="26" t="str">
        <f t="shared" si="33"/>
        <v/>
      </c>
    </row>
    <row r="879" spans="1:7">
      <c r="A879" s="5"/>
      <c r="B879" s="5"/>
      <c r="C879" s="5" t="s">
        <v>304</v>
      </c>
      <c r="D879" s="5" t="s">
        <v>305</v>
      </c>
      <c r="E879" s="5" t="s">
        <v>306</v>
      </c>
      <c r="F879" s="5"/>
      <c r="G879" s="26" t="str">
        <f t="shared" si="33"/>
        <v/>
      </c>
    </row>
    <row r="880" spans="1:7">
      <c r="A880" s="5"/>
      <c r="B880" s="5"/>
      <c r="C880" s="5" t="s">
        <v>307</v>
      </c>
      <c r="D880" s="5" t="s">
        <v>308</v>
      </c>
      <c r="E880" s="5" t="s">
        <v>309</v>
      </c>
      <c r="F880" s="5"/>
      <c r="G880" s="26" t="str">
        <f t="shared" si="33"/>
        <v/>
      </c>
    </row>
    <row r="881" spans="1:7">
      <c r="A881" s="5"/>
      <c r="B881" s="5"/>
      <c r="C881" s="5" t="s">
        <v>310</v>
      </c>
      <c r="D881" s="5" t="s">
        <v>311</v>
      </c>
      <c r="E881" s="5" t="s">
        <v>312</v>
      </c>
      <c r="F881" s="5"/>
      <c r="G881" s="26" t="str">
        <f t="shared" si="33"/>
        <v/>
      </c>
    </row>
    <row r="882" spans="1:7">
      <c r="A882" s="5"/>
      <c r="B882" s="5"/>
      <c r="C882" s="5" t="s">
        <v>313</v>
      </c>
      <c r="D882" s="5" t="s">
        <v>314</v>
      </c>
      <c r="E882" s="5" t="s">
        <v>315</v>
      </c>
      <c r="F882" s="5"/>
      <c r="G882" s="26" t="str">
        <f t="shared" si="33"/>
        <v/>
      </c>
    </row>
    <row r="883" spans="1:7">
      <c r="A883" s="5">
        <v>260</v>
      </c>
      <c r="B883" s="5">
        <v>270</v>
      </c>
      <c r="C883" s="5" t="s">
        <v>316</v>
      </c>
      <c r="D883" s="5" t="s">
        <v>317</v>
      </c>
      <c r="E883" s="5"/>
      <c r="F883" s="5"/>
      <c r="G883" s="26" t="str">
        <f t="shared" si="33"/>
        <v>260 270</v>
      </c>
    </row>
    <row r="884" spans="1:7">
      <c r="A884" s="5"/>
      <c r="B884" s="5"/>
      <c r="C884" s="5" t="s">
        <v>284</v>
      </c>
      <c r="D884" s="5" t="s">
        <v>345</v>
      </c>
      <c r="E884" s="5"/>
      <c r="F884" s="5"/>
      <c r="G884" s="26" t="str">
        <f>LEFT(RIGHT(D884,7),3)</f>
        <v>300</v>
      </c>
    </row>
    <row r="885" spans="1:7">
      <c r="A885" s="5"/>
      <c r="B885" s="5"/>
      <c r="C885" s="5" t="s">
        <v>386</v>
      </c>
      <c r="D885" s="5" t="s">
        <v>287</v>
      </c>
      <c r="E885" s="5" t="s">
        <v>288</v>
      </c>
      <c r="F885" s="5"/>
      <c r="G885" s="26" t="str">
        <f>RIGHT(C885,7)</f>
        <v>248.539</v>
      </c>
    </row>
    <row r="886" spans="1:7">
      <c r="A886" s="5"/>
      <c r="B886" s="5"/>
      <c r="C886" s="5" t="s">
        <v>346</v>
      </c>
      <c r="D886" s="5" t="s">
        <v>290</v>
      </c>
      <c r="E886" s="5" t="s">
        <v>347</v>
      </c>
      <c r="F886" s="5"/>
      <c r="G886" s="26" t="str">
        <f t="shared" si="33"/>
        <v/>
      </c>
    </row>
    <row r="887" spans="1:7">
      <c r="A887" s="5"/>
      <c r="B887" s="5"/>
      <c r="C887" s="5" t="s">
        <v>292</v>
      </c>
      <c r="D887" s="5" t="s">
        <v>348</v>
      </c>
      <c r="E887" s="5"/>
      <c r="F887" s="5"/>
      <c r="G887" s="26" t="str">
        <f t="shared" si="33"/>
        <v/>
      </c>
    </row>
    <row r="888" spans="1:7">
      <c r="A888" s="5"/>
      <c r="B888" s="5"/>
      <c r="C888" s="5" t="s">
        <v>294</v>
      </c>
      <c r="D888" s="5" t="s">
        <v>349</v>
      </c>
      <c r="E888" s="5"/>
      <c r="F888" s="5"/>
      <c r="G888" s="26" t="str">
        <f t="shared" si="33"/>
        <v/>
      </c>
    </row>
    <row r="889" spans="1:7">
      <c r="A889" s="5"/>
      <c r="B889" s="5"/>
      <c r="C889" s="5" t="s">
        <v>296</v>
      </c>
      <c r="D889" s="5" t="s">
        <v>350</v>
      </c>
      <c r="E889" s="5"/>
      <c r="F889" s="5"/>
      <c r="G889" s="26" t="str">
        <f t="shared" si="33"/>
        <v/>
      </c>
    </row>
    <row r="890" spans="1:7">
      <c r="A890" s="5"/>
      <c r="B890" s="5"/>
      <c r="C890" s="5" t="s">
        <v>298</v>
      </c>
      <c r="D890" s="5" t="s">
        <v>351</v>
      </c>
      <c r="E890" s="5"/>
      <c r="F890" s="5"/>
      <c r="G890" s="26" t="str">
        <f t="shared" si="33"/>
        <v/>
      </c>
    </row>
    <row r="891" spans="1:7">
      <c r="A891" s="5"/>
      <c r="B891" s="5"/>
      <c r="C891" s="5" t="s">
        <v>326</v>
      </c>
      <c r="D891" s="5" t="s">
        <v>352</v>
      </c>
      <c r="E891" s="5"/>
      <c r="F891" s="5"/>
      <c r="G891" s="26" t="str">
        <f t="shared" si="33"/>
        <v/>
      </c>
    </row>
    <row r="892" spans="1:7">
      <c r="A892" s="5"/>
      <c r="B892" s="5"/>
      <c r="C892" s="5" t="s">
        <v>328</v>
      </c>
      <c r="D892" s="5" t="s">
        <v>353</v>
      </c>
      <c r="E892" s="5"/>
      <c r="F892" s="5"/>
      <c r="G892" s="26" t="str">
        <f t="shared" si="33"/>
        <v/>
      </c>
    </row>
    <row r="893" spans="1:7">
      <c r="A893" s="5"/>
      <c r="B893" s="5"/>
      <c r="C893" s="5" t="s">
        <v>304</v>
      </c>
      <c r="D893" s="5" t="s">
        <v>354</v>
      </c>
      <c r="E893" s="5"/>
      <c r="F893" s="5"/>
      <c r="G893" s="26" t="str">
        <f t="shared" si="33"/>
        <v/>
      </c>
    </row>
    <row r="894" spans="1:7">
      <c r="A894" s="5"/>
      <c r="B894" s="5"/>
      <c r="C894" s="5" t="s">
        <v>331</v>
      </c>
      <c r="D894" s="5" t="s">
        <v>355</v>
      </c>
      <c r="E894" s="5"/>
      <c r="F894" s="5"/>
      <c r="G894" s="26" t="str">
        <f t="shared" si="33"/>
        <v/>
      </c>
    </row>
    <row r="895" spans="1:7">
      <c r="A895" s="5"/>
      <c r="B895" s="5"/>
      <c r="C895" s="5" t="s">
        <v>333</v>
      </c>
      <c r="D895" s="5" t="s">
        <v>356</v>
      </c>
      <c r="E895" s="5"/>
      <c r="F895" s="5"/>
      <c r="G895" s="26" t="str">
        <f t="shared" si="33"/>
        <v/>
      </c>
    </row>
    <row r="896" spans="1:7">
      <c r="A896" s="5">
        <v>280</v>
      </c>
      <c r="B896" s="5">
        <v>285</v>
      </c>
      <c r="C896" s="5" t="s">
        <v>316</v>
      </c>
      <c r="D896" s="5" t="s">
        <v>317</v>
      </c>
      <c r="E896" s="5"/>
      <c r="F896" s="5"/>
      <c r="G896" s="26" t="str">
        <f t="shared" si="33"/>
        <v>280 285</v>
      </c>
    </row>
    <row r="897" spans="1:7">
      <c r="A897" s="5"/>
      <c r="B897" s="5"/>
      <c r="C897" s="5" t="s">
        <v>284</v>
      </c>
      <c r="D897" s="5" t="s">
        <v>345</v>
      </c>
      <c r="E897" s="5"/>
      <c r="F897" s="5"/>
      <c r="G897" s="26" t="str">
        <f>LEFT(RIGHT(D897,7),3)</f>
        <v>300</v>
      </c>
    </row>
    <row r="898" spans="1:7">
      <c r="A898" s="5"/>
      <c r="B898" s="5"/>
      <c r="C898" s="5" t="s">
        <v>386</v>
      </c>
      <c r="D898" s="5" t="s">
        <v>287</v>
      </c>
      <c r="E898" s="5" t="s">
        <v>288</v>
      </c>
      <c r="F898" s="5"/>
      <c r="G898" s="26" t="str">
        <f>RIGHT(C898,7)</f>
        <v>248.539</v>
      </c>
    </row>
    <row r="899" spans="1:7">
      <c r="A899" s="5"/>
      <c r="B899" s="5"/>
      <c r="C899" s="5" t="s">
        <v>346</v>
      </c>
      <c r="D899" s="5" t="s">
        <v>290</v>
      </c>
      <c r="E899" s="5" t="s">
        <v>347</v>
      </c>
      <c r="F899" s="5"/>
      <c r="G899" s="26" t="str">
        <f t="shared" si="33"/>
        <v/>
      </c>
    </row>
    <row r="900" spans="1:7">
      <c r="A900" s="5"/>
      <c r="B900" s="5"/>
      <c r="C900" s="5" t="s">
        <v>292</v>
      </c>
      <c r="D900" s="5" t="s">
        <v>348</v>
      </c>
      <c r="E900" s="5"/>
      <c r="F900" s="5"/>
      <c r="G900" s="26" t="str">
        <f t="shared" si="33"/>
        <v/>
      </c>
    </row>
    <row r="901" spans="1:7">
      <c r="A901" s="5"/>
      <c r="B901" s="5"/>
      <c r="C901" s="5" t="s">
        <v>294</v>
      </c>
      <c r="D901" s="5" t="s">
        <v>349</v>
      </c>
      <c r="E901" s="5"/>
      <c r="F901" s="5"/>
      <c r="G901" s="26" t="str">
        <f t="shared" si="33"/>
        <v/>
      </c>
    </row>
    <row r="902" spans="1:7">
      <c r="A902" s="5"/>
      <c r="B902" s="5"/>
      <c r="C902" s="5" t="s">
        <v>296</v>
      </c>
      <c r="D902" s="5" t="s">
        <v>350</v>
      </c>
      <c r="E902" s="5"/>
      <c r="F902" s="5"/>
      <c r="G902" s="26" t="str">
        <f t="shared" si="33"/>
        <v/>
      </c>
    </row>
    <row r="903" spans="1:7">
      <c r="A903" s="5"/>
      <c r="B903" s="5"/>
      <c r="C903" s="5" t="s">
        <v>298</v>
      </c>
      <c r="D903" s="5" t="s">
        <v>351</v>
      </c>
      <c r="E903" s="5"/>
      <c r="F903" s="5"/>
      <c r="G903" s="26" t="str">
        <f t="shared" si="33"/>
        <v/>
      </c>
    </row>
    <row r="904" spans="1:7">
      <c r="A904" s="5"/>
      <c r="B904" s="5"/>
      <c r="C904" s="5" t="s">
        <v>326</v>
      </c>
      <c r="D904" s="5" t="s">
        <v>352</v>
      </c>
      <c r="E904" s="5"/>
      <c r="F904" s="5"/>
      <c r="G904" s="26" t="str">
        <f t="shared" si="33"/>
        <v/>
      </c>
    </row>
    <row r="905" spans="1:7">
      <c r="A905" s="5"/>
      <c r="B905" s="5"/>
      <c r="C905" s="5" t="s">
        <v>328</v>
      </c>
      <c r="D905" s="5" t="s">
        <v>353</v>
      </c>
      <c r="E905" s="5"/>
      <c r="F905" s="5"/>
      <c r="G905" s="26" t="str">
        <f t="shared" si="33"/>
        <v/>
      </c>
    </row>
    <row r="906" spans="1:7">
      <c r="A906" s="5"/>
      <c r="B906" s="5"/>
      <c r="C906" s="5" t="s">
        <v>304</v>
      </c>
      <c r="D906" s="5" t="s">
        <v>354</v>
      </c>
      <c r="E906" s="5"/>
      <c r="F906" s="5"/>
      <c r="G906" s="26" t="str">
        <f t="shared" si="33"/>
        <v/>
      </c>
    </row>
    <row r="907" spans="1:7">
      <c r="A907" s="5"/>
      <c r="B907" s="5"/>
      <c r="C907" s="5" t="s">
        <v>331</v>
      </c>
      <c r="D907" s="5" t="s">
        <v>355</v>
      </c>
      <c r="E907" s="5"/>
      <c r="F907" s="5"/>
      <c r="G907" s="26" t="str">
        <f t="shared" si="33"/>
        <v/>
      </c>
    </row>
    <row r="908" spans="1:7">
      <c r="A908" s="5"/>
      <c r="B908" s="5"/>
      <c r="C908" s="5" t="s">
        <v>333</v>
      </c>
      <c r="D908" s="5" t="s">
        <v>356</v>
      </c>
      <c r="E908" s="5"/>
      <c r="F908" s="5"/>
      <c r="G908" s="26" t="str">
        <f t="shared" si="33"/>
        <v/>
      </c>
    </row>
    <row r="909" spans="1:7">
      <c r="A909" s="5">
        <v>285</v>
      </c>
      <c r="B909" s="5">
        <v>290</v>
      </c>
      <c r="C909" s="5" t="s">
        <v>316</v>
      </c>
      <c r="D909" s="5" t="s">
        <v>317</v>
      </c>
      <c r="E909" s="5"/>
      <c r="F909" s="5"/>
      <c r="G909" s="26" t="str">
        <f t="shared" si="33"/>
        <v>285 290</v>
      </c>
    </row>
    <row r="910" spans="1:7">
      <c r="A910" s="5"/>
      <c r="B910" s="5"/>
      <c r="C910" s="5" t="s">
        <v>284</v>
      </c>
      <c r="D910" s="5" t="s">
        <v>345</v>
      </c>
      <c r="E910" s="5"/>
      <c r="F910" s="5"/>
      <c r="G910" s="26" t="str">
        <f>LEFT(RIGHT(D910,7),3)</f>
        <v>300</v>
      </c>
    </row>
    <row r="911" spans="1:7">
      <c r="A911" s="5"/>
      <c r="B911" s="5"/>
      <c r="C911" s="5" t="s">
        <v>384</v>
      </c>
      <c r="D911" s="5" t="s">
        <v>287</v>
      </c>
      <c r="E911" s="5" t="s">
        <v>288</v>
      </c>
      <c r="F911" s="5"/>
      <c r="G911" s="26" t="str">
        <f>RIGHT(C911,7)</f>
        <v>357.251</v>
      </c>
    </row>
    <row r="912" spans="1:7">
      <c r="A912" s="5"/>
      <c r="B912" s="5"/>
      <c r="C912" s="5" t="s">
        <v>346</v>
      </c>
      <c r="D912" s="5" t="s">
        <v>290</v>
      </c>
      <c r="E912" s="5" t="s">
        <v>347</v>
      </c>
      <c r="F912" s="5"/>
      <c r="G912" s="26" t="str">
        <f t="shared" ref="G912:G921" si="34">A912&amp;" "&amp;B912</f>
        <v/>
      </c>
    </row>
    <row r="913" spans="1:7">
      <c r="A913" s="5"/>
      <c r="B913" s="5"/>
      <c r="C913" s="5" t="s">
        <v>292</v>
      </c>
      <c r="D913" s="5" t="s">
        <v>348</v>
      </c>
      <c r="E913" s="5"/>
      <c r="F913" s="5"/>
      <c r="G913" s="26" t="str">
        <f t="shared" si="34"/>
        <v/>
      </c>
    </row>
    <row r="914" spans="1:7">
      <c r="A914" s="5"/>
      <c r="B914" s="5"/>
      <c r="C914" s="5" t="s">
        <v>294</v>
      </c>
      <c r="D914" s="5" t="s">
        <v>349</v>
      </c>
      <c r="E914" s="5"/>
      <c r="F914" s="5"/>
      <c r="G914" s="26" t="str">
        <f t="shared" si="34"/>
        <v/>
      </c>
    </row>
    <row r="915" spans="1:7">
      <c r="A915" s="5"/>
      <c r="B915" s="5"/>
      <c r="C915" s="5" t="s">
        <v>296</v>
      </c>
      <c r="D915" s="5" t="s">
        <v>350</v>
      </c>
      <c r="E915" s="5"/>
      <c r="F915" s="5"/>
      <c r="G915" s="26" t="str">
        <f t="shared" si="34"/>
        <v/>
      </c>
    </row>
    <row r="916" spans="1:7">
      <c r="A916" s="5"/>
      <c r="B916" s="5"/>
      <c r="C916" s="5" t="s">
        <v>298</v>
      </c>
      <c r="D916" s="5" t="s">
        <v>351</v>
      </c>
      <c r="E916" s="5"/>
      <c r="F916" s="5"/>
      <c r="G916" s="26" t="str">
        <f t="shared" si="34"/>
        <v/>
      </c>
    </row>
    <row r="917" spans="1:7">
      <c r="A917" s="5"/>
      <c r="B917" s="5"/>
      <c r="C917" s="5" t="s">
        <v>326</v>
      </c>
      <c r="D917" s="5" t="s">
        <v>352</v>
      </c>
      <c r="E917" s="5"/>
      <c r="F917" s="5"/>
      <c r="G917" s="26" t="str">
        <f t="shared" si="34"/>
        <v/>
      </c>
    </row>
    <row r="918" spans="1:7">
      <c r="A918" s="5"/>
      <c r="B918" s="5"/>
      <c r="C918" s="5" t="s">
        <v>328</v>
      </c>
      <c r="D918" s="5" t="s">
        <v>353</v>
      </c>
      <c r="E918" s="5"/>
      <c r="F918" s="5"/>
      <c r="G918" s="26" t="str">
        <f t="shared" si="34"/>
        <v/>
      </c>
    </row>
    <row r="919" spans="1:7">
      <c r="A919" s="5"/>
      <c r="B919" s="5"/>
      <c r="C919" s="5" t="s">
        <v>304</v>
      </c>
      <c r="D919" s="5" t="s">
        <v>354</v>
      </c>
      <c r="E919" s="5"/>
      <c r="F919" s="5"/>
      <c r="G919" s="26" t="str">
        <f t="shared" si="34"/>
        <v/>
      </c>
    </row>
    <row r="920" spans="1:7">
      <c r="A920" s="5" t="s">
        <v>4</v>
      </c>
      <c r="B920" s="5"/>
      <c r="C920" s="5"/>
      <c r="D920" s="5"/>
      <c r="E920" s="5"/>
      <c r="F920" s="5"/>
      <c r="G920" s="26" t="str">
        <f t="shared" si="34"/>
        <v/>
      </c>
    </row>
    <row r="921" spans="1:7">
      <c r="A921" s="5"/>
      <c r="B921" s="5"/>
      <c r="C921" s="5"/>
      <c r="D921" s="5"/>
      <c r="E921" s="5"/>
      <c r="F921" s="5"/>
      <c r="G921" s="26" t="str">
        <f t="shared" si="34"/>
        <v/>
      </c>
    </row>
    <row r="922" spans="1:7">
      <c r="G922" s="26"/>
    </row>
    <row r="923" spans="1:7">
      <c r="G923" s="26"/>
    </row>
  </sheetData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34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(32)Flange Peq</vt:lpstr>
      <vt:lpstr>(31)Flange Peq</vt:lpstr>
      <vt:lpstr>(20)Flange Peq</vt:lpstr>
      <vt:lpstr>(19)Flange Peq</vt:lpstr>
      <vt:lpstr>(18)Flange Peq</vt:lpstr>
      <vt:lpstr>(17)Flange Peq</vt:lpstr>
      <vt:lpstr>(16)Flange Peq</vt:lpstr>
      <vt:lpstr>(15)Flange Peq</vt:lpstr>
      <vt:lpstr>(14)Flange Peq</vt:lpstr>
      <vt:lpstr>(13)Flange Peq</vt:lpstr>
      <vt:lpstr>(12)Flange Peq</vt:lpstr>
      <vt:lpstr>(11)Flange Peq</vt:lpstr>
      <vt:lpstr>(10)Flange Peq</vt:lpstr>
      <vt:lpstr>(9)Flange Peq</vt:lpstr>
      <vt:lpstr>(8)Flange Peq</vt:lpstr>
      <vt:lpstr>(7)Flange Peq</vt:lpstr>
      <vt:lpstr>(6)Flange Peq</vt:lpstr>
      <vt:lpstr>(5)Flange Peq</vt:lpstr>
      <vt:lpstr>(4)Flange Peq</vt:lpstr>
      <vt:lpstr>(3)Flange Peq</vt:lpstr>
      <vt:lpstr>(2)Flange Peq</vt:lpstr>
      <vt:lpstr>(1)Flange Peq</vt:lpstr>
      <vt:lpstr>Input Echo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tulipe</cp:lastModifiedBy>
  <dcterms:created xsi:type="dcterms:W3CDTF">2018-06-28T09:46:49Z</dcterms:created>
  <dcterms:modified xsi:type="dcterms:W3CDTF">2018-07-09T09:30:28Z</dcterms:modified>
</cp:coreProperties>
</file>