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2C61FE1F-05F7-4FD5-90B8-D2DEBDA916A3}" xr6:coauthVersionLast="47" xr6:coauthVersionMax="47" xr10:uidLastSave="{00000000-0000-0000-0000-000000000000}"/>
  <bookViews>
    <workbookView xWindow="-108" yWindow="-108" windowWidth="23256" windowHeight="12576" xr2:uid="{29E0EA39-474A-4A88-BDA3-9A6C419DA11C}"/>
  </bookViews>
  <sheets>
    <sheet name="CA CC (2)" sheetId="1" r:id="rId1"/>
  </sheets>
  <externalReferences>
    <externalReference r:id="rId2"/>
  </externalReferences>
  <definedNames>
    <definedName name="_xlnm._FilterDatabase" localSheetId="0" hidden="1">'CA CC (2)'!$B$2:$D$202</definedName>
    <definedName name="catégorie">t_CA_CC9[Catégorie]</definedName>
    <definedName name="dépense">OFFSET(catégorie,,2,)</definedName>
    <definedName name="f_Cat" localSheetId="0">OFFSET([0]!p_Cat,0,0,COUNTA('CA CC (2)'!l_Cat),1)</definedName>
    <definedName name="f_Cat">OFFSET(p_Cat,0,0,COUNTA(l_Cat),1)</definedName>
    <definedName name="l_Cat" localSheetId="0">[1]!t_Categorie[Catégories]</definedName>
    <definedName name="l_Cat">[1]!t_Categorie[Catégories]</definedName>
    <definedName name="p_Cat">[1]Catégories!$B$3</definedName>
    <definedName name="recette">OFFSET(catégorie,,1,)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  <c r="G3" i="1" a="1"/>
  <c r="G3" i="1" s="1"/>
  <c r="G4" i="1" s="1" a="1"/>
  <c r="G4" i="1" s="1"/>
  <c r="H4" i="1" s="1" a="1"/>
  <c r="H4" i="1" s="1"/>
  <c r="C56" i="1"/>
  <c r="I4" i="1" l="1" a="1"/>
  <c r="I4" i="1" s="1"/>
  <c r="J4" i="1" s="1"/>
  <c r="I3" i="1" a="1"/>
  <c r="I3" i="1" s="1"/>
  <c r="H3" i="1" a="1"/>
  <c r="H3" i="1" s="1"/>
  <c r="G5" i="1" a="1"/>
  <c r="G5" i="1" s="1"/>
  <c r="J3" i="1" l="1"/>
  <c r="H5" i="1" a="1"/>
  <c r="H5" i="1" s="1"/>
  <c r="I5" i="1" a="1"/>
  <c r="I5" i="1" s="1"/>
  <c r="G6" i="1" a="1"/>
  <c r="G6" i="1" s="1"/>
  <c r="J5" i="1" l="1"/>
  <c r="H6" i="1" a="1"/>
  <c r="H6" i="1" s="1"/>
  <c r="I6" i="1" a="1"/>
  <c r="I6" i="1" s="1"/>
  <c r="G7" i="1" a="1"/>
  <c r="G7" i="1" s="1"/>
  <c r="J6" i="1" l="1"/>
  <c r="H7" i="1" a="1"/>
  <c r="H7" i="1" s="1"/>
  <c r="I7" i="1" a="1"/>
  <c r="I7" i="1" s="1"/>
  <c r="G8" i="1" a="1"/>
  <c r="G8" i="1" s="1"/>
  <c r="I8" i="1" s="1" a="1"/>
  <c r="I8" i="1" s="1"/>
  <c r="J7" i="1" l="1"/>
  <c r="G9" i="1" a="1"/>
  <c r="G9" i="1" s="1"/>
  <c r="H8" i="1" a="1"/>
  <c r="H8" i="1" s="1"/>
  <c r="J8" i="1" s="1"/>
  <c r="H9" i="1" l="1" a="1"/>
  <c r="H9" i="1" s="1"/>
  <c r="I9" i="1" a="1"/>
  <c r="I9" i="1" s="1"/>
  <c r="G10" i="1" a="1"/>
  <c r="G10" i="1" s="1"/>
  <c r="J9" i="1" l="1"/>
  <c r="H10" i="1" a="1"/>
  <c r="H10" i="1" s="1"/>
  <c r="I10" i="1" a="1"/>
  <c r="I10" i="1" s="1"/>
  <c r="G11" i="1" a="1"/>
  <c r="G11" i="1" s="1"/>
  <c r="H11" i="1" s="1" a="1"/>
  <c r="H11" i="1" s="1"/>
  <c r="J10" i="1" l="1"/>
  <c r="I11" i="1" a="1"/>
  <c r="I11" i="1" s="1"/>
  <c r="G12" i="1" a="1"/>
  <c r="G12" i="1" s="1"/>
  <c r="I12" i="1" s="1" a="1"/>
  <c r="I12" i="1" s="1"/>
  <c r="J11" i="1" l="1"/>
  <c r="G13" i="1" a="1"/>
  <c r="G13" i="1" s="1"/>
  <c r="I13" i="1" s="1" a="1"/>
  <c r="I13" i="1" s="1"/>
  <c r="H12" i="1" a="1"/>
  <c r="H12" i="1" s="1"/>
  <c r="J12" i="1" s="1"/>
  <c r="G14" i="1" l="1" a="1"/>
  <c r="G14" i="1" s="1"/>
  <c r="I14" i="1" s="1" a="1"/>
  <c r="I14" i="1" s="1"/>
  <c r="H13" i="1" a="1"/>
  <c r="H13" i="1" s="1"/>
  <c r="J13" i="1" s="1"/>
  <c r="G15" i="1" l="1" a="1"/>
  <c r="G15" i="1" s="1"/>
  <c r="I15" i="1" s="1" a="1"/>
  <c r="I15" i="1" s="1"/>
  <c r="H14" i="1" a="1"/>
  <c r="H14" i="1" s="1"/>
  <c r="J14" i="1" s="1"/>
  <c r="G16" i="1" l="1" a="1"/>
  <c r="G16" i="1" s="1"/>
  <c r="I16" i="1" s="1" a="1"/>
  <c r="I16" i="1" s="1"/>
  <c r="H15" i="1" a="1"/>
  <c r="H15" i="1" s="1"/>
  <c r="J15" i="1" s="1"/>
  <c r="G17" i="1" l="1" a="1"/>
  <c r="G17" i="1" s="1"/>
  <c r="I17" i="1" s="1" a="1"/>
  <c r="I17" i="1" s="1"/>
  <c r="H16" i="1" a="1"/>
  <c r="H16" i="1" s="1"/>
  <c r="J16" i="1" s="1"/>
  <c r="H17" i="1" l="1" a="1"/>
  <c r="H17" i="1" s="1"/>
  <c r="J17" i="1" s="1"/>
  <c r="G18" i="1" a="1"/>
  <c r="G18" i="1" s="1"/>
  <c r="I18" i="1" s="1" a="1"/>
  <c r="I18" i="1" s="1"/>
  <c r="G19" i="1" l="1" a="1"/>
  <c r="G19" i="1" s="1"/>
  <c r="I19" i="1" s="1" a="1"/>
  <c r="I19" i="1" s="1"/>
  <c r="H18" i="1" a="1"/>
  <c r="H18" i="1" s="1"/>
  <c r="J18" i="1" s="1"/>
  <c r="G20" i="1" l="1" a="1"/>
  <c r="G20" i="1" s="1"/>
  <c r="I20" i="1" s="1" a="1"/>
  <c r="I20" i="1" s="1"/>
  <c r="H19" i="1" a="1"/>
  <c r="H19" i="1" s="1"/>
  <c r="J19" i="1" s="1"/>
  <c r="G21" i="1" l="1" a="1"/>
  <c r="G21" i="1" s="1"/>
  <c r="I21" i="1" s="1" a="1"/>
  <c r="I21" i="1" s="1"/>
  <c r="H20" i="1" a="1"/>
  <c r="H20" i="1" s="1"/>
  <c r="J20" i="1" s="1"/>
  <c r="G22" i="1" l="1" a="1"/>
  <c r="G22" i="1" s="1"/>
  <c r="I22" i="1" s="1" a="1"/>
  <c r="I22" i="1" s="1"/>
  <c r="H21" i="1" a="1"/>
  <c r="H21" i="1" s="1"/>
  <c r="J21" i="1" s="1"/>
  <c r="G23" i="1" l="1" a="1"/>
  <c r="G23" i="1" s="1"/>
  <c r="I23" i="1" s="1" a="1"/>
  <c r="I23" i="1" s="1"/>
  <c r="H22" i="1" a="1"/>
  <c r="H22" i="1" s="1"/>
  <c r="J22" i="1" s="1"/>
  <c r="G24" i="1" l="1" a="1"/>
  <c r="G24" i="1" s="1"/>
  <c r="I24" i="1" s="1" a="1"/>
  <c r="I24" i="1" s="1"/>
  <c r="H23" i="1" a="1"/>
  <c r="H23" i="1" s="1"/>
  <c r="J23" i="1" s="1"/>
  <c r="G25" i="1" l="1" a="1"/>
  <c r="G25" i="1" s="1"/>
  <c r="I25" i="1" s="1" a="1"/>
  <c r="I25" i="1" s="1"/>
  <c r="H24" i="1" a="1"/>
  <c r="H24" i="1" s="1"/>
  <c r="J24" i="1" s="1"/>
  <c r="G26" i="1" l="1" a="1"/>
  <c r="G26" i="1" s="1"/>
  <c r="I26" i="1" s="1" a="1"/>
  <c r="I26" i="1" s="1"/>
  <c r="H25" i="1" a="1"/>
  <c r="H25" i="1" s="1"/>
  <c r="J25" i="1" s="1"/>
  <c r="G27" i="1" l="1" a="1"/>
  <c r="G27" i="1" s="1"/>
  <c r="I27" i="1" s="1" a="1"/>
  <c r="I27" i="1" s="1"/>
  <c r="H26" i="1" a="1"/>
  <c r="H26" i="1" s="1"/>
  <c r="J26" i="1" s="1"/>
  <c r="G28" i="1" l="1" a="1"/>
  <c r="G28" i="1" s="1"/>
  <c r="I28" i="1" s="1" a="1"/>
  <c r="I28" i="1" s="1"/>
  <c r="H27" i="1" a="1"/>
  <c r="H27" i="1" s="1"/>
  <c r="J27" i="1" s="1"/>
  <c r="G29" i="1" l="1" a="1"/>
  <c r="G29" i="1" s="1"/>
  <c r="G30" i="1" s="1" a="1"/>
  <c r="G30" i="1" s="1"/>
  <c r="G31" i="1" s="1" a="1"/>
  <c r="G31" i="1" s="1"/>
  <c r="G32" i="1" s="1" a="1"/>
  <c r="G32" i="1" s="1"/>
  <c r="G33" i="1" s="1" a="1"/>
  <c r="G33" i="1" s="1"/>
  <c r="G34" i="1" s="1" a="1"/>
  <c r="G34" i="1" s="1"/>
  <c r="G35" i="1" s="1" a="1"/>
  <c r="G35" i="1" s="1"/>
  <c r="H28" i="1" a="1"/>
  <c r="H28" i="1" s="1"/>
  <c r="J2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<sst xmlns="http://schemas.openxmlformats.org/spreadsheetml/2006/main" count="208" uniqueCount="26">
  <si>
    <t>Catégorie</t>
  </si>
  <si>
    <t>Recette</t>
  </si>
  <si>
    <t>Dépense</t>
  </si>
  <si>
    <t>solde</t>
  </si>
  <si>
    <t>Action Cambodgien</t>
  </si>
  <si>
    <t>Action Concert du 16 novembre</t>
  </si>
  <si>
    <t>Action conférence Zachary RICHARD</t>
  </si>
  <si>
    <t>action prieuré du Sauvage</t>
  </si>
  <si>
    <t>Action Routarienne</t>
  </si>
  <si>
    <t>Annuaire électronique</t>
  </si>
  <si>
    <t>Apéritifs</t>
  </si>
  <si>
    <t>Cotisations membres</t>
  </si>
  <si>
    <t>District</t>
  </si>
  <si>
    <t>Divers</t>
  </si>
  <si>
    <t>EAU</t>
  </si>
  <si>
    <t>Electricité</t>
  </si>
  <si>
    <t>Entretien</t>
  </si>
  <si>
    <t>Fournitures administratives</t>
  </si>
  <si>
    <t>FRAIS</t>
  </si>
  <si>
    <t>Impots</t>
  </si>
  <si>
    <t>eau</t>
  </si>
  <si>
    <t>Prêt travaux</t>
  </si>
  <si>
    <t>repas</t>
  </si>
  <si>
    <t>Student</t>
  </si>
  <si>
    <t>Action année précédente</t>
  </si>
  <si>
    <t>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</si>
</sst>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_-* #,##0\ &quot;€&quot;;\-* #,##0\ &quot;€&quot;;&quot;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/>
    <xf numFmtId="0" fontId="0" fillId="0" borderId="5" xfId="0" applyBorder="1"/>
    <xf numFmtId="2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 vertical="center"/>
    </xf>
    <xf numFmtId="171" fontId="0" fillId="0" borderId="9" xfId="0" applyNumberFormat="1" applyBorder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dashed">
          <color indexed="64"/>
        </top>
        <bottom style="dashed">
          <color indexed="64"/>
        </bottom>
        <vertical style="thin">
          <color indexed="64"/>
        </vertical>
        <horizontal style="dashed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 style="thin">
          <color indexed="64"/>
        </vertical>
        <horizontal style="dashed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border>
        <top style="dashed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urelie\Desktop\Rotary\tr&#233;soriere%202024-2025\Tableau%20suivi%202024-2025.xlsx" TargetMode="External"/><Relationship Id="rId1" Type="http://schemas.openxmlformats.org/officeDocument/2006/relationships/externalLinkPath" Target="file:///C:\Users\Aurelie\Desktop\Rotary\tr&#233;soriere%202024-2025\Tableau%20suivi%202024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tégories"/>
      <sheetName val="CA CC"/>
      <sheetName val="CE CC"/>
      <sheetName val="CA LA"/>
      <sheetName val="CE LB"/>
      <sheetName val="Cut-off"/>
      <sheetName val="Cumul Comptes"/>
      <sheetName val="Total catégories"/>
      <sheetName val="Comptes"/>
      <sheetName val="CA CC (2)"/>
      <sheetName val="Tableau suivi 2024-2025"/>
    </sheetNames>
    <sheetDataSet>
      <sheetData sheetId="0">
        <row r="3">
          <cell r="B3" t="str">
            <v>Action ananas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AD3691-FD5B-4520-920E-3ADBA0783396}" name="t_CA_CC9" displayName="t_CA_CC9" ref="B2:E202" totalsRowShown="0" headerRowDxfId="7" headerRowBorderDxfId="6" tableBorderDxfId="5" totalsRowBorderDxfId="4">
  <autoFilter ref="B2:E202" xr:uid="{00000000-0001-0000-0000-000000000000}"/>
  <sortState xmlns:xlrd2="http://schemas.microsoft.com/office/spreadsheetml/2017/richdata2" ref="B3:D202">
    <sortCondition ref="B2:B202"/>
  </sortState>
  <tableColumns count="4">
    <tableColumn id="2" xr3:uid="{6E6A992B-998B-48E7-9F22-6420537D7DB8}" name="Catégorie" dataDxfId="3"/>
    <tableColumn id="4" xr3:uid="{4F6C3CB7-4E76-4CE6-8C49-9BF72DA10A44}" name="Recette" dataDxfId="2"/>
    <tableColumn id="5" xr3:uid="{F2D580E1-655D-4E12-BA19-73461595A1A7}" name="Dépense" dataDxfId="1"/>
    <tableColumn id="3" xr3:uid="{58EBD6E0-863A-41A8-9140-2DE6B9BAFF17}" name="sold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62E92-B641-4D69-A604-EF2232376CFF}">
  <sheetPr>
    <tabColor theme="7" tint="0.39997558519241921"/>
  </sheetPr>
  <dimension ref="B1:K202"/>
  <sheetViews>
    <sheetView tabSelected="1" zoomScaleNormal="100" workbookViewId="0">
      <pane ySplit="2" topLeftCell="A8" activePane="bottomLeft" state="frozen"/>
      <selection pane="bottomLeft" activeCell="K2" sqref="K2"/>
    </sheetView>
  </sheetViews>
  <sheetFormatPr baseColWidth="10" defaultColWidth="9.109375" defaultRowHeight="14.4" x14ac:dyDescent="0.3"/>
  <cols>
    <col min="1" max="1" width="6.109375" customWidth="1"/>
    <col min="2" max="2" width="36.5546875" customWidth="1"/>
    <col min="3" max="3" width="19" customWidth="1"/>
    <col min="4" max="4" width="18.44140625" customWidth="1"/>
    <col min="5" max="5" width="21.88671875" customWidth="1"/>
    <col min="6" max="6" width="18.88671875" bestFit="1" customWidth="1"/>
    <col min="7" max="7" width="35.44140625" customWidth="1"/>
    <col min="8" max="8" width="9.77734375" customWidth="1"/>
    <col min="10" max="10" width="9.44140625" customWidth="1"/>
  </cols>
  <sheetData>
    <row r="1" spans="2:11" ht="15" thickBot="1" x14ac:dyDescent="0.35">
      <c r="K1" t="s">
        <v>25</v>
      </c>
    </row>
    <row r="2" spans="2:11" s="4" customFormat="1" ht="18.600000000000001" thickBot="1" x14ac:dyDescent="0.35">
      <c r="B2" s="1" t="s">
        <v>0</v>
      </c>
      <c r="C2" s="1" t="s">
        <v>1</v>
      </c>
      <c r="D2" s="2" t="s">
        <v>2</v>
      </c>
      <c r="E2" s="3" t="s">
        <v>3</v>
      </c>
      <c r="G2" s="4" t="s">
        <v>0</v>
      </c>
      <c r="H2" s="4" t="s">
        <v>1</v>
      </c>
      <c r="I2" s="4" t="s">
        <v>2</v>
      </c>
      <c r="J2" s="4" t="s">
        <v>3</v>
      </c>
      <c r="K2" s="14" cm="1">
        <f t="array" aca="1" ref="K2" ca="1">SUM(recette-dépense)</f>
        <v>9497.5000000000036</v>
      </c>
    </row>
    <row r="3" spans="2:11" ht="15" customHeight="1" x14ac:dyDescent="0.3">
      <c r="B3" s="5" t="s">
        <v>24</v>
      </c>
      <c r="C3" s="5">
        <v>20</v>
      </c>
      <c r="D3" s="6"/>
      <c r="E3">
        <v>20</v>
      </c>
      <c r="G3" s="11" t="str" cm="1">
        <f t="array" aca="1" ref="G3" ca="1">OFFSET($B$2,MATCH(0,COUNTIF(G$2:G2,catégorie),0),)</f>
        <v>Action année précédente</v>
      </c>
      <c r="H3" s="12" cm="1">
        <f t="array" aca="1" ref="H3" ca="1">SUMIF(catégorie,$G3,recette)</f>
        <v>20</v>
      </c>
      <c r="I3" s="12" cm="1">
        <f t="array" aca="1" ref="I3" ca="1">SUMIF(catégorie,$G3,dépense)</f>
        <v>0</v>
      </c>
      <c r="J3" s="11">
        <f ca="1">H3-I3</f>
        <v>20</v>
      </c>
    </row>
    <row r="4" spans="2:11" x14ac:dyDescent="0.3">
      <c r="B4" s="5" t="s">
        <v>4</v>
      </c>
      <c r="C4" s="5">
        <v>40</v>
      </c>
      <c r="D4" s="6"/>
      <c r="G4" s="11" t="str" cm="1">
        <f t="array" aca="1" ref="G4" ca="1">OFFSET($B$2,MATCH(0,COUNTIF(G$2:G3,catégorie),0),)</f>
        <v>Action Cambodgien</v>
      </c>
      <c r="H4" s="12" cm="1">
        <f t="array" aca="1" ref="H4" ca="1">SUMIF(catégorie,$G4,recette)</f>
        <v>60</v>
      </c>
      <c r="I4" s="12" cm="1">
        <f t="array" aca="1" ref="I4" ca="1">SUMIF(catégorie,$G4,dépense)</f>
        <v>0</v>
      </c>
      <c r="J4" s="11">
        <f t="shared" ref="J4:J28" ca="1" si="0">H4-I4</f>
        <v>60</v>
      </c>
    </row>
    <row r="5" spans="2:11" x14ac:dyDescent="0.3">
      <c r="B5" s="5" t="s">
        <v>4</v>
      </c>
      <c r="C5" s="5">
        <v>20</v>
      </c>
      <c r="D5" s="6"/>
      <c r="E5">
        <v>60</v>
      </c>
      <c r="G5" s="11" t="str" cm="1">
        <f t="array" aca="1" ref="G5" ca="1">OFFSET($B$2,MATCH(0,COUNTIF(G$2:G4,catégorie),0),)</f>
        <v>Action Concert du 16 novembre</v>
      </c>
      <c r="H5" s="12" cm="1">
        <f t="array" aca="1" ref="H5" ca="1">SUMIF(catégorie,$G5,recette)</f>
        <v>4817</v>
      </c>
      <c r="I5" s="12" cm="1">
        <f t="array" aca="1" ref="I5" ca="1">SUMIF(catégorie,$G5,dépense)</f>
        <v>3794.55</v>
      </c>
      <c r="J5" s="11">
        <f t="shared" ca="1" si="0"/>
        <v>1022.4499999999998</v>
      </c>
    </row>
    <row r="6" spans="2:11" x14ac:dyDescent="0.3">
      <c r="B6" s="5" t="s">
        <v>5</v>
      </c>
      <c r="C6" s="5"/>
      <c r="D6" s="6">
        <v>100</v>
      </c>
      <c r="G6" s="11" t="str" cm="1">
        <f t="array" aca="1" ref="G6" ca="1">OFFSET($B$2,MATCH(0,COUNTIF(G$2:G5,catégorie),0),)</f>
        <v>Action conférence Zachary RICHARD</v>
      </c>
      <c r="H6" s="12" cm="1">
        <f t="array" aca="1" ref="H6" ca="1">SUMIF(catégorie,$G6,recette)</f>
        <v>0</v>
      </c>
      <c r="I6" s="12" cm="1">
        <f t="array" aca="1" ref="I6" ca="1">SUMIF(catégorie,$G6,dépense)</f>
        <v>113.77000000000001</v>
      </c>
      <c r="J6" s="11">
        <f t="shared" ca="1" si="0"/>
        <v>-113.77000000000001</v>
      </c>
    </row>
    <row r="7" spans="2:11" x14ac:dyDescent="0.3">
      <c r="B7" s="5" t="s">
        <v>5</v>
      </c>
      <c r="C7" s="5"/>
      <c r="D7" s="6">
        <v>243</v>
      </c>
      <c r="G7" s="11" t="str" cm="1">
        <f t="array" aca="1" ref="G7" ca="1">OFFSET($B$2,MATCH(0,COUNTIF(G$2:G6,catégorie),0),)</f>
        <v>action prieuré du Sauvage</v>
      </c>
      <c r="H7" s="12" cm="1">
        <f t="array" aca="1" ref="H7" ca="1">SUMIF(catégorie,$G7,recette)</f>
        <v>1090</v>
      </c>
      <c r="I7" s="12" cm="1">
        <f t="array" aca="1" ref="I7" ca="1">SUMIF(catégorie,$G7,dépense)</f>
        <v>723.33</v>
      </c>
      <c r="J7" s="11">
        <f t="shared" ca="1" si="0"/>
        <v>366.66999999999996</v>
      </c>
    </row>
    <row r="8" spans="2:11" x14ac:dyDescent="0.3">
      <c r="B8" s="5" t="s">
        <v>5</v>
      </c>
      <c r="C8" s="5">
        <v>300</v>
      </c>
      <c r="D8" s="6"/>
      <c r="G8" s="11" t="str" cm="1">
        <f t="array" aca="1" ref="G8" ca="1">OFFSET($B$2,MATCH(0,COUNTIF(G$2:G7,catégorie),0),)</f>
        <v>Action Routarienne</v>
      </c>
      <c r="H8" s="12" cm="1">
        <f t="array" aca="1" ref="H8" ca="1">SUMIF(catégorie,$G8,recette)</f>
        <v>0</v>
      </c>
      <c r="I8" s="12" cm="1">
        <f t="array" aca="1" ref="I8" ca="1">SUMIF(catégorie,$G8,dépense)</f>
        <v>147.44999999999999</v>
      </c>
      <c r="J8" s="13">
        <f t="shared" ca="1" si="0"/>
        <v>-147.44999999999999</v>
      </c>
    </row>
    <row r="9" spans="2:11" x14ac:dyDescent="0.3">
      <c r="B9" s="5" t="s">
        <v>5</v>
      </c>
      <c r="C9" s="5"/>
      <c r="D9" s="6">
        <v>237.7</v>
      </c>
      <c r="G9" s="11" t="str" cm="1">
        <f t="array" aca="1" ref="G9" ca="1">OFFSET($B$2,MATCH(0,COUNTIF(G$2:G8,catégorie),0),)</f>
        <v>Annuaire électronique</v>
      </c>
      <c r="H9" s="12" cm="1">
        <f t="array" aca="1" ref="H9" ca="1">SUMIF(catégorie,$G9,recette)</f>
        <v>0</v>
      </c>
      <c r="I9" s="12" cm="1">
        <f t="array" aca="1" ref="I9" ca="1">SUMIF(catégorie,$G9,dépense)</f>
        <v>2715.5</v>
      </c>
      <c r="J9" s="13">
        <f t="shared" ca="1" si="0"/>
        <v>-2715.5</v>
      </c>
    </row>
    <row r="10" spans="2:11" x14ac:dyDescent="0.3">
      <c r="B10" s="5" t="s">
        <v>5</v>
      </c>
      <c r="C10" s="5">
        <v>30</v>
      </c>
      <c r="D10" s="6"/>
      <c r="G10" s="11" t="str" cm="1">
        <f t="array" aca="1" ref="G10" ca="1">OFFSET($B$2,MATCH(0,COUNTIF(G$2:G9,catégorie),0),)</f>
        <v>Apéritifs</v>
      </c>
      <c r="H10" s="12" cm="1">
        <f t="array" aca="1" ref="H10" ca="1">SUMIF(catégorie,$G10,recette)</f>
        <v>0</v>
      </c>
      <c r="I10" s="12" cm="1">
        <f t="array" aca="1" ref="I10" ca="1">SUMIF(catégorie,$G10,dépense)</f>
        <v>541.87</v>
      </c>
      <c r="J10" s="13">
        <f t="shared" ca="1" si="0"/>
        <v>-541.87</v>
      </c>
    </row>
    <row r="11" spans="2:11" x14ac:dyDescent="0.3">
      <c r="B11" s="5" t="s">
        <v>5</v>
      </c>
      <c r="C11" s="5">
        <v>150</v>
      </c>
      <c r="D11" s="6"/>
      <c r="G11" s="11" t="str" cm="1">
        <f t="array" aca="1" ref="G11" ca="1">OFFSET($B$2,MATCH(0,COUNTIF(G$2:G10,catégorie),0),)</f>
        <v>Cotisations membres</v>
      </c>
      <c r="H11" s="12" cm="1">
        <f t="array" aca="1" ref="H11" ca="1">SUMIF(catégorie,$G11,recette)</f>
        <v>23190</v>
      </c>
      <c r="I11" s="12" cm="1">
        <f t="array" aca="1" ref="I11" ca="1">SUMIF(catégorie,$G11,dépense)</f>
        <v>0</v>
      </c>
      <c r="J11" s="13">
        <f t="shared" ca="1" si="0"/>
        <v>23190</v>
      </c>
    </row>
    <row r="12" spans="2:11" x14ac:dyDescent="0.3">
      <c r="B12" s="5" t="s">
        <v>5</v>
      </c>
      <c r="C12" s="5">
        <v>30</v>
      </c>
      <c r="D12" s="6"/>
      <c r="E12" s="7"/>
      <c r="G12" s="11" t="str" cm="1">
        <f t="array" aca="1" ref="G12" ca="1">OFFSET($B$2,MATCH(0,COUNTIF(G$2:G11,catégorie),0),)</f>
        <v>District</v>
      </c>
      <c r="H12" s="12" cm="1">
        <f t="array" aca="1" ref="H12" ca="1">SUMIF(catégorie,$G12,recette)</f>
        <v>0</v>
      </c>
      <c r="I12" s="12" cm="1">
        <f t="array" aca="1" ref="I12" ca="1">SUMIF(catégorie,$G12,dépense)</f>
        <v>3864</v>
      </c>
      <c r="J12" s="13">
        <f t="shared" ca="1" si="0"/>
        <v>-3864</v>
      </c>
    </row>
    <row r="13" spans="2:11" x14ac:dyDescent="0.3">
      <c r="B13" s="5" t="s">
        <v>5</v>
      </c>
      <c r="C13" s="5">
        <v>75</v>
      </c>
      <c r="D13" s="6"/>
      <c r="G13" s="11" t="str" cm="1">
        <f t="array" aca="1" ref="G13" ca="1">OFFSET($B$2,MATCH(0,COUNTIF(G$2:G12,catégorie),0),)</f>
        <v>Divers</v>
      </c>
      <c r="H13" s="12" cm="1">
        <f t="array" aca="1" ref="H13" ca="1">SUMIF(catégorie,$G13,recette)</f>
        <v>0</v>
      </c>
      <c r="I13" s="12" cm="1">
        <f t="array" aca="1" ref="I13" ca="1">SUMIF(catégorie,$G13,dépense)</f>
        <v>455.8</v>
      </c>
      <c r="J13" s="13">
        <f t="shared" ca="1" si="0"/>
        <v>-455.8</v>
      </c>
    </row>
    <row r="14" spans="2:11" x14ac:dyDescent="0.3">
      <c r="B14" s="5" t="s">
        <v>5</v>
      </c>
      <c r="C14" s="6">
        <v>150</v>
      </c>
      <c r="D14" s="6"/>
      <c r="G14" s="11" t="str" cm="1">
        <f t="array" aca="1" ref="G14" ca="1">OFFSET($B$2,MATCH(0,COUNTIF(G$2:G13,catégorie),0),)</f>
        <v>EAU</v>
      </c>
      <c r="H14" s="12" cm="1">
        <f t="array" aca="1" ref="H14" ca="1">SUMIF(catégorie,$G14,recette)</f>
        <v>0</v>
      </c>
      <c r="I14" s="12" cm="1">
        <f t="array" aca="1" ref="I14" ca="1">SUMIF(catégorie,$G14,dépense)</f>
        <v>19.45</v>
      </c>
      <c r="J14" s="13">
        <f t="shared" ca="1" si="0"/>
        <v>-19.45</v>
      </c>
    </row>
    <row r="15" spans="2:11" x14ac:dyDescent="0.3">
      <c r="B15" s="5" t="s">
        <v>5</v>
      </c>
      <c r="C15" s="6">
        <v>300</v>
      </c>
      <c r="D15" s="6"/>
      <c r="G15" s="11" t="str" cm="1">
        <f t="array" aca="1" ref="G15" ca="1">OFFSET($B$2,MATCH(0,COUNTIF(G$2:G14,catégorie),0),)</f>
        <v>Electricité</v>
      </c>
      <c r="H15" s="12" cm="1">
        <f t="array" aca="1" ref="H15" ca="1">SUMIF(catégorie,$G15,recette)</f>
        <v>0</v>
      </c>
      <c r="I15" s="12" cm="1">
        <f t="array" aca="1" ref="I15" ca="1">SUMIF(catégorie,$G15,dépense)</f>
        <v>362.59000000000003</v>
      </c>
      <c r="J15" s="13">
        <f t="shared" ca="1" si="0"/>
        <v>-362.59000000000003</v>
      </c>
    </row>
    <row r="16" spans="2:11" x14ac:dyDescent="0.3">
      <c r="B16" s="5" t="s">
        <v>5</v>
      </c>
      <c r="C16" s="6">
        <v>75</v>
      </c>
      <c r="D16" s="6"/>
      <c r="G16" s="11" t="str" cm="1">
        <f t="array" aca="1" ref="G16" ca="1">OFFSET($B$2,MATCH(0,COUNTIF(G$2:G15,catégorie),0),)</f>
        <v>Entretien</v>
      </c>
      <c r="H16" s="12" cm="1">
        <f t="array" aca="1" ref="H16" ca="1">SUMIF(catégorie,$G16,recette)</f>
        <v>0</v>
      </c>
      <c r="I16" s="12" cm="1">
        <f t="array" aca="1" ref="I16" ca="1">SUMIF(catégorie,$G16,dépense)</f>
        <v>393.80000000000007</v>
      </c>
      <c r="J16" s="13">
        <f t="shared" ca="1" si="0"/>
        <v>-393.80000000000007</v>
      </c>
    </row>
    <row r="17" spans="2:10" x14ac:dyDescent="0.3">
      <c r="B17" s="5" t="s">
        <v>5</v>
      </c>
      <c r="C17" s="6">
        <v>105</v>
      </c>
      <c r="D17" s="6"/>
      <c r="G17" s="11" t="str" cm="1">
        <f t="array" aca="1" ref="G17" ca="1">OFFSET($B$2,MATCH(0,COUNTIF(G$2:G16,catégorie),0),)</f>
        <v>Fournitures administratives</v>
      </c>
      <c r="H17" s="12" cm="1">
        <f t="array" aca="1" ref="H17" ca="1">SUMIF(catégorie,$G17,recette)</f>
        <v>0</v>
      </c>
      <c r="I17" s="12" cm="1">
        <f t="array" aca="1" ref="I17" ca="1">SUMIF(catégorie,$G17,dépense)</f>
        <v>96.66</v>
      </c>
      <c r="J17" s="13">
        <f t="shared" ca="1" si="0"/>
        <v>-96.66</v>
      </c>
    </row>
    <row r="18" spans="2:10" x14ac:dyDescent="0.3">
      <c r="B18" s="5" t="s">
        <v>5</v>
      </c>
      <c r="C18" s="6">
        <v>210</v>
      </c>
      <c r="D18" s="6"/>
      <c r="G18" s="11" t="str" cm="1">
        <f t="array" aca="1" ref="G18" ca="1">IFERROR(OFFSET($B$2,MATCH(0,COUNTIF(G$2:G17,catégorie),0),),"")</f>
        <v>FRAIS</v>
      </c>
      <c r="H18" s="12" cm="1">
        <f t="array" aca="1" ref="H18" ca="1">SUMIF(catégorie,$G18,recette)</f>
        <v>0</v>
      </c>
      <c r="I18" s="12" cm="1">
        <f t="array" aca="1" ref="I18" ca="1">SUMIF(catégorie,$G18,dépense)</f>
        <v>21.65</v>
      </c>
      <c r="J18" s="13">
        <f t="shared" ca="1" si="0"/>
        <v>-21.65</v>
      </c>
    </row>
    <row r="19" spans="2:10" x14ac:dyDescent="0.3">
      <c r="B19" s="5" t="s">
        <v>5</v>
      </c>
      <c r="C19" s="6">
        <v>500</v>
      </c>
      <c r="D19" s="6"/>
      <c r="G19" s="11" t="str" cm="1">
        <f t="array" aca="1" ref="G19" ca="1">IFERROR(OFFSET($B$2,MATCH(0,COUNTIF(G$2:G18,catégorie),0),),"")</f>
        <v>Impots</v>
      </c>
      <c r="H19" s="12" cm="1">
        <f t="array" aca="1" ref="H19" ca="1">SUMIF(catégorie,$G19,recette)</f>
        <v>0</v>
      </c>
      <c r="I19" s="12" cm="1">
        <f t="array" aca="1" ref="I19" ca="1">SUMIF(catégorie,$G19,dépense)</f>
        <v>555</v>
      </c>
      <c r="J19" s="13">
        <f t="shared" ca="1" si="0"/>
        <v>-555</v>
      </c>
    </row>
    <row r="20" spans="2:10" x14ac:dyDescent="0.3">
      <c r="B20" s="5" t="s">
        <v>5</v>
      </c>
      <c r="C20" s="6">
        <v>30</v>
      </c>
      <c r="D20" s="6"/>
      <c r="G20" s="11" t="str" cm="1">
        <f t="array" aca="1" ref="G20" ca="1">IFERROR(OFFSET($B$2,MATCH(0,COUNTIF(G$2:G19,catégorie),0),),"")</f>
        <v>Prêt travaux</v>
      </c>
      <c r="H20" s="12" cm="1">
        <f t="array" aca="1" ref="H20" ca="1">SUMIF(catégorie,$G20,recette)</f>
        <v>0</v>
      </c>
      <c r="I20" s="12" cm="1">
        <f t="array" aca="1" ref="I20" ca="1">SUMIF(catégorie,$G20,dépense)</f>
        <v>2125.4499999999998</v>
      </c>
      <c r="J20" s="13">
        <f t="shared" ca="1" si="0"/>
        <v>-2125.4499999999998</v>
      </c>
    </row>
    <row r="21" spans="2:10" x14ac:dyDescent="0.3">
      <c r="B21" s="5" t="s">
        <v>5</v>
      </c>
      <c r="C21" s="6">
        <v>15</v>
      </c>
      <c r="D21" s="6"/>
      <c r="G21" s="11" t="str" cm="1">
        <f t="array" aca="1" ref="G21" ca="1">IFERROR(OFFSET($B$2,MATCH(0,COUNTIF(G$2:G20,catégorie),0),),"")</f>
        <v>repas</v>
      </c>
      <c r="H21" s="12" cm="1">
        <f t="array" aca="1" ref="H21" ca="1">SUMIF(catégorie,$G21,recette)</f>
        <v>705</v>
      </c>
      <c r="I21" s="12" cm="1">
        <f t="array" aca="1" ref="I21" ca="1">SUMIF(catégorie,$G21,dépense)</f>
        <v>3325.3999999999996</v>
      </c>
      <c r="J21" s="13">
        <f t="shared" ca="1" si="0"/>
        <v>-2620.3999999999996</v>
      </c>
    </row>
    <row r="22" spans="2:10" x14ac:dyDescent="0.3">
      <c r="B22" s="5" t="s">
        <v>5</v>
      </c>
      <c r="C22" s="6">
        <v>45</v>
      </c>
      <c r="D22" s="6"/>
      <c r="G22" s="11" t="str" cm="1">
        <f t="array" aca="1" ref="G22" ca="1">IFERROR(OFFSET($B$2,MATCH(0,COUNTIF(G$2:G21,catégorie),0),),"")</f>
        <v>Student</v>
      </c>
      <c r="H22" s="12" cm="1">
        <f t="array" aca="1" ref="H22" ca="1">SUMIF(catégorie,$G22,recette)</f>
        <v>0</v>
      </c>
      <c r="I22" s="12" cm="1">
        <f t="array" aca="1" ref="I22" ca="1">SUMIF(catégorie,$G22,dépense)</f>
        <v>1128.23</v>
      </c>
      <c r="J22" s="13">
        <f t="shared" ca="1" si="0"/>
        <v>-1128.23</v>
      </c>
    </row>
    <row r="23" spans="2:10" x14ac:dyDescent="0.3">
      <c r="B23" s="5" t="s">
        <v>5</v>
      </c>
      <c r="C23" s="6">
        <v>30</v>
      </c>
      <c r="D23" s="6"/>
      <c r="G23" s="11" cm="1">
        <f t="array" aca="1" ref="G23" ca="1">IFERROR(OFFSET($B$2,MATCH(0,COUNTIF(G$2:G22,catégorie),0),),"")</f>
        <v>0</v>
      </c>
      <c r="H23" s="12" cm="1">
        <f t="array" aca="1" ref="H23" ca="1">SUMIF(catégorie,$G23,recette)</f>
        <v>0</v>
      </c>
      <c r="I23" s="12" cm="1">
        <f t="array" aca="1" ref="I23" ca="1">SUMIF(catégorie,$G23,dépense)</f>
        <v>0</v>
      </c>
      <c r="J23" s="13">
        <f t="shared" ca="1" si="0"/>
        <v>0</v>
      </c>
    </row>
    <row r="24" spans="2:10" x14ac:dyDescent="0.3">
      <c r="B24" s="5" t="s">
        <v>5</v>
      </c>
      <c r="C24" s="6"/>
      <c r="D24" s="6">
        <v>247.75</v>
      </c>
      <c r="G24" s="11" t="str" cm="1">
        <f t="array" aca="1" ref="G24" ca="1">IFERROR(OFFSET($B$2,MATCH(0,COUNTIF(G$2:G23,catégorie),0),),"")</f>
        <v/>
      </c>
      <c r="H24" s="12" cm="1">
        <f t="array" aca="1" ref="H24" ca="1">SUMIF(catégorie,$G24,recette)</f>
        <v>0</v>
      </c>
      <c r="I24" s="12" cm="1">
        <f t="array" aca="1" ref="I24" ca="1">SUMIF(catégorie,$G24,dépense)</f>
        <v>0</v>
      </c>
      <c r="J24" s="13">
        <f t="shared" ca="1" si="0"/>
        <v>0</v>
      </c>
    </row>
    <row r="25" spans="2:10" x14ac:dyDescent="0.3">
      <c r="B25" s="5" t="s">
        <v>5</v>
      </c>
      <c r="C25" s="6"/>
      <c r="D25" s="6">
        <v>493.85</v>
      </c>
      <c r="G25" s="11" t="str" cm="1">
        <f t="array" aca="1" ref="G25" ca="1">IFERROR(OFFSET($B$2,MATCH(0,COUNTIF(G$2:G24,catégorie),0),),"")</f>
        <v/>
      </c>
      <c r="H25" s="12" cm="1">
        <f t="array" aca="1" ref="H25" ca="1">SUMIF(catégorie,$G25,recette)</f>
        <v>0</v>
      </c>
      <c r="I25" s="12" cm="1">
        <f t="array" aca="1" ref="I25" ca="1">SUMIF(catégorie,$G25,dépense)</f>
        <v>0</v>
      </c>
      <c r="J25" s="13">
        <f t="shared" ca="1" si="0"/>
        <v>0</v>
      </c>
    </row>
    <row r="26" spans="2:10" x14ac:dyDescent="0.3">
      <c r="B26" s="5" t="s">
        <v>5</v>
      </c>
      <c r="C26" s="6"/>
      <c r="D26" s="6">
        <v>252.25</v>
      </c>
      <c r="G26" s="11" t="str" cm="1">
        <f t="array" aca="1" ref="G26" ca="1">IFERROR(OFFSET($B$2,MATCH(0,COUNTIF(G$2:G25,catégorie),0),),"")</f>
        <v/>
      </c>
      <c r="H26" s="12" cm="1">
        <f t="array" aca="1" ref="H26" ca="1">SUMIF(catégorie,$G26,recette)</f>
        <v>0</v>
      </c>
      <c r="I26" s="12" cm="1">
        <f t="array" aca="1" ref="I26" ca="1">SUMIF(catégorie,$G26,dépense)</f>
        <v>0</v>
      </c>
      <c r="J26" s="13">
        <f t="shared" ca="1" si="0"/>
        <v>0</v>
      </c>
    </row>
    <row r="27" spans="2:10" x14ac:dyDescent="0.3">
      <c r="B27" s="5" t="s">
        <v>5</v>
      </c>
      <c r="C27" s="6">
        <v>200</v>
      </c>
      <c r="D27" s="6"/>
      <c r="G27" s="11" t="str" cm="1">
        <f t="array" aca="1" ref="G27" ca="1">IFERROR(OFFSET($B$2,MATCH(0,COUNTIF(G$2:G26,catégorie),0),),"")</f>
        <v/>
      </c>
      <c r="H27" s="12" cm="1">
        <f t="array" aca="1" ref="H27" ca="1">SUMIF(catégorie,$G27,recette)</f>
        <v>0</v>
      </c>
      <c r="I27" s="12" cm="1">
        <f t="array" aca="1" ref="I27" ca="1">SUMIF(catégorie,$G27,dépense)</f>
        <v>0</v>
      </c>
      <c r="J27" s="13">
        <f t="shared" ca="1" si="0"/>
        <v>0</v>
      </c>
    </row>
    <row r="28" spans="2:10" x14ac:dyDescent="0.3">
      <c r="B28" s="5" t="s">
        <v>5</v>
      </c>
      <c r="C28" s="6">
        <v>477</v>
      </c>
      <c r="D28" s="6"/>
      <c r="G28" s="11" t="str" cm="1">
        <f t="array" aca="1" ref="G28" ca="1">IFERROR(OFFSET($B$2,MATCH(0,COUNTIF(G$2:G27,catégorie),0),),"")</f>
        <v/>
      </c>
      <c r="H28" s="12" cm="1">
        <f t="array" aca="1" ref="H28" ca="1">SUMIF(catégorie,$G28,recette)</f>
        <v>0</v>
      </c>
      <c r="I28" s="12" cm="1">
        <f t="array" aca="1" ref="I28" ca="1">SUMIF(catégorie,$G28,dépense)</f>
        <v>0</v>
      </c>
      <c r="J28" s="13">
        <f t="shared" ca="1" si="0"/>
        <v>0</v>
      </c>
    </row>
    <row r="29" spans="2:10" x14ac:dyDescent="0.3">
      <c r="B29" s="5" t="s">
        <v>5</v>
      </c>
      <c r="C29" s="6"/>
      <c r="D29" s="6">
        <v>1000</v>
      </c>
      <c r="G29" t="str" cm="1">
        <f t="array" aca="1" ref="G29" ca="1">IFERROR(OFFSET($B$2,MATCH(0,COUNTIF(G$2:G28,catégorie),0),),"")</f>
        <v/>
      </c>
    </row>
    <row r="30" spans="2:10" x14ac:dyDescent="0.3">
      <c r="B30" s="5" t="s">
        <v>5</v>
      </c>
      <c r="C30" s="6">
        <v>845</v>
      </c>
      <c r="D30" s="6"/>
      <c r="G30" t="str" cm="1">
        <f t="array" aca="1" ref="G30" ca="1">IFERROR(OFFSET($B$2,MATCH(0,COUNTIF(G$2:G29,catégorie),0),),"")</f>
        <v/>
      </c>
    </row>
    <row r="31" spans="2:10" x14ac:dyDescent="0.3">
      <c r="B31" s="5" t="s">
        <v>5</v>
      </c>
      <c r="C31" s="6">
        <v>20</v>
      </c>
      <c r="D31" s="6"/>
      <c r="G31" t="str" cm="1">
        <f t="array" aca="1" ref="G31" ca="1">IFERROR(OFFSET($B$2,MATCH(0,COUNTIF(G$2:G30,catégorie),0),),"")</f>
        <v/>
      </c>
    </row>
    <row r="32" spans="2:10" x14ac:dyDescent="0.3">
      <c r="B32" s="5" t="s">
        <v>5</v>
      </c>
      <c r="C32" s="6">
        <v>1230</v>
      </c>
      <c r="D32" s="6"/>
      <c r="G32" t="str" cm="1">
        <f t="array" aca="1" ref="G32" ca="1">IFERROR(OFFSET($B$2,MATCH(0,COUNTIF(G$2:G31,catégorie),0),),"")</f>
        <v/>
      </c>
    </row>
    <row r="33" spans="2:7" x14ac:dyDescent="0.3">
      <c r="B33" s="5" t="s">
        <v>5</v>
      </c>
      <c r="C33" s="6"/>
      <c r="D33" s="6">
        <v>1220</v>
      </c>
      <c r="G33" t="str" cm="1">
        <f t="array" aca="1" ref="G33" ca="1">IFERROR(OFFSET($B$2,MATCH(0,COUNTIF(G$2:G32,catégorie),0),),"")</f>
        <v/>
      </c>
    </row>
    <row r="34" spans="2:7" x14ac:dyDescent="0.3">
      <c r="B34" s="5" t="s">
        <v>6</v>
      </c>
      <c r="C34" s="6"/>
      <c r="D34" s="6">
        <v>43.27</v>
      </c>
      <c r="G34" t="str" cm="1">
        <f t="array" aca="1" ref="G34" ca="1">IFERROR(OFFSET($B$2,MATCH(0,COUNTIF(G$2:G33,catégorie),0),),"")</f>
        <v/>
      </c>
    </row>
    <row r="35" spans="2:7" x14ac:dyDescent="0.3">
      <c r="B35" s="5" t="s">
        <v>6</v>
      </c>
      <c r="C35" s="6"/>
      <c r="D35" s="6">
        <v>5</v>
      </c>
      <c r="G35" t="str" cm="1">
        <f t="array" aca="1" ref="G35" ca="1">IFERROR(OFFSET($B$2,MATCH(0,COUNTIF(G$2:G34,catégorie),0),),"")</f>
        <v/>
      </c>
    </row>
    <row r="36" spans="2:7" x14ac:dyDescent="0.3">
      <c r="B36" s="5" t="s">
        <v>6</v>
      </c>
      <c r="C36" s="5"/>
      <c r="D36" s="6">
        <v>65.5</v>
      </c>
    </row>
    <row r="37" spans="2:7" x14ac:dyDescent="0.3">
      <c r="B37" s="5" t="s">
        <v>7</v>
      </c>
      <c r="C37" s="5">
        <v>25</v>
      </c>
      <c r="D37" s="6"/>
    </row>
    <row r="38" spans="2:7" x14ac:dyDescent="0.3">
      <c r="B38" s="5" t="s">
        <v>7</v>
      </c>
      <c r="C38" s="5">
        <v>40</v>
      </c>
      <c r="D38" s="6"/>
    </row>
    <row r="39" spans="2:7" x14ac:dyDescent="0.3">
      <c r="B39" s="5" t="s">
        <v>7</v>
      </c>
      <c r="C39" s="5">
        <v>50</v>
      </c>
      <c r="D39" s="6"/>
    </row>
    <row r="40" spans="2:7" x14ac:dyDescent="0.3">
      <c r="B40" s="5" t="s">
        <v>7</v>
      </c>
      <c r="C40" s="5">
        <v>50</v>
      </c>
      <c r="D40" s="6"/>
    </row>
    <row r="41" spans="2:7" x14ac:dyDescent="0.3">
      <c r="B41" s="5" t="s">
        <v>7</v>
      </c>
      <c r="C41" s="5">
        <v>25</v>
      </c>
      <c r="D41" s="6"/>
    </row>
    <row r="42" spans="2:7" x14ac:dyDescent="0.3">
      <c r="B42" s="5" t="s">
        <v>7</v>
      </c>
      <c r="C42" s="6">
        <v>50</v>
      </c>
      <c r="D42" s="6"/>
    </row>
    <row r="43" spans="2:7" x14ac:dyDescent="0.3">
      <c r="B43" s="5" t="s">
        <v>7</v>
      </c>
      <c r="C43" s="6">
        <v>50</v>
      </c>
      <c r="D43" s="6"/>
    </row>
    <row r="44" spans="2:7" x14ac:dyDescent="0.3">
      <c r="B44" s="5" t="s">
        <v>7</v>
      </c>
      <c r="C44" s="6">
        <v>40</v>
      </c>
      <c r="D44" s="6"/>
    </row>
    <row r="45" spans="2:7" x14ac:dyDescent="0.3">
      <c r="B45" s="5" t="s">
        <v>7</v>
      </c>
      <c r="C45" s="6">
        <v>100</v>
      </c>
      <c r="D45" s="6"/>
    </row>
    <row r="46" spans="2:7" x14ac:dyDescent="0.3">
      <c r="B46" s="5" t="s">
        <v>7</v>
      </c>
      <c r="C46" s="6">
        <v>25</v>
      </c>
      <c r="D46" s="6"/>
    </row>
    <row r="47" spans="2:7" x14ac:dyDescent="0.3">
      <c r="B47" s="5" t="s">
        <v>7</v>
      </c>
      <c r="C47" s="6">
        <v>25</v>
      </c>
      <c r="D47" s="6"/>
    </row>
    <row r="48" spans="2:7" x14ac:dyDescent="0.3">
      <c r="B48" s="5" t="s">
        <v>7</v>
      </c>
      <c r="C48" s="5">
        <v>50</v>
      </c>
      <c r="D48" s="6"/>
    </row>
    <row r="49" spans="2:4" x14ac:dyDescent="0.3">
      <c r="B49" s="5" t="s">
        <v>7</v>
      </c>
      <c r="C49" s="5">
        <v>60</v>
      </c>
      <c r="D49" s="6"/>
    </row>
    <row r="50" spans="2:4" x14ac:dyDescent="0.3">
      <c r="B50" s="5" t="s">
        <v>7</v>
      </c>
      <c r="C50" s="5">
        <v>50</v>
      </c>
      <c r="D50" s="6"/>
    </row>
    <row r="51" spans="2:4" x14ac:dyDescent="0.3">
      <c r="B51" s="5" t="s">
        <v>7</v>
      </c>
      <c r="C51" s="5"/>
      <c r="D51" s="6">
        <v>33.33</v>
      </c>
    </row>
    <row r="52" spans="2:4" x14ac:dyDescent="0.3">
      <c r="B52" s="5" t="s">
        <v>7</v>
      </c>
      <c r="C52" s="5"/>
      <c r="D52" s="6">
        <v>680</v>
      </c>
    </row>
    <row r="53" spans="2:4" x14ac:dyDescent="0.3">
      <c r="B53" s="5" t="s">
        <v>7</v>
      </c>
      <c r="C53" s="5">
        <v>25</v>
      </c>
      <c r="D53" s="6"/>
    </row>
    <row r="54" spans="2:4" x14ac:dyDescent="0.3">
      <c r="B54" s="5" t="s">
        <v>7</v>
      </c>
      <c r="C54" s="5">
        <v>50</v>
      </c>
      <c r="D54" s="6"/>
    </row>
    <row r="55" spans="2:4" x14ac:dyDescent="0.3">
      <c r="B55" s="5" t="s">
        <v>7</v>
      </c>
      <c r="C55" s="5"/>
      <c r="D55" s="6">
        <v>10</v>
      </c>
    </row>
    <row r="56" spans="2:4" x14ac:dyDescent="0.3">
      <c r="B56" s="5" t="s">
        <v>7</v>
      </c>
      <c r="C56" s="5">
        <f>15*25</f>
        <v>375</v>
      </c>
      <c r="D56" s="6"/>
    </row>
    <row r="57" spans="2:4" x14ac:dyDescent="0.3">
      <c r="B57" s="5" t="s">
        <v>8</v>
      </c>
      <c r="C57" s="5"/>
      <c r="D57" s="6">
        <v>147.44999999999999</v>
      </c>
    </row>
    <row r="58" spans="2:4" x14ac:dyDescent="0.3">
      <c r="B58" s="5" t="s">
        <v>9</v>
      </c>
      <c r="C58" s="5"/>
      <c r="D58" s="6">
        <v>2414</v>
      </c>
    </row>
    <row r="59" spans="2:4" x14ac:dyDescent="0.3">
      <c r="B59" s="5" t="s">
        <v>9</v>
      </c>
      <c r="C59" s="5"/>
      <c r="D59" s="6">
        <v>301.5</v>
      </c>
    </row>
    <row r="60" spans="2:4" x14ac:dyDescent="0.3">
      <c r="B60" s="5" t="s">
        <v>10</v>
      </c>
      <c r="C60" s="5"/>
      <c r="D60" s="6">
        <v>50.74</v>
      </c>
    </row>
    <row r="61" spans="2:4" x14ac:dyDescent="0.3">
      <c r="B61" s="5" t="s">
        <v>10</v>
      </c>
      <c r="C61" s="5"/>
      <c r="D61" s="6">
        <v>14.53</v>
      </c>
    </row>
    <row r="62" spans="2:4" x14ac:dyDescent="0.3">
      <c r="B62" s="5" t="s">
        <v>10</v>
      </c>
      <c r="C62" s="5"/>
      <c r="D62" s="6">
        <v>92.65</v>
      </c>
    </row>
    <row r="63" spans="2:4" x14ac:dyDescent="0.3">
      <c r="B63" s="5" t="s">
        <v>10</v>
      </c>
      <c r="C63" s="5"/>
      <c r="D63" s="6">
        <v>12.72</v>
      </c>
    </row>
    <row r="64" spans="2:4" x14ac:dyDescent="0.3">
      <c r="B64" s="5" t="s">
        <v>10</v>
      </c>
      <c r="C64" s="5"/>
      <c r="D64" s="6">
        <v>140</v>
      </c>
    </row>
    <row r="65" spans="2:4" x14ac:dyDescent="0.3">
      <c r="B65" s="5" t="s">
        <v>10</v>
      </c>
      <c r="C65" s="5"/>
      <c r="D65" s="6">
        <v>149.65</v>
      </c>
    </row>
    <row r="66" spans="2:4" x14ac:dyDescent="0.3">
      <c r="B66" s="5" t="s">
        <v>10</v>
      </c>
      <c r="C66" s="5"/>
      <c r="D66" s="6">
        <v>58.73</v>
      </c>
    </row>
    <row r="67" spans="2:4" x14ac:dyDescent="0.3">
      <c r="B67" s="5" t="s">
        <v>10</v>
      </c>
      <c r="C67" s="5"/>
      <c r="D67" s="6">
        <v>22.85</v>
      </c>
    </row>
    <row r="68" spans="2:4" x14ac:dyDescent="0.3">
      <c r="B68" s="5" t="s">
        <v>11</v>
      </c>
      <c r="C68" s="5">
        <v>350</v>
      </c>
      <c r="D68" s="6"/>
    </row>
    <row r="69" spans="2:4" x14ac:dyDescent="0.3">
      <c r="B69" s="5" t="s">
        <v>11</v>
      </c>
      <c r="C69" s="5">
        <v>350</v>
      </c>
      <c r="D69" s="6"/>
    </row>
    <row r="70" spans="2:4" x14ac:dyDescent="0.3">
      <c r="B70" s="5" t="s">
        <v>11</v>
      </c>
      <c r="C70" s="5">
        <v>350</v>
      </c>
      <c r="D70" s="6"/>
    </row>
    <row r="71" spans="2:4" x14ac:dyDescent="0.3">
      <c r="B71" s="5" t="s">
        <v>11</v>
      </c>
      <c r="C71" s="5">
        <v>350</v>
      </c>
      <c r="D71" s="6"/>
    </row>
    <row r="72" spans="2:4" x14ac:dyDescent="0.3">
      <c r="B72" s="5" t="s">
        <v>11</v>
      </c>
      <c r="C72" s="5">
        <v>350</v>
      </c>
      <c r="D72" s="6"/>
    </row>
    <row r="73" spans="2:4" x14ac:dyDescent="0.3">
      <c r="B73" s="8" t="s">
        <v>11</v>
      </c>
      <c r="C73" s="8">
        <v>350</v>
      </c>
      <c r="D73" s="9"/>
    </row>
    <row r="74" spans="2:4" x14ac:dyDescent="0.3">
      <c r="B74" s="8" t="s">
        <v>11</v>
      </c>
      <c r="C74" s="8">
        <v>350</v>
      </c>
      <c r="D74" s="9"/>
    </row>
    <row r="75" spans="2:4" x14ac:dyDescent="0.3">
      <c r="B75" s="8" t="s">
        <v>11</v>
      </c>
      <c r="C75" s="8">
        <v>350</v>
      </c>
      <c r="D75" s="9"/>
    </row>
    <row r="76" spans="2:4" x14ac:dyDescent="0.3">
      <c r="B76" s="8" t="s">
        <v>11</v>
      </c>
      <c r="C76" s="8">
        <v>350</v>
      </c>
      <c r="D76" s="9"/>
    </row>
    <row r="77" spans="2:4" x14ac:dyDescent="0.3">
      <c r="B77" s="8" t="s">
        <v>11</v>
      </c>
      <c r="C77" s="8">
        <v>350</v>
      </c>
      <c r="D77" s="9"/>
    </row>
    <row r="78" spans="2:4" x14ac:dyDescent="0.3">
      <c r="B78" s="8" t="s">
        <v>11</v>
      </c>
      <c r="C78" s="8">
        <v>350</v>
      </c>
      <c r="D78" s="9"/>
    </row>
    <row r="79" spans="2:4" x14ac:dyDescent="0.3">
      <c r="B79" s="8" t="s">
        <v>11</v>
      </c>
      <c r="C79" s="8">
        <v>350</v>
      </c>
      <c r="D79" s="9"/>
    </row>
    <row r="80" spans="2:4" x14ac:dyDescent="0.3">
      <c r="B80" s="8" t="s">
        <v>11</v>
      </c>
      <c r="C80" s="8">
        <v>350</v>
      </c>
      <c r="D80" s="9"/>
    </row>
    <row r="81" spans="2:4" x14ac:dyDescent="0.3">
      <c r="B81" s="8" t="s">
        <v>11</v>
      </c>
      <c r="C81" s="8">
        <v>350</v>
      </c>
      <c r="D81" s="9"/>
    </row>
    <row r="82" spans="2:4" x14ac:dyDescent="0.3">
      <c r="B82" s="8" t="s">
        <v>11</v>
      </c>
      <c r="C82" s="8">
        <v>350</v>
      </c>
      <c r="D82" s="9"/>
    </row>
    <row r="83" spans="2:4" x14ac:dyDescent="0.3">
      <c r="B83" s="8" t="s">
        <v>11</v>
      </c>
      <c r="C83" s="8">
        <v>350</v>
      </c>
      <c r="D83" s="9"/>
    </row>
    <row r="84" spans="2:4" x14ac:dyDescent="0.3">
      <c r="B84" s="8" t="s">
        <v>11</v>
      </c>
      <c r="C84" s="8">
        <v>350</v>
      </c>
      <c r="D84" s="9"/>
    </row>
    <row r="85" spans="2:4" x14ac:dyDescent="0.3">
      <c r="B85" s="8" t="s">
        <v>11</v>
      </c>
      <c r="C85" s="8">
        <v>350</v>
      </c>
      <c r="D85" s="9"/>
    </row>
    <row r="86" spans="2:4" x14ac:dyDescent="0.3">
      <c r="B86" s="8" t="s">
        <v>11</v>
      </c>
      <c r="C86" s="8">
        <v>350</v>
      </c>
      <c r="D86" s="9"/>
    </row>
    <row r="87" spans="2:4" x14ac:dyDescent="0.3">
      <c r="B87" s="8" t="s">
        <v>11</v>
      </c>
      <c r="C87" s="8">
        <v>350</v>
      </c>
      <c r="D87" s="9"/>
    </row>
    <row r="88" spans="2:4" x14ac:dyDescent="0.3">
      <c r="B88" s="8" t="s">
        <v>11</v>
      </c>
      <c r="C88" s="8">
        <v>350</v>
      </c>
      <c r="D88" s="9"/>
    </row>
    <row r="89" spans="2:4" x14ac:dyDescent="0.3">
      <c r="B89" s="8" t="s">
        <v>11</v>
      </c>
      <c r="C89" s="8">
        <v>350</v>
      </c>
      <c r="D89" s="9"/>
    </row>
    <row r="90" spans="2:4" x14ac:dyDescent="0.3">
      <c r="B90" s="8" t="s">
        <v>11</v>
      </c>
      <c r="C90" s="8">
        <v>350</v>
      </c>
      <c r="D90" s="9"/>
    </row>
    <row r="91" spans="2:4" x14ac:dyDescent="0.3">
      <c r="B91" s="8" t="s">
        <v>11</v>
      </c>
      <c r="C91" s="8">
        <v>350</v>
      </c>
      <c r="D91" s="9"/>
    </row>
    <row r="92" spans="2:4" x14ac:dyDescent="0.3">
      <c r="B92" s="8" t="s">
        <v>11</v>
      </c>
      <c r="C92" s="8">
        <v>350</v>
      </c>
      <c r="D92" s="9"/>
    </row>
    <row r="93" spans="2:4" x14ac:dyDescent="0.3">
      <c r="B93" s="8" t="s">
        <v>11</v>
      </c>
      <c r="C93" s="8">
        <v>350</v>
      </c>
      <c r="D93" s="9"/>
    </row>
    <row r="94" spans="2:4" x14ac:dyDescent="0.3">
      <c r="B94" s="8" t="s">
        <v>11</v>
      </c>
      <c r="C94" s="8">
        <v>350</v>
      </c>
      <c r="D94" s="9"/>
    </row>
    <row r="95" spans="2:4" x14ac:dyDescent="0.3">
      <c r="B95" s="8" t="s">
        <v>11</v>
      </c>
      <c r="C95" s="8">
        <v>350</v>
      </c>
      <c r="D95" s="9"/>
    </row>
    <row r="96" spans="2:4" x14ac:dyDescent="0.3">
      <c r="B96" s="8" t="s">
        <v>11</v>
      </c>
      <c r="C96" s="8">
        <v>350</v>
      </c>
      <c r="D96" s="9"/>
    </row>
    <row r="97" spans="2:4" x14ac:dyDescent="0.3">
      <c r="B97" s="8" t="s">
        <v>11</v>
      </c>
      <c r="C97" s="8">
        <v>350</v>
      </c>
      <c r="D97" s="9"/>
    </row>
    <row r="98" spans="2:4" x14ac:dyDescent="0.3">
      <c r="B98" s="8" t="s">
        <v>11</v>
      </c>
      <c r="C98" s="8">
        <v>230</v>
      </c>
      <c r="D98" s="9"/>
    </row>
    <row r="99" spans="2:4" x14ac:dyDescent="0.3">
      <c r="B99" s="8" t="s">
        <v>11</v>
      </c>
      <c r="C99" s="8">
        <v>350</v>
      </c>
      <c r="D99" s="9"/>
    </row>
    <row r="100" spans="2:4" x14ac:dyDescent="0.3">
      <c r="B100" s="8" t="s">
        <v>11</v>
      </c>
      <c r="C100" s="8">
        <v>350</v>
      </c>
      <c r="D100" s="9"/>
    </row>
    <row r="101" spans="2:4" x14ac:dyDescent="0.3">
      <c r="B101" s="8" t="s">
        <v>11</v>
      </c>
      <c r="C101" s="8">
        <v>350</v>
      </c>
      <c r="D101" s="9"/>
    </row>
    <row r="102" spans="2:4" x14ac:dyDescent="0.3">
      <c r="B102" s="8" t="s">
        <v>11</v>
      </c>
      <c r="C102" s="8">
        <v>350</v>
      </c>
      <c r="D102" s="9"/>
    </row>
    <row r="103" spans="2:4" x14ac:dyDescent="0.3">
      <c r="B103" s="8" t="s">
        <v>11</v>
      </c>
      <c r="C103" s="8">
        <v>350</v>
      </c>
      <c r="D103" s="9"/>
    </row>
    <row r="104" spans="2:4" x14ac:dyDescent="0.3">
      <c r="B104" s="8" t="s">
        <v>11</v>
      </c>
      <c r="C104" s="8">
        <v>350</v>
      </c>
      <c r="D104" s="9"/>
    </row>
    <row r="105" spans="2:4" x14ac:dyDescent="0.3">
      <c r="B105" s="8" t="s">
        <v>11</v>
      </c>
      <c r="C105" s="8">
        <v>350</v>
      </c>
      <c r="D105" s="9"/>
    </row>
    <row r="106" spans="2:4" x14ac:dyDescent="0.3">
      <c r="B106" s="8" t="s">
        <v>11</v>
      </c>
      <c r="C106" s="8">
        <v>350</v>
      </c>
      <c r="D106" s="9"/>
    </row>
    <row r="107" spans="2:4" x14ac:dyDescent="0.3">
      <c r="B107" s="8" t="s">
        <v>11</v>
      </c>
      <c r="C107" s="8">
        <v>350</v>
      </c>
      <c r="D107" s="9"/>
    </row>
    <row r="108" spans="2:4" x14ac:dyDescent="0.3">
      <c r="B108" s="8" t="s">
        <v>11</v>
      </c>
      <c r="C108" s="8">
        <v>560</v>
      </c>
      <c r="D108" s="9"/>
    </row>
    <row r="109" spans="2:4" x14ac:dyDescent="0.3">
      <c r="B109" s="8" t="s">
        <v>11</v>
      </c>
      <c r="C109" s="8">
        <v>350</v>
      </c>
      <c r="D109" s="9"/>
    </row>
    <row r="110" spans="2:4" x14ac:dyDescent="0.3">
      <c r="B110" s="8" t="s">
        <v>11</v>
      </c>
      <c r="C110" s="8">
        <v>350</v>
      </c>
      <c r="D110" s="9"/>
    </row>
    <row r="111" spans="2:4" x14ac:dyDescent="0.3">
      <c r="B111" s="8" t="s">
        <v>11</v>
      </c>
      <c r="C111" s="8">
        <v>350</v>
      </c>
      <c r="D111" s="9"/>
    </row>
    <row r="112" spans="2:4" x14ac:dyDescent="0.3">
      <c r="B112" s="8" t="s">
        <v>11</v>
      </c>
      <c r="C112" s="8">
        <v>350</v>
      </c>
      <c r="D112" s="9"/>
    </row>
    <row r="113" spans="2:4" x14ac:dyDescent="0.3">
      <c r="B113" s="8" t="s">
        <v>11</v>
      </c>
      <c r="C113" s="8">
        <v>350</v>
      </c>
      <c r="D113" s="9"/>
    </row>
    <row r="114" spans="2:4" x14ac:dyDescent="0.3">
      <c r="B114" s="8" t="s">
        <v>11</v>
      </c>
      <c r="C114" s="8">
        <v>350</v>
      </c>
      <c r="D114" s="9"/>
    </row>
    <row r="115" spans="2:4" x14ac:dyDescent="0.3">
      <c r="B115" s="8" t="s">
        <v>11</v>
      </c>
      <c r="C115" s="8">
        <v>350</v>
      </c>
      <c r="D115" s="9"/>
    </row>
    <row r="116" spans="2:4" x14ac:dyDescent="0.3">
      <c r="B116" s="8" t="s">
        <v>11</v>
      </c>
      <c r="C116" s="8">
        <v>350</v>
      </c>
      <c r="D116" s="9"/>
    </row>
    <row r="117" spans="2:4" x14ac:dyDescent="0.3">
      <c r="B117" s="8" t="s">
        <v>11</v>
      </c>
      <c r="C117" s="8">
        <v>350</v>
      </c>
      <c r="D117" s="9"/>
    </row>
    <row r="118" spans="2:4" x14ac:dyDescent="0.3">
      <c r="B118" s="8" t="s">
        <v>11</v>
      </c>
      <c r="C118" s="8">
        <v>350</v>
      </c>
      <c r="D118" s="9"/>
    </row>
    <row r="119" spans="2:4" x14ac:dyDescent="0.3">
      <c r="B119" s="8" t="s">
        <v>11</v>
      </c>
      <c r="C119" s="8">
        <v>350</v>
      </c>
      <c r="D119" s="9"/>
    </row>
    <row r="120" spans="2:4" x14ac:dyDescent="0.3">
      <c r="B120" s="8" t="s">
        <v>11</v>
      </c>
      <c r="C120" s="8">
        <v>350</v>
      </c>
      <c r="D120" s="9"/>
    </row>
    <row r="121" spans="2:4" x14ac:dyDescent="0.3">
      <c r="B121" s="8" t="s">
        <v>11</v>
      </c>
      <c r="C121" s="8">
        <v>350</v>
      </c>
      <c r="D121" s="9"/>
    </row>
    <row r="122" spans="2:4" x14ac:dyDescent="0.3">
      <c r="B122" s="8" t="s">
        <v>11</v>
      </c>
      <c r="C122" s="8">
        <v>350</v>
      </c>
      <c r="D122" s="9"/>
    </row>
    <row r="123" spans="2:4" x14ac:dyDescent="0.3">
      <c r="B123" s="8" t="s">
        <v>11</v>
      </c>
      <c r="C123" s="8">
        <v>350</v>
      </c>
      <c r="D123" s="9"/>
    </row>
    <row r="124" spans="2:4" x14ac:dyDescent="0.3">
      <c r="B124" s="8" t="s">
        <v>11</v>
      </c>
      <c r="C124" s="8">
        <v>350</v>
      </c>
      <c r="D124" s="9"/>
    </row>
    <row r="125" spans="2:4" x14ac:dyDescent="0.3">
      <c r="B125" s="8" t="s">
        <v>11</v>
      </c>
      <c r="C125" s="8">
        <v>350</v>
      </c>
      <c r="D125" s="9"/>
    </row>
    <row r="126" spans="2:4" x14ac:dyDescent="0.3">
      <c r="B126" s="8" t="s">
        <v>11</v>
      </c>
      <c r="C126" s="8">
        <v>350</v>
      </c>
      <c r="D126" s="9"/>
    </row>
    <row r="127" spans="2:4" x14ac:dyDescent="0.3">
      <c r="B127" s="8" t="s">
        <v>11</v>
      </c>
      <c r="C127" s="8">
        <v>350</v>
      </c>
      <c r="D127" s="9"/>
    </row>
    <row r="128" spans="2:4" x14ac:dyDescent="0.3">
      <c r="B128" s="8" t="s">
        <v>11</v>
      </c>
      <c r="C128" s="8">
        <v>350</v>
      </c>
      <c r="D128" s="9"/>
    </row>
    <row r="129" spans="2:4" x14ac:dyDescent="0.3">
      <c r="B129" s="8" t="s">
        <v>11</v>
      </c>
      <c r="C129" s="8">
        <v>350</v>
      </c>
      <c r="D129" s="9"/>
    </row>
    <row r="130" spans="2:4" x14ac:dyDescent="0.3">
      <c r="B130" s="8" t="s">
        <v>11</v>
      </c>
      <c r="C130" s="8">
        <v>350</v>
      </c>
      <c r="D130" s="9"/>
    </row>
    <row r="131" spans="2:4" x14ac:dyDescent="0.3">
      <c r="B131" s="8" t="s">
        <v>11</v>
      </c>
      <c r="C131" s="8">
        <v>350</v>
      </c>
      <c r="D131" s="9"/>
    </row>
    <row r="132" spans="2:4" x14ac:dyDescent="0.3">
      <c r="B132" s="8" t="s">
        <v>11</v>
      </c>
      <c r="C132" s="8">
        <v>350</v>
      </c>
      <c r="D132" s="9"/>
    </row>
    <row r="133" spans="2:4" x14ac:dyDescent="0.3">
      <c r="B133" s="8" t="s">
        <v>11</v>
      </c>
      <c r="C133" s="8">
        <v>350</v>
      </c>
      <c r="D133" s="9"/>
    </row>
    <row r="134" spans="2:4" x14ac:dyDescent="0.3">
      <c r="B134" s="8" t="s">
        <v>12</v>
      </c>
      <c r="C134" s="8"/>
      <c r="D134" s="9">
        <v>3500</v>
      </c>
    </row>
    <row r="135" spans="2:4" x14ac:dyDescent="0.3">
      <c r="B135" s="8" t="s">
        <v>12</v>
      </c>
      <c r="C135" s="8"/>
      <c r="D135" s="9">
        <v>364</v>
      </c>
    </row>
    <row r="136" spans="2:4" x14ac:dyDescent="0.3">
      <c r="B136" s="8" t="s">
        <v>13</v>
      </c>
      <c r="C136" s="8"/>
      <c r="D136" s="9">
        <v>70</v>
      </c>
    </row>
    <row r="137" spans="2:4" x14ac:dyDescent="0.3">
      <c r="B137" s="8" t="s">
        <v>13</v>
      </c>
      <c r="C137" s="8"/>
      <c r="D137" s="9">
        <v>385.8</v>
      </c>
    </row>
    <row r="138" spans="2:4" x14ac:dyDescent="0.3">
      <c r="B138" s="8" t="s">
        <v>14</v>
      </c>
      <c r="C138" s="8"/>
      <c r="D138" s="9">
        <v>4.04</v>
      </c>
    </row>
    <row r="139" spans="2:4" x14ac:dyDescent="0.3">
      <c r="B139" s="8" t="s">
        <v>15</v>
      </c>
      <c r="C139" s="8"/>
      <c r="D139" s="9">
        <v>25.8</v>
      </c>
    </row>
    <row r="140" spans="2:4" x14ac:dyDescent="0.3">
      <c r="B140" s="8" t="s">
        <v>15</v>
      </c>
      <c r="C140" s="8"/>
      <c r="D140" s="9">
        <v>72.42</v>
      </c>
    </row>
    <row r="141" spans="2:4" x14ac:dyDescent="0.3">
      <c r="B141" s="8" t="s">
        <v>15</v>
      </c>
      <c r="C141" s="8"/>
      <c r="D141" s="9">
        <v>60.15</v>
      </c>
    </row>
    <row r="142" spans="2:4" x14ac:dyDescent="0.3">
      <c r="B142" s="8" t="s">
        <v>15</v>
      </c>
      <c r="C142" s="8"/>
      <c r="D142" s="9">
        <v>60.19</v>
      </c>
    </row>
    <row r="143" spans="2:4" x14ac:dyDescent="0.3">
      <c r="B143" s="8" t="s">
        <v>15</v>
      </c>
      <c r="C143" s="8"/>
      <c r="D143" s="9">
        <v>60.18</v>
      </c>
    </row>
    <row r="144" spans="2:4" x14ac:dyDescent="0.3">
      <c r="B144" s="8" t="s">
        <v>15</v>
      </c>
      <c r="C144" s="8"/>
      <c r="D144" s="9">
        <v>83.85</v>
      </c>
    </row>
    <row r="145" spans="2:4" x14ac:dyDescent="0.3">
      <c r="B145" s="8" t="s">
        <v>16</v>
      </c>
      <c r="C145" s="8"/>
      <c r="D145" s="9">
        <v>74.400000000000006</v>
      </c>
    </row>
    <row r="146" spans="2:4" x14ac:dyDescent="0.3">
      <c r="B146" s="8" t="s">
        <v>16</v>
      </c>
      <c r="C146" s="8"/>
      <c r="D146" s="9">
        <v>74.400000000000006</v>
      </c>
    </row>
    <row r="147" spans="2:4" x14ac:dyDescent="0.3">
      <c r="B147" s="8" t="s">
        <v>16</v>
      </c>
      <c r="C147" s="8"/>
      <c r="D147" s="9">
        <v>21.8</v>
      </c>
    </row>
    <row r="148" spans="2:4" x14ac:dyDescent="0.3">
      <c r="B148" s="8" t="s">
        <v>16</v>
      </c>
      <c r="C148" s="8"/>
      <c r="D148" s="9">
        <v>74.400000000000006</v>
      </c>
    </row>
    <row r="149" spans="2:4" x14ac:dyDescent="0.3">
      <c r="B149" s="8" t="s">
        <v>16</v>
      </c>
      <c r="C149" s="8"/>
      <c r="D149" s="9">
        <v>74.400000000000006</v>
      </c>
    </row>
    <row r="150" spans="2:4" x14ac:dyDescent="0.3">
      <c r="B150" s="5" t="s">
        <v>16</v>
      </c>
      <c r="C150" s="5"/>
      <c r="D150" s="10">
        <v>74.400000000000006</v>
      </c>
    </row>
    <row r="151" spans="2:4" x14ac:dyDescent="0.3">
      <c r="B151" s="8" t="s">
        <v>17</v>
      </c>
      <c r="C151" s="8"/>
      <c r="D151" s="9">
        <v>54</v>
      </c>
    </row>
    <row r="152" spans="2:4" x14ac:dyDescent="0.3">
      <c r="B152" s="8" t="s">
        <v>18</v>
      </c>
      <c r="C152" s="8"/>
      <c r="D152" s="9">
        <v>5</v>
      </c>
    </row>
    <row r="153" spans="2:4" x14ac:dyDescent="0.3">
      <c r="B153" s="8" t="s">
        <v>18</v>
      </c>
      <c r="C153" s="8"/>
      <c r="D153" s="9">
        <v>6.8</v>
      </c>
    </row>
    <row r="154" spans="2:4" x14ac:dyDescent="0.3">
      <c r="B154" s="8" t="s">
        <v>18</v>
      </c>
      <c r="C154" s="8"/>
      <c r="D154" s="9">
        <v>9.85</v>
      </c>
    </row>
    <row r="155" spans="2:4" x14ac:dyDescent="0.3">
      <c r="B155" s="8" t="s">
        <v>19</v>
      </c>
      <c r="C155" s="8"/>
      <c r="D155" s="9">
        <v>555</v>
      </c>
    </row>
    <row r="156" spans="2:4" x14ac:dyDescent="0.3">
      <c r="B156" s="8" t="s">
        <v>17</v>
      </c>
      <c r="C156" s="8"/>
      <c r="D156" s="9">
        <v>42.66</v>
      </c>
    </row>
    <row r="157" spans="2:4" x14ac:dyDescent="0.3">
      <c r="B157" s="8" t="s">
        <v>20</v>
      </c>
      <c r="C157" s="8"/>
      <c r="D157" s="9">
        <v>15.41</v>
      </c>
    </row>
    <row r="158" spans="2:4" x14ac:dyDescent="0.3">
      <c r="B158" s="8" t="s">
        <v>21</v>
      </c>
      <c r="C158" s="8"/>
      <c r="D158" s="9">
        <v>425.09</v>
      </c>
    </row>
    <row r="159" spans="2:4" x14ac:dyDescent="0.3">
      <c r="B159" s="8" t="s">
        <v>21</v>
      </c>
      <c r="C159" s="8"/>
      <c r="D159" s="9">
        <v>425.09</v>
      </c>
    </row>
    <row r="160" spans="2:4" x14ac:dyDescent="0.3">
      <c r="B160" s="8" t="s">
        <v>21</v>
      </c>
      <c r="C160" s="8"/>
      <c r="D160" s="9">
        <v>425.09</v>
      </c>
    </row>
    <row r="161" spans="2:4" x14ac:dyDescent="0.3">
      <c r="B161" s="8" t="s">
        <v>21</v>
      </c>
      <c r="C161" s="8"/>
      <c r="D161" s="9">
        <v>425.09</v>
      </c>
    </row>
    <row r="162" spans="2:4" x14ac:dyDescent="0.3">
      <c r="B162" s="8" t="s">
        <v>21</v>
      </c>
      <c r="C162" s="8"/>
      <c r="D162" s="9">
        <v>425.09</v>
      </c>
    </row>
    <row r="163" spans="2:4" x14ac:dyDescent="0.3">
      <c r="B163" s="8" t="s">
        <v>22</v>
      </c>
      <c r="C163" s="8">
        <v>55</v>
      </c>
      <c r="D163" s="9"/>
    </row>
    <row r="164" spans="2:4" x14ac:dyDescent="0.3">
      <c r="B164" s="8" t="s">
        <v>22</v>
      </c>
      <c r="C164" s="8">
        <v>35</v>
      </c>
      <c r="D164" s="9"/>
    </row>
    <row r="165" spans="2:4" x14ac:dyDescent="0.3">
      <c r="B165" s="8" t="s">
        <v>22</v>
      </c>
      <c r="C165" s="8">
        <v>35</v>
      </c>
      <c r="D165" s="9"/>
    </row>
    <row r="166" spans="2:4" x14ac:dyDescent="0.3">
      <c r="B166" s="8" t="s">
        <v>22</v>
      </c>
      <c r="C166" s="8">
        <v>35</v>
      </c>
      <c r="D166" s="9"/>
    </row>
    <row r="167" spans="2:4" x14ac:dyDescent="0.3">
      <c r="B167" s="8" t="s">
        <v>22</v>
      </c>
      <c r="C167" s="8">
        <v>35</v>
      </c>
      <c r="D167" s="9"/>
    </row>
    <row r="168" spans="2:4" x14ac:dyDescent="0.3">
      <c r="B168" s="5" t="s">
        <v>22</v>
      </c>
      <c r="C168" s="5">
        <v>35</v>
      </c>
      <c r="D168" s="10"/>
    </row>
    <row r="169" spans="2:4" x14ac:dyDescent="0.3">
      <c r="B169" s="5" t="s">
        <v>22</v>
      </c>
      <c r="C169" s="5">
        <v>35</v>
      </c>
      <c r="D169" s="10"/>
    </row>
    <row r="170" spans="2:4" x14ac:dyDescent="0.3">
      <c r="B170" s="5" t="s">
        <v>22</v>
      </c>
      <c r="C170" s="5">
        <v>35</v>
      </c>
      <c r="D170" s="10"/>
    </row>
    <row r="171" spans="2:4" x14ac:dyDescent="0.3">
      <c r="B171" s="5" t="s">
        <v>22</v>
      </c>
      <c r="C171" s="5"/>
      <c r="D171" s="10">
        <v>1540</v>
      </c>
    </row>
    <row r="172" spans="2:4" x14ac:dyDescent="0.3">
      <c r="B172" s="5" t="s">
        <v>22</v>
      </c>
      <c r="C172" s="5">
        <v>35</v>
      </c>
      <c r="D172" s="10"/>
    </row>
    <row r="173" spans="2:4" x14ac:dyDescent="0.3">
      <c r="B173" s="5" t="s">
        <v>22</v>
      </c>
      <c r="C173" s="5"/>
      <c r="D173" s="10">
        <v>1400</v>
      </c>
    </row>
    <row r="174" spans="2:4" x14ac:dyDescent="0.3">
      <c r="B174" s="5" t="s">
        <v>22</v>
      </c>
      <c r="C174" s="5">
        <v>40</v>
      </c>
      <c r="D174" s="10"/>
    </row>
    <row r="175" spans="2:4" x14ac:dyDescent="0.3">
      <c r="B175" s="5" t="s">
        <v>22</v>
      </c>
      <c r="C175" s="5">
        <v>40</v>
      </c>
      <c r="D175" s="10"/>
    </row>
    <row r="176" spans="2:4" x14ac:dyDescent="0.3">
      <c r="B176" s="5" t="s">
        <v>22</v>
      </c>
      <c r="C176" s="5">
        <v>40</v>
      </c>
      <c r="D176" s="10"/>
    </row>
    <row r="177" spans="2:4" x14ac:dyDescent="0.3">
      <c r="B177" s="5" t="s">
        <v>22</v>
      </c>
      <c r="C177" s="5">
        <v>40</v>
      </c>
      <c r="D177" s="10"/>
    </row>
    <row r="178" spans="2:4" x14ac:dyDescent="0.3">
      <c r="B178" s="5" t="s">
        <v>22</v>
      </c>
      <c r="C178" s="5">
        <v>10</v>
      </c>
      <c r="D178" s="10"/>
    </row>
    <row r="179" spans="2:4" x14ac:dyDescent="0.3">
      <c r="B179" s="5" t="s">
        <v>22</v>
      </c>
      <c r="C179" s="5">
        <v>40</v>
      </c>
      <c r="D179" s="10"/>
    </row>
    <row r="180" spans="2:4" x14ac:dyDescent="0.3">
      <c r="B180" s="5" t="s">
        <v>22</v>
      </c>
      <c r="C180" s="5">
        <v>40</v>
      </c>
      <c r="D180" s="10"/>
    </row>
    <row r="181" spans="2:4" x14ac:dyDescent="0.3">
      <c r="B181" s="5" t="s">
        <v>22</v>
      </c>
      <c r="C181" s="5">
        <v>40</v>
      </c>
      <c r="D181" s="10"/>
    </row>
    <row r="182" spans="2:4" x14ac:dyDescent="0.3">
      <c r="B182" s="5" t="s">
        <v>22</v>
      </c>
      <c r="C182" s="5">
        <v>40</v>
      </c>
      <c r="D182" s="10"/>
    </row>
    <row r="183" spans="2:4" x14ac:dyDescent="0.3">
      <c r="B183" s="5" t="s">
        <v>22</v>
      </c>
      <c r="C183" s="5">
        <v>40</v>
      </c>
      <c r="D183" s="10"/>
    </row>
    <row r="184" spans="2:4" x14ac:dyDescent="0.3">
      <c r="B184" s="5" t="s">
        <v>22</v>
      </c>
      <c r="C184" s="5"/>
      <c r="D184" s="10">
        <v>253.2</v>
      </c>
    </row>
    <row r="185" spans="2:4" x14ac:dyDescent="0.3">
      <c r="B185" s="5" t="s">
        <v>22</v>
      </c>
      <c r="C185" s="5"/>
      <c r="D185" s="10">
        <v>132.19999999999999</v>
      </c>
    </row>
    <row r="186" spans="2:4" x14ac:dyDescent="0.3">
      <c r="B186" s="5" t="s">
        <v>23</v>
      </c>
      <c r="C186" s="5"/>
      <c r="D186" s="10">
        <v>140</v>
      </c>
    </row>
    <row r="187" spans="2:4" x14ac:dyDescent="0.3">
      <c r="B187" s="5" t="s">
        <v>23</v>
      </c>
      <c r="C187" s="5"/>
      <c r="D187" s="10">
        <v>486</v>
      </c>
    </row>
    <row r="188" spans="2:4" x14ac:dyDescent="0.3">
      <c r="B188" s="5" t="s">
        <v>23</v>
      </c>
      <c r="C188" s="5"/>
      <c r="D188" s="10">
        <v>102.2</v>
      </c>
    </row>
    <row r="189" spans="2:4" x14ac:dyDescent="0.3">
      <c r="B189" s="8" t="s">
        <v>23</v>
      </c>
      <c r="C189" s="8"/>
      <c r="D189" s="9">
        <v>5</v>
      </c>
    </row>
    <row r="190" spans="2:4" x14ac:dyDescent="0.3">
      <c r="B190" s="8" t="s">
        <v>23</v>
      </c>
      <c r="C190" s="8"/>
      <c r="D190" s="9">
        <v>70</v>
      </c>
    </row>
    <row r="191" spans="2:4" x14ac:dyDescent="0.3">
      <c r="B191" s="8" t="s">
        <v>23</v>
      </c>
      <c r="C191" s="8"/>
      <c r="D191" s="9">
        <v>70</v>
      </c>
    </row>
    <row r="192" spans="2:4" x14ac:dyDescent="0.3">
      <c r="B192" s="8" t="s">
        <v>23</v>
      </c>
      <c r="C192" s="8"/>
      <c r="D192" s="9">
        <v>10.99</v>
      </c>
    </row>
    <row r="193" spans="2:4" x14ac:dyDescent="0.3">
      <c r="B193" s="8" t="s">
        <v>23</v>
      </c>
      <c r="C193" s="8"/>
      <c r="D193" s="9">
        <v>31.99</v>
      </c>
    </row>
    <row r="194" spans="2:4" x14ac:dyDescent="0.3">
      <c r="B194" s="8" t="s">
        <v>23</v>
      </c>
      <c r="C194" s="8"/>
      <c r="D194" s="9">
        <v>31.99</v>
      </c>
    </row>
    <row r="195" spans="2:4" x14ac:dyDescent="0.3">
      <c r="B195" s="8" t="s">
        <v>23</v>
      </c>
      <c r="C195" s="8"/>
      <c r="D195" s="9">
        <v>47.35</v>
      </c>
    </row>
    <row r="196" spans="2:4" x14ac:dyDescent="0.3">
      <c r="B196" s="8" t="s">
        <v>23</v>
      </c>
      <c r="C196" s="8"/>
      <c r="D196" s="9">
        <v>31.99</v>
      </c>
    </row>
    <row r="197" spans="2:4" x14ac:dyDescent="0.3">
      <c r="B197" s="8" t="s">
        <v>23</v>
      </c>
      <c r="C197" s="8"/>
      <c r="D197" s="9">
        <v>12.76</v>
      </c>
    </row>
    <row r="198" spans="2:4" x14ac:dyDescent="0.3">
      <c r="B198" s="8" t="s">
        <v>23</v>
      </c>
      <c r="C198" s="8"/>
      <c r="D198" s="9">
        <v>31.99</v>
      </c>
    </row>
    <row r="199" spans="2:4" x14ac:dyDescent="0.3">
      <c r="B199" s="8" t="s">
        <v>23</v>
      </c>
      <c r="C199" s="8"/>
      <c r="D199" s="9">
        <v>11.99</v>
      </c>
    </row>
    <row r="200" spans="2:4" x14ac:dyDescent="0.3">
      <c r="B200" s="8" t="s">
        <v>23</v>
      </c>
      <c r="C200" s="8"/>
      <c r="D200" s="9">
        <v>31.99</v>
      </c>
    </row>
    <row r="201" spans="2:4" x14ac:dyDescent="0.3">
      <c r="B201" s="8" t="s">
        <v>23</v>
      </c>
      <c r="C201" s="8"/>
      <c r="D201" s="9">
        <v>11.99</v>
      </c>
    </row>
    <row r="202" spans="2:4" x14ac:dyDescent="0.3">
      <c r="B202" s="8"/>
      <c r="C202" s="8"/>
      <c r="D202" s="9"/>
    </row>
  </sheetData>
  <conditionalFormatting sqref="J3:J28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 CC (2)</vt:lpstr>
      <vt:lpstr>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costes</dc:creator>
  <cp:lastModifiedBy>koch gilles</cp:lastModifiedBy>
  <dcterms:created xsi:type="dcterms:W3CDTF">2024-12-14T12:14:53Z</dcterms:created>
  <dcterms:modified xsi:type="dcterms:W3CDTF">2024-12-14T14:24:42Z</dcterms:modified>
</cp:coreProperties>
</file>