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FC6F3A29-506D-4206-9837-3C25465718A5}" xr6:coauthVersionLast="47" xr6:coauthVersionMax="47" xr10:uidLastSave="{00000000-0000-0000-0000-000000000000}"/>
  <bookViews>
    <workbookView xWindow="-108" yWindow="-108" windowWidth="23256" windowHeight="12576" xr2:uid="{1AA8D362-D6F8-424E-849C-3A8EB961C1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 a="1"/>
  <c r="D7" i="1" s="1"/>
  <c r="D8" i="1" a="1"/>
  <c r="D8" i="1"/>
  <c r="D9" i="1" a="1"/>
  <c r="D9" i="1" s="1"/>
  <c r="D10" i="1" a="1"/>
  <c r="D10" i="1"/>
  <c r="D11" i="1" a="1"/>
  <c r="D11" i="1" s="1"/>
  <c r="D12" i="1" a="1"/>
  <c r="D12" i="1"/>
  <c r="D13" i="1" a="1"/>
  <c r="D13" i="1" s="1"/>
  <c r="D14" i="1" a="1"/>
  <c r="D14" i="1"/>
  <c r="D15" i="1" a="1"/>
  <c r="D15" i="1" s="1"/>
  <c r="D16" i="1" a="1"/>
  <c r="D16" i="1"/>
  <c r="D17" i="1" a="1"/>
  <c r="D17" i="1" s="1"/>
  <c r="D18" i="1" a="1"/>
  <c r="D18" i="1"/>
  <c r="D6" i="1" a="1"/>
  <c r="D6" i="1"/>
  <c r="A18" i="1"/>
  <c r="A17" i="1"/>
  <c r="A16" i="1"/>
  <c r="A15" i="1"/>
  <c r="A9" i="1"/>
  <c r="A14" i="1"/>
  <c r="A13" i="1"/>
  <c r="A12" i="1"/>
  <c r="A10" i="1"/>
  <c r="A8" i="1"/>
  <c r="A7" i="1"/>
  <c r="A11" i="1"/>
  <c r="A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<sst xmlns="http://schemas.openxmlformats.org/spreadsheetml/2006/main" count="46" uniqueCount="42">
  <si>
    <t>échéance</t>
  </si>
  <si>
    <t xml:space="preserve">date facture </t>
  </si>
  <si>
    <t>MAIRIE DE S***</t>
  </si>
  <si>
    <t>ECOLE ST ***</t>
  </si>
  <si>
    <t>CHRU</t>
  </si>
  <si>
    <t>CHRU DE **</t>
  </si>
  <si>
    <t>API</t>
  </si>
  <si>
    <t>LECLERC</t>
  </si>
  <si>
    <t>COLLEGE PUB</t>
  </si>
  <si>
    <t>COUGNAUD</t>
  </si>
  <si>
    <t>ECOLE PUB</t>
  </si>
  <si>
    <t>IME / GENETS D'OR</t>
  </si>
  <si>
    <t>HOPITAL</t>
  </si>
  <si>
    <t>Diwan</t>
  </si>
  <si>
    <t>LYCEE PUB</t>
  </si>
  <si>
    <t>MAIRIE</t>
  </si>
  <si>
    <t>Super U</t>
  </si>
  <si>
    <t>OCEANOPOLIS</t>
  </si>
  <si>
    <t>CLPS</t>
  </si>
  <si>
    <t>CCAS / RESIDENCE</t>
  </si>
  <si>
    <t>OGEC</t>
  </si>
  <si>
    <t>SODEXO</t>
  </si>
  <si>
    <t xml:space="preserve">CASINO </t>
  </si>
  <si>
    <t>COLLEGE ST</t>
  </si>
  <si>
    <t>ECOLE ST</t>
  </si>
  <si>
    <t>LYCEE ST</t>
  </si>
  <si>
    <t>MAISON DE RETRAITE</t>
  </si>
  <si>
    <t xml:space="preserve">CLINIQUE </t>
  </si>
  <si>
    <t xml:space="preserve">KEMPER </t>
  </si>
  <si>
    <t xml:space="preserve">VILLE DE </t>
  </si>
  <si>
    <t>MAISON DE RETRAITE *****</t>
  </si>
  <si>
    <t>RESTAURANT ***</t>
  </si>
  <si>
    <t>Client</t>
  </si>
  <si>
    <t>Echeance</t>
  </si>
  <si>
    <t>SI LISTE = échéance date + 60J ou + 30J</t>
  </si>
  <si>
    <t>SI PAS DANS LISTE = échéance + 10 J</t>
  </si>
  <si>
    <t>IME ****</t>
  </si>
  <si>
    <t>SAS LECLERC BREST</t>
  </si>
  <si>
    <t>VILLE DE B**</t>
  </si>
  <si>
    <t>JAMES ET CIE</t>
  </si>
  <si>
    <t>SARL CASINO ***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</si>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</sst>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/>
    </xf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10"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color rgb="FF00B050"/>
      </font>
    </dxf>
    <dxf>
      <font>
        <color rgb="FFD2A000"/>
      </font>
    </dxf>
    <dxf>
      <fill>
        <patternFill>
          <bgColor theme="7" tint="0.79998168889431442"/>
        </patternFill>
      </fill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colors>
    <mruColors>
      <color rgb="FFD2A000"/>
      <color rgb="FFE2A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922A8E-0114-4CBA-9790-1788BCDE9463}" name="Tableau3" displayName="Tableau3" ref="F3:G29" totalsRowShown="0" headerRowDxfId="9" dataDxfId="8">
  <autoFilter ref="F3:G29" xr:uid="{4C922A8E-0114-4CBA-9790-1788BCDE9463}"/>
  <sortState xmlns:xlrd2="http://schemas.microsoft.com/office/spreadsheetml/2017/richdata2" ref="F4:G29">
    <sortCondition ref="F3:F29"/>
  </sortState>
  <tableColumns count="2">
    <tableColumn id="1" xr3:uid="{9D4C202B-A5C0-4519-9CEF-93C2A0621410}" name="Client" dataDxfId="7"/>
    <tableColumn id="2" xr3:uid="{31412D8A-A0BF-48A8-9F27-FB324D4B15A2}" name="Echeance" dataDxfId="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C39548-DFE0-4C76-BDA1-82E007CA1AB2}" name="Tableau2" displayName="Tableau2" ref="A5:D18" totalsRowShown="0">
  <autoFilter ref="A5:D18" xr:uid="{3BC39548-DFE0-4C76-BDA1-82E007CA1AB2}"/>
  <tableColumns count="4">
    <tableColumn id="1" xr3:uid="{A8C8DB10-83BB-4216-B141-1356E7DBEFEE}" name="échéance" dataDxfId="5"/>
    <tableColumn id="2" xr3:uid="{68E2D866-6394-4560-9411-459E90129A00}" name="date facture " dataDxfId="4"/>
    <tableColumn id="3" xr3:uid="{696CEB15-34ED-4E50-8AD5-1F4B327D337E}" name="Client"/>
    <tableColumn id="4" xr3:uid="{CFAB62C7-5D4A-4B8B-B8FE-C884A03D8F92}" name="Colonne1" dataDxfId="0">
      <calculatedColumnFormula array="1">IF(MAX(ISNUMBER(SEARCH(F$4:F$28,Tableau2[[#This Row],[Client]]))*1)=0,10,VLOOKUP(INDEX(F$4:F$28,SUMPRODUCT(MAX((ISNUMBER(SEARCH(F$4:F$28,Tableau2[[#This Row],[Client]]))*1)*ROW(F$4:F$28)))-3),F$4:G$28,2,0))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488C4-3C5D-4CFC-9A51-02E50F338527}">
  <dimension ref="A1:G28"/>
  <sheetViews>
    <sheetView tabSelected="1" topLeftCell="A4" workbookViewId="0">
      <selection activeCell="L9" sqref="L9"/>
    </sheetView>
  </sheetViews>
  <sheetFormatPr baseColWidth="10" defaultRowHeight="14.4" x14ac:dyDescent="0.3"/>
  <cols>
    <col min="1" max="1" width="11.5546875" customWidth="1"/>
    <col min="2" max="2" width="16.88671875" bestFit="1" customWidth="1"/>
    <col min="3" max="3" width="25" bestFit="1" customWidth="1"/>
    <col min="6" max="6" width="19.44140625" bestFit="1" customWidth="1"/>
    <col min="7" max="7" width="12" bestFit="1" customWidth="1"/>
  </cols>
  <sheetData>
    <row r="1" spans="1:7" x14ac:dyDescent="0.3">
      <c r="A1" t="s">
        <v>34</v>
      </c>
    </row>
    <row r="2" spans="1:7" x14ac:dyDescent="0.3">
      <c r="A2" t="s">
        <v>35</v>
      </c>
      <c r="F2" s="3"/>
      <c r="G2" s="3"/>
    </row>
    <row r="3" spans="1:7" x14ac:dyDescent="0.3">
      <c r="F3" s="3" t="s">
        <v>32</v>
      </c>
      <c r="G3" s="3" t="s">
        <v>33</v>
      </c>
    </row>
    <row r="4" spans="1:7" x14ac:dyDescent="0.3">
      <c r="F4" s="3" t="s">
        <v>6</v>
      </c>
      <c r="G4" s="4">
        <v>60</v>
      </c>
    </row>
    <row r="5" spans="1:7" x14ac:dyDescent="0.3">
      <c r="A5" s="1" t="s">
        <v>0</v>
      </c>
      <c r="B5" s="1" t="s">
        <v>1</v>
      </c>
      <c r="C5" t="s">
        <v>32</v>
      </c>
      <c r="D5" t="s">
        <v>41</v>
      </c>
      <c r="F5" s="3" t="s">
        <v>22</v>
      </c>
      <c r="G5" s="4">
        <v>30</v>
      </c>
    </row>
    <row r="6" spans="1:7" x14ac:dyDescent="0.3">
      <c r="A6" s="2">
        <f>B6+60</f>
        <v>45625</v>
      </c>
      <c r="B6" s="2">
        <v>45565</v>
      </c>
      <c r="C6" t="s">
        <v>5</v>
      </c>
      <c r="D6" s="5" cm="1">
        <f t="array" ref="D6">IF(MAX(ISNUMBER(SEARCH(F$4:F$28,Tableau2[[#This Row],[Client]]))*1)=0,10,VLOOKUP(INDEX(F$4:F$28,SUMPRODUCT(MAX((ISNUMBER(SEARCH(F$4:F$28,Tableau2[[#This Row],[Client]]))*1)*ROW(F$4:F$28)))-3),F$4:G$28,2,0))</f>
        <v>60</v>
      </c>
      <c r="F6" s="3" t="s">
        <v>19</v>
      </c>
      <c r="G6" s="4">
        <v>60</v>
      </c>
    </row>
    <row r="7" spans="1:7" x14ac:dyDescent="0.3">
      <c r="A7" s="2">
        <f t="shared" ref="A7:A11" si="0">B7+60</f>
        <v>45650</v>
      </c>
      <c r="B7" s="2">
        <v>45590</v>
      </c>
      <c r="C7" t="s">
        <v>2</v>
      </c>
      <c r="D7" s="5" cm="1">
        <f t="array" ref="D7">IF(MAX(ISNUMBER(SEARCH(F$4:F$28,Tableau2[[#This Row],[Client]]))*1)=0,10,VLOOKUP(INDEX(F$4:F$28,SUMPRODUCT(MAX((ISNUMBER(SEARCH(F$4:F$28,Tableau2[[#This Row],[Client]]))*1)*ROW(F$4:F$28)))-3),F$4:G$28,2,0))</f>
        <v>60</v>
      </c>
      <c r="F7" s="3" t="s">
        <v>4</v>
      </c>
      <c r="G7" s="4">
        <v>60</v>
      </c>
    </row>
    <row r="8" spans="1:7" x14ac:dyDescent="0.3">
      <c r="A8" s="2">
        <f>B8+30</f>
        <v>45540</v>
      </c>
      <c r="B8" s="2">
        <v>45510</v>
      </c>
      <c r="C8" t="s">
        <v>3</v>
      </c>
      <c r="D8" s="5" cm="1">
        <f t="array" ref="D8">IF(MAX(ISNUMBER(SEARCH(F$4:F$28,Tableau2[[#This Row],[Client]]))*1)=0,10,VLOOKUP(INDEX(F$4:F$28,SUMPRODUCT(MAX((ISNUMBER(SEARCH(F$4:F$28,Tableau2[[#This Row],[Client]]))*1)*ROW(F$4:F$28)))-3),F$4:G$28,2,0))</f>
        <v>30</v>
      </c>
      <c r="F8" s="3" t="s">
        <v>27</v>
      </c>
      <c r="G8" s="4">
        <v>60</v>
      </c>
    </row>
    <row r="9" spans="1:7" x14ac:dyDescent="0.3">
      <c r="A9" s="2">
        <f>+B9+10</f>
        <v>45565</v>
      </c>
      <c r="B9" s="2">
        <v>45555</v>
      </c>
      <c r="C9" t="s">
        <v>39</v>
      </c>
      <c r="D9" s="5" cm="1">
        <f t="array" ref="D9">IF(MAX(ISNUMBER(SEARCH(F$4:F$28,Tableau2[[#This Row],[Client]]))*1)=0,10,VLOOKUP(INDEX(F$4:F$28,SUMPRODUCT(MAX((ISNUMBER(SEARCH(F$4:F$28,Tableau2[[#This Row],[Client]]))*1)*ROW(F$4:F$28)))-3),F$4:G$28,2,0))</f>
        <v>10</v>
      </c>
      <c r="F9" s="3" t="s">
        <v>18</v>
      </c>
      <c r="G9" s="4">
        <v>60</v>
      </c>
    </row>
    <row r="10" spans="1:7" x14ac:dyDescent="0.3">
      <c r="A10" s="2">
        <f>B10+60</f>
        <v>45596</v>
      </c>
      <c r="B10" s="2">
        <v>45536</v>
      </c>
      <c r="C10" t="s">
        <v>6</v>
      </c>
      <c r="D10" s="5" cm="1">
        <f t="array" ref="D10">IF(MAX(ISNUMBER(SEARCH(F$4:F$28,Tableau2[[#This Row],[Client]]))*1)=0,10,VLOOKUP(INDEX(F$4:F$28,SUMPRODUCT(MAX((ISNUMBER(SEARCH(F$4:F$28,Tableau2[[#This Row],[Client]]))*1)*ROW(F$4:F$28)))-3),F$4:G$28,2,0))</f>
        <v>60</v>
      </c>
      <c r="F10" s="3" t="s">
        <v>8</v>
      </c>
      <c r="G10" s="4">
        <v>60</v>
      </c>
    </row>
    <row r="11" spans="1:7" x14ac:dyDescent="0.3">
      <c r="A11" s="2">
        <f t="shared" si="0"/>
        <v>45610</v>
      </c>
      <c r="B11" s="2">
        <v>45550</v>
      </c>
      <c r="C11" t="s">
        <v>38</v>
      </c>
      <c r="D11" s="5" cm="1">
        <f t="array" ref="D11">IF(MAX(ISNUMBER(SEARCH(F$4:F$28,Tableau2[[#This Row],[Client]]))*1)=0,10,VLOOKUP(INDEX(F$4:F$28,SUMPRODUCT(MAX((ISNUMBER(SEARCH(F$4:F$28,Tableau2[[#This Row],[Client]]))*1)*ROW(F$4:F$28)))-3),F$4:G$28,2,0))</f>
        <v>60</v>
      </c>
      <c r="F11" s="3" t="s">
        <v>23</v>
      </c>
      <c r="G11" s="4">
        <v>30</v>
      </c>
    </row>
    <row r="12" spans="1:7" x14ac:dyDescent="0.3">
      <c r="A12" s="2">
        <f>B12+30</f>
        <v>45549</v>
      </c>
      <c r="B12" s="2">
        <v>45519</v>
      </c>
      <c r="C12" t="s">
        <v>30</v>
      </c>
      <c r="D12" s="5" cm="1">
        <f t="array" ref="D12">IF(MAX(ISNUMBER(SEARCH(F$4:F$28,Tableau2[[#This Row],[Client]]))*1)=0,10,VLOOKUP(INDEX(F$4:F$28,SUMPRODUCT(MAX((ISNUMBER(SEARCH(F$4:F$28,Tableau2[[#This Row],[Client]]))*1)*ROW(F$4:F$28)))-3),F$4:G$28,2,0))</f>
        <v>30</v>
      </c>
      <c r="F12" s="3" t="s">
        <v>9</v>
      </c>
      <c r="G12" s="4">
        <v>60</v>
      </c>
    </row>
    <row r="13" spans="1:7" x14ac:dyDescent="0.3">
      <c r="A13" s="2">
        <f>B13+30</f>
        <v>45585</v>
      </c>
      <c r="B13" s="2">
        <v>45555</v>
      </c>
      <c r="C13" t="s">
        <v>37</v>
      </c>
      <c r="D13" s="5" cm="1">
        <f t="array" ref="D13">IF(MAX(ISNUMBER(SEARCH(F$4:F$28,Tableau2[[#This Row],[Client]]))*1)=0,10,VLOOKUP(INDEX(F$4:F$28,SUMPRODUCT(MAX((ISNUMBER(SEARCH(F$4:F$28,Tableau2[[#This Row],[Client]]))*1)*ROW(F$4:F$28)))-3),F$4:G$28,2,0))</f>
        <v>30</v>
      </c>
      <c r="F13" s="3" t="s">
        <v>13</v>
      </c>
      <c r="G13" s="4">
        <v>30</v>
      </c>
    </row>
    <row r="14" spans="1:7" x14ac:dyDescent="0.3">
      <c r="A14" s="2">
        <f>B14+10</f>
        <v>45576</v>
      </c>
      <c r="B14" s="2">
        <v>45566</v>
      </c>
      <c r="C14" t="s">
        <v>31</v>
      </c>
      <c r="D14" s="5" cm="1">
        <f t="array" ref="D14">IF(MAX(ISNUMBER(SEARCH(F$4:F$28,Tableau2[[#This Row],[Client]]))*1)=0,10,VLOOKUP(INDEX(F$4:F$28,SUMPRODUCT(MAX((ISNUMBER(SEARCH(F$4:F$28,Tableau2[[#This Row],[Client]]))*1)*ROW(F$4:F$28)))-3),F$4:G$28,2,0))</f>
        <v>10</v>
      </c>
      <c r="F14" s="3" t="s">
        <v>10</v>
      </c>
      <c r="G14" s="4">
        <v>60</v>
      </c>
    </row>
    <row r="15" spans="1:7" x14ac:dyDescent="0.3">
      <c r="A15" s="2">
        <f>+Tableau2[[#This Row],[date facture ]]+60</f>
        <v>45657</v>
      </c>
      <c r="B15" s="2">
        <v>45597</v>
      </c>
      <c r="C15" t="s">
        <v>36</v>
      </c>
      <c r="D15" s="5" cm="1">
        <f t="array" ref="D15">IF(MAX(ISNUMBER(SEARCH(F$4:F$28,Tableau2[[#This Row],[Client]]))*1)=0,10,VLOOKUP(INDEX(F$4:F$28,SUMPRODUCT(MAX((ISNUMBER(SEARCH(F$4:F$28,Tableau2[[#This Row],[Client]]))*1)*ROW(F$4:F$28)))-3),F$4:G$28,2,0))</f>
        <v>10</v>
      </c>
      <c r="F15" s="3" t="s">
        <v>24</v>
      </c>
      <c r="G15" s="4">
        <v>30</v>
      </c>
    </row>
    <row r="16" spans="1:7" x14ac:dyDescent="0.3">
      <c r="A16" s="2">
        <f>+Tableau2[[#This Row],[date facture ]]+60</f>
        <v>45596</v>
      </c>
      <c r="B16" s="2">
        <v>45536</v>
      </c>
      <c r="C16" t="s">
        <v>36</v>
      </c>
      <c r="D16" s="5" cm="1">
        <f t="array" ref="D16">IF(MAX(ISNUMBER(SEARCH(F$4:F$28,Tableau2[[#This Row],[Client]]))*1)=0,10,VLOOKUP(INDEX(F$4:F$28,SUMPRODUCT(MAX((ISNUMBER(SEARCH(F$4:F$28,Tableau2[[#This Row],[Client]]))*1)*ROW(F$4:F$28)))-3),F$4:G$28,2,0))</f>
        <v>10</v>
      </c>
      <c r="F16" s="3" t="s">
        <v>12</v>
      </c>
      <c r="G16" s="4">
        <v>60</v>
      </c>
    </row>
    <row r="17" spans="1:7" x14ac:dyDescent="0.3">
      <c r="A17" s="2">
        <f>+Tableau2[[#This Row],[date facture ]]+10</f>
        <v>45607</v>
      </c>
      <c r="B17" s="2">
        <v>45597</v>
      </c>
      <c r="C17" t="s">
        <v>31</v>
      </c>
      <c r="D17" s="5" cm="1">
        <f t="array" ref="D17">IF(MAX(ISNUMBER(SEARCH(F$4:F$28,Tableau2[[#This Row],[Client]]))*1)=0,10,VLOOKUP(INDEX(F$4:F$28,SUMPRODUCT(MAX((ISNUMBER(SEARCH(F$4:F$28,Tableau2[[#This Row],[Client]]))*1)*ROW(F$4:F$28)))-3),F$4:G$28,2,0))</f>
        <v>10</v>
      </c>
      <c r="F17" s="3" t="s">
        <v>11</v>
      </c>
      <c r="G17" s="4">
        <v>60</v>
      </c>
    </row>
    <row r="18" spans="1:7" x14ac:dyDescent="0.3">
      <c r="A18" s="2">
        <f>+Tableau2[[#This Row],[date facture ]]+30</f>
        <v>45580</v>
      </c>
      <c r="B18" s="2">
        <v>45550</v>
      </c>
      <c r="C18" t="s">
        <v>40</v>
      </c>
      <c r="D18" s="5" cm="1">
        <f t="array" ref="D18">IF(MAX(ISNUMBER(SEARCH(F$4:F$28,Tableau2[[#This Row],[Client]]))*1)=0,10,VLOOKUP(INDEX(F$4:F$28,SUMPRODUCT(MAX((ISNUMBER(SEARCH(F$4:F$28,Tableau2[[#This Row],[Client]]))*1)*ROW(F$4:F$28)))-3),F$4:G$28,2,0))</f>
        <v>30</v>
      </c>
      <c r="F18" s="3" t="s">
        <v>28</v>
      </c>
      <c r="G18" s="4">
        <v>60</v>
      </c>
    </row>
    <row r="19" spans="1:7" x14ac:dyDescent="0.3">
      <c r="F19" s="3" t="s">
        <v>7</v>
      </c>
      <c r="G19" s="4">
        <v>30</v>
      </c>
    </row>
    <row r="20" spans="1:7" x14ac:dyDescent="0.3">
      <c r="F20" s="3" t="s">
        <v>14</v>
      </c>
      <c r="G20" s="4">
        <v>60</v>
      </c>
    </row>
    <row r="21" spans="1:7" x14ac:dyDescent="0.3">
      <c r="F21" s="3" t="s">
        <v>25</v>
      </c>
      <c r="G21" s="4">
        <v>30</v>
      </c>
    </row>
    <row r="22" spans="1:7" x14ac:dyDescent="0.3">
      <c r="F22" s="3" t="s">
        <v>15</v>
      </c>
      <c r="G22" s="4">
        <v>60</v>
      </c>
    </row>
    <row r="23" spans="1:7" x14ac:dyDescent="0.3">
      <c r="F23" s="3" t="s">
        <v>26</v>
      </c>
      <c r="G23" s="4">
        <v>30</v>
      </c>
    </row>
    <row r="24" spans="1:7" x14ac:dyDescent="0.3">
      <c r="F24" s="3" t="s">
        <v>17</v>
      </c>
      <c r="G24" s="4">
        <v>60</v>
      </c>
    </row>
    <row r="25" spans="1:7" x14ac:dyDescent="0.3">
      <c r="F25" s="3" t="s">
        <v>20</v>
      </c>
      <c r="G25" s="4">
        <v>60</v>
      </c>
    </row>
    <row r="26" spans="1:7" x14ac:dyDescent="0.3">
      <c r="F26" s="3" t="s">
        <v>21</v>
      </c>
      <c r="G26" s="4">
        <v>60</v>
      </c>
    </row>
    <row r="27" spans="1:7" x14ac:dyDescent="0.3">
      <c r="F27" s="3" t="s">
        <v>16</v>
      </c>
      <c r="G27" s="4">
        <v>30</v>
      </c>
    </row>
    <row r="28" spans="1:7" x14ac:dyDescent="0.3">
      <c r="F28" s="3" t="s">
        <v>29</v>
      </c>
      <c r="G28" s="4">
        <v>60</v>
      </c>
    </row>
  </sheetData>
  <phoneticPr fontId="1" type="noConversion"/>
  <conditionalFormatting sqref="A6:A18">
    <cfRule type="cellIs" dxfId="3" priority="1" operator="lessThan">
      <formula>IF(ISBLANK(A6),"",(TODAY()))</formula>
    </cfRule>
    <cfRule type="expression" dxfId="2" priority="2">
      <formula>(A6-B6)=60</formula>
    </cfRule>
    <cfRule type="expression" dxfId="1" priority="3">
      <formula>(A6-B6)=30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Facturation</dc:creator>
  <cp:lastModifiedBy>koch gilles</cp:lastModifiedBy>
  <dcterms:created xsi:type="dcterms:W3CDTF">2024-11-06T11:13:59Z</dcterms:created>
  <dcterms:modified xsi:type="dcterms:W3CDTF">2024-11-06T13:31:39Z</dcterms:modified>
</cp:coreProperties>
</file>