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14B5F276-6333-4EE6-A519-1D52E04A1A3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  <c r="H11" i="1" s="1" a="1"/>
  <c r="H11" i="1" s="1"/>
  <c r="I11" i="1" s="1" a="1"/>
  <c r="I11" i="1" s="1"/>
  <c r="E18" i="1"/>
  <c r="F18" i="1"/>
  <c r="G18" i="1"/>
  <c r="H18" i="1"/>
  <c r="I18" i="1"/>
  <c r="J18" i="1"/>
  <c r="K18" i="1"/>
  <c r="L18" i="1"/>
  <c r="M18" i="1"/>
  <c r="N18" i="1"/>
  <c r="E19" i="1"/>
  <c r="F19" i="1"/>
  <c r="G19" i="1"/>
  <c r="H19" i="1"/>
  <c r="I19" i="1"/>
  <c r="J19" i="1"/>
  <c r="K19" i="1"/>
  <c r="L19" i="1"/>
  <c r="M19" i="1"/>
  <c r="N19" i="1"/>
  <c r="E20" i="1"/>
  <c r="F20" i="1"/>
  <c r="G20" i="1"/>
  <c r="H20" i="1"/>
  <c r="I20" i="1"/>
  <c r="J20" i="1"/>
  <c r="K20" i="1"/>
  <c r="L20" i="1"/>
  <c r="M20" i="1"/>
  <c r="N20" i="1"/>
  <c r="E21" i="1"/>
  <c r="F21" i="1"/>
  <c r="G21" i="1"/>
  <c r="H21" i="1"/>
  <c r="I21" i="1"/>
  <c r="J21" i="1"/>
  <c r="K21" i="1"/>
  <c r="L21" i="1"/>
  <c r="M21" i="1"/>
  <c r="N21" i="1"/>
  <c r="E22" i="1"/>
  <c r="F22" i="1"/>
  <c r="G22" i="1"/>
  <c r="H22" i="1"/>
  <c r="I22" i="1"/>
  <c r="J22" i="1"/>
  <c r="K22" i="1"/>
  <c r="L22" i="1"/>
  <c r="M22" i="1"/>
  <c r="N22" i="1"/>
  <c r="E23" i="1"/>
  <c r="F23" i="1"/>
  <c r="G23" i="1"/>
  <c r="H23" i="1"/>
  <c r="I23" i="1"/>
  <c r="J23" i="1"/>
  <c r="K23" i="1"/>
  <c r="L23" i="1"/>
  <c r="M23" i="1"/>
  <c r="N23" i="1"/>
  <c r="E24" i="1"/>
  <c r="F24" i="1"/>
  <c r="G24" i="1"/>
  <c r="H24" i="1"/>
  <c r="I24" i="1"/>
  <c r="J24" i="1"/>
  <c r="K24" i="1"/>
  <c r="L24" i="1"/>
  <c r="M24" i="1"/>
  <c r="N24" i="1"/>
  <c r="E25" i="1"/>
  <c r="F25" i="1"/>
  <c r="G25" i="1"/>
  <c r="H25" i="1"/>
  <c r="I25" i="1"/>
  <c r="J25" i="1"/>
  <c r="K25" i="1"/>
  <c r="L25" i="1"/>
  <c r="M25" i="1"/>
  <c r="N25" i="1"/>
  <c r="E26" i="1"/>
  <c r="F26" i="1"/>
  <c r="G26" i="1"/>
  <c r="H26" i="1"/>
  <c r="I26" i="1"/>
  <c r="J26" i="1"/>
  <c r="K26" i="1"/>
  <c r="L26" i="1"/>
  <c r="M26" i="1"/>
  <c r="N26" i="1"/>
  <c r="F17" i="1"/>
  <c r="G17" i="1"/>
  <c r="H17" i="1"/>
  <c r="I17" i="1"/>
  <c r="J17" i="1"/>
  <c r="K17" i="1"/>
  <c r="L17" i="1"/>
  <c r="M17" i="1"/>
  <c r="N17" i="1"/>
  <c r="E17" i="1"/>
  <c r="E16" i="1" a="1"/>
  <c r="E16" i="1" s="1"/>
  <c r="K11" i="1" l="1"/>
  <c r="G9" i="1" s="1"/>
  <c r="J11" i="1" a="1"/>
  <c r="J11" i="1" s="1"/>
  <c r="G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<sst xmlns="http://schemas.openxmlformats.org/spreadsheetml/2006/main" count="12" uniqueCount="11">
  <si>
    <t>Mandrins 76x86 mm à disposition</t>
  </si>
  <si>
    <t>mm</t>
  </si>
  <si>
    <t>Mandrin à utiliser (mm):</t>
  </si>
  <si>
    <t>Laize souhaité(mm):</t>
  </si>
  <si>
    <t xml:space="preserve">Nombre de pièces voulues </t>
  </si>
  <si>
    <t>min proche</t>
  </si>
  <si>
    <t>mandrin 1</t>
  </si>
  <si>
    <t>mandrin 2</t>
  </si>
  <si>
    <t xml:space="preserve">chutte </t>
  </si>
  <si>
    <t>chutte</t>
  </si>
  <si>
    <t>noter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</si>
</sst>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/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/>
    <xf numFmtId="0" fontId="3" fillId="3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10" fontId="5" fillId="2" borderId="1" xfId="0" applyNumberFormat="1" applyFont="1" applyFill="1" applyBorder="1" applyAlignment="1">
      <alignment horizontal="center"/>
    </xf>
    <xf numFmtId="0" fontId="8" fillId="0" borderId="0" xfId="0" applyFo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N26"/>
  <sheetViews>
    <sheetView tabSelected="1" topLeftCell="A4" workbookViewId="0">
      <selection activeCell="N11" sqref="N11"/>
    </sheetView>
  </sheetViews>
  <sheetFormatPr baseColWidth="10" defaultRowHeight="14.4" x14ac:dyDescent="0.3"/>
  <cols>
    <col min="1" max="1" width="30.88671875" bestFit="1" customWidth="1"/>
    <col min="6" max="6" width="28.21875" customWidth="1"/>
    <col min="7" max="7" width="13.33203125" customWidth="1"/>
  </cols>
  <sheetData>
    <row r="5" spans="1:14" ht="25.8" x14ac:dyDescent="0.5">
      <c r="A5" s="1" t="s">
        <v>0</v>
      </c>
      <c r="B5" s="3" t="s">
        <v>1</v>
      </c>
      <c r="C5" s="1"/>
      <c r="D5" s="1"/>
      <c r="E5" s="1"/>
      <c r="F5" s="4" t="s">
        <v>3</v>
      </c>
      <c r="G5" s="8">
        <v>220</v>
      </c>
      <c r="H5" s="8"/>
      <c r="I5" s="1" t="s">
        <v>10</v>
      </c>
      <c r="J5" s="1"/>
    </row>
    <row r="6" spans="1:14" ht="25.8" x14ac:dyDescent="0.5">
      <c r="A6" s="2">
        <v>111111</v>
      </c>
      <c r="B6" s="3">
        <v>455</v>
      </c>
      <c r="F6" s="6" t="s">
        <v>4</v>
      </c>
      <c r="G6" s="10">
        <v>21</v>
      </c>
      <c r="H6" s="10"/>
      <c r="I6" t="s">
        <v>10</v>
      </c>
    </row>
    <row r="7" spans="1:14" ht="21" x14ac:dyDescent="0.4">
      <c r="A7" s="2">
        <v>111112</v>
      </c>
      <c r="B7" s="3">
        <v>800</v>
      </c>
      <c r="F7" s="5" t="s">
        <v>2</v>
      </c>
      <c r="G7" s="9" t="str">
        <f ca="1">I11&amp;" + "&amp;J11</f>
        <v>111119 + 111120</v>
      </c>
      <c r="H7" s="9"/>
    </row>
    <row r="8" spans="1:14" x14ac:dyDescent="0.3">
      <c r="A8" s="2">
        <v>111113</v>
      </c>
      <c r="B8" s="3">
        <v>1000</v>
      </c>
    </row>
    <row r="9" spans="1:14" ht="18" x14ac:dyDescent="0.35">
      <c r="A9" s="2">
        <v>111114</v>
      </c>
      <c r="B9" s="3">
        <v>1050</v>
      </c>
      <c r="F9" s="7" t="s">
        <v>9</v>
      </c>
      <c r="G9" s="11">
        <f>K11/H11</f>
        <v>4.5454545454545456E-2</v>
      </c>
      <c r="H9" s="11"/>
    </row>
    <row r="10" spans="1:14" x14ac:dyDescent="0.3">
      <c r="A10" s="2">
        <v>111115</v>
      </c>
      <c r="B10" s="3">
        <v>1300</v>
      </c>
      <c r="F10" s="12"/>
      <c r="G10" s="12"/>
      <c r="H10" s="12" t="s">
        <v>5</v>
      </c>
      <c r="I10" s="12" t="s">
        <v>6</v>
      </c>
      <c r="J10" s="12" t="s">
        <v>7</v>
      </c>
      <c r="K10" s="12" t="s">
        <v>8</v>
      </c>
    </row>
    <row r="11" spans="1:14" x14ac:dyDescent="0.3">
      <c r="A11" s="2">
        <v>111116</v>
      </c>
      <c r="B11" s="3">
        <v>1400</v>
      </c>
      <c r="F11" s="12">
        <f>G6*(G5+5)</f>
        <v>4725</v>
      </c>
      <c r="G11" s="12"/>
      <c r="H11" s="12" cm="1">
        <f t="array" ref="H11">MIN(IF(E16:N26&gt;=F11,E16:N26,""))</f>
        <v>4950</v>
      </c>
      <c r="I11" s="12" cm="1">
        <f t="array" ref="I11">INDEX(C16:C26,MIN(IF($E$16:$N$26=$H$11,ROW($E$16:$N$26),""))-15)</f>
        <v>111119</v>
      </c>
      <c r="J11" s="12" cm="1">
        <f t="array" aca="1" ref="J11" ca="1">INDEX(E15:N15,,MATCH(H11,OFFSET(_xlfn.ANCHORARRAY(E16),MATCH(I11,C17:C26,0),0)))</f>
        <v>111120</v>
      </c>
      <c r="K11" s="12">
        <f>H11-F11</f>
        <v>225</v>
      </c>
    </row>
    <row r="12" spans="1:14" x14ac:dyDescent="0.3">
      <c r="A12" s="2">
        <v>111117</v>
      </c>
      <c r="B12" s="3">
        <v>1600</v>
      </c>
      <c r="F12" s="12"/>
      <c r="G12" s="12"/>
      <c r="H12" s="12"/>
      <c r="I12" s="12"/>
      <c r="J12" s="12"/>
      <c r="K12" s="12"/>
    </row>
    <row r="13" spans="1:14" x14ac:dyDescent="0.3">
      <c r="A13" s="2">
        <v>111118</v>
      </c>
      <c r="B13" s="3">
        <v>1750</v>
      </c>
    </row>
    <row r="14" spans="1:14" x14ac:dyDescent="0.3">
      <c r="A14" s="2">
        <v>111119</v>
      </c>
      <c r="B14" s="3">
        <v>2250</v>
      </c>
    </row>
    <row r="15" spans="1:14" x14ac:dyDescent="0.3">
      <c r="A15" s="2">
        <v>111120</v>
      </c>
      <c r="B15" s="3">
        <v>2700</v>
      </c>
      <c r="E15" s="2">
        <v>111111</v>
      </c>
      <c r="F15" s="2">
        <v>111112</v>
      </c>
      <c r="G15" s="2">
        <v>111113</v>
      </c>
      <c r="H15" s="2">
        <v>111114</v>
      </c>
      <c r="I15" s="2">
        <v>111115</v>
      </c>
      <c r="J15" s="2">
        <v>111116</v>
      </c>
      <c r="K15" s="2">
        <v>111117</v>
      </c>
      <c r="L15" s="2">
        <v>111118</v>
      </c>
      <c r="M15" s="2">
        <v>111119</v>
      </c>
      <c r="N15" s="2">
        <v>111120</v>
      </c>
    </row>
    <row r="16" spans="1:14" x14ac:dyDescent="0.3">
      <c r="E16" cm="1">
        <f t="array" ref="E16:N16">TRANSPOSE(D17:D26)</f>
        <v>455</v>
      </c>
      <c r="F16">
        <v>800</v>
      </c>
      <c r="G16">
        <v>1000</v>
      </c>
      <c r="H16">
        <v>1050</v>
      </c>
      <c r="I16">
        <v>1300</v>
      </c>
      <c r="J16">
        <v>1400</v>
      </c>
      <c r="K16">
        <v>1600</v>
      </c>
      <c r="L16">
        <v>1750</v>
      </c>
      <c r="M16">
        <v>2250</v>
      </c>
      <c r="N16">
        <v>2700</v>
      </c>
    </row>
    <row r="17" spans="3:14" x14ac:dyDescent="0.3">
      <c r="C17" s="2">
        <v>111111</v>
      </c>
      <c r="D17" s="3">
        <v>455</v>
      </c>
      <c r="E17">
        <f>$D17+E$16</f>
        <v>910</v>
      </c>
      <c r="F17">
        <f t="shared" ref="F17:N26" si="0">$D17+F$16</f>
        <v>1255</v>
      </c>
      <c r="G17">
        <f t="shared" si="0"/>
        <v>1455</v>
      </c>
      <c r="H17">
        <f t="shared" si="0"/>
        <v>1505</v>
      </c>
      <c r="I17">
        <f t="shared" si="0"/>
        <v>1755</v>
      </c>
      <c r="J17">
        <f t="shared" si="0"/>
        <v>1855</v>
      </c>
      <c r="K17">
        <f t="shared" si="0"/>
        <v>2055</v>
      </c>
      <c r="L17">
        <f t="shared" si="0"/>
        <v>2205</v>
      </c>
      <c r="M17">
        <f t="shared" si="0"/>
        <v>2705</v>
      </c>
      <c r="N17">
        <f t="shared" si="0"/>
        <v>3155</v>
      </c>
    </row>
    <row r="18" spans="3:14" x14ac:dyDescent="0.3">
      <c r="C18" s="2">
        <v>111112</v>
      </c>
      <c r="D18" s="3">
        <v>800</v>
      </c>
      <c r="E18">
        <f t="shared" ref="E18:E26" si="1">$D18+E$16</f>
        <v>1255</v>
      </c>
      <c r="F18">
        <f t="shared" si="0"/>
        <v>1600</v>
      </c>
      <c r="G18">
        <f t="shared" si="0"/>
        <v>1800</v>
      </c>
      <c r="H18">
        <f t="shared" si="0"/>
        <v>1850</v>
      </c>
      <c r="I18">
        <f t="shared" si="0"/>
        <v>2100</v>
      </c>
      <c r="J18">
        <f t="shared" si="0"/>
        <v>2200</v>
      </c>
      <c r="K18">
        <f t="shared" si="0"/>
        <v>2400</v>
      </c>
      <c r="L18">
        <f t="shared" si="0"/>
        <v>2550</v>
      </c>
      <c r="M18">
        <f t="shared" si="0"/>
        <v>3050</v>
      </c>
      <c r="N18">
        <f t="shared" si="0"/>
        <v>3500</v>
      </c>
    </row>
    <row r="19" spans="3:14" x14ac:dyDescent="0.3">
      <c r="C19" s="2">
        <v>111113</v>
      </c>
      <c r="D19" s="3">
        <v>1000</v>
      </c>
      <c r="E19">
        <f t="shared" si="1"/>
        <v>1455</v>
      </c>
      <c r="F19">
        <f t="shared" si="0"/>
        <v>1800</v>
      </c>
      <c r="G19" s="13">
        <f t="shared" si="0"/>
        <v>2000</v>
      </c>
      <c r="H19">
        <f t="shared" si="0"/>
        <v>2050</v>
      </c>
      <c r="I19">
        <f t="shared" si="0"/>
        <v>2300</v>
      </c>
      <c r="J19">
        <f t="shared" si="0"/>
        <v>2400</v>
      </c>
      <c r="K19">
        <f t="shared" si="0"/>
        <v>2600</v>
      </c>
      <c r="L19">
        <f t="shared" si="0"/>
        <v>2750</v>
      </c>
      <c r="M19">
        <f t="shared" si="0"/>
        <v>3250</v>
      </c>
      <c r="N19">
        <f t="shared" si="0"/>
        <v>3700</v>
      </c>
    </row>
    <row r="20" spans="3:14" x14ac:dyDescent="0.3">
      <c r="C20" s="2">
        <v>111114</v>
      </c>
      <c r="D20" s="3">
        <v>1050</v>
      </c>
      <c r="E20">
        <f t="shared" si="1"/>
        <v>1505</v>
      </c>
      <c r="F20">
        <f t="shared" si="0"/>
        <v>1850</v>
      </c>
      <c r="G20">
        <f t="shared" si="0"/>
        <v>2050</v>
      </c>
      <c r="H20">
        <f t="shared" si="0"/>
        <v>2100</v>
      </c>
      <c r="I20">
        <f t="shared" si="0"/>
        <v>2350</v>
      </c>
      <c r="J20">
        <f t="shared" si="0"/>
        <v>2450</v>
      </c>
      <c r="K20">
        <f t="shared" si="0"/>
        <v>2650</v>
      </c>
      <c r="L20">
        <f t="shared" si="0"/>
        <v>2800</v>
      </c>
      <c r="M20">
        <f t="shared" si="0"/>
        <v>3300</v>
      </c>
      <c r="N20">
        <f t="shared" si="0"/>
        <v>3750</v>
      </c>
    </row>
    <row r="21" spans="3:14" x14ac:dyDescent="0.3">
      <c r="C21" s="2">
        <v>111115</v>
      </c>
      <c r="D21" s="3">
        <v>1300</v>
      </c>
      <c r="E21">
        <f t="shared" si="1"/>
        <v>1755</v>
      </c>
      <c r="F21">
        <f t="shared" si="0"/>
        <v>2100</v>
      </c>
      <c r="G21">
        <f t="shared" si="0"/>
        <v>2300</v>
      </c>
      <c r="H21">
        <f t="shared" si="0"/>
        <v>2350</v>
      </c>
      <c r="I21">
        <f t="shared" si="0"/>
        <v>2600</v>
      </c>
      <c r="J21">
        <f t="shared" si="0"/>
        <v>2700</v>
      </c>
      <c r="K21">
        <f t="shared" si="0"/>
        <v>2900</v>
      </c>
      <c r="L21">
        <f t="shared" si="0"/>
        <v>3050</v>
      </c>
      <c r="M21">
        <f t="shared" si="0"/>
        <v>3550</v>
      </c>
      <c r="N21">
        <f t="shared" si="0"/>
        <v>4000</v>
      </c>
    </row>
    <row r="22" spans="3:14" x14ac:dyDescent="0.3">
      <c r="C22" s="2">
        <v>111116</v>
      </c>
      <c r="D22" s="3">
        <v>1400</v>
      </c>
      <c r="E22">
        <f t="shared" si="1"/>
        <v>1855</v>
      </c>
      <c r="F22">
        <f t="shared" si="0"/>
        <v>2200</v>
      </c>
      <c r="G22">
        <f t="shared" si="0"/>
        <v>2400</v>
      </c>
      <c r="H22">
        <f t="shared" si="0"/>
        <v>2450</v>
      </c>
      <c r="I22">
        <f t="shared" si="0"/>
        <v>2700</v>
      </c>
      <c r="J22">
        <f t="shared" si="0"/>
        <v>2800</v>
      </c>
      <c r="K22">
        <f t="shared" si="0"/>
        <v>3000</v>
      </c>
      <c r="L22">
        <f t="shared" si="0"/>
        <v>3150</v>
      </c>
      <c r="M22">
        <f t="shared" si="0"/>
        <v>3650</v>
      </c>
      <c r="N22">
        <f t="shared" si="0"/>
        <v>4100</v>
      </c>
    </row>
    <row r="23" spans="3:14" x14ac:dyDescent="0.3">
      <c r="C23" s="2">
        <v>111117</v>
      </c>
      <c r="D23" s="3">
        <v>1600</v>
      </c>
      <c r="E23">
        <f t="shared" si="1"/>
        <v>2055</v>
      </c>
      <c r="F23">
        <f t="shared" si="0"/>
        <v>2400</v>
      </c>
      <c r="G23">
        <f t="shared" si="0"/>
        <v>2600</v>
      </c>
      <c r="H23">
        <f t="shared" si="0"/>
        <v>2650</v>
      </c>
      <c r="I23">
        <f t="shared" si="0"/>
        <v>2900</v>
      </c>
      <c r="J23">
        <f t="shared" si="0"/>
        <v>3000</v>
      </c>
      <c r="K23">
        <f t="shared" si="0"/>
        <v>3200</v>
      </c>
      <c r="L23">
        <f t="shared" si="0"/>
        <v>3350</v>
      </c>
      <c r="M23">
        <f t="shared" si="0"/>
        <v>3850</v>
      </c>
      <c r="N23">
        <f t="shared" si="0"/>
        <v>4300</v>
      </c>
    </row>
    <row r="24" spans="3:14" x14ac:dyDescent="0.3">
      <c r="C24" s="2">
        <v>111118</v>
      </c>
      <c r="D24" s="3">
        <v>1750</v>
      </c>
      <c r="E24">
        <f t="shared" si="1"/>
        <v>2205</v>
      </c>
      <c r="F24">
        <f t="shared" si="0"/>
        <v>2550</v>
      </c>
      <c r="G24">
        <f t="shared" si="0"/>
        <v>2750</v>
      </c>
      <c r="H24">
        <f t="shared" si="0"/>
        <v>2800</v>
      </c>
      <c r="I24">
        <f t="shared" si="0"/>
        <v>3050</v>
      </c>
      <c r="J24">
        <f t="shared" si="0"/>
        <v>3150</v>
      </c>
      <c r="K24">
        <f t="shared" si="0"/>
        <v>3350</v>
      </c>
      <c r="L24">
        <f t="shared" si="0"/>
        <v>3500</v>
      </c>
      <c r="M24">
        <f t="shared" si="0"/>
        <v>4000</v>
      </c>
      <c r="N24">
        <f t="shared" si="0"/>
        <v>4450</v>
      </c>
    </row>
    <row r="25" spans="3:14" x14ac:dyDescent="0.3">
      <c r="C25" s="2">
        <v>111119</v>
      </c>
      <c r="D25" s="3">
        <v>2250</v>
      </c>
      <c r="E25">
        <f t="shared" si="1"/>
        <v>2705</v>
      </c>
      <c r="F25">
        <f t="shared" si="0"/>
        <v>3050</v>
      </c>
      <c r="G25">
        <f t="shared" si="0"/>
        <v>3250</v>
      </c>
      <c r="H25">
        <f t="shared" si="0"/>
        <v>3300</v>
      </c>
      <c r="I25">
        <f t="shared" si="0"/>
        <v>3550</v>
      </c>
      <c r="J25">
        <f t="shared" si="0"/>
        <v>3650</v>
      </c>
      <c r="K25">
        <f t="shared" si="0"/>
        <v>3850</v>
      </c>
      <c r="L25">
        <f t="shared" si="0"/>
        <v>4000</v>
      </c>
      <c r="M25">
        <f t="shared" si="0"/>
        <v>4500</v>
      </c>
      <c r="N25">
        <f t="shared" si="0"/>
        <v>4950</v>
      </c>
    </row>
    <row r="26" spans="3:14" x14ac:dyDescent="0.3">
      <c r="C26" s="2">
        <v>111120</v>
      </c>
      <c r="D26" s="3">
        <v>2700</v>
      </c>
      <c r="E26">
        <f t="shared" si="1"/>
        <v>3155</v>
      </c>
      <c r="F26">
        <f t="shared" si="0"/>
        <v>3500</v>
      </c>
      <c r="G26">
        <f t="shared" si="0"/>
        <v>3700</v>
      </c>
      <c r="H26">
        <f t="shared" si="0"/>
        <v>3750</v>
      </c>
      <c r="I26">
        <f t="shared" si="0"/>
        <v>4000</v>
      </c>
      <c r="J26">
        <f t="shared" si="0"/>
        <v>4100</v>
      </c>
      <c r="K26">
        <f t="shared" si="0"/>
        <v>4300</v>
      </c>
      <c r="L26">
        <f t="shared" si="0"/>
        <v>4450</v>
      </c>
      <c r="M26">
        <f t="shared" si="0"/>
        <v>4950</v>
      </c>
      <c r="N26">
        <f t="shared" si="0"/>
        <v>5400</v>
      </c>
    </row>
  </sheetData>
  <dataConsolidate/>
  <mergeCells count="4">
    <mergeCell ref="G5:H5"/>
    <mergeCell ref="G7:H7"/>
    <mergeCell ref="G6:H6"/>
    <mergeCell ref="G9:H9"/>
  </mergeCells>
  <phoneticPr fontId="7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koch gilles</cp:lastModifiedBy>
  <dcterms:created xsi:type="dcterms:W3CDTF">2023-11-13T12:41:37Z</dcterms:created>
  <dcterms:modified xsi:type="dcterms:W3CDTF">2023-11-14T13:49:34Z</dcterms:modified>
</cp:coreProperties>
</file>