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87A6EB94-EFEA-4800-BD7C-BB434EDE6891}" xr6:coauthVersionLast="47" xr6:coauthVersionMax="47" xr10:uidLastSave="{00000000-0000-0000-0000-000000000000}"/>
  <bookViews>
    <workbookView xWindow="-108" yWindow="-108" windowWidth="23256" windowHeight="12576" xr2:uid="{A33E85C2-2F61-43A9-B834-7F87C2040BE5}"/>
  </bookViews>
  <sheets>
    <sheet name="eur" sheetId="1" r:id="rId1"/>
    <sheet name="détail justificatifs" sheetId="3" r:id="rId2"/>
  </sheets>
  <externalReferences>
    <externalReference r:id="rId3"/>
  </externalReferences>
  <definedNames>
    <definedName name="dates">OFFSET(fond,,1,)</definedName>
    <definedName name="fond">OFFSET('détail justificatifs'!$C$2,,,COUNTIF('détail justificatifs'!$C:$C,"&gt;&lt;")-1)</definedName>
    <definedName name="montant">OFFSET(fond,,2,)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 a="1"/>
  <c r="E13" i="1" s="1"/>
  <c r="F13" i="1" s="1"/>
  <c r="E14" i="1" a="1"/>
  <c r="E14" i="1"/>
  <c r="E15" i="1" a="1"/>
  <c r="E15" i="1" s="1"/>
  <c r="F15" i="1" s="1"/>
  <c r="E16" i="1" a="1"/>
  <c r="E16" i="1"/>
  <c r="E12" i="1" a="1"/>
  <c r="E12" i="1" s="1"/>
  <c r="F12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B37" i="1" a="1"/>
  <c r="B37" i="1" s="1"/>
  <c r="B38" i="1" a="1"/>
  <c r="B38" i="1" s="1"/>
  <c r="B39" i="1" a="1"/>
  <c r="B39" i="1" s="1"/>
  <c r="B40" i="1" a="1"/>
  <c r="B40" i="1" s="1"/>
  <c r="B41" i="1" a="1"/>
  <c r="B41" i="1" s="1"/>
  <c r="B42" i="1" a="1"/>
  <c r="B42" i="1"/>
  <c r="B43" i="1" a="1"/>
  <c r="B43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12" i="1" a="1"/>
  <c r="B12" i="1" s="1"/>
  <c r="F14" i="1"/>
  <c r="F16" i="1"/>
  <c r="C12" i="3"/>
  <c r="C13" i="3"/>
  <c r="C3" i="3"/>
  <c r="C4" i="3"/>
  <c r="C5" i="3"/>
  <c r="C6" i="3"/>
  <c r="C7" i="3"/>
  <c r="C8" i="3"/>
  <c r="C9" i="3"/>
  <c r="C10" i="3"/>
  <c r="C11" i="3"/>
  <c r="C2" i="3"/>
  <c r="A16" i="1"/>
  <c r="A15" i="1"/>
  <c r="A14" i="1"/>
  <c r="A13" i="1"/>
  <c r="A12" i="1"/>
  <c r="B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<sst xmlns="http://schemas.openxmlformats.org/spreadsheetml/2006/main" count="60" uniqueCount="27">
  <si>
    <t>devise</t>
  </si>
  <si>
    <t>EUR</t>
  </si>
  <si>
    <t>cours</t>
  </si>
  <si>
    <t>compte</t>
  </si>
  <si>
    <t>date</t>
  </si>
  <si>
    <t>fonds/devise</t>
  </si>
  <si>
    <t>Date du suspens le plus important analysé</t>
  </si>
  <si>
    <t>Fonds</t>
  </si>
  <si>
    <t>Devise</t>
  </si>
  <si>
    <t>Montant en devise 2023</t>
  </si>
  <si>
    <t>Montant en contrevaleur 2023</t>
  </si>
  <si>
    <t>n° portefeuille</t>
  </si>
  <si>
    <t>Date du suspens</t>
  </si>
  <si>
    <t>Montant devises</t>
  </si>
  <si>
    <t>Montant eur</t>
  </si>
  <si>
    <t>Type de suspens</t>
  </si>
  <si>
    <t>Défaut Balance</t>
  </si>
  <si>
    <t>Frais de gestion passif</t>
  </si>
  <si>
    <t>Flux Financier manquant</t>
  </si>
  <si>
    <t>1</t>
  </si>
  <si>
    <t>2</t>
  </si>
  <si>
    <t>3</t>
  </si>
  <si>
    <t>5</t>
  </si>
  <si>
    <t>USD</t>
  </si>
  <si>
    <t>Transfert</t>
  </si>
  <si>
    <t>Ecart équivalent 2023</t>
  </si>
  <si>
    <t>A extourner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</si>
</sst>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\ _€_-;\-* #,##0.00\ _€_-;_-* &quot;-&quot;??\ _€_-;_-@_-"/>
    <numFmt numFmtId="169" formatCode="dd/mm/yyyy;dd/mm/yyyy;&quot;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48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Continuous"/>
    </xf>
    <xf numFmtId="49" fontId="3" fillId="0" borderId="0" xfId="0" applyNumberFormat="1" applyFont="1" applyAlignment="1">
      <alignment horizontal="centerContinuous"/>
    </xf>
    <xf numFmtId="0" fontId="3" fillId="0" borderId="0" xfId="0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49" fontId="2" fillId="0" borderId="0" xfId="0" applyNumberFormat="1" applyFont="1"/>
    <xf numFmtId="43" fontId="4" fillId="0" borderId="0" xfId="2" applyFont="1" applyFill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right"/>
    </xf>
    <xf numFmtId="49" fontId="3" fillId="0" borderId="1" xfId="0" applyNumberFormat="1" applyFont="1" applyBorder="1" applyAlignment="1">
      <alignment horizontal="center"/>
    </xf>
    <xf numFmtId="164" fontId="2" fillId="0" borderId="0" xfId="0" applyNumberFormat="1" applyFont="1"/>
    <xf numFmtId="164" fontId="2" fillId="0" borderId="0" xfId="1" applyFont="1" applyFill="1"/>
    <xf numFmtId="49" fontId="2" fillId="0" borderId="0" xfId="0" applyNumberFormat="1" applyFont="1" applyAlignment="1">
      <alignment horizontal="center"/>
    </xf>
    <xf numFmtId="0" fontId="3" fillId="0" borderId="0" xfId="0" applyFont="1"/>
    <xf numFmtId="164" fontId="2" fillId="0" borderId="0" xfId="1" applyFont="1"/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164" fontId="2" fillId="0" borderId="2" xfId="1" applyFont="1" applyFill="1" applyBorder="1" applyAlignment="1">
      <alignment horizontal="left" vertical="center"/>
    </xf>
    <xf numFmtId="164" fontId="4" fillId="0" borderId="0" xfId="1" applyFont="1" applyFill="1"/>
    <xf numFmtId="164" fontId="4" fillId="0" borderId="0" xfId="1" applyFont="1" applyFill="1" applyBorder="1"/>
    <xf numFmtId="164" fontId="2" fillId="0" borderId="0" xfId="1" applyFont="1" applyFill="1" applyBorder="1"/>
    <xf numFmtId="164" fontId="4" fillId="0" borderId="0" xfId="1" applyFont="1" applyBorder="1"/>
    <xf numFmtId="0" fontId="4" fillId="0" borderId="0" xfId="0" applyFont="1"/>
    <xf numFmtId="0" fontId="3" fillId="0" borderId="3" xfId="0" applyFont="1" applyBorder="1" applyAlignment="1">
      <alignment horizontal="center" vertical="center" wrapText="1"/>
    </xf>
    <xf numFmtId="43" fontId="5" fillId="0" borderId="3" xfId="2" applyFont="1" applyFill="1" applyBorder="1" applyAlignment="1">
      <alignment horizontal="center" vertical="center" wrapText="1"/>
    </xf>
    <xf numFmtId="49" fontId="6" fillId="3" borderId="4" xfId="0" applyNumberFormat="1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14" fontId="6" fillId="3" borderId="5" xfId="0" applyNumberFormat="1" applyFont="1" applyFill="1" applyBorder="1" applyAlignment="1">
      <alignment horizontal="center" vertical="center" wrapText="1"/>
    </xf>
    <xf numFmtId="164" fontId="6" fillId="3" borderId="5" xfId="1" applyFont="1" applyFill="1" applyBorder="1" applyAlignment="1">
      <alignment horizontal="center" vertical="center" wrapText="1"/>
    </xf>
    <xf numFmtId="164" fontId="6" fillId="2" borderId="5" xfId="1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164" fontId="4" fillId="0" borderId="2" xfId="1" applyFont="1" applyFill="1" applyBorder="1" applyAlignment="1">
      <alignment horizontal="left" vertical="center"/>
    </xf>
    <xf numFmtId="14" fontId="0" fillId="0" borderId="0" xfId="0" applyNumberFormat="1"/>
    <xf numFmtId="164" fontId="0" fillId="0" borderId="0" xfId="1" applyFont="1"/>
    <xf numFmtId="0" fontId="6" fillId="2" borderId="6" xfId="0" applyFont="1" applyFill="1" applyBorder="1" applyAlignment="1">
      <alignment horizontal="center" vertical="center" wrapText="1"/>
    </xf>
    <xf numFmtId="49" fontId="0" fillId="0" borderId="0" xfId="0" applyNumberFormat="1"/>
    <xf numFmtId="0" fontId="3" fillId="0" borderId="0" xfId="0" applyFont="1" applyAlignment="1">
      <alignment horizontal="right"/>
    </xf>
    <xf numFmtId="14" fontId="4" fillId="0" borderId="0" xfId="1" applyNumberFormat="1" applyFont="1" applyFill="1"/>
    <xf numFmtId="0" fontId="4" fillId="0" borderId="8" xfId="0" applyFont="1" applyBorder="1"/>
    <xf numFmtId="0" fontId="0" fillId="0" borderId="8" xfId="0" applyBorder="1"/>
    <xf numFmtId="0" fontId="3" fillId="0" borderId="7" xfId="0" applyFont="1" applyBorder="1" applyAlignment="1">
      <alignment horizontal="center" vertical="center" wrapText="1"/>
    </xf>
    <xf numFmtId="169" fontId="4" fillId="0" borderId="6" xfId="1" applyNumberFormat="1" applyFont="1" applyFill="1" applyBorder="1" applyAlignment="1">
      <alignment horizontal="center" vertical="center"/>
    </xf>
  </cellXfs>
  <cellStyles count="3">
    <cellStyle name="Milliers" xfId="1" builtinId="3"/>
    <cellStyle name="Milliers 2" xfId="2" xr:uid="{80F385B8-DEBF-49A6-8CF7-1C0B52C3D12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449580</xdr:colOff>
      <xdr:row>10</xdr:row>
      <xdr:rowOff>792480</xdr:rowOff>
    </xdr:from>
    <xdr:to>
      <xdr:col>11</xdr:col>
      <xdr:colOff>7620</xdr:colOff>
      <xdr:row>13</xdr:row>
      <xdr:rowOff>68580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0629EEE-1D11-4ED0-241A-EF18ACAA536D}"/>
            </a:ext>
          </a:extLst>
        </xdr:cNvPr>
        <xdr:cNvSpPr txBox="1"/>
      </xdr:nvSpPr>
      <xdr:spPr>
        <a:xfrm>
          <a:off x="5638800" y="2552700"/>
          <a:ext cx="3810000" cy="518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plages utilisées</a:t>
          </a:r>
          <a:r>
            <a:rPr lang="fr-FR" sz="1100" baseline="0"/>
            <a:t> sont nommées  en dynamique </a:t>
          </a:r>
        </a:p>
        <a:p>
          <a:r>
            <a:rPr lang="fr-FR" sz="1100" baseline="0"/>
            <a:t>voir comment dans gestionnaire de noms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=compta\%25compta\Equipe\Audrey\3%20-%20Missions\5800180000\5800180000%20-%200311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rocédure"/>
      <sheetName val="Paramètres"/>
      <sheetName val="Data"/>
      <sheetName val="change"/>
      <sheetName val="frais de gestion passif N-1"/>
      <sheetName val="Référentiel fonds - banque"/>
      <sheetName val="extract PPS"/>
      <sheetName val="Controles =&gt;"/>
      <sheetName val="Statistique"/>
      <sheetName val="contrôle nouveau fonds"/>
      <sheetName val="Décomposition de solde AUD"/>
      <sheetName val="Décomposition de solde CAD"/>
      <sheetName val="Décomposition de solde CHF"/>
      <sheetName val="Décomposition de solde DKK"/>
      <sheetName val="Décomposition de solde EUR"/>
      <sheetName val="Décomposition de solde GBP"/>
      <sheetName val="Décomposition de solde JPY"/>
      <sheetName val="Décomposition de solde NOK"/>
      <sheetName val="Décomposition de solde NZD"/>
      <sheetName val="Décomposition de solde USD"/>
      <sheetName val="Justificatifs =&gt; "/>
      <sheetName val="détail justificatif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D1">
            <v>45230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2DC32-013C-4C36-A7EF-C3902B0716D9}">
  <dimension ref="A1:U43"/>
  <sheetViews>
    <sheetView tabSelected="1" workbookViewId="0">
      <selection activeCell="N7" sqref="N7"/>
    </sheetView>
  </sheetViews>
  <sheetFormatPr baseColWidth="10" defaultRowHeight="14.4" x14ac:dyDescent="0.3"/>
  <cols>
    <col min="1" max="1" width="19.33203125" bestFit="1" customWidth="1"/>
    <col min="2" max="2" width="10.44140625" bestFit="1" customWidth="1"/>
    <col min="3" max="3" width="6.109375" bestFit="1" customWidth="1"/>
    <col min="4" max="4" width="13.44140625" bestFit="1" customWidth="1"/>
    <col min="5" max="5" width="12.44140625" bestFit="1" customWidth="1"/>
    <col min="6" max="6" width="13.88671875" bestFit="1" customWidth="1"/>
    <col min="7" max="7" width="8.44140625" bestFit="1" customWidth="1"/>
    <col min="8" max="8" width="17.88671875" bestFit="1" customWidth="1"/>
    <col min="9" max="9" width="14.88671875" bestFit="1" customWidth="1"/>
    <col min="10" max="10" width="8.33203125" bestFit="1" customWidth="1"/>
    <col min="11" max="11" width="12.44140625" bestFit="1" customWidth="1"/>
    <col min="12" max="12" width="12.33203125" bestFit="1" customWidth="1"/>
    <col min="13" max="13" width="7.5546875" bestFit="1" customWidth="1"/>
    <col min="14" max="14" width="30.88671875" bestFit="1" customWidth="1"/>
    <col min="15" max="15" width="43.109375" bestFit="1" customWidth="1"/>
    <col min="16" max="17" width="11" bestFit="1" customWidth="1"/>
  </cols>
  <sheetData>
    <row r="1" spans="1:21" s="1" customFormat="1" ht="13.8" x14ac:dyDescent="0.3">
      <c r="A1" s="2"/>
      <c r="B1" s="3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4"/>
    </row>
    <row r="2" spans="1:21" s="1" customFormat="1" ht="13.8" x14ac:dyDescent="0.3">
      <c r="A2" s="4"/>
      <c r="B2" s="5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6"/>
    </row>
    <row r="3" spans="1:21" s="1" customFormat="1" ht="13.8" x14ac:dyDescent="0.3">
      <c r="B3" s="7"/>
      <c r="E3" s="8"/>
      <c r="F3" s="9"/>
      <c r="G3" s="9"/>
      <c r="H3" s="10"/>
      <c r="J3" s="4"/>
      <c r="K3" s="4"/>
    </row>
    <row r="4" spans="1:21" s="1" customFormat="1" ht="13.8" x14ac:dyDescent="0.3">
      <c r="A4" s="11" t="s">
        <v>0</v>
      </c>
      <c r="B4" s="12" t="s">
        <v>1</v>
      </c>
      <c r="C4" s="4"/>
      <c r="E4" s="8"/>
      <c r="F4" s="42"/>
      <c r="G4" s="42"/>
      <c r="H4" s="42"/>
      <c r="I4" s="13"/>
      <c r="J4" s="13"/>
      <c r="K4" s="13"/>
    </row>
    <row r="5" spans="1:21" s="1" customFormat="1" ht="13.8" x14ac:dyDescent="0.3">
      <c r="A5" s="11" t="s">
        <v>2</v>
      </c>
      <c r="B5" s="1">
        <v>1</v>
      </c>
      <c r="E5" s="8"/>
      <c r="F5" s="42"/>
      <c r="G5" s="42"/>
      <c r="H5" s="42"/>
      <c r="I5" s="14"/>
    </row>
    <row r="6" spans="1:21" s="1" customFormat="1" ht="13.8" x14ac:dyDescent="0.3">
      <c r="A6" s="11" t="s">
        <v>3</v>
      </c>
      <c r="B6" s="15" t="s">
        <v>3</v>
      </c>
      <c r="C6" s="9"/>
      <c r="E6" s="8"/>
      <c r="F6" s="16"/>
      <c r="G6" s="16"/>
      <c r="H6" s="11"/>
      <c r="I6" s="17"/>
      <c r="J6" s="17"/>
      <c r="K6" s="17"/>
    </row>
    <row r="7" spans="1:21" s="1" customFormat="1" ht="13.8" x14ac:dyDescent="0.3">
      <c r="A7" s="11" t="s">
        <v>4</v>
      </c>
      <c r="B7" s="18">
        <f>+[1]Statistique!D1</f>
        <v>45230</v>
      </c>
      <c r="C7" s="18"/>
      <c r="E7" s="8"/>
      <c r="F7" s="16"/>
      <c r="G7" s="16"/>
      <c r="H7" s="11"/>
      <c r="I7" s="17"/>
      <c r="J7" s="17"/>
      <c r="K7" s="17"/>
    </row>
    <row r="8" spans="1:21" s="1" customFormat="1" ht="13.8" x14ac:dyDescent="0.3">
      <c r="E8" s="8"/>
      <c r="L8" s="9"/>
      <c r="M8" s="9"/>
    </row>
    <row r="9" spans="1:21" s="1" customFormat="1" ht="13.8" x14ac:dyDescent="0.3">
      <c r="E9" s="8"/>
      <c r="H9" s="11"/>
      <c r="M9" s="10"/>
    </row>
    <row r="10" spans="1:21" s="1" customFormat="1" thickBot="1" x14ac:dyDescent="0.35">
      <c r="A10" s="19"/>
      <c r="E10" s="8"/>
      <c r="F10" s="9"/>
      <c r="G10" s="9"/>
      <c r="H10" s="10"/>
      <c r="M10" s="10"/>
    </row>
    <row r="11" spans="1:21" s="20" customFormat="1" ht="69.599999999999994" thickBot="1" x14ac:dyDescent="0.35">
      <c r="A11" s="29" t="s">
        <v>5</v>
      </c>
      <c r="B11" s="46" t="s">
        <v>6</v>
      </c>
      <c r="C11" s="29" t="s">
        <v>7</v>
      </c>
      <c r="D11" s="29" t="s">
        <v>8</v>
      </c>
      <c r="E11" s="30" t="s">
        <v>9</v>
      </c>
      <c r="F11" s="29" t="s">
        <v>10</v>
      </c>
    </row>
    <row r="12" spans="1:21" s="1" customFormat="1" ht="13.8" x14ac:dyDescent="0.3">
      <c r="A12" s="21" t="str">
        <f>CONCATENATE(C12,D12)</f>
        <v>1EUR</v>
      </c>
      <c r="B12" s="47" cm="1">
        <f t="array" aca="1" ref="B12" ca="1">IF(IF(ISBLANK(C12),"",SUMPRODUCT((montant=MAX((fond=eur!A12)*(montant)))*(dates)))=0,B$7,SUMPRODUCT(( montant=MAX((fond=eur!A12)*(montant)))*(dates)))</f>
        <v>45017</v>
      </c>
      <c r="C12" s="44">
        <v>1</v>
      </c>
      <c r="D12" s="22" t="s">
        <v>1</v>
      </c>
      <c r="E12" s="37" cm="1">
        <f t="array" aca="1" ref="E12" ca="1">SUMPRODUCT(MAX((fond=eur!A12)*(montant)))</f>
        <v>3497.24</v>
      </c>
      <c r="F12" s="23">
        <f ca="1">+E12/$B$5</f>
        <v>3497.24</v>
      </c>
      <c r="G12" s="24"/>
      <c r="H12" s="43"/>
      <c r="I12" s="24"/>
      <c r="J12" s="25"/>
      <c r="K12" s="26"/>
      <c r="M12" s="27"/>
      <c r="N12" s="28"/>
      <c r="O12" s="28"/>
      <c r="P12" s="28"/>
      <c r="Q12" s="26"/>
      <c r="S12" s="25"/>
      <c r="U12" s="26"/>
    </row>
    <row r="13" spans="1:21" x14ac:dyDescent="0.3">
      <c r="A13" s="21" t="str">
        <f t="shared" ref="A13:A16" si="0">CONCATENATE(C13,D13)</f>
        <v>2EUR</v>
      </c>
      <c r="B13" s="47" cm="1">
        <f t="array" aca="1" ref="B13" ca="1">IF(IF(ISBLANK(C13),"",SUMPRODUCT((montant=MAX((fond=eur!A13)*(montant)))*(dates)))=0,B$7,SUMPRODUCT(( montant=MAX((fond=eur!A13)*(montant)))*(dates)))</f>
        <v>45230</v>
      </c>
      <c r="C13" s="45">
        <v>2</v>
      </c>
      <c r="D13" s="22" t="s">
        <v>1</v>
      </c>
      <c r="E13" s="37" cm="1">
        <f t="array" aca="1" ref="E13" ca="1">SUMPRODUCT(MAX((fond=eur!A13)*(montant)))</f>
        <v>0</v>
      </c>
      <c r="F13" s="23">
        <f t="shared" ref="F13:F16" ca="1" si="1">+E13/$B$5</f>
        <v>0</v>
      </c>
      <c r="H13" s="43"/>
    </row>
    <row r="14" spans="1:21" x14ac:dyDescent="0.3">
      <c r="A14" s="21" t="str">
        <f t="shared" si="0"/>
        <v>3EUR</v>
      </c>
      <c r="B14" s="47" cm="1">
        <f t="array" aca="1" ref="B14" ca="1">IF(IF(ISBLANK(C14),"",SUMPRODUCT((montant=MAX((fond=eur!A14)*(montant)))*(dates)))=0,B$7,SUMPRODUCT(( montant=MAX((fond=eur!A14)*(montant)))*(dates)))</f>
        <v>44941</v>
      </c>
      <c r="C14" s="44">
        <v>3</v>
      </c>
      <c r="D14" s="22" t="s">
        <v>1</v>
      </c>
      <c r="E14" s="37" cm="1">
        <f t="array" aca="1" ref="E14" ca="1">SUMPRODUCT(MAX((fond=eur!A14)*(montant)))</f>
        <v>10</v>
      </c>
      <c r="F14" s="23">
        <f t="shared" ca="1" si="1"/>
        <v>10</v>
      </c>
      <c r="H14" s="43"/>
    </row>
    <row r="15" spans="1:21" x14ac:dyDescent="0.3">
      <c r="A15" s="21" t="str">
        <f t="shared" si="0"/>
        <v>4EUR</v>
      </c>
      <c r="B15" s="47" cm="1">
        <f t="array" aca="1" ref="B15" ca="1">IF(IF(ISBLANK(C15),"",SUMPRODUCT((montant=MAX((fond=eur!A15)*(montant)))*(dates)))=0,B$7,SUMPRODUCT(( montant=MAX((fond=eur!A15)*(montant)))*(dates)))</f>
        <v>45230</v>
      </c>
      <c r="C15" s="45">
        <v>4</v>
      </c>
      <c r="D15" s="22" t="s">
        <v>1</v>
      </c>
      <c r="E15" s="37" cm="1">
        <f t="array" aca="1" ref="E15" ca="1">SUMPRODUCT(MAX((fond=eur!A15)*(montant)))</f>
        <v>0</v>
      </c>
      <c r="F15" s="23">
        <f t="shared" ca="1" si="1"/>
        <v>0</v>
      </c>
      <c r="H15" s="43"/>
    </row>
    <row r="16" spans="1:21" x14ac:dyDescent="0.3">
      <c r="A16" s="21" t="str">
        <f t="shared" si="0"/>
        <v>5EUR</v>
      </c>
      <c r="B16" s="47" cm="1">
        <f t="array" aca="1" ref="B16" ca="1">IF(IF(ISBLANK(C16),"",SUMPRODUCT((montant=MAX((fond=eur!A16)*(montant)))*(dates)))=0,B$7,SUMPRODUCT(( montant=MAX((fond=eur!A16)*(montant)))*(dates)))</f>
        <v>44927</v>
      </c>
      <c r="C16" s="44">
        <v>5</v>
      </c>
      <c r="D16" s="22" t="s">
        <v>1</v>
      </c>
      <c r="E16" s="37" cm="1">
        <f t="array" aca="1" ref="E16" ca="1">SUMPRODUCT(MAX((fond=eur!A16)*(montant)))</f>
        <v>100</v>
      </c>
      <c r="F16" s="23">
        <f t="shared" ca="1" si="1"/>
        <v>100</v>
      </c>
    </row>
    <row r="17" spans="2:2" x14ac:dyDescent="0.3">
      <c r="B17" s="47" cm="1">
        <f t="array" aca="1" ref="B17" ca="1">IF(IF(ISBLANK(C17),"",SUMPRODUCT((montant=MAX((fond=eur!A17)*(montant)))*(dates)))=0,B$7,SUMPRODUCT(( montant=MAX((fond=eur!A17)*(montant)))*(dates)))</f>
        <v>0</v>
      </c>
    </row>
    <row r="18" spans="2:2" x14ac:dyDescent="0.3">
      <c r="B18" s="47" cm="1">
        <f t="array" aca="1" ref="B18" ca="1">IF(IF(ISBLANK(C18),"",SUMPRODUCT((montant=MAX((fond=eur!A18)*(montant)))*(dates)))=0,B$7,SUMPRODUCT(( montant=MAX((fond=eur!A18)*(montant)))*(dates)))</f>
        <v>0</v>
      </c>
    </row>
    <row r="19" spans="2:2" x14ac:dyDescent="0.3">
      <c r="B19" s="47" cm="1">
        <f t="array" aca="1" ref="B19" ca="1">IF(IF(ISBLANK(C19),"",SUMPRODUCT((montant=MAX((fond=eur!A19)*(montant)))*(dates)))=0,B$7,SUMPRODUCT(( montant=MAX((fond=eur!A19)*(montant)))*(dates)))</f>
        <v>0</v>
      </c>
    </row>
    <row r="20" spans="2:2" x14ac:dyDescent="0.3">
      <c r="B20" s="47" cm="1">
        <f t="array" aca="1" ref="B20" ca="1">IF(IF(ISBLANK(C20),"",SUMPRODUCT((montant=MAX((fond=eur!A20)*(montant)))*(dates)))=0,B$7,SUMPRODUCT(( montant=MAX((fond=eur!A20)*(montant)))*(dates)))</f>
        <v>0</v>
      </c>
    </row>
    <row r="21" spans="2:2" x14ac:dyDescent="0.3">
      <c r="B21" s="47" cm="1">
        <f t="array" aca="1" ref="B21" ca="1">IF(IF(ISBLANK(C21),"",SUMPRODUCT((montant=MAX((fond=eur!A21)*(montant)))*(dates)))=0,B$7,SUMPRODUCT(( montant=MAX((fond=eur!A21)*(montant)))*(dates)))</f>
        <v>0</v>
      </c>
    </row>
    <row r="22" spans="2:2" x14ac:dyDescent="0.3">
      <c r="B22" s="47" cm="1">
        <f t="array" aca="1" ref="B22" ca="1">IF(IF(ISBLANK(C22),"",SUMPRODUCT((montant=MAX((fond=eur!A22)*(montant)))*(dates)))=0,B$7,SUMPRODUCT(( montant=MAX((fond=eur!A22)*(montant)))*(dates)))</f>
        <v>0</v>
      </c>
    </row>
    <row r="23" spans="2:2" x14ac:dyDescent="0.3">
      <c r="B23" s="47" cm="1">
        <f t="array" aca="1" ref="B23" ca="1">IF(IF(ISBLANK(C23),"",SUMPRODUCT((montant=MAX((fond=eur!A23)*(montant)))*(dates)))=0,B$7,SUMPRODUCT(( montant=MAX((fond=eur!A23)*(montant)))*(dates)))</f>
        <v>0</v>
      </c>
    </row>
    <row r="24" spans="2:2" x14ac:dyDescent="0.3">
      <c r="B24" s="47" cm="1">
        <f t="array" aca="1" ref="B24" ca="1">IF(IF(ISBLANK(C24),"",SUMPRODUCT((montant=MAX((fond=eur!A24)*(montant)))*(dates)))=0,B$7,SUMPRODUCT(( montant=MAX((fond=eur!A24)*(montant)))*(dates)))</f>
        <v>0</v>
      </c>
    </row>
    <row r="25" spans="2:2" x14ac:dyDescent="0.3">
      <c r="B25" s="47" cm="1">
        <f t="array" aca="1" ref="B25" ca="1">IF(IF(ISBLANK(C25),"",SUMPRODUCT((montant=MAX((fond=eur!A25)*(montant)))*(dates)))=0,B$7,SUMPRODUCT(( montant=MAX((fond=eur!A25)*(montant)))*(dates)))</f>
        <v>0</v>
      </c>
    </row>
    <row r="26" spans="2:2" x14ac:dyDescent="0.3">
      <c r="B26" s="47" cm="1">
        <f t="array" aca="1" ref="B26" ca="1">IF(IF(ISBLANK(C26),"",SUMPRODUCT((montant=MAX((fond=eur!A26)*(montant)))*(dates)))=0,B$7,SUMPRODUCT(( montant=MAX((fond=eur!A26)*(montant)))*(dates)))</f>
        <v>0</v>
      </c>
    </row>
    <row r="27" spans="2:2" x14ac:dyDescent="0.3">
      <c r="B27" s="47" cm="1">
        <f t="array" aca="1" ref="B27" ca="1">IF(IF(ISBLANK(C27),"",SUMPRODUCT((montant=MAX((fond=eur!A27)*(montant)))*(dates)))=0,B$7,SUMPRODUCT(( montant=MAX((fond=eur!A27)*(montant)))*(dates)))</f>
        <v>0</v>
      </c>
    </row>
    <row r="28" spans="2:2" x14ac:dyDescent="0.3">
      <c r="B28" s="47" cm="1">
        <f t="array" aca="1" ref="B28" ca="1">IF(IF(ISBLANK(C28),"",SUMPRODUCT((montant=MAX((fond=eur!A28)*(montant)))*(dates)))=0,B$7,SUMPRODUCT(( montant=MAX((fond=eur!A28)*(montant)))*(dates)))</f>
        <v>0</v>
      </c>
    </row>
    <row r="29" spans="2:2" x14ac:dyDescent="0.3">
      <c r="B29" s="47" cm="1">
        <f t="array" aca="1" ref="B29" ca="1">IF(IF(ISBLANK(C29),"",SUMPRODUCT((montant=MAX((fond=eur!A29)*(montant)))*(dates)))=0,B$7,SUMPRODUCT(( montant=MAX((fond=eur!A29)*(montant)))*(dates)))</f>
        <v>0</v>
      </c>
    </row>
    <row r="30" spans="2:2" x14ac:dyDescent="0.3">
      <c r="B30" s="47" cm="1">
        <f t="array" aca="1" ref="B30" ca="1">IF(IF(ISBLANK(C30),"",SUMPRODUCT((montant=MAX((fond=eur!A30)*(montant)))*(dates)))=0,B$7,SUMPRODUCT(( montant=MAX((fond=eur!A30)*(montant)))*(dates)))</f>
        <v>0</v>
      </c>
    </row>
    <row r="31" spans="2:2" x14ac:dyDescent="0.3">
      <c r="B31" s="47" cm="1">
        <f t="array" aca="1" ref="B31" ca="1">IF(IF(ISBLANK(C31),"",SUMPRODUCT((montant=MAX((fond=eur!A31)*(montant)))*(dates)))=0,B$7,SUMPRODUCT(( montant=MAX((fond=eur!A31)*(montant)))*(dates)))</f>
        <v>0</v>
      </c>
    </row>
    <row r="32" spans="2:2" x14ac:dyDescent="0.3">
      <c r="B32" s="47" cm="1">
        <f t="array" aca="1" ref="B32" ca="1">IF(IF(ISBLANK(C32),"",SUMPRODUCT((montant=MAX((fond=eur!A32)*(montant)))*(dates)))=0,B$7,SUMPRODUCT(( montant=MAX((fond=eur!A32)*(montant)))*(dates)))</f>
        <v>0</v>
      </c>
    </row>
    <row r="33" spans="2:2" x14ac:dyDescent="0.3">
      <c r="B33" s="47" cm="1">
        <f t="array" aca="1" ref="B33" ca="1">IF(IF(ISBLANK(C33),"",SUMPRODUCT((montant=MAX((fond=eur!A33)*(montant)))*(dates)))=0,B$7,SUMPRODUCT(( montant=MAX((fond=eur!A33)*(montant)))*(dates)))</f>
        <v>0</v>
      </c>
    </row>
    <row r="34" spans="2:2" x14ac:dyDescent="0.3">
      <c r="B34" s="47" cm="1">
        <f t="array" aca="1" ref="B34" ca="1">IF(IF(ISBLANK(C34),"",SUMPRODUCT((montant=MAX((fond=eur!A34)*(montant)))*(dates)))=0,B$7,SUMPRODUCT(( montant=MAX((fond=eur!A34)*(montant)))*(dates)))</f>
        <v>0</v>
      </c>
    </row>
    <row r="35" spans="2:2" x14ac:dyDescent="0.3">
      <c r="B35" s="47" cm="1">
        <f t="array" aca="1" ref="B35" ca="1">IF(IF(ISBLANK(C35),"",SUMPRODUCT((montant=MAX((fond=eur!A35)*(montant)))*(dates)))=0,B$7,SUMPRODUCT(( montant=MAX((fond=eur!A35)*(montant)))*(dates)))</f>
        <v>0</v>
      </c>
    </row>
    <row r="36" spans="2:2" x14ac:dyDescent="0.3">
      <c r="B36" s="47" cm="1">
        <f t="array" aca="1" ref="B36" ca="1">IF(IF(ISBLANK(C36),"",SUMPRODUCT((montant=MAX((fond=eur!A36)*(montant)))*(dates)))=0,B$7,SUMPRODUCT(( montant=MAX((fond=eur!A36)*(montant)))*(dates)))</f>
        <v>0</v>
      </c>
    </row>
    <row r="37" spans="2:2" x14ac:dyDescent="0.3">
      <c r="B37" s="47" cm="1">
        <f t="array" aca="1" ref="B37" ca="1">IF(IF(ISBLANK(C37),"",SUMPRODUCT((montant=MAX((fond=eur!A37)*(montant)))*(dates)))=0,B$7,SUMPRODUCT(( montant=MAX((fond=eur!A37)*(montant)))*(dates)))</f>
        <v>0</v>
      </c>
    </row>
    <row r="38" spans="2:2" x14ac:dyDescent="0.3">
      <c r="B38" s="47" cm="1">
        <f t="array" aca="1" ref="B38" ca="1">IF(IF(ISBLANK(C38),"",SUMPRODUCT((montant=MAX((fond=eur!A38)*(montant)))*(dates)))=0,B$7,SUMPRODUCT(( montant=MAX((fond=eur!A38)*(montant)))*(dates)))</f>
        <v>0</v>
      </c>
    </row>
    <row r="39" spans="2:2" x14ac:dyDescent="0.3">
      <c r="B39" s="47" cm="1">
        <f t="array" aca="1" ref="B39" ca="1">IF(IF(ISBLANK(C39),"",SUMPRODUCT((montant=MAX((fond=eur!A39)*(montant)))*(dates)))=0,B$7,SUMPRODUCT(( montant=MAX((fond=eur!A39)*(montant)))*(dates)))</f>
        <v>0</v>
      </c>
    </row>
    <row r="40" spans="2:2" x14ac:dyDescent="0.3">
      <c r="B40" s="47" cm="1">
        <f t="array" aca="1" ref="B40" ca="1">IF(IF(ISBLANK(C40),"",SUMPRODUCT((montant=MAX((fond=eur!A40)*(montant)))*(dates)))=0,B$7,SUMPRODUCT(( montant=MAX((fond=eur!A40)*(montant)))*(dates)))</f>
        <v>0</v>
      </c>
    </row>
    <row r="41" spans="2:2" x14ac:dyDescent="0.3">
      <c r="B41" s="47" cm="1">
        <f t="array" aca="1" ref="B41" ca="1">IF(IF(ISBLANK(C41),"",SUMPRODUCT((montant=MAX((fond=eur!A41)*(montant)))*(dates)))=0,B$7,SUMPRODUCT(( montant=MAX((fond=eur!A41)*(montant)))*(dates)))</f>
        <v>0</v>
      </c>
    </row>
    <row r="42" spans="2:2" x14ac:dyDescent="0.3">
      <c r="B42" s="47" cm="1">
        <f t="array" aca="1" ref="B42" ca="1">IF(IF(ISBLANK(C42),"",SUMPRODUCT((montant=MAX((fond=eur!A42)*(montant)))*(dates)))=0,B$7,SUMPRODUCT(( montant=MAX((fond=eur!A42)*(montant)))*(dates)))</f>
        <v>0</v>
      </c>
    </row>
    <row r="43" spans="2:2" x14ac:dyDescent="0.3">
      <c r="B43" s="47" cm="1">
        <f t="array" aca="1" ref="B43" ca="1">IF(IF(ISBLANK(C43),"",SUMPRODUCT((montant=MAX((fond=eur!A43)*(montant)))*(dates)))=0,B$7,SUMPRODUCT(( montant=MAX((fond=eur!A43)*(montant)))*(dates)))</f>
        <v>0</v>
      </c>
    </row>
  </sheetData>
  <mergeCells count="2">
    <mergeCell ref="F4:H4"/>
    <mergeCell ref="F5:H5"/>
  </mergeCells>
  <conditionalFormatting sqref="M1:M8">
    <cfRule type="iconSet" priority="1">
      <iconSet showValue="0" reverse="1">
        <cfvo type="percent" val="0"/>
        <cfvo type="num" val="90"/>
        <cfvo type="num" val="180"/>
      </iconSet>
    </cfRule>
  </conditionalFormatting>
  <conditionalFormatting sqref="M9:M10">
    <cfRule type="iconSet" priority="5">
      <iconSet showValue="0" reverse="1">
        <cfvo type="percent" val="0"/>
        <cfvo type="num" val="90"/>
        <cfvo type="num" val="180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E7DE4-48A3-4FDC-B651-AD86984F5A90}">
  <dimension ref="A1:H15"/>
  <sheetViews>
    <sheetView workbookViewId="0">
      <selection activeCell="C1" sqref="C1"/>
    </sheetView>
  </sheetViews>
  <sheetFormatPr baseColWidth="10" defaultRowHeight="14.4" x14ac:dyDescent="0.3"/>
  <cols>
    <col min="1" max="1" width="14" bestFit="1" customWidth="1"/>
    <col min="2" max="2" width="7" bestFit="1" customWidth="1"/>
    <col min="3" max="3" width="7" customWidth="1"/>
    <col min="4" max="4" width="15.44140625" bestFit="1" customWidth="1"/>
    <col min="5" max="5" width="15.6640625" bestFit="1" customWidth="1"/>
    <col min="6" max="6" width="12.88671875" bestFit="1" customWidth="1"/>
    <col min="7" max="7" width="33.33203125" bestFit="1" customWidth="1"/>
  </cols>
  <sheetData>
    <row r="1" spans="1:8" ht="27.6" x14ac:dyDescent="0.3">
      <c r="A1" s="31" t="s">
        <v>11</v>
      </c>
      <c r="B1" s="32" t="s">
        <v>8</v>
      </c>
      <c r="C1" s="40" t="s">
        <v>5</v>
      </c>
      <c r="D1" s="33" t="s">
        <v>12</v>
      </c>
      <c r="E1" s="34" t="s">
        <v>13</v>
      </c>
      <c r="F1" s="35" t="s">
        <v>14</v>
      </c>
      <c r="G1" s="36" t="s">
        <v>15</v>
      </c>
    </row>
    <row r="2" spans="1:8" x14ac:dyDescent="0.3">
      <c r="A2" t="s">
        <v>19</v>
      </c>
      <c r="B2" t="s">
        <v>1</v>
      </c>
      <c r="C2" t="str">
        <f>CONCATENATE(A2,B2)</f>
        <v>1EUR</v>
      </c>
      <c r="D2" s="38">
        <v>45017</v>
      </c>
      <c r="E2" s="39">
        <v>3497.24</v>
      </c>
      <c r="F2" s="39">
        <v>3497.24</v>
      </c>
      <c r="G2" t="s">
        <v>16</v>
      </c>
      <c r="H2" s="38"/>
    </row>
    <row r="3" spans="1:8" x14ac:dyDescent="0.3">
      <c r="A3" t="s">
        <v>19</v>
      </c>
      <c r="B3" t="s">
        <v>1</v>
      </c>
      <c r="C3" t="str">
        <f t="shared" ref="C3:C13" si="0">CONCATENATE(A3,B3)</f>
        <v>1EUR</v>
      </c>
      <c r="D3" s="38">
        <v>45078</v>
      </c>
      <c r="E3" s="39">
        <v>-8152.21</v>
      </c>
      <c r="F3" s="39">
        <v>-8152.21</v>
      </c>
      <c r="G3" t="s">
        <v>25</v>
      </c>
    </row>
    <row r="4" spans="1:8" x14ac:dyDescent="0.3">
      <c r="A4" t="s">
        <v>19</v>
      </c>
      <c r="B4" t="s">
        <v>1</v>
      </c>
      <c r="C4" t="str">
        <f t="shared" si="0"/>
        <v>1EUR</v>
      </c>
      <c r="D4" s="38">
        <v>45047</v>
      </c>
      <c r="E4" s="39">
        <v>-8514.73</v>
      </c>
      <c r="F4" s="39">
        <v>-8514.73</v>
      </c>
      <c r="G4" t="s">
        <v>16</v>
      </c>
    </row>
    <row r="5" spans="1:8" x14ac:dyDescent="0.3">
      <c r="A5" t="s">
        <v>19</v>
      </c>
      <c r="B5" t="s">
        <v>1</v>
      </c>
      <c r="C5" t="str">
        <f t="shared" si="0"/>
        <v>1EUR</v>
      </c>
      <c r="D5" s="38">
        <v>45047</v>
      </c>
      <c r="E5" s="39">
        <v>979.68</v>
      </c>
      <c r="F5" s="39">
        <v>979.68</v>
      </c>
      <c r="G5" t="s">
        <v>24</v>
      </c>
    </row>
    <row r="6" spans="1:8" x14ac:dyDescent="0.3">
      <c r="A6" t="s">
        <v>19</v>
      </c>
      <c r="B6" t="s">
        <v>1</v>
      </c>
      <c r="C6" t="str">
        <f t="shared" si="0"/>
        <v>1EUR</v>
      </c>
      <c r="D6" s="38">
        <v>45047</v>
      </c>
      <c r="E6" s="39">
        <v>-1568.65</v>
      </c>
      <c r="F6" s="39">
        <v>-1568.65</v>
      </c>
      <c r="G6" t="s">
        <v>17</v>
      </c>
    </row>
    <row r="7" spans="1:8" x14ac:dyDescent="0.3">
      <c r="A7" t="s">
        <v>19</v>
      </c>
      <c r="B7" t="s">
        <v>1</v>
      </c>
      <c r="C7" t="str">
        <f t="shared" si="0"/>
        <v>1EUR</v>
      </c>
      <c r="D7" s="38">
        <v>45017</v>
      </c>
      <c r="E7" s="39">
        <v>-1562.38</v>
      </c>
      <c r="F7" s="39">
        <v>-1562.38</v>
      </c>
      <c r="G7" t="s">
        <v>17</v>
      </c>
    </row>
    <row r="8" spans="1:8" x14ac:dyDescent="0.3">
      <c r="A8" t="s">
        <v>19</v>
      </c>
      <c r="B8" t="s">
        <v>1</v>
      </c>
      <c r="C8" t="str">
        <f t="shared" si="0"/>
        <v>1EUR</v>
      </c>
      <c r="D8" s="38">
        <v>44986</v>
      </c>
      <c r="E8" s="39">
        <v>-1572.44</v>
      </c>
      <c r="F8" s="39">
        <v>-1572.44</v>
      </c>
      <c r="G8" t="s">
        <v>17</v>
      </c>
    </row>
    <row r="9" spans="1:8" x14ac:dyDescent="0.3">
      <c r="A9" t="s">
        <v>19</v>
      </c>
      <c r="B9" t="s">
        <v>1</v>
      </c>
      <c r="C9" t="str">
        <f t="shared" si="0"/>
        <v>1EUR</v>
      </c>
      <c r="D9" s="38">
        <v>45078</v>
      </c>
      <c r="E9" s="39">
        <v>-173335.1</v>
      </c>
      <c r="F9" s="39">
        <v>-173335.1</v>
      </c>
      <c r="G9" t="s">
        <v>24</v>
      </c>
    </row>
    <row r="10" spans="1:8" x14ac:dyDescent="0.3">
      <c r="A10" t="s">
        <v>19</v>
      </c>
      <c r="B10" t="s">
        <v>1</v>
      </c>
      <c r="C10" t="str">
        <f t="shared" si="0"/>
        <v>1EUR</v>
      </c>
      <c r="D10" s="38">
        <v>44682</v>
      </c>
      <c r="E10" s="39">
        <v>-180360.63</v>
      </c>
      <c r="F10" s="39">
        <v>-180360.63</v>
      </c>
      <c r="G10" t="s">
        <v>18</v>
      </c>
    </row>
    <row r="11" spans="1:8" x14ac:dyDescent="0.3">
      <c r="A11" s="41" t="s">
        <v>20</v>
      </c>
      <c r="B11" t="s">
        <v>23</v>
      </c>
      <c r="C11" t="str">
        <f t="shared" si="0"/>
        <v>2USD</v>
      </c>
      <c r="D11" s="38">
        <v>45188</v>
      </c>
      <c r="E11" s="39">
        <v>10000</v>
      </c>
      <c r="F11" s="39">
        <v>80000</v>
      </c>
      <c r="G11" t="s">
        <v>18</v>
      </c>
    </row>
    <row r="12" spans="1:8" x14ac:dyDescent="0.3">
      <c r="A12" s="41" t="s">
        <v>21</v>
      </c>
      <c r="B12" t="s">
        <v>1</v>
      </c>
      <c r="C12" t="str">
        <f t="shared" si="0"/>
        <v>3EUR</v>
      </c>
      <c r="D12" s="38">
        <v>44941</v>
      </c>
      <c r="E12" s="39">
        <v>10</v>
      </c>
      <c r="F12" s="39">
        <v>10</v>
      </c>
      <c r="G12" t="s">
        <v>18</v>
      </c>
    </row>
    <row r="13" spans="1:8" x14ac:dyDescent="0.3">
      <c r="A13" s="41" t="s">
        <v>22</v>
      </c>
      <c r="B13" t="s">
        <v>1</v>
      </c>
      <c r="C13" t="str">
        <f t="shared" si="0"/>
        <v>5EUR</v>
      </c>
      <c r="D13" s="38">
        <v>44927</v>
      </c>
      <c r="E13" s="39">
        <v>100</v>
      </c>
      <c r="F13" s="39">
        <v>100</v>
      </c>
      <c r="G13" t="s">
        <v>26</v>
      </c>
    </row>
    <row r="14" spans="1:8" x14ac:dyDescent="0.3">
      <c r="D14" s="38"/>
    </row>
    <row r="15" spans="1:8" x14ac:dyDescent="0.3">
      <c r="D15" s="3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eur</vt:lpstr>
      <vt:lpstr>détail justificatifs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COLNARD Audrey     SOGELIFE</dc:creator>
  <cp:lastModifiedBy>koch gilles</cp:lastModifiedBy>
  <dcterms:created xsi:type="dcterms:W3CDTF">2023-11-03T10:31:31Z</dcterms:created>
  <dcterms:modified xsi:type="dcterms:W3CDTF">2023-11-03T16:44:01Z</dcterms:modified>
</cp:coreProperties>
</file>