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6242EC31-89BF-4DBF-BB54-5322073241FB}" xr6:coauthVersionLast="47" xr6:coauthVersionMax="47" xr10:uidLastSave="{00000000-0000-0000-0000-000000000000}"/>
  <bookViews>
    <workbookView xWindow="-108" yWindow="-108" windowWidth="23256" windowHeight="12576" xr2:uid="{4818C84E-F225-47B2-B9A3-C599268E603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 a="1"/>
  <c r="F7" i="1" s="1"/>
  <c r="G7" i="1" a="1"/>
  <c r="G7" i="1" s="1"/>
  <c r="H7" i="1" a="1"/>
  <c r="H7" i="1" s="1"/>
  <c r="I7" i="1" a="1"/>
  <c r="I7" i="1" s="1"/>
  <c r="K7" i="1" a="1"/>
  <c r="K7" i="1" s="1"/>
  <c r="L7" i="1" a="1"/>
  <c r="L7" i="1" s="1"/>
  <c r="M7" i="1" a="1"/>
  <c r="M7" i="1" s="1"/>
  <c r="F8" i="1" a="1"/>
  <c r="F8" i="1" s="1"/>
  <c r="G8" i="1" a="1"/>
  <c r="G8" i="1" s="1"/>
  <c r="H8" i="1" a="1"/>
  <c r="H8" i="1" s="1"/>
  <c r="I8" i="1" a="1"/>
  <c r="I8" i="1" s="1"/>
  <c r="K8" i="1" a="1"/>
  <c r="K8" i="1" s="1"/>
  <c r="L8" i="1" a="1"/>
  <c r="L8" i="1" s="1"/>
  <c r="M8" i="1" a="1"/>
  <c r="M8" i="1" s="1"/>
  <c r="F9" i="1" a="1"/>
  <c r="F9" i="1" s="1"/>
  <c r="G9" i="1" a="1"/>
  <c r="G9" i="1" s="1"/>
  <c r="H9" i="1" a="1"/>
  <c r="H9" i="1" s="1"/>
  <c r="I9" i="1" a="1"/>
  <c r="I9" i="1" s="1"/>
  <c r="K9" i="1" a="1"/>
  <c r="K9" i="1" s="1"/>
  <c r="L9" i="1" a="1"/>
  <c r="L9" i="1" s="1"/>
  <c r="M9" i="1" a="1"/>
  <c r="M9" i="1" s="1"/>
  <c r="F10" i="1" a="1"/>
  <c r="F10" i="1" s="1"/>
  <c r="G10" i="1" a="1"/>
  <c r="G10" i="1" s="1"/>
  <c r="H10" i="1" a="1"/>
  <c r="H10" i="1" s="1"/>
  <c r="I10" i="1" a="1"/>
  <c r="I10" i="1" s="1"/>
  <c r="K10" i="1" a="1"/>
  <c r="K10" i="1" s="1"/>
  <c r="L10" i="1" a="1"/>
  <c r="L10" i="1" s="1"/>
  <c r="M10" i="1" a="1"/>
  <c r="M10" i="1" s="1"/>
  <c r="F11" i="1" a="1"/>
  <c r="F11" i="1" s="1"/>
  <c r="G11" i="1" a="1"/>
  <c r="G11" i="1" s="1"/>
  <c r="H11" i="1" a="1"/>
  <c r="H11" i="1" s="1"/>
  <c r="I11" i="1" a="1"/>
  <c r="I11" i="1" s="1"/>
  <c r="K11" i="1" a="1"/>
  <c r="K11" i="1" s="1"/>
  <c r="L11" i="1" a="1"/>
  <c r="L11" i="1" s="1"/>
  <c r="M11" i="1" a="1"/>
  <c r="M11" i="1" s="1"/>
  <c r="F12" i="1" a="1"/>
  <c r="F12" i="1" s="1"/>
  <c r="G12" i="1" a="1"/>
  <c r="G12" i="1" s="1"/>
  <c r="H12" i="1" a="1"/>
  <c r="H12" i="1" s="1"/>
  <c r="I12" i="1" a="1"/>
  <c r="I12" i="1" s="1"/>
  <c r="K12" i="1" a="1"/>
  <c r="K12" i="1" s="1"/>
  <c r="L12" i="1" a="1"/>
  <c r="L12" i="1" s="1"/>
  <c r="M12" i="1" a="1"/>
  <c r="M12" i="1" s="1"/>
  <c r="M6" i="1" a="1"/>
  <c r="M6" i="1" s="1"/>
  <c r="L6" i="1" a="1"/>
  <c r="L6" i="1" s="1"/>
  <c r="K6" i="1" a="1"/>
  <c r="K6" i="1" s="1"/>
  <c r="I6" i="1" a="1"/>
  <c r="I6" i="1" s="1"/>
  <c r="H6" i="1" a="1"/>
  <c r="H6" i="1" s="1"/>
  <c r="G6" i="1" a="1"/>
  <c r="G6" i="1" s="1"/>
  <c r="F6" i="1" a="1"/>
  <c r="F6" i="1" s="1"/>
  <c r="B14" i="1" a="1"/>
  <c r="B14" i="1" s="1"/>
  <c r="C7" i="1"/>
  <c r="C8" i="1"/>
  <c r="C9" i="1"/>
  <c r="C10" i="1"/>
  <c r="C11" i="1"/>
  <c r="C12" i="1"/>
  <c r="C6" i="1"/>
  <c r="A7" i="1"/>
  <c r="A8" i="1"/>
  <c r="A9" i="1"/>
  <c r="A10" i="1"/>
  <c r="A11" i="1"/>
  <c r="A12" i="1"/>
  <c r="A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<sst xmlns="http://schemas.openxmlformats.org/spreadsheetml/2006/main" count="198" uniqueCount="123">
  <si>
    <t>1</t>
  </si>
  <si>
    <t>2</t>
  </si>
  <si>
    <t>3</t>
  </si>
  <si>
    <t>4</t>
  </si>
  <si>
    <t>5</t>
  </si>
  <si>
    <t>Prof</t>
  </si>
  <si>
    <t>math</t>
  </si>
  <si>
    <t>phy</t>
  </si>
  <si>
    <t xml:space="preserve">Histoire </t>
  </si>
  <si>
    <t xml:space="preserve"> Géographie </t>
  </si>
  <si>
    <t>Sciences</t>
  </si>
  <si>
    <t>Education Physique</t>
  </si>
  <si>
    <t>options</t>
  </si>
  <si>
    <t>sport</t>
  </si>
  <si>
    <t>laura 1</t>
  </si>
  <si>
    <t>laura 2</t>
  </si>
  <si>
    <t>laura 3</t>
  </si>
  <si>
    <t>laura 4</t>
  </si>
  <si>
    <t>laura 5</t>
  </si>
  <si>
    <t>laura 6</t>
  </si>
  <si>
    <t>laura 7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</si>
  <si>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</si>
  <si>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</si>
  <si>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</si>
  <si>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</si>
  <si>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</si>
  <si>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</si>
  <si>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</si>
  <si>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</si>
  <si>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</si>
  <si>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</si>
  <si>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17</t>
  </si>
  <si>
    <t>18</t>
  </si>
  <si>
    <t>19</t>
  </si>
  <si>
    <t>22</t>
  </si>
  <si>
    <t>77</t>
  </si>
  <si>
    <t>89</t>
  </si>
  <si>
    <t>99</t>
  </si>
  <si>
    <t>21</t>
  </si>
  <si>
    <t>23</t>
  </si>
  <si>
    <t>24</t>
  </si>
  <si>
    <t>25</t>
  </si>
  <si>
    <t>26</t>
  </si>
  <si>
    <t>28</t>
  </si>
  <si>
    <t>29</t>
  </si>
  <si>
    <t>30</t>
  </si>
  <si>
    <t>31</t>
  </si>
  <si>
    <t>40</t>
  </si>
  <si>
    <t>41</t>
  </si>
  <si>
    <t>42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</si>
  <si>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</si>
  <si>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</si>
  <si>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</si>
  <si>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</si>
  <si>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</si>
  <si>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</si>
  <si>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</si>
  <si>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</si>
  <si>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</si>
  <si>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</si>
  <si>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</si>
  <si>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</si>
  <si>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</si>
  <si>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</si>
  <si>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</si>
  <si>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</si>
  <si>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</si>
  <si>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</si>
  <si>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</si>
  <si>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</si>
  <si>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</si>
  <si>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</si>
  <si>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</si>
  <si>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</si>
  <si>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</si>
  <si>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</si>
  <si>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</si>
  <si>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</si>
  <si>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</si>
  <si>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</si>
  <si>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</si>
  <si>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</si>
  <si>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78</t>
  </si>
  <si>
    <t>79</t>
  </si>
  <si>
    <t>81</t>
  </si>
  <si>
    <t>82</t>
  </si>
  <si>
    <t>83</t>
  </si>
  <si>
    <t>84</t>
  </si>
  <si>
    <t>85</t>
  </si>
  <si>
    <t>86</t>
  </si>
  <si>
    <t>87</t>
  </si>
  <si>
    <t>88</t>
  </si>
  <si>
    <t>90</t>
  </si>
  <si>
    <t>91</t>
  </si>
  <si>
    <t>93</t>
  </si>
  <si>
    <t>95</t>
  </si>
  <si>
    <t>96</t>
  </si>
  <si>
    <t>97</t>
  </si>
  <si>
    <t>98</t>
  </si>
  <si>
    <t>27</t>
  </si>
  <si>
    <t>16</t>
  </si>
  <si>
    <t>dimanche</t>
  </si>
  <si>
    <t>Lundi</t>
  </si>
  <si>
    <t>Mardi</t>
  </si>
  <si>
    <t>Mercredi</t>
  </si>
  <si>
    <t>Jeudi</t>
  </si>
  <si>
    <t>N°</t>
  </si>
  <si>
    <t>S 1</t>
  </si>
  <si>
    <t>S 2</t>
  </si>
  <si>
    <t>S 3</t>
  </si>
  <si>
    <t>S 4</t>
  </si>
  <si>
    <t>S 5</t>
  </si>
  <si>
    <t>S 6</t>
  </si>
  <si>
    <t>S 7</t>
  </si>
  <si>
    <t>Options</t>
  </si>
  <si>
    <t>Remarque</t>
  </si>
  <si>
    <t>33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</si>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</sst>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General;s\t\d;&quot;&quot;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Arial"/>
      <family val="2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ae_Granada"/>
      <family val="1"/>
    </font>
    <font>
      <b/>
      <sz val="18"/>
      <color theme="1"/>
      <name val="Calibri"/>
      <family val="2"/>
      <scheme val="minor"/>
    </font>
    <font>
      <sz val="16"/>
      <color theme="1"/>
      <name val="Times New Roman"/>
      <family val="1"/>
    </font>
    <font>
      <b/>
      <sz val="2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1" fillId="0" borderId="0" xfId="1"/>
    <xf numFmtId="0" fontId="4" fillId="0" borderId="0" xfId="1" applyFont="1" applyAlignment="1">
      <alignment horizontal="center"/>
    </xf>
    <xf numFmtId="0" fontId="6" fillId="0" borderId="0" xfId="1" applyFont="1" applyAlignment="1">
      <alignment horizontal="center" vertical="center"/>
    </xf>
    <xf numFmtId="0" fontId="6" fillId="0" borderId="0" xfId="1" applyFont="1" applyAlignment="1">
      <alignment vertical="center"/>
    </xf>
    <xf numFmtId="0" fontId="2" fillId="0" borderId="0" xfId="0" applyFont="1" applyAlignment="1">
      <alignment horizontal="center"/>
    </xf>
    <xf numFmtId="0" fontId="7" fillId="2" borderId="9" xfId="0" applyFont="1" applyFill="1" applyBorder="1" applyAlignment="1">
      <alignment horizontal="center"/>
    </xf>
    <xf numFmtId="49" fontId="8" fillId="0" borderId="2" xfId="0" applyNumberFormat="1" applyFont="1" applyBorder="1" applyAlignment="1">
      <alignment horizontal="center" vertical="center" wrapText="1"/>
    </xf>
    <xf numFmtId="49" fontId="8" fillId="0" borderId="1" xfId="0" applyNumberFormat="1" applyFont="1" applyBorder="1" applyAlignment="1">
      <alignment horizontal="center" vertical="center" wrapText="1"/>
    </xf>
    <xf numFmtId="49" fontId="8" fillId="0" borderId="3" xfId="0" applyNumberFormat="1" applyFont="1" applyBorder="1" applyAlignment="1">
      <alignment horizontal="center" vertical="center"/>
    </xf>
    <xf numFmtId="49" fontId="8" fillId="0" borderId="4" xfId="0" applyNumberFormat="1" applyFont="1" applyBorder="1" applyAlignment="1">
      <alignment horizontal="center" vertical="center" wrapText="1"/>
    </xf>
    <xf numFmtId="49" fontId="8" fillId="0" borderId="2" xfId="0" applyNumberFormat="1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49" fontId="8" fillId="0" borderId="3" xfId="0" applyNumberFormat="1" applyFont="1" applyBorder="1" applyAlignment="1">
      <alignment horizontal="center" vertical="center" wrapText="1"/>
    </xf>
    <xf numFmtId="49" fontId="8" fillId="0" borderId="4" xfId="0" applyNumberFormat="1" applyFont="1" applyBorder="1" applyAlignment="1">
      <alignment horizontal="center" vertical="center"/>
    </xf>
    <xf numFmtId="49" fontId="8" fillId="0" borderId="5" xfId="0" applyNumberFormat="1" applyFont="1" applyBorder="1" applyAlignment="1">
      <alignment horizontal="center" vertical="center" wrapText="1"/>
    </xf>
    <xf numFmtId="49" fontId="8" fillId="0" borderId="6" xfId="0" applyNumberFormat="1" applyFont="1" applyBorder="1" applyAlignment="1">
      <alignment horizontal="center" vertical="center" wrapText="1"/>
    </xf>
    <xf numFmtId="0" fontId="9" fillId="2" borderId="1" xfId="1" applyFont="1" applyFill="1" applyBorder="1" applyAlignment="1">
      <alignment horizontal="center"/>
    </xf>
    <xf numFmtId="0" fontId="9" fillId="2" borderId="4" xfId="1" applyFont="1" applyFill="1" applyBorder="1"/>
    <xf numFmtId="49" fontId="9" fillId="2" borderId="1" xfId="1" applyNumberFormat="1" applyFont="1" applyFill="1" applyBorder="1" applyAlignment="1">
      <alignment horizontal="center" vertical="center"/>
    </xf>
    <xf numFmtId="0" fontId="11" fillId="4" borderId="0" xfId="0" applyFont="1" applyFill="1" applyAlignment="1">
      <alignment vertical="center"/>
    </xf>
    <xf numFmtId="0" fontId="9" fillId="3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6" xfId="1" applyFont="1" applyBorder="1" applyAlignment="1" applyProtection="1">
      <alignment horizontal="center"/>
      <protection locked="0"/>
    </xf>
    <xf numFmtId="0" fontId="9" fillId="0" borderId="4" xfId="1" applyFont="1" applyBorder="1" applyAlignment="1" applyProtection="1">
      <alignment horizontal="center"/>
      <protection locked="0"/>
    </xf>
    <xf numFmtId="0" fontId="10" fillId="0" borderId="6" xfId="1" applyFont="1" applyBorder="1" applyAlignment="1">
      <alignment horizontal="center"/>
    </xf>
    <xf numFmtId="0" fontId="10" fillId="0" borderId="4" xfId="1" applyFont="1" applyBorder="1" applyAlignment="1">
      <alignment horizontal="center"/>
    </xf>
    <xf numFmtId="0" fontId="4" fillId="0" borderId="0" xfId="1" applyFont="1" applyAlignment="1">
      <alignment horizontal="left"/>
    </xf>
    <xf numFmtId="0" fontId="9" fillId="2" borderId="6" xfId="1" applyFont="1" applyFill="1" applyBorder="1" applyAlignment="1">
      <alignment horizontal="center"/>
    </xf>
    <xf numFmtId="0" fontId="9" fillId="2" borderId="7" xfId="1" applyFont="1" applyFill="1" applyBorder="1" applyAlignment="1">
      <alignment horizontal="center"/>
    </xf>
    <xf numFmtId="0" fontId="9" fillId="2" borderId="4" xfId="1" applyFont="1" applyFill="1" applyBorder="1" applyAlignment="1">
      <alignment horizontal="center"/>
    </xf>
    <xf numFmtId="0" fontId="7" fillId="3" borderId="10" xfId="0" applyFont="1" applyFill="1" applyBorder="1" applyAlignment="1">
      <alignment horizontal="center"/>
    </xf>
    <xf numFmtId="0" fontId="7" fillId="3" borderId="11" xfId="0" applyFont="1" applyFill="1" applyBorder="1" applyAlignment="1">
      <alignment horizontal="center"/>
    </xf>
    <xf numFmtId="0" fontId="7" fillId="3" borderId="12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2" fillId="0" borderId="13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8" fontId="7" fillId="2" borderId="10" xfId="0" applyNumberFormat="1" applyFont="1" applyFill="1" applyBorder="1" applyAlignment="1">
      <alignment horizontal="center"/>
    </xf>
    <xf numFmtId="8" fontId="7" fillId="2" borderId="11" xfId="0" applyNumberFormat="1" applyFont="1" applyFill="1" applyBorder="1" applyAlignment="1">
      <alignment horizontal="center"/>
    </xf>
    <xf numFmtId="8" fontId="7" fillId="2" borderId="12" xfId="0" applyNumberFormat="1" applyFont="1" applyFill="1" applyBorder="1" applyAlignment="1">
      <alignment horizontal="center"/>
    </xf>
    <xf numFmtId="164" fontId="9" fillId="0" borderId="1" xfId="0" applyNumberFormat="1" applyFont="1" applyBorder="1" applyAlignment="1">
      <alignment horizontal="center"/>
    </xf>
    <xf numFmtId="164" fontId="9" fillId="4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2" xfId="1" xr:uid="{C7CD2872-11D2-4CD4-BE51-6D85B966B658}"/>
  </cellStyles>
  <dxfs count="1"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B1D23D-1CBB-4E75-8B70-035BEA24EC52}">
  <dimension ref="A1:U14"/>
  <sheetViews>
    <sheetView tabSelected="1" workbookViewId="0">
      <selection activeCell="B1" sqref="B1:C1"/>
    </sheetView>
  </sheetViews>
  <sheetFormatPr baseColWidth="10" defaultRowHeight="14.4"/>
  <cols>
    <col min="1" max="1" width="8" customWidth="1"/>
    <col min="2" max="2" width="17.88671875" customWidth="1"/>
    <col min="5" max="5" width="42" customWidth="1"/>
    <col min="6" max="6" width="16.88671875" bestFit="1" customWidth="1"/>
    <col min="10" max="10" width="4.5546875" customWidth="1"/>
  </cols>
  <sheetData>
    <row r="1" spans="1:21" ht="45" customHeight="1">
      <c r="A1" s="2"/>
      <c r="B1" s="29" t="s">
        <v>101</v>
      </c>
      <c r="C1" s="30"/>
      <c r="D1" s="5"/>
      <c r="E1" s="5"/>
      <c r="F1" s="5"/>
      <c r="G1" s="5"/>
      <c r="H1" s="5"/>
      <c r="I1" s="5"/>
      <c r="J1" s="5"/>
      <c r="K1" s="5"/>
      <c r="L1" s="2"/>
      <c r="M1" s="2"/>
      <c r="N1" s="2"/>
      <c r="O1" s="2"/>
    </row>
    <row r="2" spans="1:21" ht="18.75" customHeight="1">
      <c r="A2" s="2"/>
      <c r="B2" s="2"/>
      <c r="C2" s="5"/>
      <c r="D2" s="5"/>
      <c r="E2" s="5"/>
      <c r="F2" s="5"/>
      <c r="G2" s="5"/>
      <c r="H2" s="5"/>
      <c r="I2" s="5"/>
      <c r="J2" s="5"/>
      <c r="K2" s="5"/>
      <c r="L2" s="31"/>
      <c r="M2" s="31"/>
      <c r="N2" s="31"/>
      <c r="O2" s="3"/>
      <c r="U2" t="s">
        <v>101</v>
      </c>
    </row>
    <row r="3" spans="1:21" ht="22.8">
      <c r="A3" s="2"/>
      <c r="B3" s="2"/>
      <c r="C3" s="2"/>
      <c r="D3" s="4"/>
      <c r="E3" s="4"/>
      <c r="F3" s="4"/>
      <c r="G3" s="4"/>
      <c r="H3" s="4"/>
      <c r="I3" s="4"/>
      <c r="J3" s="4"/>
      <c r="K3" s="4"/>
      <c r="L3" s="2"/>
      <c r="M3" s="2"/>
      <c r="N3" s="2"/>
      <c r="O3" s="2"/>
      <c r="P3" s="2"/>
      <c r="Q3" s="2"/>
      <c r="U3" t="s">
        <v>117</v>
      </c>
    </row>
    <row r="4" spans="1:21">
      <c r="U4" t="s">
        <v>118</v>
      </c>
    </row>
    <row r="5" spans="1:21" ht="25.8">
      <c r="A5" s="18" t="s">
        <v>106</v>
      </c>
      <c r="B5" s="19" t="s">
        <v>5</v>
      </c>
      <c r="C5" s="32" t="s">
        <v>114</v>
      </c>
      <c r="D5" s="33"/>
      <c r="E5" s="34"/>
      <c r="F5" s="20" t="s">
        <v>107</v>
      </c>
      <c r="G5" s="20" t="s">
        <v>108</v>
      </c>
      <c r="H5" s="20" t="s">
        <v>109</v>
      </c>
      <c r="I5" s="20" t="s">
        <v>110</v>
      </c>
      <c r="J5" s="21"/>
      <c r="K5" s="20" t="s">
        <v>111</v>
      </c>
      <c r="L5" s="20" t="s">
        <v>112</v>
      </c>
      <c r="M5" s="20" t="s">
        <v>113</v>
      </c>
      <c r="N5" s="32" t="s">
        <v>115</v>
      </c>
      <c r="O5" s="34"/>
      <c r="U5" t="s">
        <v>119</v>
      </c>
    </row>
    <row r="6" spans="1:21" ht="25.8">
      <c r="A6" s="22">
        <f>IF(B6&gt;0,ROW()-5,"")</f>
        <v>1</v>
      </c>
      <c r="B6" s="23" t="s">
        <v>14</v>
      </c>
      <c r="C6" s="24" t="str">
        <f>VLOOKUP(B6,Feuil2!$A$1:$AE$9,2,0)</f>
        <v>math</v>
      </c>
      <c r="D6" s="25"/>
      <c r="E6" s="26"/>
      <c r="F6" s="47" cm="1">
        <f t="array" aca="1" ref="F6" ca="1">SUMPRODUCT((Feuil2!$A$3:$A$9=Feuil1!$B6)*(Feuil2!$B$3:$B$9=$C6)*(OFFSET(Feuil2!$C$3:$C$9,,MATCH(Feuil1!$B$1,Feuil2!$C$1:$AE$1,0)-1,)))</f>
        <v>1</v>
      </c>
      <c r="G6" s="47" cm="1">
        <f t="array" aca="1" ref="G6" ca="1">SUMPRODUCT((Feuil2!$A$3:$A$9=Feuil1!$B6)*(Feuil2!$B$3:$B$9=$C6)*(OFFSET(Feuil2!$C$3:$C$9,,MATCH(Feuil1!$B$1,Feuil2!$C$1:$AE$1,0)-0,)))</f>
        <v>2</v>
      </c>
      <c r="H6" s="47" cm="1">
        <f t="array" aca="1" ref="H6" ca="1">SUMPRODUCT((Feuil2!$A$3:$A$9=Feuil1!$B6)*(Feuil2!$B$3:$B$9=$C6)*(OFFSET(Feuil2!$C$3:$C$9,,MATCH(Feuil1!$B$1,Feuil2!$C$1:$AE$1,0)+1,)))</f>
        <v>3</v>
      </c>
      <c r="I6" s="47" cm="1">
        <f t="array" aca="1" ref="I6" ca="1">SUMPRODUCT((Feuil2!$A$3:$A$9=Feuil1!$B6)*(Feuil2!$B$3:$B$9=$C6)*(OFFSET(Feuil2!$C$3:$C$9,,MATCH(Feuil1!$B$1,Feuil2!$C$1:$AE$1,0)+2,)))</f>
        <v>0</v>
      </c>
      <c r="J6" s="48"/>
      <c r="K6" s="47" cm="1">
        <f t="array" aca="1" ref="K6" ca="1">SUMPRODUCT((Feuil2!$A$3:$A$9=Feuil1!$B6)*(Feuil2!$B$3:$B$9=$C6)*(OFFSET(Feuil2!$C$3:$C$9,,MATCH(Feuil1!$B$1,Feuil2!$C$1:$AE$1,0)+3,)))</f>
        <v>4</v>
      </c>
      <c r="L6" s="47" cm="1">
        <f t="array" aca="1" ref="L6" ca="1">SUMPRODUCT((Feuil2!$A$3:$A$9=Feuil1!$B6)*(Feuil2!$B$3:$B$9=$C6)*(OFFSET(Feuil2!$C$3:$C$9,,MATCH(Feuil1!$B$1,Feuil2!$C$1:$AE$1,0)+4,)))</f>
        <v>5</v>
      </c>
      <c r="M6" s="47" cm="1">
        <f t="array" aca="1" ref="M6" ca="1">SUMPRODUCT((Feuil2!$A$3:$A$9=Feuil1!$B6)*(Feuil2!$B$3:$B$9=$C6)*(OFFSET(Feuil2!$C$3:$C$9,,MATCH(Feuil1!$B$1,Feuil2!$C$1:$AE$1,0)+5,)))</f>
        <v>33</v>
      </c>
      <c r="N6" s="27"/>
      <c r="O6" s="28"/>
      <c r="U6" t="s">
        <v>120</v>
      </c>
    </row>
    <row r="7" spans="1:21" ht="25.8">
      <c r="A7" s="22">
        <f t="shared" ref="A7:A12" si="0">IF(B7&gt;0,ROW()-5,"")</f>
        <v>2</v>
      </c>
      <c r="B7" s="23" t="s">
        <v>15</v>
      </c>
      <c r="C7" s="24" t="str">
        <f>VLOOKUP(B7,Feuil2!$A$1:$AE$9,2,0)</f>
        <v>phy</v>
      </c>
      <c r="D7" s="25"/>
      <c r="E7" s="26"/>
      <c r="F7" s="47" cm="1">
        <f t="array" aca="1" ref="F7" ca="1">SUMPRODUCT((Feuil2!$A$3:$A$9=Feuil1!$B7)*(Feuil2!$B$3:$B$9=$C7)*(OFFSET(Feuil2!$C$3:$C$9,,MATCH(Feuil1!$B$1,Feuil2!$C$1:$AE$1,0)-1,)))</f>
        <v>14</v>
      </c>
      <c r="G7" s="47" cm="1">
        <f t="array" aca="1" ref="G7" ca="1">SUMPRODUCT((Feuil2!$A$3:$A$9=Feuil1!$B7)*(Feuil2!$B$3:$B$9=$C7)*(OFFSET(Feuil2!$C$3:$C$9,,MATCH(Feuil1!$B$1,Feuil2!$C$1:$AE$1,0)-0,)))</f>
        <v>15</v>
      </c>
      <c r="H7" s="47" cm="1">
        <f t="array" aca="1" ref="H7" ca="1">SUMPRODUCT((Feuil2!$A$3:$A$9=Feuil1!$B7)*(Feuil2!$B$3:$B$9=$C7)*(OFFSET(Feuil2!$C$3:$C$9,,MATCH(Feuil1!$B$1,Feuil2!$C$1:$AE$1,0)+1,)))</f>
        <v>0</v>
      </c>
      <c r="I7" s="47" cm="1">
        <f t="array" aca="1" ref="I7" ca="1">SUMPRODUCT((Feuil2!$A$3:$A$9=Feuil1!$B7)*(Feuil2!$B$3:$B$9=$C7)*(OFFSET(Feuil2!$C$3:$C$9,,MATCH(Feuil1!$B$1,Feuil2!$C$1:$AE$1,0)+2,)))</f>
        <v>16</v>
      </c>
      <c r="J7" s="48"/>
      <c r="K7" s="47" cm="1">
        <f t="array" aca="1" ref="K7" ca="1">SUMPRODUCT((Feuil2!$A$3:$A$9=Feuil1!$B7)*(Feuil2!$B$3:$B$9=$C7)*(OFFSET(Feuil2!$C$3:$C$9,,MATCH(Feuil1!$B$1,Feuil2!$C$1:$AE$1,0)+3,)))</f>
        <v>0</v>
      </c>
      <c r="L7" s="47" cm="1">
        <f t="array" aca="1" ref="L7" ca="1">SUMPRODUCT((Feuil2!$A$3:$A$9=Feuil1!$B7)*(Feuil2!$B$3:$B$9=$C7)*(OFFSET(Feuil2!$C$3:$C$9,,MATCH(Feuil1!$B$1,Feuil2!$C$1:$AE$1,0)+4,)))</f>
        <v>0</v>
      </c>
      <c r="M7" s="47" cm="1">
        <f t="array" aca="1" ref="M7" ca="1">SUMPRODUCT((Feuil2!$A$3:$A$9=Feuil1!$B7)*(Feuil2!$B$3:$B$9=$C7)*(OFFSET(Feuil2!$C$3:$C$9,,MATCH(Feuil1!$B$1,Feuil2!$C$1:$AE$1,0)+5,)))</f>
        <v>47</v>
      </c>
      <c r="N7" s="27"/>
      <c r="O7" s="28"/>
      <c r="U7" t="s">
        <v>121</v>
      </c>
    </row>
    <row r="8" spans="1:21" ht="25.8">
      <c r="A8" s="22">
        <f t="shared" si="0"/>
        <v>3</v>
      </c>
      <c r="B8" s="23" t="s">
        <v>16</v>
      </c>
      <c r="C8" s="24" t="str">
        <f>VLOOKUP(B8,Feuil2!$A$1:$AE$9,2,0)</f>
        <v xml:space="preserve">Histoire </v>
      </c>
      <c r="D8" s="25"/>
      <c r="E8" s="26"/>
      <c r="F8" s="47" cm="1">
        <f t="array" aca="1" ref="F8" ca="1">SUMPRODUCT((Feuil2!$A$3:$A$9=Feuil1!$B8)*(Feuil2!$B$3:$B$9=$C8)*(OFFSET(Feuil2!$C$3:$C$9,,MATCH(Feuil1!$B$1,Feuil2!$C$1:$AE$1,0)-1,)))</f>
        <v>13</v>
      </c>
      <c r="G8" s="47" cm="1">
        <f t="array" aca="1" ref="G8" ca="1">SUMPRODUCT((Feuil2!$A$3:$A$9=Feuil1!$B8)*(Feuil2!$B$3:$B$9=$C8)*(OFFSET(Feuil2!$C$3:$C$9,,MATCH(Feuil1!$B$1,Feuil2!$C$1:$AE$1,0)-0,)))</f>
        <v>11</v>
      </c>
      <c r="H8" s="47" cm="1">
        <f t="array" aca="1" ref="H8" ca="1">SUMPRODUCT((Feuil2!$A$3:$A$9=Feuil1!$B8)*(Feuil2!$B$3:$B$9=$C8)*(OFFSET(Feuil2!$C$3:$C$9,,MATCH(Feuil1!$B$1,Feuil2!$C$1:$AE$1,0)+1,)))</f>
        <v>25</v>
      </c>
      <c r="I8" s="47" cm="1">
        <f t="array" aca="1" ref="I8" ca="1">SUMPRODUCT((Feuil2!$A$3:$A$9=Feuil1!$B8)*(Feuil2!$B$3:$B$9=$C8)*(OFFSET(Feuil2!$C$3:$C$9,,MATCH(Feuil1!$B$1,Feuil2!$C$1:$AE$1,0)+2,)))</f>
        <v>52</v>
      </c>
      <c r="J8" s="48"/>
      <c r="K8" s="47" cm="1">
        <f t="array" aca="1" ref="K8" ca="1">SUMPRODUCT((Feuil2!$A$3:$A$9=Feuil1!$B8)*(Feuil2!$B$3:$B$9=$C8)*(OFFSET(Feuil2!$C$3:$C$9,,MATCH(Feuil1!$B$1,Feuil2!$C$1:$AE$1,0)+3,)))</f>
        <v>0</v>
      </c>
      <c r="L8" s="47" cm="1">
        <f t="array" aca="1" ref="L8" ca="1">SUMPRODUCT((Feuil2!$A$3:$A$9=Feuil1!$B8)*(Feuil2!$B$3:$B$9=$C8)*(OFFSET(Feuil2!$C$3:$C$9,,MATCH(Feuil1!$B$1,Feuil2!$C$1:$AE$1,0)+4,)))</f>
        <v>0</v>
      </c>
      <c r="M8" s="47" cm="1">
        <f t="array" aca="1" ref="M8" ca="1">SUMPRODUCT((Feuil2!$A$3:$A$9=Feuil1!$B8)*(Feuil2!$B$3:$B$9=$C8)*(OFFSET(Feuil2!$C$3:$C$9,,MATCH(Feuil1!$B$1,Feuil2!$C$1:$AE$1,0)+5,)))</f>
        <v>0</v>
      </c>
      <c r="N8" s="27"/>
      <c r="O8" s="28"/>
      <c r="U8" t="s">
        <v>122</v>
      </c>
    </row>
    <row r="9" spans="1:21" ht="25.8">
      <c r="A9" s="22">
        <f t="shared" si="0"/>
        <v>4</v>
      </c>
      <c r="B9" s="23" t="s">
        <v>17</v>
      </c>
      <c r="C9" s="24" t="str">
        <f>VLOOKUP(B9,Feuil2!$A$1:$AE$9,2,0)</f>
        <v xml:space="preserve"> Géographie </v>
      </c>
      <c r="D9" s="25"/>
      <c r="E9" s="26"/>
      <c r="F9" s="47" cm="1">
        <f t="array" aca="1" ref="F9" ca="1">SUMPRODUCT((Feuil2!$A$3:$A$9=Feuil1!$B9)*(Feuil2!$B$3:$B$9=$C9)*(OFFSET(Feuil2!$C$3:$C$9,,MATCH(Feuil1!$B$1,Feuil2!$C$1:$AE$1,0)-1,)))</f>
        <v>0</v>
      </c>
      <c r="G9" s="47" cm="1">
        <f t="array" aca="1" ref="G9" ca="1">SUMPRODUCT((Feuil2!$A$3:$A$9=Feuil1!$B9)*(Feuil2!$B$3:$B$9=$C9)*(OFFSET(Feuil2!$C$3:$C$9,,MATCH(Feuil1!$B$1,Feuil2!$C$1:$AE$1,0)-0,)))</f>
        <v>0</v>
      </c>
      <c r="H9" s="47" cm="1">
        <f t="array" aca="1" ref="H9" ca="1">SUMPRODUCT((Feuil2!$A$3:$A$9=Feuil1!$B9)*(Feuil2!$B$3:$B$9=$C9)*(OFFSET(Feuil2!$C$3:$C$9,,MATCH(Feuil1!$B$1,Feuil2!$C$1:$AE$1,0)+1,)))</f>
        <v>89</v>
      </c>
      <c r="I9" s="47" cm="1">
        <f t="array" aca="1" ref="I9" ca="1">SUMPRODUCT((Feuil2!$A$3:$A$9=Feuil1!$B9)*(Feuil2!$B$3:$B$9=$C9)*(OFFSET(Feuil2!$C$3:$C$9,,MATCH(Feuil1!$B$1,Feuil2!$C$1:$AE$1,0)+2,)))</f>
        <v>88</v>
      </c>
      <c r="J9" s="48"/>
      <c r="K9" s="47" cm="1">
        <f t="array" aca="1" ref="K9" ca="1">SUMPRODUCT((Feuil2!$A$3:$A$9=Feuil1!$B9)*(Feuil2!$B$3:$B$9=$C9)*(OFFSET(Feuil2!$C$3:$C$9,,MATCH(Feuil1!$B$1,Feuil2!$C$1:$AE$1,0)+3,)))</f>
        <v>87</v>
      </c>
      <c r="L9" s="47" cm="1">
        <f t="array" aca="1" ref="L9" ca="1">SUMPRODUCT((Feuil2!$A$3:$A$9=Feuil1!$B9)*(Feuil2!$B$3:$B$9=$C9)*(OFFSET(Feuil2!$C$3:$C$9,,MATCH(Feuil1!$B$1,Feuil2!$C$1:$AE$1,0)+4,)))</f>
        <v>86</v>
      </c>
      <c r="M9" s="47" cm="1">
        <f t="array" aca="1" ref="M9" ca="1">SUMPRODUCT((Feuil2!$A$3:$A$9=Feuil1!$B9)*(Feuil2!$B$3:$B$9=$C9)*(OFFSET(Feuil2!$C$3:$C$9,,MATCH(Feuil1!$B$1,Feuil2!$C$1:$AE$1,0)+5,)))</f>
        <v>0</v>
      </c>
      <c r="N9" s="27"/>
      <c r="O9" s="28"/>
    </row>
    <row r="10" spans="1:21" ht="25.8">
      <c r="A10" s="22">
        <f t="shared" si="0"/>
        <v>5</v>
      </c>
      <c r="B10" s="23" t="s">
        <v>18</v>
      </c>
      <c r="C10" s="24" t="str">
        <f>VLOOKUP(B10,Feuil2!$A$1:$AE$9,2,0)</f>
        <v>Sciences</v>
      </c>
      <c r="D10" s="25"/>
      <c r="E10" s="26"/>
      <c r="F10" s="47" cm="1">
        <f t="array" aca="1" ref="F10" ca="1">SUMPRODUCT((Feuil2!$A$3:$A$9=Feuil1!$B10)*(Feuil2!$B$3:$B$9=$C10)*(OFFSET(Feuil2!$C$3:$C$9,,MATCH(Feuil1!$B$1,Feuil2!$C$1:$AE$1,0)-1,)))</f>
        <v>96</v>
      </c>
      <c r="G10" s="47" cm="1">
        <f t="array" aca="1" ref="G10" ca="1">SUMPRODUCT((Feuil2!$A$3:$A$9=Feuil1!$B10)*(Feuil2!$B$3:$B$9=$C10)*(OFFSET(Feuil2!$C$3:$C$9,,MATCH(Feuil1!$B$1,Feuil2!$C$1:$AE$1,0)-0,)))</f>
        <v>95</v>
      </c>
      <c r="H10" s="47" cm="1">
        <f t="array" aca="1" ref="H10" ca="1">SUMPRODUCT((Feuil2!$A$3:$A$9=Feuil1!$B10)*(Feuil2!$B$3:$B$9=$C10)*(OFFSET(Feuil2!$C$3:$C$9,,MATCH(Feuil1!$B$1,Feuil2!$C$1:$AE$1,0)+1,)))</f>
        <v>84</v>
      </c>
      <c r="I10" s="47" cm="1">
        <f t="array" aca="1" ref="I10" ca="1">SUMPRODUCT((Feuil2!$A$3:$A$9=Feuil1!$B10)*(Feuil2!$B$3:$B$9=$C10)*(OFFSET(Feuil2!$C$3:$C$9,,MATCH(Feuil1!$B$1,Feuil2!$C$1:$AE$1,0)+2,)))</f>
        <v>93</v>
      </c>
      <c r="J10" s="48"/>
      <c r="K10" s="47" cm="1">
        <f t="array" aca="1" ref="K10" ca="1">SUMPRODUCT((Feuil2!$A$3:$A$9=Feuil1!$B10)*(Feuil2!$B$3:$B$9=$C10)*(OFFSET(Feuil2!$C$3:$C$9,,MATCH(Feuil1!$B$1,Feuil2!$C$1:$AE$1,0)+3,)))</f>
        <v>91</v>
      </c>
      <c r="L10" s="47" cm="1">
        <f t="array" aca="1" ref="L10" ca="1">SUMPRODUCT((Feuil2!$A$3:$A$9=Feuil1!$B10)*(Feuil2!$B$3:$B$9=$C10)*(OFFSET(Feuil2!$C$3:$C$9,,MATCH(Feuil1!$B$1,Feuil2!$C$1:$AE$1,0)+4,)))</f>
        <v>90</v>
      </c>
      <c r="M10" s="47" cm="1">
        <f t="array" aca="1" ref="M10" ca="1">SUMPRODUCT((Feuil2!$A$3:$A$9=Feuil1!$B10)*(Feuil2!$B$3:$B$9=$C10)*(OFFSET(Feuil2!$C$3:$C$9,,MATCH(Feuil1!$B$1,Feuil2!$C$1:$AE$1,0)+5,)))</f>
        <v>0</v>
      </c>
      <c r="N10" s="27"/>
      <c r="O10" s="28"/>
    </row>
    <row r="11" spans="1:21" ht="25.8">
      <c r="A11" s="22">
        <f t="shared" si="0"/>
        <v>6</v>
      </c>
      <c r="B11" s="23" t="s">
        <v>19</v>
      </c>
      <c r="C11" s="24" t="str">
        <f>VLOOKUP(B11,Feuil2!$A$1:$AE$9,2,0)</f>
        <v>Education Physique</v>
      </c>
      <c r="D11" s="25"/>
      <c r="E11" s="26"/>
      <c r="F11" s="47" cm="1">
        <f t="array" aca="1" ref="F11" ca="1">SUMPRODUCT((Feuil2!$A$3:$A$9=Feuil1!$B11)*(Feuil2!$B$3:$B$9=$C11)*(OFFSET(Feuil2!$C$3:$C$9,,MATCH(Feuil1!$B$1,Feuil2!$C$1:$AE$1,0)-1,)))</f>
        <v>0</v>
      </c>
      <c r="G11" s="47" cm="1">
        <f t="array" aca="1" ref="G11" ca="1">SUMPRODUCT((Feuil2!$A$3:$A$9=Feuil1!$B11)*(Feuil2!$B$3:$B$9=$C11)*(OFFSET(Feuil2!$C$3:$C$9,,MATCH(Feuil1!$B$1,Feuil2!$C$1:$AE$1,0)-0,)))</f>
        <v>0</v>
      </c>
      <c r="H11" s="47" cm="1">
        <f t="array" aca="1" ref="H11" ca="1">SUMPRODUCT((Feuil2!$A$3:$A$9=Feuil1!$B11)*(Feuil2!$B$3:$B$9=$C11)*(OFFSET(Feuil2!$C$3:$C$9,,MATCH(Feuil1!$B$1,Feuil2!$C$1:$AE$1,0)+1,)))</f>
        <v>22</v>
      </c>
      <c r="I11" s="47" cm="1">
        <f t="array" aca="1" ref="I11" ca="1">SUMPRODUCT((Feuil2!$A$3:$A$9=Feuil1!$B11)*(Feuil2!$B$3:$B$9=$C11)*(OFFSET(Feuil2!$C$3:$C$9,,MATCH(Feuil1!$B$1,Feuil2!$C$1:$AE$1,0)+2,)))</f>
        <v>23</v>
      </c>
      <c r="J11" s="48"/>
      <c r="K11" s="47" cm="1">
        <f t="array" aca="1" ref="K11" ca="1">SUMPRODUCT((Feuil2!$A$3:$A$9=Feuil1!$B11)*(Feuil2!$B$3:$B$9=$C11)*(OFFSET(Feuil2!$C$3:$C$9,,MATCH(Feuil1!$B$1,Feuil2!$C$1:$AE$1,0)+3,)))</f>
        <v>24</v>
      </c>
      <c r="L11" s="47" cm="1">
        <f t="array" aca="1" ref="L11" ca="1">SUMPRODUCT((Feuil2!$A$3:$A$9=Feuil1!$B11)*(Feuil2!$B$3:$B$9=$C11)*(OFFSET(Feuil2!$C$3:$C$9,,MATCH(Feuil1!$B$1,Feuil2!$C$1:$AE$1,0)+4,)))</f>
        <v>25</v>
      </c>
      <c r="M11" s="47" cm="1">
        <f t="array" aca="1" ref="M11" ca="1">SUMPRODUCT((Feuil2!$A$3:$A$9=Feuil1!$B11)*(Feuil2!$B$3:$B$9=$C11)*(OFFSET(Feuil2!$C$3:$C$9,,MATCH(Feuil1!$B$1,Feuil2!$C$1:$AE$1,0)+5,)))</f>
        <v>0</v>
      </c>
      <c r="N11" s="27"/>
      <c r="O11" s="28"/>
    </row>
    <row r="12" spans="1:21" ht="25.8">
      <c r="A12" s="22">
        <f t="shared" si="0"/>
        <v>7</v>
      </c>
      <c r="B12" s="23" t="s">
        <v>20</v>
      </c>
      <c r="C12" s="24" t="str">
        <f>VLOOKUP(B12,Feuil2!$A$1:$AE$9,2,0)</f>
        <v>sport</v>
      </c>
      <c r="D12" s="25"/>
      <c r="E12" s="26"/>
      <c r="F12" s="47" cm="1">
        <f t="array" aca="1" ref="F12" ca="1">SUMPRODUCT((Feuil2!$A$3:$A$9=Feuil1!$B12)*(Feuil2!$B$3:$B$9=$C12)*(OFFSET(Feuil2!$C$3:$C$9,,MATCH(Feuil1!$B$1,Feuil2!$C$1:$AE$1,0)-1,)))</f>
        <v>97</v>
      </c>
      <c r="G12" s="47" cm="1">
        <f t="array" aca="1" ref="G12" ca="1">SUMPRODUCT((Feuil2!$A$3:$A$9=Feuil1!$B12)*(Feuil2!$B$3:$B$9=$C12)*(OFFSET(Feuil2!$C$3:$C$9,,MATCH(Feuil1!$B$1,Feuil2!$C$1:$AE$1,0)-0,)))</f>
        <v>98</v>
      </c>
      <c r="H12" s="47" cm="1">
        <f t="array" aca="1" ref="H12" ca="1">SUMPRODUCT((Feuil2!$A$3:$A$9=Feuil1!$B12)*(Feuil2!$B$3:$B$9=$C12)*(OFFSET(Feuil2!$C$3:$C$9,,MATCH(Feuil1!$B$1,Feuil2!$C$1:$AE$1,0)+1,)))</f>
        <v>99</v>
      </c>
      <c r="I12" s="47" cm="1">
        <f t="array" aca="1" ref="I12" ca="1">SUMPRODUCT((Feuil2!$A$3:$A$9=Feuil1!$B12)*(Feuil2!$B$3:$B$9=$C12)*(OFFSET(Feuil2!$C$3:$C$9,,MATCH(Feuil1!$B$1,Feuil2!$C$1:$AE$1,0)+2,)))</f>
        <v>30</v>
      </c>
      <c r="J12" s="48"/>
      <c r="K12" s="47" cm="1">
        <f t="array" aca="1" ref="K12" ca="1">SUMPRODUCT((Feuil2!$A$3:$A$9=Feuil1!$B12)*(Feuil2!$B$3:$B$9=$C12)*(OFFSET(Feuil2!$C$3:$C$9,,MATCH(Feuil1!$B$1,Feuil2!$C$1:$AE$1,0)+3,)))</f>
        <v>29</v>
      </c>
      <c r="L12" s="47" cm="1">
        <f t="array" aca="1" ref="L12" ca="1">SUMPRODUCT((Feuil2!$A$3:$A$9=Feuil1!$B12)*(Feuil2!$B$3:$B$9=$C12)*(OFFSET(Feuil2!$C$3:$C$9,,MATCH(Feuil1!$B$1,Feuil2!$C$1:$AE$1,0)+4,)))</f>
        <v>27</v>
      </c>
      <c r="M12" s="47" cm="1">
        <f t="array" aca="1" ref="M12" ca="1">SUMPRODUCT((Feuil2!$A$3:$A$9=Feuil1!$B12)*(Feuil2!$B$3:$B$9=$C12)*(OFFSET(Feuil2!$C$3:$C$9,,MATCH(Feuil1!$B$1,Feuil2!$C$1:$AE$1,0)+5,)))</f>
        <v>0</v>
      </c>
      <c r="N12" s="27"/>
      <c r="O12" s="28"/>
    </row>
    <row r="14" spans="1:21">
      <c r="B14" t="e" cm="1">
        <f t="array" aca="1" ref="B14" ca="1">OFFSET(Feuil2!C3:C9,,MATCH(Feuil1!$B$1,Feuil2!C1:AE1,0)-7,)</f>
        <v>#REF!</v>
      </c>
    </row>
  </sheetData>
  <mergeCells count="18">
    <mergeCell ref="B1:C1"/>
    <mergeCell ref="L2:N2"/>
    <mergeCell ref="C5:E5"/>
    <mergeCell ref="N5:O5"/>
    <mergeCell ref="C8:E8"/>
    <mergeCell ref="N8:O8"/>
    <mergeCell ref="C9:E9"/>
    <mergeCell ref="N9:O9"/>
    <mergeCell ref="C6:E6"/>
    <mergeCell ref="N6:O6"/>
    <mergeCell ref="C7:E7"/>
    <mergeCell ref="N7:O7"/>
    <mergeCell ref="C12:E12"/>
    <mergeCell ref="N12:O12"/>
    <mergeCell ref="C10:E10"/>
    <mergeCell ref="N10:O10"/>
    <mergeCell ref="C11:E11"/>
    <mergeCell ref="N11:O11"/>
  </mergeCells>
  <phoneticPr fontId="5" type="noConversion"/>
  <dataValidations count="1">
    <dataValidation type="list" allowBlank="1" showInputMessage="1" showErrorMessage="1" sqref="B1:C1" xr:uid="{CF8B6085-6D2A-49C9-B8B1-759165F6AAB5}">
      <formula1>$U$2:$U$8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51ECDED-A79F-44EA-BAAC-47946FCE2CCE}">
          <x14:formula1>
            <xm:f>Feuil2!$A$3:$A$9</xm:f>
          </x14:formula1>
          <xm:sqref>B6:B12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71D326-8A61-4858-8FD8-454B69DD539C}">
  <dimension ref="A1:AE9"/>
  <sheetViews>
    <sheetView workbookViewId="0">
      <selection activeCell="C1" sqref="C1:H1"/>
    </sheetView>
  </sheetViews>
  <sheetFormatPr baseColWidth="10" defaultRowHeight="14.4"/>
  <cols>
    <col min="2" max="2" width="29.33203125" customWidth="1"/>
    <col min="3" max="31" width="7.88671875" customWidth="1"/>
  </cols>
  <sheetData>
    <row r="1" spans="1:31" ht="21" customHeight="1" thickBot="1">
      <c r="A1" s="43" t="s">
        <v>5</v>
      </c>
      <c r="B1" s="41" t="s">
        <v>12</v>
      </c>
      <c r="C1" s="38" t="s">
        <v>101</v>
      </c>
      <c r="D1" s="39"/>
      <c r="E1" s="39"/>
      <c r="F1" s="39"/>
      <c r="G1" s="39"/>
      <c r="H1" s="39"/>
      <c r="I1" s="38" t="s">
        <v>102</v>
      </c>
      <c r="J1" s="39"/>
      <c r="K1" s="39"/>
      <c r="L1" s="39"/>
      <c r="M1" s="39"/>
      <c r="N1" s="40"/>
      <c r="O1" s="44" t="s">
        <v>103</v>
      </c>
      <c r="P1" s="45"/>
      <c r="Q1" s="45"/>
      <c r="R1" s="46"/>
      <c r="S1" s="35" t="s">
        <v>104</v>
      </c>
      <c r="T1" s="36"/>
      <c r="U1" s="36"/>
      <c r="V1" s="36"/>
      <c r="W1" s="36"/>
      <c r="X1" s="36"/>
      <c r="Y1" s="37"/>
      <c r="Z1" s="38" t="s">
        <v>105</v>
      </c>
      <c r="AA1" s="39"/>
      <c r="AB1" s="39"/>
      <c r="AC1" s="39"/>
      <c r="AD1" s="39"/>
      <c r="AE1" s="40"/>
    </row>
    <row r="2" spans="1:31" ht="21" customHeight="1">
      <c r="A2" s="42"/>
      <c r="B2" s="42"/>
      <c r="C2" s="7" t="s">
        <v>107</v>
      </c>
      <c r="D2" s="7" t="s">
        <v>108</v>
      </c>
      <c r="E2" s="7" t="s">
        <v>109</v>
      </c>
      <c r="F2" s="7" t="s">
        <v>110</v>
      </c>
      <c r="G2" s="7" t="s">
        <v>111</v>
      </c>
      <c r="H2" s="7" t="s">
        <v>112</v>
      </c>
      <c r="I2" s="7" t="s">
        <v>107</v>
      </c>
      <c r="J2" s="7" t="s">
        <v>108</v>
      </c>
      <c r="K2" s="7" t="s">
        <v>109</v>
      </c>
      <c r="L2" s="7" t="s">
        <v>110</v>
      </c>
      <c r="M2" s="7" t="s">
        <v>111</v>
      </c>
      <c r="N2" s="7" t="s">
        <v>112</v>
      </c>
      <c r="O2" s="7" t="s">
        <v>107</v>
      </c>
      <c r="P2" s="7" t="s">
        <v>108</v>
      </c>
      <c r="Q2" s="7" t="s">
        <v>109</v>
      </c>
      <c r="R2" s="7" t="s">
        <v>110</v>
      </c>
      <c r="S2" s="7" t="s">
        <v>107</v>
      </c>
      <c r="T2" s="7" t="s">
        <v>108</v>
      </c>
      <c r="U2" s="7" t="s">
        <v>109</v>
      </c>
      <c r="V2" s="7" t="s">
        <v>110</v>
      </c>
      <c r="W2" s="7" t="s">
        <v>111</v>
      </c>
      <c r="X2" s="7" t="s">
        <v>112</v>
      </c>
      <c r="Y2" s="7" t="s">
        <v>113</v>
      </c>
      <c r="Z2" s="7" t="s">
        <v>107</v>
      </c>
      <c r="AA2" s="7" t="s">
        <v>108</v>
      </c>
      <c r="AB2" s="7" t="s">
        <v>109</v>
      </c>
      <c r="AC2" s="7" t="s">
        <v>110</v>
      </c>
      <c r="AD2" s="7" t="s">
        <v>111</v>
      </c>
      <c r="AE2" s="7" t="s">
        <v>112</v>
      </c>
    </row>
    <row r="3" spans="1:31" ht="33" customHeight="1">
      <c r="A3" s="1" t="s">
        <v>14</v>
      </c>
      <c r="B3" s="1" t="s">
        <v>6</v>
      </c>
      <c r="C3" s="8" t="s">
        <v>0</v>
      </c>
      <c r="D3" s="9" t="s">
        <v>1</v>
      </c>
      <c r="E3" s="8" t="s">
        <v>2</v>
      </c>
      <c r="F3" s="10"/>
      <c r="G3" s="11" t="s">
        <v>3</v>
      </c>
      <c r="H3" s="9" t="s">
        <v>4</v>
      </c>
      <c r="I3" s="12" t="s">
        <v>116</v>
      </c>
      <c r="J3" s="13"/>
      <c r="K3" s="13"/>
      <c r="L3" s="10"/>
      <c r="M3" s="11" t="s">
        <v>21</v>
      </c>
      <c r="N3" s="9" t="s">
        <v>22</v>
      </c>
      <c r="O3" s="8" t="s">
        <v>23</v>
      </c>
      <c r="P3" s="9" t="s">
        <v>24</v>
      </c>
      <c r="Q3" s="9" t="s">
        <v>25</v>
      </c>
      <c r="R3" s="14" t="s">
        <v>26</v>
      </c>
      <c r="S3" s="9" t="s">
        <v>27</v>
      </c>
      <c r="T3" s="14" t="s">
        <v>28</v>
      </c>
      <c r="U3" s="9" t="s">
        <v>29</v>
      </c>
      <c r="V3" s="14" t="s">
        <v>30</v>
      </c>
      <c r="W3" s="15"/>
      <c r="X3" s="13"/>
      <c r="Y3" s="13"/>
      <c r="Z3" s="12" t="s">
        <v>31</v>
      </c>
      <c r="AA3" s="13"/>
      <c r="AB3" s="9" t="s">
        <v>32</v>
      </c>
      <c r="AC3" s="14" t="s">
        <v>33</v>
      </c>
      <c r="AD3" s="15"/>
      <c r="AE3" s="13"/>
    </row>
    <row r="4" spans="1:31" ht="33" customHeight="1">
      <c r="A4" s="1" t="s">
        <v>15</v>
      </c>
      <c r="B4" s="1" t="s">
        <v>7</v>
      </c>
      <c r="C4" s="8" t="s">
        <v>29</v>
      </c>
      <c r="D4" s="9" t="s">
        <v>30</v>
      </c>
      <c r="E4" s="13"/>
      <c r="F4" s="14" t="s">
        <v>100</v>
      </c>
      <c r="G4" s="15"/>
      <c r="H4" s="13"/>
      <c r="I4" s="8" t="s">
        <v>53</v>
      </c>
      <c r="J4" s="9" t="s">
        <v>52</v>
      </c>
      <c r="K4" s="9" t="s">
        <v>51</v>
      </c>
      <c r="L4" s="14" t="s">
        <v>50</v>
      </c>
      <c r="M4" s="11" t="s">
        <v>77</v>
      </c>
      <c r="N4" s="9" t="s">
        <v>78</v>
      </c>
      <c r="O4" s="8" t="s">
        <v>73</v>
      </c>
      <c r="P4" s="9" t="s">
        <v>71</v>
      </c>
      <c r="Q4" s="9" t="s">
        <v>70</v>
      </c>
      <c r="R4" s="10"/>
      <c r="S4" s="8" t="s">
        <v>43</v>
      </c>
      <c r="T4" s="9" t="s">
        <v>44</v>
      </c>
      <c r="U4" s="9" t="s">
        <v>45</v>
      </c>
      <c r="V4" s="14" t="s">
        <v>46</v>
      </c>
      <c r="W4" s="11" t="s">
        <v>47</v>
      </c>
      <c r="X4" s="9" t="s">
        <v>48</v>
      </c>
      <c r="Y4" s="13" t="s">
        <v>40</v>
      </c>
      <c r="Z4" s="12"/>
      <c r="AA4" s="13"/>
      <c r="AB4" s="9" t="s">
        <v>37</v>
      </c>
      <c r="AC4" s="14" t="s">
        <v>1</v>
      </c>
      <c r="AD4" s="15"/>
      <c r="AE4" s="13"/>
    </row>
    <row r="5" spans="1:31" ht="33" customHeight="1">
      <c r="A5" s="1" t="s">
        <v>16</v>
      </c>
      <c r="B5" s="1" t="s">
        <v>8</v>
      </c>
      <c r="C5" s="8" t="s">
        <v>28</v>
      </c>
      <c r="D5" s="9" t="s">
        <v>26</v>
      </c>
      <c r="E5" s="9" t="s">
        <v>41</v>
      </c>
      <c r="F5" s="14" t="s">
        <v>58</v>
      </c>
      <c r="G5" s="15"/>
      <c r="H5" s="13"/>
      <c r="I5" s="12"/>
      <c r="J5" s="13"/>
      <c r="K5" s="13"/>
      <c r="L5" s="10"/>
      <c r="M5" s="11" t="s">
        <v>80</v>
      </c>
      <c r="N5" s="9" t="s">
        <v>79</v>
      </c>
      <c r="O5" s="12"/>
      <c r="P5" s="9" t="s">
        <v>72</v>
      </c>
      <c r="Q5" s="9" t="s">
        <v>69</v>
      </c>
      <c r="R5" s="14" t="s">
        <v>62</v>
      </c>
      <c r="S5" s="8" t="s">
        <v>54</v>
      </c>
      <c r="T5" s="9" t="s">
        <v>55</v>
      </c>
      <c r="U5" s="13"/>
      <c r="V5" s="10"/>
      <c r="W5" s="11" t="s">
        <v>27</v>
      </c>
      <c r="X5" s="9" t="s">
        <v>2</v>
      </c>
      <c r="Y5" s="13"/>
      <c r="Z5" s="8" t="s">
        <v>34</v>
      </c>
      <c r="AA5" s="9" t="s">
        <v>27</v>
      </c>
      <c r="AB5" s="13"/>
      <c r="AC5" s="14" t="s">
        <v>49</v>
      </c>
      <c r="AD5" s="15"/>
      <c r="AE5" s="13"/>
    </row>
    <row r="6" spans="1:31" ht="33" customHeight="1">
      <c r="A6" s="1" t="s">
        <v>17</v>
      </c>
      <c r="B6" s="6" t="s">
        <v>9</v>
      </c>
      <c r="C6" s="12"/>
      <c r="D6" s="13"/>
      <c r="E6" s="9" t="s">
        <v>36</v>
      </c>
      <c r="F6" s="14" t="s">
        <v>91</v>
      </c>
      <c r="G6" s="11" t="s">
        <v>90</v>
      </c>
      <c r="H6" s="9" t="s">
        <v>89</v>
      </c>
      <c r="I6" s="12"/>
      <c r="J6" s="13"/>
      <c r="K6" s="13"/>
      <c r="L6" s="10"/>
      <c r="M6" s="11" t="s">
        <v>35</v>
      </c>
      <c r="N6" s="9" t="s">
        <v>81</v>
      </c>
      <c r="O6" s="8" t="s">
        <v>74</v>
      </c>
      <c r="P6" s="9" t="s">
        <v>67</v>
      </c>
      <c r="Q6" s="9" t="s">
        <v>68</v>
      </c>
      <c r="R6" s="10"/>
      <c r="S6" s="8" t="s">
        <v>53</v>
      </c>
      <c r="T6" s="9" t="s">
        <v>52</v>
      </c>
      <c r="U6" s="9" t="s">
        <v>51</v>
      </c>
      <c r="V6" s="14" t="s">
        <v>50</v>
      </c>
      <c r="W6" s="15"/>
      <c r="X6" s="13"/>
      <c r="Y6" s="13"/>
      <c r="Z6" s="8" t="s">
        <v>82</v>
      </c>
      <c r="AA6" s="9" t="s">
        <v>48</v>
      </c>
      <c r="AB6" s="9" t="s">
        <v>0</v>
      </c>
      <c r="AC6" s="10"/>
      <c r="AD6" s="15"/>
      <c r="AE6" s="13"/>
    </row>
    <row r="7" spans="1:31" ht="33" customHeight="1">
      <c r="A7" s="1" t="s">
        <v>18</v>
      </c>
      <c r="B7" s="1" t="s">
        <v>10</v>
      </c>
      <c r="C7" s="16" t="s">
        <v>96</v>
      </c>
      <c r="D7" s="16" t="s">
        <v>95</v>
      </c>
      <c r="E7" s="17" t="s">
        <v>87</v>
      </c>
      <c r="F7" s="17" t="s">
        <v>94</v>
      </c>
      <c r="G7" s="11" t="s">
        <v>93</v>
      </c>
      <c r="H7" s="9" t="s">
        <v>92</v>
      </c>
      <c r="I7" s="12"/>
      <c r="J7" s="13"/>
      <c r="K7" s="13"/>
      <c r="L7" s="10"/>
      <c r="M7" s="11" t="s">
        <v>83</v>
      </c>
      <c r="N7" s="9" t="s">
        <v>82</v>
      </c>
      <c r="O7" s="8" t="s">
        <v>75</v>
      </c>
      <c r="P7" s="9" t="s">
        <v>66</v>
      </c>
      <c r="Q7" s="13"/>
      <c r="R7" s="14" t="s">
        <v>63</v>
      </c>
      <c r="S7" s="12"/>
      <c r="T7" s="13"/>
      <c r="U7" s="9" t="s">
        <v>60</v>
      </c>
      <c r="V7" s="14" t="s">
        <v>61</v>
      </c>
      <c r="W7" s="15"/>
      <c r="X7" s="13"/>
      <c r="Y7" s="13" t="s">
        <v>31</v>
      </c>
      <c r="Z7" s="8" t="s">
        <v>41</v>
      </c>
      <c r="AA7" s="9" t="s">
        <v>98</v>
      </c>
      <c r="AB7" s="13"/>
      <c r="AC7" s="10"/>
      <c r="AD7" s="15"/>
      <c r="AE7" s="13"/>
    </row>
    <row r="8" spans="1:31" ht="33" customHeight="1">
      <c r="A8" s="1" t="s">
        <v>19</v>
      </c>
      <c r="B8" s="1" t="s">
        <v>11</v>
      </c>
      <c r="C8" s="12"/>
      <c r="D8" s="13"/>
      <c r="E8" s="17" t="s">
        <v>34</v>
      </c>
      <c r="F8" s="17" t="s">
        <v>39</v>
      </c>
      <c r="G8" s="11" t="s">
        <v>40</v>
      </c>
      <c r="H8" s="9" t="s">
        <v>41</v>
      </c>
      <c r="I8" s="12"/>
      <c r="J8" s="13"/>
      <c r="K8" s="13"/>
      <c r="L8" s="10"/>
      <c r="M8" s="11" t="s">
        <v>85</v>
      </c>
      <c r="N8" s="9" t="s">
        <v>84</v>
      </c>
      <c r="O8" s="12"/>
      <c r="P8" s="9" t="s">
        <v>65</v>
      </c>
      <c r="Q8" s="9" t="s">
        <v>64</v>
      </c>
      <c r="R8" s="10"/>
      <c r="S8" s="16" t="s">
        <v>57</v>
      </c>
      <c r="T8" s="16" t="s">
        <v>56</v>
      </c>
      <c r="U8" s="9" t="s">
        <v>58</v>
      </c>
      <c r="V8" s="14" t="s">
        <v>59</v>
      </c>
      <c r="W8" s="15"/>
      <c r="X8" s="13"/>
      <c r="Y8" s="13"/>
      <c r="Z8" s="8" t="s">
        <v>38</v>
      </c>
      <c r="AA8" s="9" t="s">
        <v>46</v>
      </c>
      <c r="AB8" s="13"/>
      <c r="AC8" s="14" t="s">
        <v>31</v>
      </c>
      <c r="AD8" s="15"/>
      <c r="AE8" s="13"/>
    </row>
    <row r="9" spans="1:31" ht="33" customHeight="1">
      <c r="A9" s="1" t="s">
        <v>20</v>
      </c>
      <c r="B9" s="1" t="s">
        <v>13</v>
      </c>
      <c r="C9" s="16" t="s">
        <v>97</v>
      </c>
      <c r="D9" s="16" t="s">
        <v>98</v>
      </c>
      <c r="E9" s="17" t="s">
        <v>37</v>
      </c>
      <c r="F9" s="17" t="s">
        <v>45</v>
      </c>
      <c r="G9" s="11" t="s">
        <v>44</v>
      </c>
      <c r="H9" s="9" t="s">
        <v>99</v>
      </c>
      <c r="I9" s="12"/>
      <c r="J9" s="9" t="s">
        <v>88</v>
      </c>
      <c r="K9" s="9" t="s">
        <v>87</v>
      </c>
      <c r="L9" s="14" t="s">
        <v>86</v>
      </c>
      <c r="M9" s="15"/>
      <c r="N9" s="13"/>
      <c r="O9" s="8" t="s">
        <v>76</v>
      </c>
      <c r="P9" s="13"/>
      <c r="Q9" s="9" t="s">
        <v>38</v>
      </c>
      <c r="R9" s="14" t="s">
        <v>34</v>
      </c>
      <c r="S9" s="9" t="s">
        <v>39</v>
      </c>
      <c r="T9" s="14" t="s">
        <v>40</v>
      </c>
      <c r="U9" s="9" t="s">
        <v>41</v>
      </c>
      <c r="V9" s="14" t="s">
        <v>42</v>
      </c>
      <c r="W9" s="15"/>
      <c r="X9" s="13"/>
      <c r="Y9" s="13" t="s">
        <v>27</v>
      </c>
      <c r="Z9" s="12"/>
      <c r="AA9" s="13"/>
      <c r="AB9" s="13"/>
      <c r="AC9" s="10"/>
      <c r="AD9" s="11" t="s">
        <v>35</v>
      </c>
      <c r="AE9" s="9" t="s">
        <v>36</v>
      </c>
    </row>
  </sheetData>
  <mergeCells count="7">
    <mergeCell ref="S1:Y1"/>
    <mergeCell ref="Z1:AE1"/>
    <mergeCell ref="B1:B2"/>
    <mergeCell ref="A1:A2"/>
    <mergeCell ref="C1:H1"/>
    <mergeCell ref="I1:N1"/>
    <mergeCell ref="O1:R1"/>
  </mergeCells>
  <phoneticPr fontId="5" type="noConversion"/>
  <conditionalFormatting sqref="C3:AE9">
    <cfRule type="expression" dxfId="0" priority="1" stopIfTrue="1">
      <formula>LEN(TRIM(C3))=0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koch gilles</cp:lastModifiedBy>
  <dcterms:created xsi:type="dcterms:W3CDTF">2023-11-02T18:55:05Z</dcterms:created>
  <dcterms:modified xsi:type="dcterms:W3CDTF">2023-11-02T20:48:50Z</dcterms:modified>
</cp:coreProperties>
</file>