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89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8" i="1"/>
  <c r="F26"/>
  <c r="G26"/>
  <c r="H26"/>
  <c r="I26"/>
  <c r="J26"/>
  <c r="E26"/>
  <c r="C7"/>
  <c r="I30"/>
  <c r="C8"/>
  <c r="C9"/>
  <c r="C10"/>
  <c r="C11"/>
  <c r="C12"/>
  <c r="C13"/>
  <c r="C14"/>
  <c r="C15"/>
  <c r="C16"/>
  <c r="C17"/>
  <c r="C18"/>
  <c r="C19"/>
  <c r="C20"/>
  <c r="C21"/>
  <c r="C22"/>
  <c r="C23"/>
  <c r="C24"/>
  <c r="C5"/>
  <c r="I29"/>
  <c r="I28"/>
  <c r="P9"/>
  <c r="P10"/>
  <c r="P11"/>
  <c r="P12"/>
  <c r="P13"/>
  <c r="P14"/>
  <c r="P15"/>
  <c r="P16"/>
  <c r="P17"/>
  <c r="P18"/>
  <c r="P19"/>
  <c r="P20"/>
  <c r="P21"/>
  <c r="P22"/>
  <c r="P23"/>
  <c r="P24"/>
  <c r="P8"/>
  <c r="P7"/>
  <c r="P6"/>
  <c r="P5"/>
  <c r="I31"/>
  <c r="I33"/>
  <c r="I32"/>
  <c r="I35" l="1"/>
  <c r="I34"/>
  <c r="C6"/>
  <c r="V3"/>
  <c r="V4"/>
  <c r="V5"/>
  <c r="V6"/>
  <c r="V7"/>
  <c r="V8"/>
  <c r="V9"/>
  <c r="V10"/>
  <c r="V11"/>
  <c r="V12"/>
  <c r="V2"/>
  <c r="N26"/>
  <c r="O26"/>
  <c r="M26"/>
  <c r="I36" l="1"/>
  <c r="I37" s="1"/>
</calcChain>
</file>

<file path=xl/sharedStrings.xml><?xml version="1.0" encoding="utf-8"?>
<sst xmlns="http://schemas.openxmlformats.org/spreadsheetml/2006/main" count="53" uniqueCount="22">
  <si>
    <t>Rendez-vous</t>
  </si>
  <si>
    <t>Normal</t>
  </si>
  <si>
    <t>Diabétique</t>
  </si>
  <si>
    <t>Totaux</t>
  </si>
  <si>
    <t>Total feuille</t>
  </si>
  <si>
    <t>x</t>
  </si>
  <si>
    <t>CB</t>
  </si>
  <si>
    <t>E</t>
  </si>
  <si>
    <t>Ch</t>
  </si>
  <si>
    <t>Date du jour:</t>
  </si>
  <si>
    <t xml:space="preserve">Détail </t>
  </si>
  <si>
    <t>Actes</t>
  </si>
  <si>
    <t>detail espece normal</t>
  </si>
  <si>
    <t>detail espece diabetique</t>
  </si>
  <si>
    <t>detail CB normal</t>
  </si>
  <si>
    <t>detail CB diabetique</t>
  </si>
  <si>
    <t>detail CHEQUE normal</t>
  </si>
  <si>
    <t>detail CHEQUE diabetique</t>
  </si>
  <si>
    <t>IMPAYÉS NORMAL</t>
  </si>
  <si>
    <t>IMPAYÉS Diabetique</t>
  </si>
  <si>
    <t>chiffre d'affaire du jour</t>
  </si>
  <si>
    <t>CAISSE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</si>
</sst>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3" tint="0.7999816888943144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44" fontId="2" fillId="2" borderId="1" xfId="0" applyNumberFormat="1" applyFont="1" applyFill="1" applyBorder="1"/>
    <xf numFmtId="44" fontId="2" fillId="2" borderId="1" xfId="1" applyFont="1" applyFill="1" applyBorder="1"/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0" fillId="3" borderId="1" xfId="0" applyFill="1" applyBorder="1"/>
    <xf numFmtId="44" fontId="0" fillId="3" borderId="1" xfId="1" applyFon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left"/>
    </xf>
    <xf numFmtId="0" fontId="0" fillId="5" borderId="1" xfId="0" applyFill="1" applyBorder="1"/>
    <xf numFmtId="0" fontId="5" fillId="4" borderId="1" xfId="0" applyFont="1" applyFill="1" applyBorder="1"/>
    <xf numFmtId="44" fontId="0" fillId="0" borderId="0" xfId="1" applyFont="1"/>
    <xf numFmtId="44" fontId="5" fillId="4" borderId="1" xfId="1" applyFont="1" applyFill="1" applyBorder="1"/>
    <xf numFmtId="44" fontId="0" fillId="5" borderId="1" xfId="1" applyFont="1" applyFill="1" applyBorder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W37"/>
  <sheetViews>
    <sheetView showGridLines="0" tabSelected="1" topLeftCell="A19" workbookViewId="0">
      <selection activeCell="K34" sqref="K34"/>
    </sheetView>
  </sheetViews>
  <sheetFormatPr baseColWidth="10" defaultRowHeight="14.5"/>
  <cols>
    <col min="2" max="2" width="13.81640625" customWidth="1"/>
    <col min="3" max="3" width="10.90625" style="22"/>
    <col min="4" max="4" width="13.26953125" customWidth="1"/>
    <col min="5" max="6" width="10.81640625" customWidth="1"/>
    <col min="7" max="7" width="12.7265625" customWidth="1"/>
    <col min="8" max="10" width="10.81640625" customWidth="1"/>
    <col min="13" max="13" width="5.26953125" customWidth="1"/>
    <col min="14" max="14" width="4.54296875" customWidth="1"/>
    <col min="15" max="15" width="5" customWidth="1"/>
    <col min="16" max="16" width="0.6328125" customWidth="1"/>
    <col min="17" max="17" width="5" customWidth="1"/>
    <col min="19" max="19" width="4.7265625" customWidth="1"/>
    <col min="20" max="20" width="10.81640625" customWidth="1"/>
    <col min="22" max="22" width="5.453125" customWidth="1"/>
  </cols>
  <sheetData>
    <row r="1" spans="3:23">
      <c r="U1" s="11" t="s">
        <v>11</v>
      </c>
    </row>
    <row r="2" spans="3:23">
      <c r="D2" t="s">
        <v>9</v>
      </c>
      <c r="E2" s="16">
        <v>42199</v>
      </c>
      <c r="F2" s="16"/>
      <c r="G2" s="16"/>
      <c r="H2" s="16"/>
      <c r="U2" s="11" t="s">
        <v>1</v>
      </c>
      <c r="V2" s="13" t="str">
        <f t="shared" ref="V2:V12" si="0">LEFT(U2,2)</f>
        <v>No</v>
      </c>
      <c r="W2" s="12">
        <v>25</v>
      </c>
    </row>
    <row r="3" spans="3:23">
      <c r="M3" t="s">
        <v>10</v>
      </c>
      <c r="U3" s="11" t="s">
        <v>2</v>
      </c>
      <c r="V3" s="13" t="str">
        <f t="shared" si="0"/>
        <v>Di</v>
      </c>
      <c r="W3" s="12">
        <v>27</v>
      </c>
    </row>
    <row r="4" spans="3:23">
      <c r="D4" s="4" t="s">
        <v>0</v>
      </c>
      <c r="E4" s="6" t="s">
        <v>1</v>
      </c>
      <c r="F4" s="6" t="s">
        <v>2</v>
      </c>
      <c r="G4" s="6"/>
      <c r="H4" s="6"/>
      <c r="I4" s="6"/>
      <c r="J4" s="6"/>
      <c r="M4" s="14" t="s">
        <v>7</v>
      </c>
      <c r="N4" s="14" t="s">
        <v>6</v>
      </c>
      <c r="O4" s="14" t="s">
        <v>8</v>
      </c>
      <c r="P4" s="9"/>
      <c r="Q4" s="9"/>
      <c r="U4" s="11"/>
      <c r="V4" s="13" t="str">
        <f t="shared" si="0"/>
        <v/>
      </c>
      <c r="W4" s="12"/>
    </row>
    <row r="5" spans="3:23">
      <c r="C5" s="14" t="str">
        <f>IF(AND(OR(E5="x",F5="x"),P5=1),"impayé","")</f>
        <v>impayé</v>
      </c>
      <c r="D5" s="1">
        <v>1</v>
      </c>
      <c r="E5" s="3"/>
      <c r="F5" s="3" t="s">
        <v>5</v>
      </c>
      <c r="G5" s="3"/>
      <c r="H5" s="3"/>
      <c r="I5" s="3"/>
      <c r="J5" s="3"/>
      <c r="M5" s="2"/>
      <c r="N5" s="2"/>
      <c r="O5" s="2"/>
      <c r="P5" s="10">
        <f>SUMPRODUCT(--(M5&amp;N5&amp;O5=""))</f>
        <v>1</v>
      </c>
      <c r="Q5" s="10"/>
      <c r="U5" s="11"/>
      <c r="V5" s="13" t="str">
        <f t="shared" si="0"/>
        <v/>
      </c>
      <c r="W5" s="12"/>
    </row>
    <row r="6" spans="3:23">
      <c r="C6" s="14" t="str">
        <f t="shared" ref="C6:C24" si="1">IF(AND(OR(E6="x",F6="x"),P6=1),"impayé","")</f>
        <v/>
      </c>
      <c r="D6" s="1">
        <v>2</v>
      </c>
      <c r="E6" s="3" t="s">
        <v>5</v>
      </c>
      <c r="F6" s="3"/>
      <c r="G6" s="3"/>
      <c r="H6" s="3"/>
      <c r="I6" s="3"/>
      <c r="J6" s="3"/>
      <c r="M6" s="2" t="s">
        <v>5</v>
      </c>
      <c r="N6" s="2"/>
      <c r="O6" s="2"/>
      <c r="P6" s="10">
        <f>SUMPRODUCT(--(M6&amp;N6&amp;O6=""))</f>
        <v>0</v>
      </c>
      <c r="Q6" s="10"/>
      <c r="U6" s="11"/>
      <c r="V6" s="13" t="str">
        <f t="shared" si="0"/>
        <v/>
      </c>
      <c r="W6" s="12"/>
    </row>
    <row r="7" spans="3:23">
      <c r="C7" s="14" t="str">
        <f>IF(AND(OR(E7="x",F7="x"),P7=1),"impayé","")</f>
        <v>impayé</v>
      </c>
      <c r="D7" s="1">
        <v>3</v>
      </c>
      <c r="E7" s="3" t="s">
        <v>5</v>
      </c>
      <c r="F7" s="3"/>
      <c r="G7" s="3"/>
      <c r="H7" s="3"/>
      <c r="I7" s="3"/>
      <c r="J7" s="3"/>
      <c r="M7" s="2"/>
      <c r="N7" s="2"/>
      <c r="O7" s="2"/>
      <c r="P7" s="10">
        <f>SUMPRODUCT(--(M7&amp;N7&amp;O7=""))</f>
        <v>1</v>
      </c>
      <c r="Q7" s="10"/>
      <c r="U7" s="11"/>
      <c r="V7" s="13" t="str">
        <f t="shared" si="0"/>
        <v/>
      </c>
      <c r="W7" s="12"/>
    </row>
    <row r="8" spans="3:23">
      <c r="C8" s="14" t="str">
        <f t="shared" si="1"/>
        <v/>
      </c>
      <c r="D8" s="1">
        <v>4</v>
      </c>
      <c r="E8" s="3"/>
      <c r="F8" s="3"/>
      <c r="G8" s="3"/>
      <c r="H8" s="3"/>
      <c r="I8" s="3"/>
      <c r="J8" s="3"/>
      <c r="M8" s="2"/>
      <c r="N8" s="2"/>
      <c r="O8" s="2"/>
      <c r="P8" s="10">
        <f>SUMPRODUCT(--(M8&amp;N8&amp;O8=""))</f>
        <v>1</v>
      </c>
      <c r="Q8" s="10"/>
      <c r="U8" s="11"/>
      <c r="V8" s="13" t="str">
        <f t="shared" si="0"/>
        <v/>
      </c>
      <c r="W8" s="12"/>
    </row>
    <row r="9" spans="3:23">
      <c r="C9" s="14" t="str">
        <f t="shared" si="1"/>
        <v/>
      </c>
      <c r="D9" s="1">
        <v>5</v>
      </c>
      <c r="E9" s="3" t="s">
        <v>5</v>
      </c>
      <c r="F9" s="3"/>
      <c r="G9" s="3"/>
      <c r="H9" s="3"/>
      <c r="I9" s="3"/>
      <c r="J9" s="3"/>
      <c r="M9" s="2"/>
      <c r="N9" s="2" t="s">
        <v>5</v>
      </c>
      <c r="O9" s="2"/>
      <c r="P9" s="10">
        <f t="shared" ref="P9:P24" si="2">SUMPRODUCT(--(M9&amp;N9&amp;O9=""))</f>
        <v>0</v>
      </c>
      <c r="Q9" s="10"/>
      <c r="U9" s="11"/>
      <c r="V9" s="13" t="str">
        <f t="shared" si="0"/>
        <v/>
      </c>
      <c r="W9" s="12"/>
    </row>
    <row r="10" spans="3:23">
      <c r="C10" s="14" t="str">
        <f t="shared" si="1"/>
        <v/>
      </c>
      <c r="D10" s="1">
        <v>6</v>
      </c>
      <c r="E10" s="3"/>
      <c r="F10" s="3"/>
      <c r="G10" s="3"/>
      <c r="H10" s="3"/>
      <c r="I10" s="3"/>
      <c r="J10" s="3"/>
      <c r="M10" s="2"/>
      <c r="N10" s="2"/>
      <c r="O10" s="2"/>
      <c r="P10" s="10">
        <f t="shared" si="2"/>
        <v>1</v>
      </c>
      <c r="Q10" s="10"/>
      <c r="U10" s="11"/>
      <c r="V10" s="13" t="str">
        <f t="shared" si="0"/>
        <v/>
      </c>
      <c r="W10" s="12"/>
    </row>
    <row r="11" spans="3:23">
      <c r="C11" s="14" t="str">
        <f t="shared" si="1"/>
        <v/>
      </c>
      <c r="D11" s="1">
        <v>7</v>
      </c>
      <c r="E11" s="3" t="s">
        <v>5</v>
      </c>
      <c r="F11" s="3"/>
      <c r="G11" s="3"/>
      <c r="H11" s="3"/>
      <c r="I11" s="3"/>
      <c r="J11" s="3"/>
      <c r="M11" s="2"/>
      <c r="N11" s="2"/>
      <c r="O11" s="2" t="s">
        <v>5</v>
      </c>
      <c r="P11" s="10">
        <f t="shared" si="2"/>
        <v>0</v>
      </c>
      <c r="Q11" s="10"/>
      <c r="U11" s="11"/>
      <c r="V11" s="13" t="str">
        <f t="shared" si="0"/>
        <v/>
      </c>
      <c r="W11" s="12"/>
    </row>
    <row r="12" spans="3:23">
      <c r="C12" s="14" t="str">
        <f t="shared" si="1"/>
        <v/>
      </c>
      <c r="D12" s="1">
        <v>8</v>
      </c>
      <c r="E12" s="3" t="s">
        <v>5</v>
      </c>
      <c r="F12" s="3"/>
      <c r="G12" s="3"/>
      <c r="H12" s="3"/>
      <c r="I12" s="3"/>
      <c r="J12" s="3"/>
      <c r="M12" s="2"/>
      <c r="N12" s="2"/>
      <c r="O12" s="2" t="s">
        <v>5</v>
      </c>
      <c r="P12" s="10">
        <f t="shared" si="2"/>
        <v>0</v>
      </c>
      <c r="Q12" s="10"/>
      <c r="U12" s="11"/>
      <c r="V12" s="13" t="str">
        <f t="shared" si="0"/>
        <v/>
      </c>
      <c r="W12" s="12"/>
    </row>
    <row r="13" spans="3:23">
      <c r="C13" s="14" t="str">
        <f t="shared" si="1"/>
        <v/>
      </c>
      <c r="D13" s="1">
        <v>9</v>
      </c>
      <c r="E13" s="3" t="s">
        <v>5</v>
      </c>
      <c r="F13" s="3"/>
      <c r="G13" s="3"/>
      <c r="H13" s="3"/>
      <c r="I13" s="3"/>
      <c r="J13" s="3"/>
      <c r="M13" s="2"/>
      <c r="N13" s="2"/>
      <c r="O13" s="2" t="s">
        <v>5</v>
      </c>
      <c r="P13" s="10">
        <f t="shared" si="2"/>
        <v>0</v>
      </c>
      <c r="Q13" s="10"/>
    </row>
    <row r="14" spans="3:23">
      <c r="C14" s="14" t="str">
        <f t="shared" si="1"/>
        <v/>
      </c>
      <c r="D14" s="1">
        <v>10</v>
      </c>
      <c r="E14" s="3" t="s">
        <v>5</v>
      </c>
      <c r="F14" s="3"/>
      <c r="G14" s="3"/>
      <c r="H14" s="3"/>
      <c r="I14" s="3"/>
      <c r="J14" s="3"/>
      <c r="M14" s="2"/>
      <c r="N14" s="2" t="s">
        <v>5</v>
      </c>
      <c r="O14" s="2"/>
      <c r="P14" s="10">
        <f t="shared" si="2"/>
        <v>0</v>
      </c>
      <c r="Q14" s="10"/>
    </row>
    <row r="15" spans="3:23">
      <c r="C15" s="14" t="str">
        <f t="shared" si="1"/>
        <v/>
      </c>
      <c r="D15" s="1">
        <v>11</v>
      </c>
      <c r="E15" s="3" t="s">
        <v>5</v>
      </c>
      <c r="F15" s="3"/>
      <c r="G15" s="3"/>
      <c r="H15" s="3"/>
      <c r="I15" s="3"/>
      <c r="J15" s="3"/>
      <c r="M15" s="2"/>
      <c r="N15" s="2" t="s">
        <v>5</v>
      </c>
      <c r="O15" s="2"/>
      <c r="P15" s="10">
        <f t="shared" si="2"/>
        <v>0</v>
      </c>
      <c r="Q15" s="10"/>
    </row>
    <row r="16" spans="3:23">
      <c r="C16" s="14" t="str">
        <f t="shared" si="1"/>
        <v/>
      </c>
      <c r="D16" s="1">
        <v>12</v>
      </c>
      <c r="E16" s="3" t="s">
        <v>5</v>
      </c>
      <c r="F16" s="3"/>
      <c r="G16" s="3"/>
      <c r="H16" s="3"/>
      <c r="I16" s="3"/>
      <c r="J16" s="3"/>
      <c r="M16" s="2" t="s">
        <v>5</v>
      </c>
      <c r="N16" s="2"/>
      <c r="O16" s="2"/>
      <c r="P16" s="10">
        <f t="shared" si="2"/>
        <v>0</v>
      </c>
      <c r="Q16" s="10"/>
    </row>
    <row r="17" spans="3:17">
      <c r="C17" s="14" t="str">
        <f t="shared" si="1"/>
        <v/>
      </c>
      <c r="D17" s="1">
        <v>13</v>
      </c>
      <c r="E17" s="3" t="s">
        <v>5</v>
      </c>
      <c r="F17" s="3"/>
      <c r="G17" s="3"/>
      <c r="H17" s="3"/>
      <c r="I17" s="3"/>
      <c r="J17" s="3"/>
      <c r="M17" s="2"/>
      <c r="N17" s="2" t="s">
        <v>5</v>
      </c>
      <c r="O17" s="2"/>
      <c r="P17" s="10">
        <f t="shared" si="2"/>
        <v>0</v>
      </c>
      <c r="Q17" s="10"/>
    </row>
    <row r="18" spans="3:17">
      <c r="C18" s="14" t="str">
        <f t="shared" si="1"/>
        <v/>
      </c>
      <c r="D18" s="1">
        <v>14</v>
      </c>
      <c r="E18" s="3" t="s">
        <v>5</v>
      </c>
      <c r="F18" s="3"/>
      <c r="G18" s="3"/>
      <c r="H18" s="3"/>
      <c r="I18" s="3"/>
      <c r="J18" s="3"/>
      <c r="M18" s="2" t="s">
        <v>5</v>
      </c>
      <c r="N18" s="2"/>
      <c r="O18" s="2"/>
      <c r="P18" s="10">
        <f t="shared" si="2"/>
        <v>0</v>
      </c>
      <c r="Q18" s="10"/>
    </row>
    <row r="19" spans="3:17">
      <c r="C19" s="14" t="str">
        <f t="shared" si="1"/>
        <v/>
      </c>
      <c r="D19" s="1">
        <v>15</v>
      </c>
      <c r="E19" s="3" t="s">
        <v>5</v>
      </c>
      <c r="F19" s="3"/>
      <c r="G19" s="3"/>
      <c r="H19" s="3"/>
      <c r="I19" s="3"/>
      <c r="J19" s="3"/>
      <c r="M19" s="2" t="s">
        <v>5</v>
      </c>
      <c r="N19" s="2"/>
      <c r="O19" s="2"/>
      <c r="P19" s="10">
        <f t="shared" si="2"/>
        <v>0</v>
      </c>
      <c r="Q19" s="10"/>
    </row>
    <row r="20" spans="3:17">
      <c r="C20" s="14" t="str">
        <f t="shared" si="1"/>
        <v/>
      </c>
      <c r="D20" s="1">
        <v>16</v>
      </c>
      <c r="E20" s="3"/>
      <c r="F20" s="3"/>
      <c r="G20" s="3"/>
      <c r="H20" s="3"/>
      <c r="I20" s="3"/>
      <c r="J20" s="3"/>
      <c r="M20" s="2"/>
      <c r="N20" s="2"/>
      <c r="O20" s="2"/>
      <c r="P20" s="10">
        <f t="shared" si="2"/>
        <v>1</v>
      </c>
      <c r="Q20" s="10"/>
    </row>
    <row r="21" spans="3:17">
      <c r="C21" s="14" t="str">
        <f t="shared" si="1"/>
        <v/>
      </c>
      <c r="D21" s="1">
        <v>17</v>
      </c>
      <c r="E21" s="3" t="s">
        <v>5</v>
      </c>
      <c r="F21" s="3"/>
      <c r="G21" s="3"/>
      <c r="H21" s="3"/>
      <c r="I21" s="3"/>
      <c r="J21" s="3"/>
      <c r="M21" s="2" t="s">
        <v>5</v>
      </c>
      <c r="N21" s="2"/>
      <c r="O21" s="2"/>
      <c r="P21" s="10">
        <f t="shared" si="2"/>
        <v>0</v>
      </c>
      <c r="Q21" s="10"/>
    </row>
    <row r="22" spans="3:17">
      <c r="C22" s="14" t="str">
        <f t="shared" si="1"/>
        <v/>
      </c>
      <c r="D22" s="1">
        <v>18</v>
      </c>
      <c r="E22" s="3" t="s">
        <v>5</v>
      </c>
      <c r="F22" s="3"/>
      <c r="G22" s="3"/>
      <c r="H22" s="3"/>
      <c r="I22" s="3"/>
      <c r="J22" s="3"/>
      <c r="M22" s="2"/>
      <c r="N22" s="2" t="s">
        <v>5</v>
      </c>
      <c r="O22" s="2"/>
      <c r="P22" s="10">
        <f t="shared" si="2"/>
        <v>0</v>
      </c>
      <c r="Q22" s="10"/>
    </row>
    <row r="23" spans="3:17">
      <c r="C23" s="14" t="str">
        <f t="shared" si="1"/>
        <v/>
      </c>
      <c r="D23" s="1">
        <v>19</v>
      </c>
      <c r="E23" s="3" t="s">
        <v>5</v>
      </c>
      <c r="F23" s="3"/>
      <c r="G23" s="3"/>
      <c r="H23" s="3"/>
      <c r="I23" s="3"/>
      <c r="J23" s="3"/>
      <c r="M23" s="2"/>
      <c r="N23" s="2"/>
      <c r="O23" s="2" t="s">
        <v>5</v>
      </c>
      <c r="P23" s="10">
        <f t="shared" si="2"/>
        <v>0</v>
      </c>
      <c r="Q23" s="10"/>
    </row>
    <row r="24" spans="3:17">
      <c r="C24" s="14" t="str">
        <f t="shared" si="1"/>
        <v/>
      </c>
      <c r="D24" s="1">
        <v>20</v>
      </c>
      <c r="E24" s="3"/>
      <c r="F24" s="3"/>
      <c r="G24" s="3"/>
      <c r="H24" s="3"/>
      <c r="I24" s="3"/>
      <c r="J24" s="3"/>
      <c r="M24" s="2"/>
      <c r="N24" s="2"/>
      <c r="O24" s="2"/>
      <c r="P24" s="10">
        <f t="shared" si="2"/>
        <v>1</v>
      </c>
      <c r="Q24" s="10"/>
    </row>
    <row r="26" spans="3:17">
      <c r="D26" t="s">
        <v>3</v>
      </c>
      <c r="E26" s="8">
        <f>IFERROR(COUNTIF(E5:E24,"x")*VLOOKUP(E4,$U2:$W12,3,0),"")</f>
        <v>375</v>
      </c>
      <c r="F26" s="8">
        <f t="shared" ref="F26:J26" si="3">IFERROR(COUNTIF(F5:F24,"x")*VLOOKUP(F4,$U2:$W12,3,0),"")</f>
        <v>27</v>
      </c>
      <c r="G26" s="8" t="str">
        <f t="shared" si="3"/>
        <v/>
      </c>
      <c r="H26" s="8" t="str">
        <f t="shared" si="3"/>
        <v/>
      </c>
      <c r="I26" s="8" t="str">
        <f t="shared" si="3"/>
        <v/>
      </c>
      <c r="J26" s="8" t="str">
        <f t="shared" si="3"/>
        <v/>
      </c>
      <c r="M26" s="5">
        <f>COUNTA(M5:M24)</f>
        <v>5</v>
      </c>
      <c r="N26" s="5">
        <f t="shared" ref="N26:O26" si="4">COUNTA(N5:N24)</f>
        <v>5</v>
      </c>
      <c r="O26" s="5">
        <f t="shared" si="4"/>
        <v>4</v>
      </c>
      <c r="P26" s="15"/>
      <c r="Q26" s="15"/>
    </row>
    <row r="28" spans="3:17">
      <c r="D28" t="s">
        <v>4</v>
      </c>
      <c r="E28" s="7">
        <f>SUM(E26:J26)</f>
        <v>402</v>
      </c>
      <c r="G28" t="s">
        <v>12</v>
      </c>
      <c r="I28" s="19">
        <f>SUMPRODUCT(--($E$5:$E$24="x")*($M$5:$M$24="x"))*VLOOKUP(E$4,$U$2:$W$12,3,0)</f>
        <v>125</v>
      </c>
    </row>
    <row r="29" spans="3:17">
      <c r="G29" t="s">
        <v>13</v>
      </c>
      <c r="I29" s="19">
        <f>SUMPRODUCT(($F$5:$F$24="x")*($M$5:$M$24="x")*VLOOKUP(F$4,$U$2:$W$12,3,0))</f>
        <v>0</v>
      </c>
    </row>
    <row r="30" spans="3:17">
      <c r="G30" t="s">
        <v>14</v>
      </c>
      <c r="I30" s="19">
        <f>SUMPRODUCT(--($E$5:$E$24="x")*($N$5:$N$24="x"))*VLOOKUP(E$4,$U$2:$W$12,3,0)</f>
        <v>125</v>
      </c>
    </row>
    <row r="31" spans="3:17">
      <c r="G31" t="s">
        <v>15</v>
      </c>
      <c r="I31" s="19">
        <f>SUMPRODUCT(($F$5:$F$24="x")*($N$5:$N$24="x")*VLOOKUP(F$4,$U$2:$W$12,3,0))</f>
        <v>0</v>
      </c>
    </row>
    <row r="32" spans="3:17">
      <c r="G32" t="s">
        <v>16</v>
      </c>
      <c r="I32" s="19">
        <f>SUMPRODUCT(($E$5:$E$24="x")*($O$5:$O$24="x")*VLOOKUP(E$4,$U$2:$W$12,3,0))</f>
        <v>100</v>
      </c>
    </row>
    <row r="33" spans="7:9">
      <c r="G33" t="s">
        <v>17</v>
      </c>
      <c r="I33" s="19">
        <f>SUMPRODUCT(($F$5:$F$24="x")*($O$5:$O$24="x")*VLOOKUP(F$4,$U$2:$W$12,3,0))</f>
        <v>0</v>
      </c>
    </row>
    <row r="34" spans="7:9">
      <c r="G34" s="18" t="s">
        <v>18</v>
      </c>
      <c r="H34" s="18"/>
      <c r="I34" s="20">
        <f>SUMPRODUCT((E$5:E$24="x")*(P5:P24=1))*VLOOKUP($E$4,U$2:W$12,3,0)</f>
        <v>25</v>
      </c>
    </row>
    <row r="35" spans="7:9">
      <c r="G35" s="18" t="s">
        <v>19</v>
      </c>
      <c r="H35" s="18"/>
      <c r="I35" s="20">
        <f>SUMPRODUCT((F$5:F$24="x")*(P5:P24=1))*VLOOKUP($F$4,U$2:W$12,3,0)</f>
        <v>27</v>
      </c>
    </row>
    <row r="36" spans="7:9">
      <c r="G36" s="17" t="s">
        <v>20</v>
      </c>
      <c r="H36" s="17"/>
      <c r="I36" s="21">
        <f>SUM(I28:I35)</f>
        <v>402</v>
      </c>
    </row>
    <row r="37" spans="7:9">
      <c r="G37" s="17" t="s">
        <v>21</v>
      </c>
      <c r="H37" s="17"/>
      <c r="I37" s="21">
        <f>I36-(I34+I35)</f>
        <v>350</v>
      </c>
    </row>
  </sheetData>
  <mergeCells count="1">
    <mergeCell ref="E2:H2"/>
  </mergeCells>
  <conditionalFormatting sqref="D5:J24 M5:O24">
    <cfRule type="expression" dxfId="0" priority="1">
      <formula>MOD(ROW(),2)=0</formula>
    </cfRule>
  </conditionalFormatting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tulipe</cp:lastModifiedBy>
  <dcterms:created xsi:type="dcterms:W3CDTF">2015-07-10T19:00:39Z</dcterms:created>
  <dcterms:modified xsi:type="dcterms:W3CDTF">2015-07-11T12:08:12Z</dcterms:modified>
</cp:coreProperties>
</file>