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gilles\OneDrive\Documents\"/>
    </mc:Choice>
  </mc:AlternateContent>
  <xr:revisionPtr revIDLastSave="0" documentId="8_{E7466977-5A3E-400A-BCDC-704BF929C961}" xr6:coauthVersionLast="47" xr6:coauthVersionMax="47" xr10:uidLastSave="{00000000-0000-0000-0000-000000000000}"/>
  <bookViews>
    <workbookView xWindow="-108" yWindow="-108" windowWidth="23256" windowHeight="12576" activeTab="1" xr2:uid="{BD6951D6-39D7-4594-8CC5-68745E10C3BC}"/>
  </bookViews>
  <sheets>
    <sheet name="test" sheetId="1" r:id="rId1"/>
    <sheet name="essai2" sheetId="2" r:id="rId2"/>
  </sheets>
  <definedNames>
    <definedName name="jours">essai2!$F$5:$J$5</definedName>
    <definedName name="noms">essai2!$E$6:$E$12</definedName>
    <definedName name="tablo">essai2!$F$6:$J$12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4" i="2" l="1" a="1"/>
  <c r="Q4" i="2" s="1"/>
  <c r="Q5" i="2" a="1"/>
  <c r="Q5" i="2" s="1"/>
  <c r="Q6" i="2" a="1"/>
  <c r="Q6" i="2" s="1"/>
  <c r="Q7" i="2" a="1"/>
  <c r="Q7" i="2"/>
  <c r="Q3" i="2" a="1"/>
  <c r="Q3" i="2" s="1"/>
  <c r="P4" i="2" a="1"/>
  <c r="P4" i="2" s="1"/>
  <c r="P5" i="2" a="1"/>
  <c r="P5" i="2"/>
  <c r="P6" i="2" a="1"/>
  <c r="P6" i="2" s="1"/>
  <c r="P7" i="2" a="1"/>
  <c r="P7" i="2"/>
  <c r="P3" i="2" a="1"/>
  <c r="P3" i="2" s="1"/>
  <c r="O4" i="2" a="1"/>
  <c r="O4" i="2" s="1"/>
  <c r="O5" i="2" a="1"/>
  <c r="O5" i="2" s="1"/>
  <c r="O3" i="2" a="1"/>
  <c r="O3" i="2" s="1"/>
  <c r="N13" i="1" a="1"/>
  <c r="N13" i="1" s="1"/>
  <c r="N12" i="1" a="1"/>
  <c r="N12" i="1" s="1"/>
  <c r="N11" i="1" a="1"/>
  <c r="N11" i="1" s="1"/>
  <c r="N10" i="1" a="1"/>
  <c r="N10" i="1" s="1"/>
  <c r="N9" i="1" a="1"/>
  <c r="N9" i="1" s="1"/>
  <c r="F13" i="1" l="1" a="1"/>
  <c r="F13" i="1" s="1"/>
  <c r="K6" i="1" a="1"/>
  <c r="K6" i="1" s="1"/>
  <c r="N4" i="1" l="1" a="1"/>
  <c r="N4" i="1" s="1"/>
  <c r="N5" i="1" a="1"/>
  <c r="N5" i="1" s="1"/>
  <c r="N6" i="1" a="1"/>
  <c r="N6" i="1" s="1"/>
  <c r="N7" i="1" a="1"/>
  <c r="N7" i="1" s="1"/>
  <c r="N3" i="1" a="1"/>
  <c r="N3" i="1" s="1"/>
  <c r="P6" i="1" a="1"/>
  <c r="P5" i="1" a="1"/>
  <c r="P12" i="1" a="1"/>
  <c r="O9" i="1" a="1"/>
  <c r="P4" i="1" a="1"/>
  <c r="O7" i="1" a="1"/>
  <c r="O3" i="1" a="1"/>
  <c r="O13" i="1" a="1"/>
  <c r="O11" i="1" a="1"/>
  <c r="O4" i="1" a="1"/>
  <c r="P7" i="1" a="1"/>
  <c r="P3" i="1" a="1"/>
  <c r="P13" i="1" a="1"/>
  <c r="P11" i="1" a="1"/>
  <c r="O6" i="1" a="1"/>
  <c r="O5" i="1" a="1"/>
  <c r="O12" i="1" a="1"/>
  <c r="O10" i="1" a="1"/>
  <c r="P3" i="1" l="1"/>
  <c r="O3" i="1"/>
  <c r="P5" i="1"/>
  <c r="O5" i="1"/>
  <c r="P7" i="1"/>
  <c r="O7" i="1"/>
  <c r="P6" i="1"/>
  <c r="O6" i="1"/>
  <c r="O4" i="1"/>
  <c r="P4" i="1"/>
  <c r="P11" i="1"/>
  <c r="R11" i="1" s="1"/>
  <c r="O11" i="1"/>
  <c r="Q11" i="1" s="1"/>
  <c r="O9" i="1"/>
  <c r="Q9" i="1" s="1"/>
  <c r="O10" i="1"/>
  <c r="Q10" i="1" s="1"/>
  <c r="P13" i="1"/>
  <c r="R13" i="1" s="1"/>
  <c r="O13" i="1"/>
  <c r="Q13" i="1" s="1"/>
  <c r="P12" i="1"/>
  <c r="R12" i="1" s="1"/>
  <c r="O12" i="1"/>
  <c r="Q12" i="1" s="1"/>
  <c r="P9" i="1" a="1"/>
  <c r="P10" i="1" a="1"/>
  <c r="S11" i="1" l="1"/>
  <c r="P10" i="1"/>
  <c r="R10" i="1" s="1"/>
  <c r="S10" i="1" s="1"/>
  <c r="P9" i="1"/>
  <c r="R9" i="1" s="1"/>
  <c r="S9" i="1" s="1"/>
  <c r="S13" i="1"/>
  <c r="S12" i="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<sst xmlns="http://schemas.openxmlformats.org/spreadsheetml/2006/main" count="31" uniqueCount="19">
  <si>
    <t>Hugo</t>
  </si>
  <si>
    <t>Marie</t>
  </si>
  <si>
    <t>François</t>
  </si>
  <si>
    <t>Esther</t>
  </si>
  <si>
    <t>Margot</t>
  </si>
  <si>
    <t>Marc</t>
  </si>
  <si>
    <t>Sophie</t>
  </si>
  <si>
    <t>lundi</t>
  </si>
  <si>
    <t>mardi</t>
  </si>
  <si>
    <t>mercredi</t>
  </si>
  <si>
    <t>jeudi</t>
  </si>
  <si>
    <t>vendredi</t>
  </si>
  <si>
    <t>valeur rechercher</t>
  </si>
  <si>
    <t>valeur inférieure la plus proche</t>
  </si>
  <si>
    <t>valeur supérieure la plus proche</t>
  </si>
  <si>
    <t>https://forum.excel-pratique.com/excel/trouver-les-coordonnees-d-une-cellule-dans-une-matrice-164847#google_vignette</t>
  </si>
  <si>
    <t>nombre valeur</t>
  </si>
  <si>
    <t>valeur recherchée</t>
  </si>
  <si>
    <t>ton message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</si>
</sst>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
  </numFmts>
  <fonts count="2" x14ac:knownFonts="1">
    <font>
      <sz val="11"/>
      <color theme="1"/>
      <name val="Calibri"/>
      <family val="2"/>
      <scheme val="minor"/>
    </font>
    <font>
      <b/>
      <sz val="11"/>
      <color theme="1"/>
      <name val="Calibri"/>
      <family val="2"/>
      <scheme val="minor"/>
    </font>
  </fonts>
  <fills count="4">
    <fill>
      <patternFill patternType="none"/>
    </fill>
    <fill>
      <patternFill patternType="gray125"/>
    </fill>
    <fill>
      <patternFill patternType="solid">
        <fgColor rgb="FF92D050"/>
        <bgColor indexed="64"/>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0" fontId="1" fillId="0" borderId="0" xfId="0" applyFont="1"/>
    <xf numFmtId="2" fontId="0" fillId="0" borderId="0" xfId="0" applyNumberFormat="1"/>
    <xf numFmtId="2" fontId="0" fillId="2" borderId="1" xfId="0" applyNumberFormat="1" applyFill="1" applyBorder="1"/>
    <xf numFmtId="164" fontId="0" fillId="0" borderId="0" xfId="0" applyNumberFormat="1"/>
    <xf numFmtId="164" fontId="1" fillId="2" borderId="1" xfId="0" applyNumberFormat="1" applyFont="1" applyFill="1" applyBorder="1" applyAlignment="1">
      <alignment horizontal="center" vertical="center"/>
    </xf>
    <xf numFmtId="2" fontId="0" fillId="3" borderId="0" xfId="0" applyNumberFormat="1" applyFill="1"/>
  </cellXfs>
  <cellStyles count="1">
    <cellStyle name="Normal" xfId="0" builtinId="0"/>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784860</xdr:colOff>
      <xdr:row>24</xdr:row>
      <xdr:rowOff>15240</xdr:rowOff>
    </xdr:from>
    <xdr:to>
      <xdr:col>13</xdr:col>
      <xdr:colOff>305445</xdr:colOff>
      <xdr:row>42</xdr:row>
      <xdr:rowOff>152697</xdr:rowOff>
    </xdr:to>
    <xdr:pic>
      <xdr:nvPicPr>
        <xdr:cNvPr id="2" name="Image 1">
          <a:extLst>
            <a:ext uri="{FF2B5EF4-FFF2-40B4-BE49-F238E27FC236}">
              <a16:creationId xmlns:a16="http://schemas.microsoft.com/office/drawing/2014/main" id="{615EF0B6-7DD6-B978-1903-89B0AA70CE98}"/>
            </a:ext>
          </a:extLst>
        </xdr:cNvPr>
        <xdr:cNvPicPr>
          <a:picLocks noChangeAspect="1"/>
        </xdr:cNvPicPr>
      </xdr:nvPicPr>
      <xdr:blipFill>
        <a:blip xmlns:r="http://schemas.openxmlformats.org/officeDocument/2006/relationships" r:embed="rId1"/>
        <a:stretch>
          <a:fillRect/>
        </a:stretch>
      </xdr:blipFill>
      <xdr:spPr>
        <a:xfrm>
          <a:off x="3162300" y="4404360"/>
          <a:ext cx="7445385" cy="3429297"/>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15</xdr:col>
      <xdr:colOff>701040</xdr:colOff>
      <xdr:row>9</xdr:row>
      <xdr:rowOff>76200</xdr:rowOff>
    </xdr:from>
    <xdr:to>
      <xdr:col>23</xdr:col>
      <xdr:colOff>495300</xdr:colOff>
      <xdr:row>13</xdr:row>
      <xdr:rowOff>76200</xdr:rowOff>
    </xdr:to>
    <xdr:sp macro="" textlink="">
      <xdr:nvSpPr>
        <xdr:cNvPr id="2" name="ZoneTexte 1">
          <a:extLst>
            <a:ext uri="{FF2B5EF4-FFF2-40B4-BE49-F238E27FC236}">
              <a16:creationId xmlns:a16="http://schemas.microsoft.com/office/drawing/2014/main" id="{6542964E-47F1-031E-AF61-31983AB15B77}"/>
            </a:ext>
          </a:extLst>
        </xdr:cNvPr>
        <xdr:cNvSpPr txBox="1"/>
      </xdr:nvSpPr>
      <xdr:spPr>
        <a:xfrm>
          <a:off x="11658600" y="1722120"/>
          <a:ext cx="4465320" cy="73152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C'est presque cela, il me faut que les valeurs supérieures. C'est pour un calcul de résistance en fonction d'effort sollicitant, il me faut donc que des valeurs résistantes supérieures au sollicitation. Je vais voir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A9A529-E0FB-4088-94BE-D4EA5B932655}">
  <dimension ref="E2:S22"/>
  <sheetViews>
    <sheetView topLeftCell="D1" workbookViewId="0">
      <selection activeCell="S12" sqref="S12"/>
    </sheetView>
  </sheetViews>
  <sheetFormatPr baseColWidth="10" defaultRowHeight="14.4" x14ac:dyDescent="0.3"/>
  <cols>
    <col min="17" max="17" width="15.21875" bestFit="1" customWidth="1"/>
  </cols>
  <sheetData>
    <row r="2" spans="5:19" x14ac:dyDescent="0.3">
      <c r="M2" t="s">
        <v>12</v>
      </c>
      <c r="N2" s="2">
        <v>3850</v>
      </c>
      <c r="O2" s="2"/>
    </row>
    <row r="3" spans="5:19" x14ac:dyDescent="0.3">
      <c r="L3" t="s">
        <v>13</v>
      </c>
      <c r="M3">
        <v>1</v>
      </c>
      <c r="N3" s="2" cm="1">
        <f t="array" ref="N3">LARGE(IF($F$6:$J$12&lt;$N$2,$F$6:$J$12),M3)</f>
        <v>3670</v>
      </c>
      <c r="O3" s="2" t="str" cm="1">
        <f t="array" aca="1" ref="O3" ca="1">INDIRECT("E" &amp; SUMPRODUCT(($F$6:$J$12=N3)*ROW($F$6:$J$12)))</f>
        <v>Marc</v>
      </c>
      <c r="P3" t="str" cm="1">
        <f t="array" aca="1" ref="P3" ca="1">INDIRECT(ADDRESS(5,SUMPRODUCT(($F$6:$J$12=N3)*COLUMN($F$6:$J$12))))</f>
        <v>vendredi</v>
      </c>
    </row>
    <row r="4" spans="5:19" x14ac:dyDescent="0.3">
      <c r="M4">
        <v>2</v>
      </c>
      <c r="N4" s="2" cm="1">
        <f t="array" ref="N4">LARGE(IF($F$6:$J$12&lt;$N$2,$F$6:$J$12),M4)</f>
        <v>3650</v>
      </c>
      <c r="O4" s="2" t="str" cm="1">
        <f t="array" aca="1" ref="O4" ca="1">INDIRECT("E" &amp; SUMPRODUCT(($F$6:$J$12=N4)*ROW($F$6:$J$12)))</f>
        <v>Hugo</v>
      </c>
      <c r="P4" t="str" cm="1">
        <f t="array" aca="1" ref="P4" ca="1">INDIRECT(ADDRESS(5,SUMPRODUCT(($F$6:$J$12=N4)*COLUMN($F$6:$J$12))))</f>
        <v>jeudi</v>
      </c>
    </row>
    <row r="5" spans="5:19" x14ac:dyDescent="0.3">
      <c r="F5" s="1" t="s">
        <v>7</v>
      </c>
      <c r="G5" s="1" t="s">
        <v>8</v>
      </c>
      <c r="H5" s="1" t="s">
        <v>9</v>
      </c>
      <c r="I5" s="1" t="s">
        <v>10</v>
      </c>
      <c r="J5" s="1" t="s">
        <v>11</v>
      </c>
      <c r="M5" s="1">
        <v>3</v>
      </c>
      <c r="N5" s="2" cm="1">
        <f t="array" ref="N5">LARGE(IF($F$6:$J$12&lt;$N$2,$F$6:$J$12),M5)</f>
        <v>3647</v>
      </c>
      <c r="O5" s="2" t="str" cm="1">
        <f t="array" aca="1" ref="O5" ca="1">INDIRECT("E" &amp; SUMPRODUCT(($F$6:$J$12=N5)*ROW($F$6:$J$12)))</f>
        <v>Sophie</v>
      </c>
      <c r="P5" t="str" cm="1">
        <f t="array" aca="1" ref="P5" ca="1">INDIRECT(ADDRESS(5,SUMPRODUCT(($F$6:$J$12=N5)*COLUMN($F$6:$J$12))))</f>
        <v>mercredi</v>
      </c>
    </row>
    <row r="6" spans="5:19" x14ac:dyDescent="0.3">
      <c r="E6" s="1" t="s">
        <v>1</v>
      </c>
      <c r="F6" s="2">
        <v>2350</v>
      </c>
      <c r="G6" s="2">
        <v>120</v>
      </c>
      <c r="H6" s="2">
        <v>8633</v>
      </c>
      <c r="I6" s="2">
        <v>3950</v>
      </c>
      <c r="J6" s="2">
        <v>1800</v>
      </c>
      <c r="K6" cm="1">
        <f t="array" ref="K6:K12">ROW(F6:J12)</f>
        <v>6</v>
      </c>
      <c r="M6">
        <v>4</v>
      </c>
      <c r="N6" s="2" cm="1">
        <f t="array" ref="N6">LARGE(IF($F$6:$J$12&lt;$N$2,$F$6:$J$12),M6)</f>
        <v>3526</v>
      </c>
      <c r="O6" s="2" t="str" cm="1">
        <f t="array" aca="1" ref="O6" ca="1">INDIRECT("E" &amp; SUMPRODUCT(($F$6:$J$12=N6)*ROW($F$6:$J$12)))</f>
        <v>Hugo</v>
      </c>
      <c r="P6" t="str" cm="1">
        <f t="array" aca="1" ref="P6" ca="1">INDIRECT(ADDRESS(5,SUMPRODUCT(($F$6:$J$12=N6)*COLUMN($F$6:$J$12))))</f>
        <v>mercredi</v>
      </c>
    </row>
    <row r="7" spans="5:19" x14ac:dyDescent="0.3">
      <c r="E7" s="1" t="s">
        <v>2</v>
      </c>
      <c r="F7" s="2">
        <v>4700</v>
      </c>
      <c r="G7" s="2">
        <v>475</v>
      </c>
      <c r="H7" s="2">
        <v>1247</v>
      </c>
      <c r="I7" s="2">
        <v>2403</v>
      </c>
      <c r="J7" s="2">
        <v>574</v>
      </c>
      <c r="K7">
        <v>7</v>
      </c>
      <c r="M7" s="1">
        <v>5</v>
      </c>
      <c r="N7" s="2" cm="1">
        <f t="array" ref="N7">LARGE(IF($F$6:$J$12&lt;$N$2,$F$6:$J$12),M7)</f>
        <v>3267</v>
      </c>
      <c r="O7" s="2" t="str" cm="1">
        <f t="array" aca="1" ref="O7" ca="1">INDIRECT("E" &amp; SUMPRODUCT(($F$6:$J$12=N7)*ROW($F$6:$J$12)))</f>
        <v>Esther</v>
      </c>
      <c r="P7" t="str" cm="1">
        <f t="array" aca="1" ref="P7" ca="1">INDIRECT(ADDRESS(5,SUMPRODUCT(($F$6:$J$12=N7)*COLUMN($F$6:$J$12))))</f>
        <v>mardi</v>
      </c>
    </row>
    <row r="8" spans="5:19" x14ac:dyDescent="0.3">
      <c r="E8" s="1" t="s">
        <v>3</v>
      </c>
      <c r="F8" s="2">
        <v>2835</v>
      </c>
      <c r="G8" s="2">
        <v>3267</v>
      </c>
      <c r="H8" s="2">
        <v>1650</v>
      </c>
      <c r="I8" s="2">
        <v>2475</v>
      </c>
      <c r="J8" s="2">
        <v>1476</v>
      </c>
      <c r="K8">
        <v>8</v>
      </c>
      <c r="N8" s="2"/>
      <c r="O8" s="2"/>
    </row>
    <row r="9" spans="5:19" x14ac:dyDescent="0.3">
      <c r="E9" s="1" t="s">
        <v>0</v>
      </c>
      <c r="F9" s="2">
        <v>128</v>
      </c>
      <c r="G9" s="2">
        <v>4570</v>
      </c>
      <c r="H9" s="2">
        <v>3526</v>
      </c>
      <c r="I9" s="2">
        <v>3650</v>
      </c>
      <c r="J9" s="2">
        <v>4762</v>
      </c>
      <c r="K9">
        <v>9</v>
      </c>
      <c r="L9" t="s">
        <v>14</v>
      </c>
      <c r="M9">
        <v>1</v>
      </c>
      <c r="N9" s="2" cm="1">
        <f t="array" ref="N9">SMALL(IF($F$6:$J$12&gt;=$N$2,$F$6:$J$12),M9)</f>
        <v>3950</v>
      </c>
      <c r="O9" s="2" cm="1">
        <f t="array" aca="1" ref="O9" ca="1">INDIRECT("E" &amp; SUMPRODUCT(($F$6:$J$12=N9)*ROW($F$6:$J$12)))</f>
        <v>0</v>
      </c>
      <c r="P9" cm="1">
        <f t="array" aca="1" ref="P9" ca="1">INDIRECT(ADDRESS(5,SUMPRODUCT(($F$6:$J$12=N9)*COLUMN($F$6:$J$12))))</f>
        <v>0</v>
      </c>
      <c r="Q9" t="e">
        <f ca="1">VLOOKUP(O9,$E$6:$K$13,7,0)</f>
        <v>#N/A</v>
      </c>
      <c r="R9" t="e">
        <f ca="1">HLOOKUP(P9,$E$5:$K$13,9,0)</f>
        <v>#N/A</v>
      </c>
      <c r="S9" t="e">
        <f ca="1">ADDRESS(Q9,R9)</f>
        <v>#N/A</v>
      </c>
    </row>
    <row r="10" spans="5:19" x14ac:dyDescent="0.3">
      <c r="E10" s="1" t="s">
        <v>4</v>
      </c>
      <c r="F10" s="2">
        <v>7650</v>
      </c>
      <c r="G10" s="2">
        <v>978</v>
      </c>
      <c r="H10" s="2">
        <v>3950</v>
      </c>
      <c r="I10" s="2">
        <v>2476</v>
      </c>
      <c r="J10" s="2">
        <v>4751</v>
      </c>
      <c r="K10">
        <v>10</v>
      </c>
      <c r="M10">
        <v>2</v>
      </c>
      <c r="N10" s="2" cm="1">
        <f t="array" ref="N10">SMALL(IF($F$6:$J$12&gt;=$N$2,$F$6:$J$12),M10)</f>
        <v>3950</v>
      </c>
      <c r="O10" s="2" cm="1">
        <f t="array" aca="1" ref="O10" ca="1">INDIRECT("E" &amp; SUMPRODUCT(($F$6:$J$12=N10)*ROW($F$6:$J$12)))</f>
        <v>0</v>
      </c>
      <c r="P10" cm="1">
        <f t="array" aca="1" ref="P10" ca="1">INDIRECT(ADDRESS(5,SUMPRODUCT(($F$6:$J$12=N10)*COLUMN($F$6:$J$12))))</f>
        <v>0</v>
      </c>
      <c r="Q10" t="e">
        <f ca="1">VLOOKUP(O10,$E$6:$K$13,7,0)</f>
        <v>#N/A</v>
      </c>
      <c r="R10" t="e">
        <f t="shared" ref="R10:R13" ca="1" si="0">HLOOKUP(P10,$E$5:$K$13,9,0)</f>
        <v>#N/A</v>
      </c>
      <c r="S10" t="e">
        <f t="shared" ref="S10:S13" ca="1" si="1">ADDRESS(Q10,R10)</f>
        <v>#N/A</v>
      </c>
    </row>
    <row r="11" spans="5:19" x14ac:dyDescent="0.3">
      <c r="E11" s="1" t="s">
        <v>5</v>
      </c>
      <c r="F11" s="2">
        <v>2560</v>
      </c>
      <c r="G11" s="2">
        <v>10500</v>
      </c>
      <c r="H11" s="2">
        <v>3950</v>
      </c>
      <c r="I11" s="2">
        <v>5040</v>
      </c>
      <c r="J11" s="2">
        <v>3670</v>
      </c>
      <c r="K11">
        <v>11</v>
      </c>
      <c r="M11" s="1">
        <v>3</v>
      </c>
      <c r="N11" s="2" cm="1">
        <f t="array" ref="N11">SMALL(IF($F$6:$J$12&gt;=$N$2,$F$6:$J$12),M11)</f>
        <v>3950</v>
      </c>
      <c r="O11" s="2" cm="1">
        <f t="array" aca="1" ref="O11" ca="1">INDIRECT("E" &amp; SUMPRODUCT(($F$6:$J$12=N11)*ROW($F$6:$J$12)))</f>
        <v>0</v>
      </c>
      <c r="P11" cm="1">
        <f t="array" aca="1" ref="P11" ca="1">INDIRECT(ADDRESS(5,SUMPRODUCT(($F$6:$J$12=N11)*COLUMN($F$6:$J$12))))</f>
        <v>0</v>
      </c>
      <c r="Q11" t="e">
        <f t="shared" ref="Q11:Q13" ca="1" si="2">VLOOKUP(O11,$E$6:$K$13,7,0)</f>
        <v>#N/A</v>
      </c>
      <c r="R11" t="e">
        <f t="shared" ca="1" si="0"/>
        <v>#N/A</v>
      </c>
      <c r="S11" t="e">
        <f t="shared" ca="1" si="1"/>
        <v>#N/A</v>
      </c>
    </row>
    <row r="12" spans="5:19" x14ac:dyDescent="0.3">
      <c r="E12" s="1" t="s">
        <v>6</v>
      </c>
      <c r="F12" s="2">
        <v>1234</v>
      </c>
      <c r="G12" s="2">
        <v>1245</v>
      </c>
      <c r="H12" s="2">
        <v>3647</v>
      </c>
      <c r="I12" s="2">
        <v>4780</v>
      </c>
      <c r="J12" s="2">
        <v>9870</v>
      </c>
      <c r="K12">
        <v>12</v>
      </c>
      <c r="M12">
        <v>4</v>
      </c>
      <c r="N12" s="2" cm="1">
        <f t="array" ref="N12">SMALL(IF($F$6:$J$12&gt;=$N$2,$F$6:$J$12),M12)</f>
        <v>4570</v>
      </c>
      <c r="O12" s="2" t="str" cm="1">
        <f t="array" aca="1" ref="O12" ca="1">INDIRECT("E" &amp; SUMPRODUCT(($F$6:$J$12=N12)*ROW($F$6:$J$12)))</f>
        <v>Hugo</v>
      </c>
      <c r="P12" t="str" cm="1">
        <f t="array" aca="1" ref="P12" ca="1">INDIRECT(ADDRESS(5,SUMPRODUCT(($F$6:$J$12=N12)*COLUMN($F$6:$J$12))))</f>
        <v>mardi</v>
      </c>
      <c r="Q12">
        <f t="shared" ca="1" si="2"/>
        <v>9</v>
      </c>
      <c r="R12">
        <f t="shared" ca="1" si="0"/>
        <v>7</v>
      </c>
      <c r="S12" t="str">
        <f t="shared" ca="1" si="1"/>
        <v>$G$9</v>
      </c>
    </row>
    <row r="13" spans="5:19" x14ac:dyDescent="0.3">
      <c r="F13" cm="1">
        <f t="array" ref="F13:J13">COLUMN(F6:J12)</f>
        <v>6</v>
      </c>
      <c r="G13">
        <v>7</v>
      </c>
      <c r="H13">
        <v>8</v>
      </c>
      <c r="I13">
        <v>9</v>
      </c>
      <c r="J13">
        <v>10</v>
      </c>
      <c r="M13" s="1">
        <v>5</v>
      </c>
      <c r="N13" s="2" cm="1">
        <f t="array" ref="N13">SMALL(IF($F$6:$J$12&gt;=$N$2,$F$6:$J$12),M13)</f>
        <v>4700</v>
      </c>
      <c r="O13" s="2" t="str" cm="1">
        <f t="array" aca="1" ref="O13" ca="1">INDIRECT("E" &amp; SUMPRODUCT(($F$6:$J$12=N13)*ROW($F$6:$J$12)))</f>
        <v>François</v>
      </c>
      <c r="P13" t="str" cm="1">
        <f t="array" aca="1" ref="P13" ca="1">INDIRECT(ADDRESS(5,SUMPRODUCT(($F$6:$J$12=N13)*COLUMN($F$6:$J$12))))</f>
        <v>lundi</v>
      </c>
      <c r="Q13">
        <f t="shared" ca="1" si="2"/>
        <v>7</v>
      </c>
      <c r="R13">
        <f t="shared" ca="1" si="0"/>
        <v>6</v>
      </c>
      <c r="S13" t="str">
        <f t="shared" ca="1" si="1"/>
        <v>$F$7</v>
      </c>
    </row>
    <row r="17" spans="5:16" x14ac:dyDescent="0.3">
      <c r="P17" s="2"/>
    </row>
    <row r="22" spans="5:16" x14ac:dyDescent="0.3">
      <c r="E22" t="s">
        <v>15</v>
      </c>
    </row>
  </sheetData>
  <conditionalFormatting sqref="F6:J12">
    <cfRule type="duplicateValues" dxfId="2" priority="1"/>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91B6E63-B702-445F-99A6-82BE573C6C97}">
  <dimension ref="D2:T30"/>
  <sheetViews>
    <sheetView tabSelected="1" topLeftCell="E1" workbookViewId="0">
      <selection activeCell="T21" sqref="T21"/>
    </sheetView>
  </sheetViews>
  <sheetFormatPr baseColWidth="10" defaultRowHeight="14.4" x14ac:dyDescent="0.3"/>
  <cols>
    <col min="4" max="4" width="12.77734375" bestFit="1" customWidth="1"/>
    <col min="5" max="5" width="7.88671875" bestFit="1" customWidth="1"/>
    <col min="6" max="6" width="7.44140625" bestFit="1" customWidth="1"/>
    <col min="7" max="8" width="8.44140625" bestFit="1" customWidth="1"/>
    <col min="9" max="9" width="7.44140625" bestFit="1" customWidth="1"/>
    <col min="10" max="10" width="8.44140625" bestFit="1" customWidth="1"/>
    <col min="11" max="11" width="3" bestFit="1" customWidth="1"/>
    <col min="13" max="13" width="27" bestFit="1" customWidth="1"/>
    <col min="14" max="14" width="15.21875" bestFit="1" customWidth="1"/>
    <col min="15" max="15" width="7.44140625" bestFit="1" customWidth="1"/>
    <col min="16" max="16" width="15.5546875" customWidth="1"/>
    <col min="17" max="17" width="13.109375" customWidth="1"/>
    <col min="18" max="18" width="6.44140625" bestFit="1" customWidth="1"/>
    <col min="19" max="19" width="6.21875" bestFit="1" customWidth="1"/>
    <col min="20" max="20" width="5.21875" bestFit="1" customWidth="1"/>
    <col min="21" max="22" width="5" bestFit="1" customWidth="1"/>
    <col min="25" max="26" width="13.109375" bestFit="1" customWidth="1"/>
  </cols>
  <sheetData>
    <row r="2" spans="4:20" x14ac:dyDescent="0.3">
      <c r="N2" t="s">
        <v>17</v>
      </c>
      <c r="O2" s="6">
        <v>3850</v>
      </c>
      <c r="P2" s="2"/>
    </row>
    <row r="3" spans="4:20" x14ac:dyDescent="0.3">
      <c r="D3" t="s">
        <v>16</v>
      </c>
      <c r="E3">
        <v>35</v>
      </c>
      <c r="N3">
        <v>1</v>
      </c>
      <c r="O3" s="3" cm="1">
        <f t="array" ref="O3">SMALL(IF(tablo&gt;O$2,tablo,""),N3)</f>
        <v>3950</v>
      </c>
      <c r="P3" s="5" t="str" cm="1">
        <f t="array" ref="P3">IFERROR(INDEX(noms,INT(SMALL(IF(tablo=$O3,ROW(tablo)-5+(COLUMN(tablo)-5)/1000,""),COUNTIF($O$3:$O3,$O3)))),"")</f>
        <v>Marie</v>
      </c>
      <c r="Q3" s="5" t="str" cm="1">
        <f t="array" ref="Q3">IFERROR(INDEX(jours,(SMALL(IF(tablo=$O3,ROW(tablo)-5+(COLUMN(tablo)-5)/1000,""),COUNTIF($O$3:$O3,$O3))-INT(SMALL(IF(tablo=$O3,ROW(tablo)-5+(COLUMN(tablo)-5)/1000,""),COUNTIF($O$3:$O3,$O3))))*1000),"")</f>
        <v>jeudi</v>
      </c>
      <c r="R3" s="4"/>
      <c r="S3" s="4"/>
      <c r="T3" s="4"/>
    </row>
    <row r="4" spans="4:20" x14ac:dyDescent="0.3">
      <c r="N4">
        <v>2</v>
      </c>
      <c r="O4" s="3" cm="1">
        <f t="array" ref="O4">SMALL(IF(tablo&gt;O$2,tablo,""),N4)</f>
        <v>3950</v>
      </c>
      <c r="P4" s="5" t="str" cm="1">
        <f t="array" ref="P4">IFERROR(INDEX(noms,INT(SMALL(IF(tablo=$O4,ROW(tablo)-5+(COLUMN(tablo)-5)/1000,""),COUNTIF($O$3:$O4,$O4)))),"")</f>
        <v>Margot</v>
      </c>
      <c r="Q4" s="5" t="str" cm="1">
        <f t="array" ref="Q4">IFERROR(INDEX(jours,(SMALL(IF(tablo=$O4,ROW(tablo)-5+(COLUMN(tablo)-5)/1000,""),COUNTIF($O$3:$O4,$O4))-INT(SMALL(IF(tablo=$O4,ROW(tablo)-5+(COLUMN(tablo)-5)/1000,""),COUNTIF($O$3:$O4,$O4))))*1000),"")</f>
        <v>mercredi</v>
      </c>
      <c r="R4" s="4"/>
      <c r="S4" s="4"/>
      <c r="T4" s="4"/>
    </row>
    <row r="5" spans="4:20" x14ac:dyDescent="0.3">
      <c r="F5" s="1" t="s">
        <v>7</v>
      </c>
      <c r="G5" s="1" t="s">
        <v>8</v>
      </c>
      <c r="H5" s="1" t="s">
        <v>9</v>
      </c>
      <c r="I5" s="1" t="s">
        <v>10</v>
      </c>
      <c r="J5" s="1" t="s">
        <v>11</v>
      </c>
      <c r="N5" s="1">
        <v>3</v>
      </c>
      <c r="O5" s="3" cm="1">
        <f t="array" ref="O5">SMALL(IF(tablo&gt;O$2,tablo,""),N5)</f>
        <v>3950</v>
      </c>
      <c r="P5" s="5" t="str" cm="1">
        <f t="array" ref="P5">IFERROR(INDEX(noms,INT(SMALL(IF(tablo=$O5,ROW(tablo)-5+(COLUMN(tablo)-5)/1000,""),COUNTIF($O$3:$O5,$O5)))),"")</f>
        <v>Marc</v>
      </c>
      <c r="Q5" s="5" t="str" cm="1">
        <f t="array" ref="Q5">IFERROR(INDEX(jours,(SMALL(IF(tablo=$O5,ROW(tablo)-5+(COLUMN(tablo)-5)/1000,""),COUNTIF($O$3:$O5,$O5))-INT(SMALL(IF(tablo=$O5,ROW(tablo)-5+(COLUMN(tablo)-5)/1000,""),COUNTIF($O$3:$O5,$O5))))*1000),"")</f>
        <v>mercredi</v>
      </c>
      <c r="R5" s="4"/>
      <c r="S5" s="4"/>
      <c r="T5" s="4"/>
    </row>
    <row r="6" spans="4:20" x14ac:dyDescent="0.3">
      <c r="E6" s="1" t="s">
        <v>1</v>
      </c>
      <c r="F6" s="3">
        <v>2350</v>
      </c>
      <c r="G6" s="3">
        <v>120</v>
      </c>
      <c r="H6" s="3">
        <v>8633</v>
      </c>
      <c r="I6" s="3">
        <v>3950</v>
      </c>
      <c r="J6" s="3">
        <v>1800</v>
      </c>
      <c r="O6" s="2"/>
      <c r="P6" s="5" t="str" cm="1">
        <f t="array" ref="P6">IFERROR(INDEX(noms,INT(SMALL(IF(tablo=$O6,ROW(tablo)-5+(COLUMN(tablo)-5)/1000,""),COUNTIF($O$3:$O6,$O6)))),"")</f>
        <v/>
      </c>
      <c r="Q6" s="5" t="str" cm="1">
        <f t="array" ref="Q6">IFERROR(INDEX(jours,(SMALL(IF(tablo=$O6,ROW(tablo)-5+(COLUMN(tablo)-5)/1000,""),COUNTIF($O$3:$O6,$O6))-INT(SMALL(IF(tablo=$O6,ROW(tablo)-5+(COLUMN(tablo)-5)/1000,""),COUNTIF($O$3:$O6,$O6))))*1000),"")</f>
        <v/>
      </c>
      <c r="R6" s="4"/>
      <c r="S6" s="4"/>
      <c r="T6" s="4"/>
    </row>
    <row r="7" spans="4:20" x14ac:dyDescent="0.3">
      <c r="E7" s="1" t="s">
        <v>2</v>
      </c>
      <c r="F7" s="3">
        <v>4700</v>
      </c>
      <c r="G7" s="3">
        <v>475</v>
      </c>
      <c r="H7" s="3">
        <v>1247</v>
      </c>
      <c r="I7" s="3">
        <v>4250</v>
      </c>
      <c r="J7" s="3">
        <v>574</v>
      </c>
      <c r="N7" s="1"/>
      <c r="O7" s="2"/>
      <c r="P7" s="5" t="str" cm="1">
        <f t="array" ref="P7">IFERROR(INDEX(noms,INT(SMALL(IF(tablo=$O7,ROW(tablo)-5+(COLUMN(tablo)-5)/1000,""),COUNTIF($O$3:$O7,$O7)))),"")</f>
        <v/>
      </c>
      <c r="Q7" s="5" t="str" cm="1">
        <f t="array" ref="Q7">IFERROR(INDEX(jours,(SMALL(IF(tablo=$O7,ROW(tablo)-5+(COLUMN(tablo)-5)/1000,""),COUNTIF($O$3:$O7,$O7))-INT(SMALL(IF(tablo=$O7,ROW(tablo)-5+(COLUMN(tablo)-5)/1000,""),COUNTIF($O$3:$O7,$O7))))*1000),"")</f>
        <v/>
      </c>
      <c r="R7" s="4"/>
      <c r="S7" s="4"/>
      <c r="T7" s="4"/>
    </row>
    <row r="8" spans="4:20" x14ac:dyDescent="0.3">
      <c r="E8" s="1" t="s">
        <v>3</v>
      </c>
      <c r="F8" s="3">
        <v>2835</v>
      </c>
      <c r="G8" s="3">
        <v>3650</v>
      </c>
      <c r="H8" s="3">
        <v>1650</v>
      </c>
      <c r="I8" s="3">
        <v>2475</v>
      </c>
      <c r="J8" s="3">
        <v>1476</v>
      </c>
      <c r="O8" s="2"/>
      <c r="P8" s="4"/>
      <c r="Q8" s="4"/>
      <c r="R8" s="4"/>
      <c r="S8" s="4"/>
      <c r="T8" s="4"/>
    </row>
    <row r="9" spans="4:20" x14ac:dyDescent="0.3">
      <c r="E9" s="1" t="s">
        <v>0</v>
      </c>
      <c r="F9" s="3">
        <v>128</v>
      </c>
      <c r="G9" s="3">
        <v>4570</v>
      </c>
      <c r="H9" s="3">
        <v>3526</v>
      </c>
      <c r="I9" s="3">
        <v>3650</v>
      </c>
      <c r="J9" s="3">
        <v>4762</v>
      </c>
      <c r="O9" s="2"/>
      <c r="P9" s="4"/>
      <c r="Q9" s="4" t="s">
        <v>18</v>
      </c>
      <c r="R9" s="4"/>
      <c r="S9" s="4"/>
      <c r="T9" s="4"/>
    </row>
    <row r="10" spans="4:20" x14ac:dyDescent="0.3">
      <c r="E10" s="1" t="s">
        <v>4</v>
      </c>
      <c r="F10" s="3">
        <v>7650</v>
      </c>
      <c r="G10" s="3">
        <v>978</v>
      </c>
      <c r="H10" s="3">
        <v>3950</v>
      </c>
      <c r="I10" s="3">
        <v>2476</v>
      </c>
      <c r="J10" s="3">
        <v>4751</v>
      </c>
      <c r="O10" s="2"/>
      <c r="P10" s="2"/>
    </row>
    <row r="11" spans="4:20" x14ac:dyDescent="0.3">
      <c r="E11" s="1" t="s">
        <v>5</v>
      </c>
      <c r="F11" s="3">
        <v>2560</v>
      </c>
      <c r="G11" s="3">
        <v>10500</v>
      </c>
      <c r="H11" s="3">
        <v>3950</v>
      </c>
      <c r="I11" s="3">
        <v>5040</v>
      </c>
      <c r="J11" s="3">
        <v>3670</v>
      </c>
      <c r="N11" s="1"/>
      <c r="O11" s="2"/>
      <c r="P11" s="2"/>
    </row>
    <row r="12" spans="4:20" x14ac:dyDescent="0.3">
      <c r="E12" s="1" t="s">
        <v>6</v>
      </c>
      <c r="F12" s="3">
        <v>1234</v>
      </c>
      <c r="G12" s="3">
        <v>1245</v>
      </c>
      <c r="H12" s="3">
        <v>3647</v>
      </c>
      <c r="I12" s="3">
        <v>4780</v>
      </c>
      <c r="J12" s="3">
        <v>9870</v>
      </c>
      <c r="O12" s="2"/>
      <c r="P12" s="2"/>
    </row>
    <row r="13" spans="4:20" x14ac:dyDescent="0.3">
      <c r="N13" s="1"/>
      <c r="O13" s="2"/>
      <c r="P13" s="2"/>
    </row>
    <row r="17" spans="5:10" x14ac:dyDescent="0.3">
      <c r="F17" s="1"/>
      <c r="G17" s="1"/>
      <c r="H17" s="1"/>
      <c r="I17" s="1"/>
      <c r="J17" s="1"/>
    </row>
    <row r="20" spans="5:10" x14ac:dyDescent="0.3">
      <c r="E20" s="2"/>
    </row>
    <row r="24" spans="5:10" x14ac:dyDescent="0.3">
      <c r="F24" s="1"/>
      <c r="G24" s="1"/>
      <c r="H24" s="1"/>
      <c r="I24" s="1"/>
      <c r="J24" s="1"/>
    </row>
    <row r="25" spans="5:10" x14ac:dyDescent="0.3">
      <c r="E25" s="1"/>
      <c r="F25" s="2"/>
      <c r="G25" s="2"/>
      <c r="H25" s="2"/>
      <c r="I25" s="2"/>
      <c r="J25" s="2"/>
    </row>
    <row r="26" spans="5:10" x14ac:dyDescent="0.3">
      <c r="E26" s="1"/>
      <c r="F26" s="2"/>
      <c r="G26" s="2"/>
      <c r="H26" s="2"/>
      <c r="I26" s="2"/>
      <c r="J26" s="2"/>
    </row>
    <row r="27" spans="5:10" x14ac:dyDescent="0.3">
      <c r="E27" s="1"/>
      <c r="F27" s="2"/>
      <c r="G27" s="2"/>
      <c r="H27" s="2"/>
      <c r="I27" s="2"/>
      <c r="J27" s="2"/>
    </row>
    <row r="28" spans="5:10" x14ac:dyDescent="0.3">
      <c r="E28" s="1"/>
      <c r="F28" s="2"/>
      <c r="G28" s="2"/>
      <c r="H28" s="2"/>
      <c r="I28" s="2"/>
      <c r="J28" s="2"/>
    </row>
    <row r="29" spans="5:10" x14ac:dyDescent="0.3">
      <c r="E29" s="1"/>
      <c r="F29" s="2"/>
      <c r="G29" s="2"/>
      <c r="H29" s="2"/>
      <c r="I29" s="2"/>
      <c r="J29" s="2"/>
    </row>
    <row r="30" spans="5:10" x14ac:dyDescent="0.3">
      <c r="E30" s="1"/>
      <c r="F30" s="2"/>
      <c r="G30" s="2"/>
      <c r="H30" s="2"/>
      <c r="I30" s="2"/>
      <c r="J30" s="2"/>
    </row>
  </sheetData>
  <conditionalFormatting sqref="F6:J12">
    <cfRule type="duplicateValues" dxfId="1" priority="2"/>
  </conditionalFormatting>
  <conditionalFormatting sqref="F25:J30">
    <cfRule type="duplicateValues" dxfId="0" priority="1"/>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test</vt:lpstr>
      <vt:lpstr>essai2</vt:lpstr>
      <vt:lpstr>jours</vt:lpstr>
      <vt:lpstr>noms</vt:lpstr>
      <vt:lpstr>tablo</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Anne CHATAL</dc:creator>
  <cp:lastModifiedBy>gilles</cp:lastModifiedBy>
  <dcterms:created xsi:type="dcterms:W3CDTF">2023-04-20T12:20:36Z</dcterms:created>
  <dcterms:modified xsi:type="dcterms:W3CDTF">2023-04-21T15:00:09Z</dcterms:modified>
</cp:coreProperties>
</file>