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worksheets/sheet1.xml" ContentType="application/vnd.openxmlformats-officedocument.spreadsheetml.worksheet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500" windowWidth="18920" windowHeight="10950" tabRatio="718" activeTab="2"/>
  </bookViews>
  <sheets>
    <sheet name="MENU" sheetId="16" r:id="rId1"/>
    <sheet name="Config" sheetId="1" r:id="rId2"/>
    <sheet name="Juin" sheetId="2" r:id="rId3"/>
    <sheet name="Juillet " sheetId="3" r:id="rId4"/>
    <sheet name="Août " sheetId="4" r:id="rId5"/>
    <sheet name="Septembre" sheetId="15" r:id="rId6"/>
    <sheet name="Octobre " sheetId="6" r:id="rId7"/>
    <sheet name="Novembre " sheetId="7" r:id="rId8"/>
    <sheet name="Décembre " sheetId="8" r:id="rId9"/>
    <sheet name="Janvier " sheetId="9" r:id="rId10"/>
    <sheet name="Février" sheetId="10" r:id="rId11"/>
    <sheet name="Mars " sheetId="11" r:id="rId12"/>
    <sheet name="Avril " sheetId="12" r:id="rId13"/>
    <sheet name="Mai " sheetId="13" r:id="rId14"/>
  </sheets>
  <functionGroups/>
  <calcPr calcId="124519"/>
</workbook>
</file>

<file path=xl/calcChain.xml><?xml version="1.0" encoding="utf-8"?>
<calcChain xmlns="http://schemas.openxmlformats.org/spreadsheetml/2006/main">
  <c r="AL12" i="2"/>
  <c r="AL11"/>
  <c r="F6" i="1" l="1"/>
  <c r="X6" l="1"/>
  <c r="X13"/>
  <c r="X17"/>
  <c r="X18"/>
  <c r="U4" l="1"/>
  <c r="R11"/>
  <c r="W5" l="1"/>
  <c r="W6"/>
  <c r="W7"/>
  <c r="W8"/>
  <c r="W9"/>
  <c r="W10"/>
  <c r="W11"/>
  <c r="W12"/>
  <c r="W13"/>
  <c r="W14"/>
  <c r="W15"/>
  <c r="W16"/>
  <c r="W17"/>
  <c r="W18"/>
  <c r="W19"/>
  <c r="W20"/>
  <c r="W4"/>
  <c r="V5"/>
  <c r="V6"/>
  <c r="V7"/>
  <c r="V8"/>
  <c r="V9"/>
  <c r="V10"/>
  <c r="V11"/>
  <c r="V12"/>
  <c r="V13"/>
  <c r="V14"/>
  <c r="V15"/>
  <c r="V16"/>
  <c r="V17"/>
  <c r="V18"/>
  <c r="V19"/>
  <c r="V20"/>
  <c r="V4"/>
  <c r="U5"/>
  <c r="U6"/>
  <c r="U7"/>
  <c r="U8"/>
  <c r="U9"/>
  <c r="U10"/>
  <c r="U11"/>
  <c r="U12"/>
  <c r="U13"/>
  <c r="U14"/>
  <c r="U15"/>
  <c r="U16"/>
  <c r="U17"/>
  <c r="U18"/>
  <c r="U19"/>
  <c r="U20"/>
  <c r="T5"/>
  <c r="T6"/>
  <c r="T7"/>
  <c r="T8"/>
  <c r="T9"/>
  <c r="T10"/>
  <c r="T11"/>
  <c r="T12"/>
  <c r="T13"/>
  <c r="T14"/>
  <c r="T15"/>
  <c r="T16"/>
  <c r="T17"/>
  <c r="T18"/>
  <c r="T19"/>
  <c r="T20"/>
  <c r="T4"/>
  <c r="S5"/>
  <c r="S6"/>
  <c r="S7"/>
  <c r="S8"/>
  <c r="S9"/>
  <c r="S10"/>
  <c r="S11"/>
  <c r="S12"/>
  <c r="S13"/>
  <c r="S14"/>
  <c r="S15"/>
  <c r="S16"/>
  <c r="S17"/>
  <c r="S18"/>
  <c r="S19"/>
  <c r="S20"/>
  <c r="S4"/>
  <c r="R5"/>
  <c r="R6"/>
  <c r="R7"/>
  <c r="R8"/>
  <c r="R9"/>
  <c r="R10"/>
  <c r="R12"/>
  <c r="R13"/>
  <c r="R14"/>
  <c r="R15"/>
  <c r="R16"/>
  <c r="R17"/>
  <c r="R18"/>
  <c r="R19"/>
  <c r="R20"/>
  <c r="R4"/>
  <c r="Q5"/>
  <c r="Q6"/>
  <c r="Q7"/>
  <c r="Q8"/>
  <c r="Q9"/>
  <c r="Q10"/>
  <c r="Q11"/>
  <c r="Q12"/>
  <c r="Q13"/>
  <c r="Q14"/>
  <c r="Q15"/>
  <c r="Q16"/>
  <c r="Q17"/>
  <c r="Q18"/>
  <c r="Q19"/>
  <c r="Q20"/>
  <c r="Q4"/>
  <c r="P5"/>
  <c r="P6"/>
  <c r="P7"/>
  <c r="P8"/>
  <c r="P9"/>
  <c r="P11"/>
  <c r="P12"/>
  <c r="P13"/>
  <c r="P14"/>
  <c r="P15"/>
  <c r="P16"/>
  <c r="P17"/>
  <c r="P18"/>
  <c r="P19"/>
  <c r="P20"/>
  <c r="P4"/>
  <c r="O5"/>
  <c r="O6"/>
  <c r="O7"/>
  <c r="O8"/>
  <c r="O9"/>
  <c r="O10"/>
  <c r="O11"/>
  <c r="O12"/>
  <c r="O13"/>
  <c r="O14"/>
  <c r="O15"/>
  <c r="O16"/>
  <c r="O17"/>
  <c r="O18"/>
  <c r="O19"/>
  <c r="O20"/>
  <c r="O4"/>
  <c r="N5"/>
  <c r="N6"/>
  <c r="N7"/>
  <c r="N8"/>
  <c r="N9"/>
  <c r="N10"/>
  <c r="N11"/>
  <c r="N12"/>
  <c r="N13"/>
  <c r="N14"/>
  <c r="N15"/>
  <c r="N16"/>
  <c r="N17"/>
  <c r="N18"/>
  <c r="N19"/>
  <c r="N20"/>
  <c r="N4"/>
  <c r="M5"/>
  <c r="M6"/>
  <c r="M7"/>
  <c r="M8"/>
  <c r="M9"/>
  <c r="M10"/>
  <c r="M11"/>
  <c r="M12"/>
  <c r="M13"/>
  <c r="M14"/>
  <c r="M15"/>
  <c r="M16"/>
  <c r="M17"/>
  <c r="M18"/>
  <c r="M19"/>
  <c r="M20"/>
  <c r="M4"/>
  <c r="L5"/>
  <c r="L6"/>
  <c r="L7"/>
  <c r="L8"/>
  <c r="L9"/>
  <c r="L10"/>
  <c r="L11"/>
  <c r="L12"/>
  <c r="L13"/>
  <c r="L14"/>
  <c r="L15"/>
  <c r="L16"/>
  <c r="L17"/>
  <c r="L18"/>
  <c r="L19"/>
  <c r="L20"/>
  <c r="L4"/>
  <c r="K20"/>
  <c r="K5"/>
  <c r="K6"/>
  <c r="K7"/>
  <c r="K8"/>
  <c r="K9"/>
  <c r="K10"/>
  <c r="K11"/>
  <c r="K12"/>
  <c r="K13"/>
  <c r="K14"/>
  <c r="K15"/>
  <c r="K16"/>
  <c r="K17"/>
  <c r="K18"/>
  <c r="K19"/>
  <c r="K4"/>
  <c r="B12" i="15"/>
  <c r="D12" s="1"/>
  <c r="B11"/>
  <c r="C11" s="1"/>
  <c r="D11" l="1"/>
  <c r="X19" i="1"/>
  <c r="X15"/>
  <c r="X20"/>
  <c r="X16"/>
  <c r="X14"/>
  <c r="E12" i="15"/>
  <c r="C12"/>
  <c r="E11"/>
  <c r="L24" i="1"/>
  <c r="B12" i="13" l="1"/>
  <c r="D12" s="1"/>
  <c r="B11"/>
  <c r="D11" s="1"/>
  <c r="B12" i="12"/>
  <c r="D12" s="1"/>
  <c r="B11"/>
  <c r="D11" s="1"/>
  <c r="B12" i="11"/>
  <c r="D12" s="1"/>
  <c r="B11"/>
  <c r="D11" s="1"/>
  <c r="B12" i="10"/>
  <c r="E12" s="1"/>
  <c r="B11"/>
  <c r="D11" s="1"/>
  <c r="B12" i="9"/>
  <c r="D12" s="1"/>
  <c r="B11"/>
  <c r="D11" s="1"/>
  <c r="B12" i="8"/>
  <c r="D12" s="1"/>
  <c r="B11"/>
  <c r="D11" s="1"/>
  <c r="B12" i="7"/>
  <c r="E12" s="1"/>
  <c r="B11"/>
  <c r="D11" s="1"/>
  <c r="B12" i="6"/>
  <c r="D12" s="1"/>
  <c r="B11"/>
  <c r="D11" s="1"/>
  <c r="B12" i="4"/>
  <c r="D12" s="1"/>
  <c r="B11"/>
  <c r="D11" s="1"/>
  <c r="B12" i="3"/>
  <c r="D12" s="1"/>
  <c r="B11"/>
  <c r="D11" s="1"/>
  <c r="C12" i="6" l="1"/>
  <c r="C12" i="8"/>
  <c r="C12" i="4"/>
  <c r="C12" i="13"/>
  <c r="C12" i="9"/>
  <c r="E12" i="6"/>
  <c r="D12" i="7"/>
  <c r="C12"/>
  <c r="D12" i="10"/>
  <c r="C12"/>
  <c r="E12" i="8"/>
  <c r="E12" i="9"/>
  <c r="C12" i="11"/>
  <c r="C12" i="12"/>
  <c r="E12" i="13"/>
  <c r="E12" i="11"/>
  <c r="E12" i="12"/>
  <c r="E11" i="13"/>
  <c r="C11"/>
  <c r="E11" i="12"/>
  <c r="C11"/>
  <c r="E11" i="11"/>
  <c r="C11"/>
  <c r="E11" i="10"/>
  <c r="C11"/>
  <c r="E11" i="9"/>
  <c r="C11"/>
  <c r="E11" i="8"/>
  <c r="C11"/>
  <c r="E11" i="7"/>
  <c r="C11"/>
  <c r="E11" i="6"/>
  <c r="C11"/>
  <c r="E12" i="3"/>
  <c r="C12"/>
  <c r="E12" i="4"/>
  <c r="E11"/>
  <c r="C11"/>
  <c r="E11" i="3"/>
  <c r="C11"/>
  <c r="I7" i="1" l="1"/>
  <c r="H7" l="1"/>
  <c r="J7"/>
  <c r="B11" i="2"/>
  <c r="B12"/>
  <c r="A1"/>
  <c r="B4" s="1"/>
  <c r="E7" i="1"/>
  <c r="A1" i="3" s="1"/>
  <c r="A2" i="2"/>
  <c r="F3" i="3" l="1"/>
  <c r="B4"/>
  <c r="F7" i="1"/>
  <c r="A2" i="3" s="1"/>
  <c r="F3" i="2"/>
  <c r="F9" s="1"/>
  <c r="I9" i="1"/>
  <c r="J9"/>
  <c r="H9"/>
  <c r="I11"/>
  <c r="J11"/>
  <c r="H11"/>
  <c r="J12"/>
  <c r="H12"/>
  <c r="I12"/>
  <c r="J18"/>
  <c r="I18"/>
  <c r="H18"/>
  <c r="J16"/>
  <c r="I16"/>
  <c r="H16"/>
  <c r="I19"/>
  <c r="H19"/>
  <c r="J19"/>
  <c r="J6"/>
  <c r="H6"/>
  <c r="I6"/>
  <c r="J14"/>
  <c r="I14"/>
  <c r="H14"/>
  <c r="J8"/>
  <c r="H8"/>
  <c r="I8"/>
  <c r="D12" i="2"/>
  <c r="I5" i="1" s="1"/>
  <c r="E12" i="2"/>
  <c r="J5" i="1" s="1"/>
  <c r="C12" i="2"/>
  <c r="H5" i="1" s="1"/>
  <c r="J10"/>
  <c r="H10"/>
  <c r="I10"/>
  <c r="I13"/>
  <c r="J13"/>
  <c r="H13"/>
  <c r="I15"/>
  <c r="H15"/>
  <c r="J15"/>
  <c r="I17"/>
  <c r="H17"/>
  <c r="J17"/>
  <c r="J20"/>
  <c r="I20"/>
  <c r="H20"/>
  <c r="D11" i="2"/>
  <c r="I4" i="1" s="1"/>
  <c r="C11" i="2"/>
  <c r="H4" i="1" s="1"/>
  <c r="E11" i="2"/>
  <c r="J4" i="1" s="1"/>
  <c r="E8"/>
  <c r="A1" i="4" s="1"/>
  <c r="F3" l="1"/>
  <c r="B4"/>
  <c r="G3" i="3"/>
  <c r="F2"/>
  <c r="F10"/>
  <c r="F9"/>
  <c r="G3" i="2"/>
  <c r="F2"/>
  <c r="F10"/>
  <c r="E9" i="1"/>
  <c r="A1" i="15" s="1"/>
  <c r="F8" i="1"/>
  <c r="A2" i="4" s="1"/>
  <c r="B4" i="15" l="1"/>
  <c r="F3"/>
  <c r="G9" i="3"/>
  <c r="H3"/>
  <c r="G2"/>
  <c r="G10"/>
  <c r="G3" i="4"/>
  <c r="F2"/>
  <c r="F10"/>
  <c r="F9"/>
  <c r="H3" i="2"/>
  <c r="G2"/>
  <c r="G10"/>
  <c r="G9"/>
  <c r="E10" i="1"/>
  <c r="A1" i="6" s="1"/>
  <c r="F9" i="1"/>
  <c r="A2" i="15" s="1"/>
  <c r="B4" i="6" l="1"/>
  <c r="F3"/>
  <c r="G9" i="4"/>
  <c r="H3"/>
  <c r="G2"/>
  <c r="G10"/>
  <c r="H10" i="3"/>
  <c r="H9"/>
  <c r="I3"/>
  <c r="H2"/>
  <c r="F2" i="15"/>
  <c r="F10"/>
  <c r="G3"/>
  <c r="F9"/>
  <c r="I3" i="2"/>
  <c r="H2"/>
  <c r="H9"/>
  <c r="H10"/>
  <c r="E11" i="1"/>
  <c r="A1" i="7" s="1"/>
  <c r="F10" i="1"/>
  <c r="A2" i="6" s="1"/>
  <c r="F3" i="7" l="1"/>
  <c r="B4"/>
  <c r="G9" i="15"/>
  <c r="H3"/>
  <c r="G2"/>
  <c r="G10"/>
  <c r="I9" i="3"/>
  <c r="J3"/>
  <c r="I10"/>
  <c r="I2"/>
  <c r="H10" i="4"/>
  <c r="H9"/>
  <c r="I3"/>
  <c r="H2"/>
  <c r="F10" i="6"/>
  <c r="F9"/>
  <c r="G3"/>
  <c r="F2"/>
  <c r="J3" i="2"/>
  <c r="I2"/>
  <c r="I10"/>
  <c r="I9"/>
  <c r="E12" i="1"/>
  <c r="A1" i="8" s="1"/>
  <c r="F11" i="1"/>
  <c r="A2" i="7" s="1"/>
  <c r="J10" i="3" l="1"/>
  <c r="J2"/>
  <c r="K3"/>
  <c r="J9"/>
  <c r="I3" i="15"/>
  <c r="H10"/>
  <c r="H9"/>
  <c r="H2"/>
  <c r="F3" i="8"/>
  <c r="B4"/>
  <c r="G9" i="6"/>
  <c r="G10"/>
  <c r="H3"/>
  <c r="G2"/>
  <c r="I9" i="4"/>
  <c r="J3"/>
  <c r="I10"/>
  <c r="I2"/>
  <c r="F10" i="7"/>
  <c r="F9"/>
  <c r="G3"/>
  <c r="F2"/>
  <c r="K3" i="2"/>
  <c r="J2"/>
  <c r="J9"/>
  <c r="J10"/>
  <c r="E13" i="1"/>
  <c r="A1" i="9" s="1"/>
  <c r="F12" i="1"/>
  <c r="A2" i="8" s="1"/>
  <c r="J10" i="4" l="1"/>
  <c r="J2"/>
  <c r="K3"/>
  <c r="J9"/>
  <c r="B4" i="9"/>
  <c r="F3"/>
  <c r="G9" i="7"/>
  <c r="G10"/>
  <c r="H3"/>
  <c r="G2"/>
  <c r="H10" i="6"/>
  <c r="H9"/>
  <c r="I3"/>
  <c r="H2"/>
  <c r="F10" i="8"/>
  <c r="F9"/>
  <c r="G3"/>
  <c r="F2"/>
  <c r="I9" i="15"/>
  <c r="I2"/>
  <c r="I10"/>
  <c r="J3"/>
  <c r="K9" i="3"/>
  <c r="K10"/>
  <c r="K2"/>
  <c r="L3"/>
  <c r="L3" i="2"/>
  <c r="K2"/>
  <c r="K10"/>
  <c r="K9"/>
  <c r="E14" i="1"/>
  <c r="A1" i="10" s="1"/>
  <c r="F13" i="1"/>
  <c r="A2" i="9" s="1"/>
  <c r="F3" i="10" l="1"/>
  <c r="B4"/>
  <c r="G9" i="8"/>
  <c r="G10"/>
  <c r="H3"/>
  <c r="G2"/>
  <c r="I9" i="6"/>
  <c r="J3"/>
  <c r="I10"/>
  <c r="I2"/>
  <c r="H10" i="7"/>
  <c r="H9"/>
  <c r="I3"/>
  <c r="H2"/>
  <c r="M3" i="3"/>
  <c r="L2"/>
  <c r="L10"/>
  <c r="L9"/>
  <c r="J10" i="15"/>
  <c r="J9"/>
  <c r="J2"/>
  <c r="K3"/>
  <c r="G3" i="9"/>
  <c r="F2"/>
  <c r="F10"/>
  <c r="F9"/>
  <c r="K9" i="4"/>
  <c r="K10"/>
  <c r="L3"/>
  <c r="K2"/>
  <c r="M3" i="2"/>
  <c r="L2"/>
  <c r="L10"/>
  <c r="L9"/>
  <c r="E15" i="1"/>
  <c r="A1" i="11" s="1"/>
  <c r="F14" i="1"/>
  <c r="A2" i="10" s="1"/>
  <c r="L3" i="15" l="1"/>
  <c r="K9"/>
  <c r="K2"/>
  <c r="K10"/>
  <c r="J10" i="6"/>
  <c r="J2"/>
  <c r="K3"/>
  <c r="J9"/>
  <c r="F3" i="11"/>
  <c r="B4"/>
  <c r="M3" i="4"/>
  <c r="L2"/>
  <c r="L10"/>
  <c r="L9"/>
  <c r="G9" i="9"/>
  <c r="G10"/>
  <c r="H3"/>
  <c r="G2"/>
  <c r="N3" i="3"/>
  <c r="M10"/>
  <c r="M2"/>
  <c r="M9"/>
  <c r="I9" i="7"/>
  <c r="J3"/>
  <c r="I10"/>
  <c r="I2"/>
  <c r="H10" i="8"/>
  <c r="H9"/>
  <c r="I3"/>
  <c r="H2"/>
  <c r="G3" i="10"/>
  <c r="F2"/>
  <c r="F10"/>
  <c r="F9"/>
  <c r="N3" i="2"/>
  <c r="M2"/>
  <c r="M9"/>
  <c r="M10"/>
  <c r="E16" i="1"/>
  <c r="A1" i="12" s="1"/>
  <c r="F15" i="1"/>
  <c r="A2" i="11" s="1"/>
  <c r="J10" i="7" l="1"/>
  <c r="J2"/>
  <c r="K3"/>
  <c r="J9"/>
  <c r="F3" i="12"/>
  <c r="B4"/>
  <c r="G9" i="10"/>
  <c r="G10"/>
  <c r="H3"/>
  <c r="G2"/>
  <c r="I9" i="8"/>
  <c r="J3"/>
  <c r="I10"/>
  <c r="I2"/>
  <c r="N10" i="3"/>
  <c r="N2"/>
  <c r="N9"/>
  <c r="O3"/>
  <c r="H10" i="9"/>
  <c r="H9"/>
  <c r="I3"/>
  <c r="H2"/>
  <c r="N3" i="4"/>
  <c r="M10"/>
  <c r="M2"/>
  <c r="M9"/>
  <c r="G3" i="11"/>
  <c r="F2"/>
  <c r="F10"/>
  <c r="F9"/>
  <c r="K9" i="6"/>
  <c r="K10"/>
  <c r="L3"/>
  <c r="K2"/>
  <c r="M3" i="15"/>
  <c r="L10"/>
  <c r="L9"/>
  <c r="L2"/>
  <c r="O3" i="2"/>
  <c r="N2"/>
  <c r="N9"/>
  <c r="N10"/>
  <c r="E17" i="1"/>
  <c r="A1" i="13" s="1"/>
  <c r="F16" i="1"/>
  <c r="A2" i="12" s="1"/>
  <c r="O9" i="3" l="1"/>
  <c r="O10"/>
  <c r="P3"/>
  <c r="O2"/>
  <c r="J10" i="8"/>
  <c r="J2"/>
  <c r="K3"/>
  <c r="J9"/>
  <c r="F3" i="13"/>
  <c r="B4"/>
  <c r="M10" i="15"/>
  <c r="N3"/>
  <c r="M9"/>
  <c r="M2"/>
  <c r="M3" i="6"/>
  <c r="L2"/>
  <c r="L10"/>
  <c r="L9"/>
  <c r="G9" i="11"/>
  <c r="G10"/>
  <c r="H3"/>
  <c r="G2"/>
  <c r="N10" i="4"/>
  <c r="N2"/>
  <c r="O3"/>
  <c r="N9"/>
  <c r="I9" i="9"/>
  <c r="J3"/>
  <c r="I10"/>
  <c r="I2"/>
  <c r="H10" i="10"/>
  <c r="H9"/>
  <c r="I3"/>
  <c r="H2"/>
  <c r="G3" i="12"/>
  <c r="F2"/>
  <c r="F10"/>
  <c r="F9"/>
  <c r="K9" i="7"/>
  <c r="K10"/>
  <c r="L3"/>
  <c r="K2"/>
  <c r="P3" i="2"/>
  <c r="O2"/>
  <c r="O9"/>
  <c r="O10"/>
  <c r="F17" i="1"/>
  <c r="A2" i="13" s="1"/>
  <c r="J10" i="9" l="1"/>
  <c r="J2"/>
  <c r="K3"/>
  <c r="J9"/>
  <c r="N2" i="15"/>
  <c r="O3"/>
  <c r="N9"/>
  <c r="N10"/>
  <c r="M3" i="7"/>
  <c r="L2"/>
  <c r="L10"/>
  <c r="L9"/>
  <c r="G9" i="12"/>
  <c r="G10"/>
  <c r="H3"/>
  <c r="G2"/>
  <c r="I9" i="10"/>
  <c r="J3"/>
  <c r="I10"/>
  <c r="I2"/>
  <c r="O9" i="4"/>
  <c r="O10"/>
  <c r="P3"/>
  <c r="O2"/>
  <c r="H10" i="11"/>
  <c r="H9"/>
  <c r="I3"/>
  <c r="H2"/>
  <c r="M9" i="6"/>
  <c r="M10"/>
  <c r="M2"/>
  <c r="N3"/>
  <c r="F10" i="13"/>
  <c r="F9"/>
  <c r="G3"/>
  <c r="F2"/>
  <c r="K9" i="8"/>
  <c r="K10"/>
  <c r="K2"/>
  <c r="L3"/>
  <c r="P9" i="3"/>
  <c r="Q3"/>
  <c r="P2"/>
  <c r="P10"/>
  <c r="Q3" i="2"/>
  <c r="P2"/>
  <c r="P10"/>
  <c r="P9"/>
  <c r="Q9" i="3" l="1"/>
  <c r="R3"/>
  <c r="Q10"/>
  <c r="Q2"/>
  <c r="M3" i="8"/>
  <c r="L2"/>
  <c r="L10"/>
  <c r="L9"/>
  <c r="N10" i="6"/>
  <c r="N2"/>
  <c r="O3"/>
  <c r="N9"/>
  <c r="J10" i="10"/>
  <c r="J2"/>
  <c r="K3"/>
  <c r="J9"/>
  <c r="O2" i="15"/>
  <c r="O10"/>
  <c r="O9"/>
  <c r="P3"/>
  <c r="G9" i="13"/>
  <c r="G10"/>
  <c r="H3"/>
  <c r="G2"/>
  <c r="I9" i="11"/>
  <c r="J3"/>
  <c r="I10"/>
  <c r="I2"/>
  <c r="P9" i="4"/>
  <c r="Q3"/>
  <c r="P2"/>
  <c r="P10"/>
  <c r="H10" i="12"/>
  <c r="H9"/>
  <c r="I3"/>
  <c r="H2"/>
  <c r="M10" i="7"/>
  <c r="M2"/>
  <c r="M9"/>
  <c r="N3"/>
  <c r="K9" i="9"/>
  <c r="K10"/>
  <c r="L3"/>
  <c r="K2"/>
  <c r="R3" i="2"/>
  <c r="Q2"/>
  <c r="Q9"/>
  <c r="Q10"/>
  <c r="N10" i="7" l="1"/>
  <c r="N2"/>
  <c r="O3"/>
  <c r="N9"/>
  <c r="Q9" i="4"/>
  <c r="R3"/>
  <c r="Q10"/>
  <c r="Q2"/>
  <c r="J10" i="11"/>
  <c r="J2"/>
  <c r="K3"/>
  <c r="J9"/>
  <c r="Q3" i="15"/>
  <c r="P2"/>
  <c r="P9"/>
  <c r="P10"/>
  <c r="R10" i="3"/>
  <c r="R2"/>
  <c r="S3"/>
  <c r="R9"/>
  <c r="M3" i="9"/>
  <c r="L2"/>
  <c r="L10"/>
  <c r="L9"/>
  <c r="I9" i="12"/>
  <c r="J3"/>
  <c r="I10"/>
  <c r="I2"/>
  <c r="H10" i="13"/>
  <c r="H9"/>
  <c r="I3"/>
  <c r="H2"/>
  <c r="K9" i="10"/>
  <c r="K10"/>
  <c r="L3"/>
  <c r="K2"/>
  <c r="O9" i="6"/>
  <c r="O10"/>
  <c r="P3"/>
  <c r="O2"/>
  <c r="M10" i="8"/>
  <c r="M2"/>
  <c r="M9"/>
  <c r="N3"/>
  <c r="S3" i="2"/>
  <c r="R2"/>
  <c r="R9"/>
  <c r="R10"/>
  <c r="N10" i="8" l="1"/>
  <c r="N2"/>
  <c r="N9"/>
  <c r="O3"/>
  <c r="J10" i="12"/>
  <c r="J2"/>
  <c r="K3"/>
  <c r="J9"/>
  <c r="R10" i="4"/>
  <c r="R2"/>
  <c r="R9"/>
  <c r="S3"/>
  <c r="P10" i="6"/>
  <c r="Q3"/>
  <c r="P2"/>
  <c r="P9"/>
  <c r="M3" i="10"/>
  <c r="L2"/>
  <c r="L10"/>
  <c r="L9"/>
  <c r="I9" i="13"/>
  <c r="J3"/>
  <c r="I10"/>
  <c r="I2"/>
  <c r="M9" i="9"/>
  <c r="M10"/>
  <c r="M2"/>
  <c r="N3"/>
  <c r="S9" i="3"/>
  <c r="S10"/>
  <c r="T3"/>
  <c r="S2"/>
  <c r="Q9" i="15"/>
  <c r="Q2"/>
  <c r="Q10"/>
  <c r="R3"/>
  <c r="K9" i="11"/>
  <c r="K10"/>
  <c r="L3"/>
  <c r="K2"/>
  <c r="O9" i="7"/>
  <c r="O10"/>
  <c r="P3"/>
  <c r="O2"/>
  <c r="T3" i="2"/>
  <c r="S2"/>
  <c r="S10"/>
  <c r="S9"/>
  <c r="R10" i="15" l="1"/>
  <c r="S3"/>
  <c r="R2"/>
  <c r="R9"/>
  <c r="N10" i="9"/>
  <c r="N2"/>
  <c r="O3"/>
  <c r="N9"/>
  <c r="J10" i="13"/>
  <c r="J2"/>
  <c r="K3"/>
  <c r="J9"/>
  <c r="Q9" i="6"/>
  <c r="R3"/>
  <c r="Q10"/>
  <c r="Q2"/>
  <c r="S9" i="4"/>
  <c r="S10"/>
  <c r="T3"/>
  <c r="S2"/>
  <c r="O9" i="8"/>
  <c r="O10"/>
  <c r="P3"/>
  <c r="O2"/>
  <c r="Q3" i="7"/>
  <c r="P2"/>
  <c r="P10"/>
  <c r="P9"/>
  <c r="M3" i="11"/>
  <c r="L2"/>
  <c r="L10"/>
  <c r="L9"/>
  <c r="T10" i="3"/>
  <c r="T9"/>
  <c r="U3"/>
  <c r="T2"/>
  <c r="M10" i="10"/>
  <c r="M2"/>
  <c r="M9"/>
  <c r="N3"/>
  <c r="K9" i="12"/>
  <c r="K10"/>
  <c r="K2"/>
  <c r="L3"/>
  <c r="U3" i="2"/>
  <c r="T2"/>
  <c r="T10"/>
  <c r="T9"/>
  <c r="M3" i="12" l="1"/>
  <c r="L2"/>
  <c r="L10"/>
  <c r="L9"/>
  <c r="N10" i="10"/>
  <c r="N2"/>
  <c r="O3"/>
  <c r="N9"/>
  <c r="R10" i="6"/>
  <c r="R2"/>
  <c r="S3"/>
  <c r="R9"/>
  <c r="S2" i="15"/>
  <c r="S9"/>
  <c r="T3"/>
  <c r="S10"/>
  <c r="U9" i="3"/>
  <c r="V3"/>
  <c r="U10"/>
  <c r="U2"/>
  <c r="M10" i="11"/>
  <c r="M2"/>
  <c r="M9"/>
  <c r="N3"/>
  <c r="Q9" i="7"/>
  <c r="R3"/>
  <c r="Q2"/>
  <c r="Q10"/>
  <c r="P9" i="8"/>
  <c r="Q3"/>
  <c r="P2"/>
  <c r="P10"/>
  <c r="T10" i="4"/>
  <c r="T9"/>
  <c r="U3"/>
  <c r="T2"/>
  <c r="K9" i="13"/>
  <c r="K10"/>
  <c r="K2"/>
  <c r="L3"/>
  <c r="O9" i="9"/>
  <c r="O10"/>
  <c r="P3"/>
  <c r="O2"/>
  <c r="V3" i="2"/>
  <c r="V10" s="1"/>
  <c r="U2"/>
  <c r="U10"/>
  <c r="U9"/>
  <c r="M3" i="13" l="1"/>
  <c r="L2"/>
  <c r="L10"/>
  <c r="L9"/>
  <c r="Q9" i="8"/>
  <c r="R3"/>
  <c r="Q2"/>
  <c r="Q10"/>
  <c r="R10" i="7"/>
  <c r="R2"/>
  <c r="S3"/>
  <c r="R9"/>
  <c r="N10" i="11"/>
  <c r="N2"/>
  <c r="O3"/>
  <c r="N9"/>
  <c r="V10" i="3"/>
  <c r="V2"/>
  <c r="W3"/>
  <c r="V9"/>
  <c r="P10" i="9"/>
  <c r="Q3"/>
  <c r="P2"/>
  <c r="P9"/>
  <c r="U9" i="4"/>
  <c r="V3"/>
  <c r="U10"/>
  <c r="U2"/>
  <c r="U3" i="15"/>
  <c r="T10"/>
  <c r="T9"/>
  <c r="T2"/>
  <c r="S9" i="6"/>
  <c r="S10"/>
  <c r="T3"/>
  <c r="S2"/>
  <c r="O9" i="10"/>
  <c r="O10"/>
  <c r="P3"/>
  <c r="O2"/>
  <c r="M10" i="12"/>
  <c r="M2"/>
  <c r="M9"/>
  <c r="N3"/>
  <c r="W3" i="2"/>
  <c r="V2"/>
  <c r="V9"/>
  <c r="N10" i="12" l="1"/>
  <c r="N2"/>
  <c r="O3"/>
  <c r="N9"/>
  <c r="V10" i="4"/>
  <c r="V2"/>
  <c r="W3"/>
  <c r="V9"/>
  <c r="Q9" i="9"/>
  <c r="R3"/>
  <c r="Q2"/>
  <c r="Q10"/>
  <c r="R10" i="8"/>
  <c r="R2"/>
  <c r="S3"/>
  <c r="R9"/>
  <c r="P10" i="10"/>
  <c r="Q3"/>
  <c r="P2"/>
  <c r="P9"/>
  <c r="T10" i="6"/>
  <c r="T9"/>
  <c r="T2"/>
  <c r="U3"/>
  <c r="U9" i="15"/>
  <c r="U2"/>
  <c r="V3"/>
  <c r="U10"/>
  <c r="W9" i="3"/>
  <c r="X3"/>
  <c r="W2"/>
  <c r="W10"/>
  <c r="O9" i="11"/>
  <c r="O10"/>
  <c r="P3"/>
  <c r="O2"/>
  <c r="S9" i="7"/>
  <c r="S10"/>
  <c r="S2"/>
  <c r="T3"/>
  <c r="M10" i="13"/>
  <c r="M2"/>
  <c r="M9"/>
  <c r="N3"/>
  <c r="X3" i="2"/>
  <c r="W2"/>
  <c r="W9"/>
  <c r="W10"/>
  <c r="N10" i="13" l="1"/>
  <c r="N2"/>
  <c r="O3"/>
  <c r="N9"/>
  <c r="T10" i="7"/>
  <c r="T9"/>
  <c r="T2"/>
  <c r="U3"/>
  <c r="X10" i="3"/>
  <c r="Y3"/>
  <c r="X2"/>
  <c r="X9"/>
  <c r="U9" i="6"/>
  <c r="V3"/>
  <c r="U10"/>
  <c r="U2"/>
  <c r="Q9" i="10"/>
  <c r="R3"/>
  <c r="Q10"/>
  <c r="Q2"/>
  <c r="R10" i="9"/>
  <c r="R2"/>
  <c r="R9"/>
  <c r="S3"/>
  <c r="Q3" i="11"/>
  <c r="P2"/>
  <c r="P10"/>
  <c r="P9"/>
  <c r="V10" i="15"/>
  <c r="V9"/>
  <c r="V2"/>
  <c r="W3"/>
  <c r="S9" i="8"/>
  <c r="S10"/>
  <c r="S2"/>
  <c r="T3"/>
  <c r="W9" i="4"/>
  <c r="X3"/>
  <c r="W2"/>
  <c r="W10"/>
  <c r="O9" i="12"/>
  <c r="O10"/>
  <c r="P3"/>
  <c r="O2"/>
  <c r="Y3" i="2"/>
  <c r="X2"/>
  <c r="X10"/>
  <c r="X9"/>
  <c r="X10" i="4" l="1"/>
  <c r="Y3"/>
  <c r="X2"/>
  <c r="X9"/>
  <c r="T10" i="8"/>
  <c r="T9"/>
  <c r="T2"/>
  <c r="U3"/>
  <c r="X3" i="15"/>
  <c r="W9"/>
  <c r="W10"/>
  <c r="W2"/>
  <c r="S9" i="9"/>
  <c r="S10"/>
  <c r="S2"/>
  <c r="T3"/>
  <c r="R10" i="10"/>
  <c r="R2"/>
  <c r="S3"/>
  <c r="R9"/>
  <c r="V10" i="6"/>
  <c r="V2"/>
  <c r="W3"/>
  <c r="V9"/>
  <c r="Y9" i="3"/>
  <c r="Y10"/>
  <c r="Y2"/>
  <c r="Z3"/>
  <c r="U9" i="7"/>
  <c r="V3"/>
  <c r="U10"/>
  <c r="U2"/>
  <c r="P9" i="12"/>
  <c r="Q3"/>
  <c r="P2"/>
  <c r="P10"/>
  <c r="Q9" i="11"/>
  <c r="R3"/>
  <c r="Q10"/>
  <c r="Q2"/>
  <c r="O9" i="13"/>
  <c r="O10"/>
  <c r="P3"/>
  <c r="O2"/>
  <c r="Z3" i="2"/>
  <c r="Y2"/>
  <c r="Y9"/>
  <c r="Y10"/>
  <c r="R10" i="11" l="1"/>
  <c r="R2"/>
  <c r="S3"/>
  <c r="R9"/>
  <c r="Q9" i="12"/>
  <c r="R3"/>
  <c r="Q2"/>
  <c r="Q10"/>
  <c r="V10" i="7"/>
  <c r="V2"/>
  <c r="W3"/>
  <c r="V9"/>
  <c r="Z10" i="3"/>
  <c r="Z2"/>
  <c r="AA3"/>
  <c r="Z9"/>
  <c r="T10" i="9"/>
  <c r="T9"/>
  <c r="T2"/>
  <c r="U3"/>
  <c r="U9" i="8"/>
  <c r="V3"/>
  <c r="U10"/>
  <c r="U2"/>
  <c r="Y9" i="4"/>
  <c r="Y10"/>
  <c r="Y2"/>
  <c r="Z3"/>
  <c r="P9" i="13"/>
  <c r="Q3"/>
  <c r="P2"/>
  <c r="P10"/>
  <c r="W9" i="6"/>
  <c r="X3"/>
  <c r="W2"/>
  <c r="W10"/>
  <c r="S9" i="10"/>
  <c r="S10"/>
  <c r="T3"/>
  <c r="S2"/>
  <c r="Y3" i="15"/>
  <c r="X10"/>
  <c r="X9"/>
  <c r="X2"/>
  <c r="AA3" i="2"/>
  <c r="Z2"/>
  <c r="Z10"/>
  <c r="Z9"/>
  <c r="X10" i="6" l="1"/>
  <c r="X9"/>
  <c r="Y3"/>
  <c r="X2"/>
  <c r="Q9" i="13"/>
  <c r="R3"/>
  <c r="Q10"/>
  <c r="Q2"/>
  <c r="Z10" i="4"/>
  <c r="Z2"/>
  <c r="AA3"/>
  <c r="Z9"/>
  <c r="V10" i="8"/>
  <c r="V2"/>
  <c r="W3"/>
  <c r="V9"/>
  <c r="U9" i="9"/>
  <c r="V3"/>
  <c r="U10"/>
  <c r="U2"/>
  <c r="R10" i="12"/>
  <c r="R2"/>
  <c r="S3"/>
  <c r="R9"/>
  <c r="Y9" i="15"/>
  <c r="Y2"/>
  <c r="Y10"/>
  <c r="Z3"/>
  <c r="T10" i="10"/>
  <c r="T9"/>
  <c r="U3"/>
  <c r="T2"/>
  <c r="AA9" i="3"/>
  <c r="AB3"/>
  <c r="AA10"/>
  <c r="AA2"/>
  <c r="W9" i="7"/>
  <c r="X3"/>
  <c r="W2"/>
  <c r="W10"/>
  <c r="S9" i="11"/>
  <c r="S10"/>
  <c r="T3"/>
  <c r="S2"/>
  <c r="AB3" i="2"/>
  <c r="AA2"/>
  <c r="AA9"/>
  <c r="AA10"/>
  <c r="X10" i="7" l="1"/>
  <c r="X9"/>
  <c r="Y3"/>
  <c r="X2"/>
  <c r="AB10" i="3"/>
  <c r="AC3"/>
  <c r="AB2"/>
  <c r="AB9"/>
  <c r="Z2" i="15"/>
  <c r="Z9"/>
  <c r="Z10"/>
  <c r="AA3"/>
  <c r="V10" i="9"/>
  <c r="V2"/>
  <c r="W3"/>
  <c r="V9"/>
  <c r="R10" i="13"/>
  <c r="R2"/>
  <c r="R9"/>
  <c r="S3"/>
  <c r="T10" i="11"/>
  <c r="T9"/>
  <c r="U3"/>
  <c r="T2"/>
  <c r="U9" i="10"/>
  <c r="V3"/>
  <c r="U10"/>
  <c r="U2"/>
  <c r="S9" i="12"/>
  <c r="S10"/>
  <c r="T3"/>
  <c r="S2"/>
  <c r="W9" i="8"/>
  <c r="X3"/>
  <c r="W2"/>
  <c r="W10"/>
  <c r="AA9" i="4"/>
  <c r="AB3"/>
  <c r="AA2"/>
  <c r="AA10"/>
  <c r="Y9" i="6"/>
  <c r="Y10"/>
  <c r="Y2"/>
  <c r="Z3"/>
  <c r="AC3" i="2"/>
  <c r="AB2"/>
  <c r="AB9"/>
  <c r="AB10"/>
  <c r="Z10" i="6" l="1"/>
  <c r="Z2"/>
  <c r="AA3"/>
  <c r="Z9"/>
  <c r="AB10" i="4"/>
  <c r="AC3"/>
  <c r="AB2"/>
  <c r="AB9"/>
  <c r="X10" i="8"/>
  <c r="X9"/>
  <c r="Y3"/>
  <c r="X2"/>
  <c r="V10" i="10"/>
  <c r="V2"/>
  <c r="W3"/>
  <c r="V9"/>
  <c r="S9" i="13"/>
  <c r="S10"/>
  <c r="T3"/>
  <c r="S2"/>
  <c r="AA2" i="15"/>
  <c r="AA9"/>
  <c r="AB3"/>
  <c r="AA10"/>
  <c r="AC9" i="3"/>
  <c r="AC10"/>
  <c r="AC2"/>
  <c r="AD3"/>
  <c r="T10" i="12"/>
  <c r="T9"/>
  <c r="U3"/>
  <c r="T2"/>
  <c r="U9" i="11"/>
  <c r="V3"/>
  <c r="U10"/>
  <c r="U2"/>
  <c r="W9" i="9"/>
  <c r="X3"/>
  <c r="W2"/>
  <c r="W10"/>
  <c r="Y9" i="7"/>
  <c r="Y10"/>
  <c r="Y2"/>
  <c r="Z3"/>
  <c r="AD3" i="2"/>
  <c r="AC2"/>
  <c r="AC10"/>
  <c r="AC9"/>
  <c r="Z10" i="7" l="1"/>
  <c r="Z2"/>
  <c r="AA3"/>
  <c r="Z9"/>
  <c r="X10" i="9"/>
  <c r="X9"/>
  <c r="Y3"/>
  <c r="X2"/>
  <c r="V10" i="11"/>
  <c r="V2"/>
  <c r="W3"/>
  <c r="V9"/>
  <c r="AE3" i="3"/>
  <c r="AD9"/>
  <c r="AD10"/>
  <c r="AD2"/>
  <c r="AC9" i="4"/>
  <c r="AC10"/>
  <c r="AC2"/>
  <c r="AD3"/>
  <c r="U9" i="12"/>
  <c r="V3"/>
  <c r="U10"/>
  <c r="U2"/>
  <c r="AC3" i="15"/>
  <c r="AB10"/>
  <c r="AB9"/>
  <c r="AB2"/>
  <c r="T10" i="13"/>
  <c r="T9"/>
  <c r="U3"/>
  <c r="T2"/>
  <c r="W9" i="10"/>
  <c r="X3"/>
  <c r="W2"/>
  <c r="W10"/>
  <c r="Y9" i="8"/>
  <c r="Y10"/>
  <c r="Y2"/>
  <c r="Z3"/>
  <c r="AA9" i="6"/>
  <c r="AB3"/>
  <c r="AA2"/>
  <c r="AA10"/>
  <c r="AE3" i="2"/>
  <c r="AD2"/>
  <c r="AD9"/>
  <c r="AD10"/>
  <c r="AB10" i="6" l="1"/>
  <c r="AC3"/>
  <c r="AB2"/>
  <c r="AB9"/>
  <c r="Z10" i="8"/>
  <c r="Z2"/>
  <c r="AA3"/>
  <c r="Z9"/>
  <c r="X10" i="10"/>
  <c r="X9"/>
  <c r="Y3"/>
  <c r="X2"/>
  <c r="V10" i="12"/>
  <c r="V2"/>
  <c r="W3"/>
  <c r="V9"/>
  <c r="AD2" i="4"/>
  <c r="AE3"/>
  <c r="AD9"/>
  <c r="AD10"/>
  <c r="U9" i="13"/>
  <c r="V3"/>
  <c r="U10"/>
  <c r="U2"/>
  <c r="AC9" i="15"/>
  <c r="AD3"/>
  <c r="AC10"/>
  <c r="AC2"/>
  <c r="AF3" i="3"/>
  <c r="AE2"/>
  <c r="AE10"/>
  <c r="AE9"/>
  <c r="W9" i="11"/>
  <c r="X3"/>
  <c r="W2"/>
  <c r="W10"/>
  <c r="Y9" i="9"/>
  <c r="Y10"/>
  <c r="Y2"/>
  <c r="Z3"/>
  <c r="AA9" i="7"/>
  <c r="AB3"/>
  <c r="AA2"/>
  <c r="AA10"/>
  <c r="AF3" i="2"/>
  <c r="AE2"/>
  <c r="AE10"/>
  <c r="AE9"/>
  <c r="AB10" i="7" l="1"/>
  <c r="AB9"/>
  <c r="AC3"/>
  <c r="AB2"/>
  <c r="Z10" i="9"/>
  <c r="Z2"/>
  <c r="AA3"/>
  <c r="Z9"/>
  <c r="X10" i="11"/>
  <c r="X9"/>
  <c r="Y3"/>
  <c r="X2"/>
  <c r="AD10" i="15"/>
  <c r="AD9"/>
  <c r="AD2"/>
  <c r="AE3"/>
  <c r="V10" i="13"/>
  <c r="V2"/>
  <c r="W3"/>
  <c r="V9"/>
  <c r="AF3" i="4"/>
  <c r="AE2"/>
  <c r="AE10"/>
  <c r="AE9"/>
  <c r="AC9" i="6"/>
  <c r="AC10"/>
  <c r="AC2"/>
  <c r="AD3"/>
  <c r="AF10" i="3"/>
  <c r="AF9"/>
  <c r="AG3"/>
  <c r="AF2"/>
  <c r="W9" i="12"/>
  <c r="X3"/>
  <c r="W2"/>
  <c r="W10"/>
  <c r="Y9" i="10"/>
  <c r="Y10"/>
  <c r="Y2"/>
  <c r="Z3"/>
  <c r="AA9" i="8"/>
  <c r="AB3"/>
  <c r="AA2"/>
  <c r="AA10"/>
  <c r="AG3" i="2"/>
  <c r="AF2"/>
  <c r="AF9"/>
  <c r="AF10"/>
  <c r="X11" i="1" l="1"/>
  <c r="AB10" i="8"/>
  <c r="AB9"/>
  <c r="AC3"/>
  <c r="AB2"/>
  <c r="Z10" i="10"/>
  <c r="Z2"/>
  <c r="AA3"/>
  <c r="Z9"/>
  <c r="X10" i="12"/>
  <c r="X9"/>
  <c r="Y3"/>
  <c r="X2"/>
  <c r="AD2" i="6"/>
  <c r="AE3"/>
  <c r="AD9"/>
  <c r="AD10"/>
  <c r="AF3" i="15"/>
  <c r="AE9"/>
  <c r="AE2"/>
  <c r="AE10"/>
  <c r="AG9" i="3"/>
  <c r="AG10"/>
  <c r="AG2"/>
  <c r="AH3"/>
  <c r="AF10" i="4"/>
  <c r="AF9"/>
  <c r="AG3"/>
  <c r="AF2"/>
  <c r="W9" i="13"/>
  <c r="X3"/>
  <c r="W2"/>
  <c r="W10"/>
  <c r="Y9" i="11"/>
  <c r="Y10"/>
  <c r="Y2"/>
  <c r="Z3"/>
  <c r="AA9" i="9"/>
  <c r="AB3"/>
  <c r="AA2"/>
  <c r="AA10"/>
  <c r="AC9" i="7"/>
  <c r="AC10"/>
  <c r="AC2"/>
  <c r="AD3"/>
  <c r="AH3" i="2"/>
  <c r="AG2"/>
  <c r="AG9"/>
  <c r="AG10"/>
  <c r="AB10" i="9" l="1"/>
  <c r="AB9"/>
  <c r="AC3"/>
  <c r="AB2"/>
  <c r="Z10" i="11"/>
  <c r="Z2"/>
  <c r="AA3"/>
  <c r="Z9"/>
  <c r="X10" i="13"/>
  <c r="X9"/>
  <c r="Y3"/>
  <c r="X2"/>
  <c r="AH10" i="3"/>
  <c r="AH2"/>
  <c r="AI3"/>
  <c r="AH9"/>
  <c r="AE9" i="6"/>
  <c r="AF3"/>
  <c r="AE2"/>
  <c r="AE10"/>
  <c r="AD10" i="7"/>
  <c r="AD2"/>
  <c r="AE3"/>
  <c r="AD9"/>
  <c r="AG9" i="4"/>
  <c r="AG10"/>
  <c r="AG2"/>
  <c r="AH3"/>
  <c r="AF9" i="15"/>
  <c r="AF10"/>
  <c r="AG3"/>
  <c r="AF2"/>
  <c r="Y9" i="12"/>
  <c r="Y10"/>
  <c r="Y2"/>
  <c r="Z3"/>
  <c r="AA9" i="10"/>
  <c r="AB3"/>
  <c r="AA2"/>
  <c r="AA10"/>
  <c r="AC9" i="8"/>
  <c r="AC10"/>
  <c r="AC2"/>
  <c r="AD3"/>
  <c r="AH2" i="2"/>
  <c r="AH10"/>
  <c r="AH9"/>
  <c r="AI3"/>
  <c r="X10" i="1" l="1"/>
  <c r="X9"/>
  <c r="X12"/>
  <c r="AD10" i="8"/>
  <c r="AD2"/>
  <c r="AE3"/>
  <c r="AD9"/>
  <c r="AB10" i="10"/>
  <c r="AB9"/>
  <c r="AC3"/>
  <c r="AB2"/>
  <c r="Z10" i="12"/>
  <c r="Z2"/>
  <c r="AA3"/>
  <c r="Z9"/>
  <c r="AH10" i="4"/>
  <c r="AH2"/>
  <c r="AI3"/>
  <c r="AH9"/>
  <c r="AF10" i="6"/>
  <c r="AF9"/>
  <c r="AG3"/>
  <c r="AF2"/>
  <c r="AG9" i="15"/>
  <c r="AG2"/>
  <c r="AG10"/>
  <c r="AH3"/>
  <c r="AE9" i="7"/>
  <c r="AF3"/>
  <c r="AE2"/>
  <c r="AE10"/>
  <c r="AI9" i="3"/>
  <c r="AJ3"/>
  <c r="AI2"/>
  <c r="AI10"/>
  <c r="Y9" i="13"/>
  <c r="Y10"/>
  <c r="Y2"/>
  <c r="Z3"/>
  <c r="AA9" i="11"/>
  <c r="AB3"/>
  <c r="AA2"/>
  <c r="AA10"/>
  <c r="AC9" i="9"/>
  <c r="AC10"/>
  <c r="AC2"/>
  <c r="AD3"/>
  <c r="AI2" i="2"/>
  <c r="AI10"/>
  <c r="AI9"/>
  <c r="AJ3"/>
  <c r="X7" i="1" l="1"/>
  <c r="X8"/>
  <c r="AD10" i="9"/>
  <c r="AD2"/>
  <c r="AE3"/>
  <c r="AD9"/>
  <c r="AB10" i="11"/>
  <c r="AB9"/>
  <c r="AC3"/>
  <c r="AB2"/>
  <c r="Z10" i="13"/>
  <c r="Z2"/>
  <c r="AA3"/>
  <c r="Z9"/>
  <c r="AJ9" i="3"/>
  <c r="AJ10"/>
  <c r="AF10" i="7"/>
  <c r="AF9"/>
  <c r="AG3"/>
  <c r="AF2"/>
  <c r="AH2" i="15"/>
  <c r="AI3"/>
  <c r="AH10"/>
  <c r="AH9"/>
  <c r="AG9" i="6"/>
  <c r="AG10"/>
  <c r="AG2"/>
  <c r="AH3"/>
  <c r="AI9" i="4"/>
  <c r="AJ3"/>
  <c r="AI2"/>
  <c r="AI10"/>
  <c r="AA9" i="12"/>
  <c r="AB3"/>
  <c r="AA2"/>
  <c r="AA10"/>
  <c r="AC9" i="10"/>
  <c r="AC10"/>
  <c r="AC2"/>
  <c r="AD3"/>
  <c r="AE9" i="8"/>
  <c r="AF3"/>
  <c r="AE2"/>
  <c r="AE10"/>
  <c r="AJ9" i="2"/>
  <c r="AJ10"/>
  <c r="AK11" i="4"/>
  <c r="AF10" i="8" l="1"/>
  <c r="AF9"/>
  <c r="AG3"/>
  <c r="AF2"/>
  <c r="AD10" i="10"/>
  <c r="AD2"/>
  <c r="AE3"/>
  <c r="AD9"/>
  <c r="AB10" i="12"/>
  <c r="AB9"/>
  <c r="AC3"/>
  <c r="AB2"/>
  <c r="AJ10" i="4"/>
  <c r="AJ9"/>
  <c r="AH10" i="6"/>
  <c r="AH2"/>
  <c r="AI3"/>
  <c r="AH9"/>
  <c r="AI2" i="15"/>
  <c r="AI9"/>
  <c r="AJ3"/>
  <c r="AI10"/>
  <c r="AG9" i="7"/>
  <c r="AG10"/>
  <c r="AG2"/>
  <c r="AH3"/>
  <c r="AA9" i="13"/>
  <c r="AB3"/>
  <c r="AA2"/>
  <c r="AA10"/>
  <c r="AC9" i="11"/>
  <c r="AC10"/>
  <c r="AC2"/>
  <c r="AD3"/>
  <c r="AE9" i="9"/>
  <c r="AF3"/>
  <c r="AE2"/>
  <c r="AE10"/>
  <c r="AK11"/>
  <c r="AK12" i="12"/>
  <c r="AF10" i="9" l="1"/>
  <c r="AF9"/>
  <c r="AG3"/>
  <c r="AF2"/>
  <c r="AD10" i="11"/>
  <c r="AD2"/>
  <c r="AE3"/>
  <c r="AD9"/>
  <c r="AB10" i="13"/>
  <c r="AB9"/>
  <c r="AC3"/>
  <c r="AB2"/>
  <c r="AH10" i="7"/>
  <c r="AH2"/>
  <c r="AI3"/>
  <c r="AH9"/>
  <c r="AJ9" i="15"/>
  <c r="AJ10"/>
  <c r="AI9" i="6"/>
  <c r="AJ3"/>
  <c r="AI2"/>
  <c r="AI10"/>
  <c r="AC9" i="12"/>
  <c r="AC10"/>
  <c r="AC2"/>
  <c r="AD3"/>
  <c r="AE9" i="10"/>
  <c r="AF3"/>
  <c r="AE2"/>
  <c r="AE10"/>
  <c r="AG9" i="8"/>
  <c r="AG10"/>
  <c r="AG2"/>
  <c r="AH3"/>
  <c r="AK12" i="6"/>
  <c r="AF10" i="10" l="1"/>
  <c r="AF9"/>
  <c r="AG3"/>
  <c r="AF2"/>
  <c r="AD10" i="12"/>
  <c r="AD2"/>
  <c r="AE3"/>
  <c r="AD9"/>
  <c r="AJ9" i="6"/>
  <c r="AJ10"/>
  <c r="AH10" i="8"/>
  <c r="AH2"/>
  <c r="AI3"/>
  <c r="AH9"/>
  <c r="AI9" i="7"/>
  <c r="AJ3"/>
  <c r="AI2"/>
  <c r="AI10"/>
  <c r="AC9" i="13"/>
  <c r="AC10"/>
  <c r="AC2"/>
  <c r="AD3"/>
  <c r="AE9" i="11"/>
  <c r="AF3"/>
  <c r="AE2"/>
  <c r="AE10"/>
  <c r="AG9" i="9"/>
  <c r="AG10"/>
  <c r="AG2"/>
  <c r="AH3"/>
  <c r="AH10" l="1"/>
  <c r="AH2"/>
  <c r="AI3"/>
  <c r="AH9"/>
  <c r="AF10" i="11"/>
  <c r="AF9"/>
  <c r="AG3"/>
  <c r="AF2"/>
  <c r="AD10" i="13"/>
  <c r="AD2"/>
  <c r="AE3"/>
  <c r="AD9"/>
  <c r="AJ10" i="7"/>
  <c r="AJ9"/>
  <c r="AI9" i="8"/>
  <c r="AJ3"/>
  <c r="AI2"/>
  <c r="AI10"/>
  <c r="AE9" i="12"/>
  <c r="AF3"/>
  <c r="AE2"/>
  <c r="AE10"/>
  <c r="AG9" i="10"/>
  <c r="AG10"/>
  <c r="AG2"/>
  <c r="AH3"/>
  <c r="AH10" l="1"/>
  <c r="AH2"/>
  <c r="AI3"/>
  <c r="AH9"/>
  <c r="AF10" i="12"/>
  <c r="AF9"/>
  <c r="AG3"/>
  <c r="AF2"/>
  <c r="AJ9" i="8"/>
  <c r="AJ10"/>
  <c r="AE9" i="13"/>
  <c r="AF3"/>
  <c r="AE2"/>
  <c r="AE10"/>
  <c r="AG9" i="11"/>
  <c r="AG10"/>
  <c r="AG2"/>
  <c r="AH3"/>
  <c r="AI9" i="9"/>
  <c r="AJ3"/>
  <c r="AI2"/>
  <c r="AI10"/>
  <c r="AK11" i="2"/>
  <c r="AK11" i="3"/>
  <c r="AK12" i="10"/>
  <c r="AJ10" i="9" l="1"/>
  <c r="AJ9"/>
  <c r="AH10" i="11"/>
  <c r="AH2"/>
  <c r="AI3"/>
  <c r="AH9"/>
  <c r="AF10" i="13"/>
  <c r="AF9"/>
  <c r="AG3"/>
  <c r="AF2"/>
  <c r="AG9" i="12"/>
  <c r="AG10"/>
  <c r="AG2"/>
  <c r="AH3"/>
  <c r="AI9" i="10"/>
  <c r="AJ3"/>
  <c r="AI2"/>
  <c r="AI10"/>
  <c r="AK11" i="13"/>
  <c r="AK12" i="11"/>
  <c r="AK11" i="8"/>
  <c r="AK11" i="7"/>
  <c r="AK12" i="15"/>
  <c r="AJ10" i="10" l="1"/>
  <c r="AJ9"/>
  <c r="AH10" i="12"/>
  <c r="AH2"/>
  <c r="AI3"/>
  <c r="AH9"/>
  <c r="AG9" i="13"/>
  <c r="AG10"/>
  <c r="AG2"/>
  <c r="AH3"/>
  <c r="AI9" i="11"/>
  <c r="AJ3"/>
  <c r="AI2"/>
  <c r="AI10"/>
  <c r="AK11" i="10"/>
  <c r="AK12" i="2"/>
  <c r="AK12" i="4"/>
  <c r="AJ10" i="11" l="1"/>
  <c r="AJ9"/>
  <c r="AH10" i="13"/>
  <c r="AH2"/>
  <c r="AI3"/>
  <c r="AH9"/>
  <c r="AI9" i="12"/>
  <c r="AJ3"/>
  <c r="AI2"/>
  <c r="AI10"/>
  <c r="AK12" i="13"/>
  <c r="AK12" i="7"/>
  <c r="AK11" i="6"/>
  <c r="AJ10" i="12" l="1"/>
  <c r="AJ9"/>
  <c r="AI9" i="13"/>
  <c r="AJ3"/>
  <c r="AI2"/>
  <c r="AI10"/>
  <c r="AK11" i="15"/>
  <c r="AK12" i="9"/>
  <c r="AK12" i="8"/>
  <c r="AK11" i="12"/>
  <c r="AK12" i="3"/>
  <c r="AK11" i="11"/>
  <c r="X5" i="1" l="1"/>
  <c r="X4"/>
  <c r="AJ10" i="13"/>
  <c r="AJ9"/>
</calcChain>
</file>

<file path=xl/sharedStrings.xml><?xml version="1.0" encoding="utf-8"?>
<sst xmlns="http://schemas.openxmlformats.org/spreadsheetml/2006/main" count="911" uniqueCount="76">
  <si>
    <t>EFFECTIF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</si>
  <si>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</si>
  <si>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</si>
  <si>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</si>
  <si>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</si>
  <si>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</si>
  <si>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</si>
  <si>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</si>
  <si>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</si>
  <si>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</si>
  <si>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</si>
  <si>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</si>
  <si>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</si>
  <si>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Début d'année :</t>
  </si>
  <si>
    <t>Début de mois</t>
  </si>
  <si>
    <t>Fin de mois</t>
  </si>
  <si>
    <t>Mois</t>
  </si>
  <si>
    <t>Maladie</t>
  </si>
  <si>
    <t>Récupération</t>
  </si>
  <si>
    <t>Vacances</t>
  </si>
  <si>
    <t>RC</t>
  </si>
  <si>
    <t>CP</t>
  </si>
  <si>
    <t>MA</t>
  </si>
  <si>
    <t>CPA</t>
  </si>
  <si>
    <t>Congés Paternité</t>
  </si>
  <si>
    <t>Demande de Repos</t>
  </si>
  <si>
    <t>DR</t>
  </si>
  <si>
    <t>ND</t>
  </si>
  <si>
    <t>Jour non décompté</t>
  </si>
  <si>
    <t>Date</t>
  </si>
  <si>
    <t>Ascension</t>
  </si>
  <si>
    <t>Assomption</t>
  </si>
  <si>
    <t>Vendredi Saint</t>
  </si>
  <si>
    <t>Fête du Travail</t>
  </si>
  <si>
    <t>Victoire 1945</t>
  </si>
  <si>
    <t>Jours Fériés</t>
  </si>
  <si>
    <t>Nouvel an</t>
  </si>
  <si>
    <t>Lundi Pâques</t>
  </si>
  <si>
    <t>Jour de Noel</t>
  </si>
  <si>
    <t>2ème Jour de Noel</t>
  </si>
  <si>
    <t>La Toussaint</t>
  </si>
  <si>
    <t>GA</t>
  </si>
  <si>
    <t>F</t>
  </si>
  <si>
    <t>Formation</t>
  </si>
  <si>
    <t>Total heure</t>
  </si>
  <si>
    <t>Mensuel</t>
  </si>
  <si>
    <t>AM</t>
  </si>
  <si>
    <t>PM</t>
  </si>
  <si>
    <t>GP</t>
  </si>
  <si>
    <t>PJ</t>
  </si>
  <si>
    <t>PN</t>
  </si>
  <si>
    <t>J</t>
  </si>
  <si>
    <t>G</t>
  </si>
  <si>
    <t>Q</t>
  </si>
  <si>
    <t>Fête Nationale</t>
  </si>
  <si>
    <t>Armistice</t>
  </si>
  <si>
    <t>Total Mensuel</t>
  </si>
  <si>
    <t>Durée : 9h , Lundi 8h</t>
  </si>
  <si>
    <t>Durée : 9h</t>
  </si>
  <si>
    <t>Durée : 7h30</t>
  </si>
  <si>
    <t>Durée : 12h</t>
  </si>
  <si>
    <t>Durée : 10h</t>
  </si>
  <si>
    <t>N</t>
  </si>
  <si>
    <t>Durée 8h , Vendredi 9h</t>
  </si>
  <si>
    <t>TOTAL DES JOURS ANNUEL (1er Juin au 31 Mai)</t>
  </si>
  <si>
    <t>R</t>
  </si>
  <si>
    <t>NOEL</t>
  </si>
  <si>
    <t>A</t>
  </si>
  <si>
    <t>Pentecôte</t>
  </si>
  <si>
    <t>MENU</t>
  </si>
  <si>
    <t>GML</t>
  </si>
  <si>
    <t>GMS</t>
  </si>
  <si>
    <t>GJS</t>
  </si>
  <si>
    <t>GJV</t>
  </si>
  <si>
    <t>Récup Mensuel</t>
  </si>
  <si>
    <t xml:space="preserve">tulipe </t>
  </si>
</sst>
</file>

<file path=xl/styles.xml><?xml version="1.0" encoding="utf-8"?>
<styleSheet xmlns="http://schemas.openxmlformats.org/spreadsheetml/2006/main">
  <numFmts count="3">
    <numFmt numFmtId="164" formatCode="ddd"/>
    <numFmt numFmtId="165" formatCode="[h]:mm"/>
    <numFmt numFmtId="167" formatCode="[$-F400]h:mm:ss\ AM/PM"/>
  </numFmts>
  <fonts count="17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36"/>
      <color theme="1"/>
      <name val="Arial Black"/>
      <family val="2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orbel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10"/>
      <color rgb="FF333333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medium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dotted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4" xfId="0" applyBorder="1"/>
    <xf numFmtId="0" fontId="0" fillId="0" borderId="0" xfId="0" applyBorder="1"/>
    <xf numFmtId="14" fontId="0" fillId="0" borderId="0" xfId="0" applyNumberFormat="1" applyAlignment="1">
      <alignment textRotation="90"/>
    </xf>
    <xf numFmtId="164" fontId="0" fillId="0" borderId="25" xfId="0" applyNumberFormat="1" applyBorder="1" applyAlignment="1">
      <alignment horizontal="center"/>
    </xf>
    <xf numFmtId="0" fontId="0" fillId="0" borderId="28" xfId="0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14" fontId="6" fillId="13" borderId="31" xfId="0" applyNumberFormat="1" applyFont="1" applyFill="1" applyBorder="1"/>
    <xf numFmtId="14" fontId="6" fillId="13" borderId="36" xfId="0" applyNumberFormat="1" applyFont="1" applyFill="1" applyBorder="1"/>
    <xf numFmtId="0" fontId="7" fillId="0" borderId="21" xfId="0" applyFont="1" applyBorder="1"/>
    <xf numFmtId="0" fontId="7" fillId="0" borderId="4" xfId="0" applyFont="1" applyBorder="1"/>
    <xf numFmtId="0" fontId="7" fillId="0" borderId="12" xfId="0" applyFont="1" applyBorder="1"/>
    <xf numFmtId="14" fontId="5" fillId="0" borderId="19" xfId="0" applyNumberFormat="1" applyFont="1" applyBorder="1" applyAlignment="1">
      <alignment horizontal="center"/>
    </xf>
    <xf numFmtId="14" fontId="5" fillId="0" borderId="18" xfId="0" applyNumberFormat="1" applyFont="1" applyBorder="1" applyAlignment="1">
      <alignment horizontal="center"/>
    </xf>
    <xf numFmtId="14" fontId="5" fillId="0" borderId="14" xfId="0" applyNumberFormat="1" applyFont="1" applyBorder="1" applyAlignment="1">
      <alignment horizontal="center"/>
    </xf>
    <xf numFmtId="14" fontId="5" fillId="0" borderId="16" xfId="0" applyNumberFormat="1" applyFont="1" applyBorder="1" applyAlignment="1">
      <alignment horizontal="center"/>
    </xf>
    <xf numFmtId="14" fontId="5" fillId="0" borderId="15" xfId="0" applyNumberFormat="1" applyFont="1" applyBorder="1" applyAlignment="1">
      <alignment horizontal="center"/>
    </xf>
    <xf numFmtId="14" fontId="5" fillId="0" borderId="23" xfId="0" applyNumberFormat="1" applyFont="1" applyBorder="1" applyAlignment="1">
      <alignment horizontal="center"/>
    </xf>
    <xf numFmtId="0" fontId="6" fillId="0" borderId="33" xfId="0" applyFont="1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0" fillId="0" borderId="6" xfId="0" applyBorder="1"/>
    <xf numFmtId="0" fontId="9" fillId="6" borderId="13" xfId="0" applyFont="1" applyFill="1" applyBorder="1" applyAlignment="1">
      <alignment horizontal="center"/>
    </xf>
    <xf numFmtId="0" fontId="6" fillId="8" borderId="27" xfId="0" applyFont="1" applyFill="1" applyBorder="1" applyAlignment="1">
      <alignment horizontal="center"/>
    </xf>
    <xf numFmtId="0" fontId="9" fillId="11" borderId="27" xfId="0" applyFont="1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5" borderId="4" xfId="0" applyFill="1" applyBorder="1"/>
    <xf numFmtId="0" fontId="0" fillId="5" borderId="6" xfId="0" applyFill="1" applyBorder="1"/>
    <xf numFmtId="0" fontId="0" fillId="5" borderId="6" xfId="0" applyFill="1" applyBorder="1" applyAlignment="1">
      <alignment horizontal="center"/>
    </xf>
    <xf numFmtId="0" fontId="0" fillId="5" borderId="9" xfId="0" applyFill="1" applyBorder="1"/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7" fillId="9" borderId="22" xfId="0" applyFont="1" applyFill="1" applyBorder="1"/>
    <xf numFmtId="14" fontId="5" fillId="9" borderId="2" xfId="0" applyNumberFormat="1" applyFont="1" applyFill="1" applyBorder="1" applyAlignment="1">
      <alignment horizontal="center"/>
    </xf>
    <xf numFmtId="14" fontId="5" fillId="9" borderId="17" xfId="0" applyNumberFormat="1" applyFont="1" applyFill="1" applyBorder="1" applyAlignment="1">
      <alignment horizontal="center"/>
    </xf>
    <xf numFmtId="0" fontId="7" fillId="9" borderId="21" xfId="0" applyFont="1" applyFill="1" applyBorder="1"/>
    <xf numFmtId="14" fontId="5" fillId="9" borderId="19" xfId="0" applyNumberFormat="1" applyFont="1" applyFill="1" applyBorder="1" applyAlignment="1">
      <alignment horizontal="center"/>
    </xf>
    <xf numFmtId="14" fontId="5" fillId="9" borderId="18" xfId="0" applyNumberFormat="1" applyFont="1" applyFill="1" applyBorder="1" applyAlignment="1">
      <alignment horizontal="center"/>
    </xf>
    <xf numFmtId="0" fontId="7" fillId="9" borderId="10" xfId="0" applyFont="1" applyFill="1" applyBorder="1"/>
    <xf numFmtId="14" fontId="5" fillId="9" borderId="14" xfId="0" applyNumberFormat="1" applyFont="1" applyFill="1" applyBorder="1" applyAlignment="1">
      <alignment horizontal="center"/>
    </xf>
    <xf numFmtId="14" fontId="5" fillId="9" borderId="8" xfId="0" applyNumberFormat="1" applyFont="1" applyFill="1" applyBorder="1" applyAlignment="1">
      <alignment horizontal="center"/>
    </xf>
    <xf numFmtId="0" fontId="2" fillId="12" borderId="3" xfId="0" applyFont="1" applyFill="1" applyBorder="1" applyAlignment="1">
      <alignment horizontal="center"/>
    </xf>
    <xf numFmtId="0" fontId="2" fillId="12" borderId="13" xfId="0" applyFont="1" applyFill="1" applyBorder="1" applyAlignment="1">
      <alignment horizontal="center"/>
    </xf>
    <xf numFmtId="0" fontId="2" fillId="12" borderId="7" xfId="0" applyFont="1" applyFill="1" applyBorder="1" applyAlignment="1">
      <alignment horizontal="center"/>
    </xf>
    <xf numFmtId="14" fontId="2" fillId="12" borderId="3" xfId="0" applyNumberFormat="1" applyFont="1" applyFill="1" applyBorder="1" applyAlignment="1">
      <alignment horizontal="center"/>
    </xf>
    <xf numFmtId="0" fontId="2" fillId="13" borderId="3" xfId="0" applyFont="1" applyFill="1" applyBorder="1"/>
    <xf numFmtId="0" fontId="6" fillId="0" borderId="33" xfId="0" applyFont="1" applyBorder="1" applyAlignment="1" applyProtection="1">
      <alignment horizontal="center"/>
      <protection locked="0"/>
    </xf>
    <xf numFmtId="0" fontId="6" fillId="0" borderId="35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0" fillId="12" borderId="3" xfId="0" applyFill="1" applyBorder="1" applyAlignment="1">
      <alignment horizontal="center"/>
    </xf>
    <xf numFmtId="0" fontId="0" fillId="12" borderId="24" xfId="0" applyFill="1" applyBorder="1" applyAlignment="1">
      <alignment horizontal="center"/>
    </xf>
    <xf numFmtId="0" fontId="12" fillId="13" borderId="27" xfId="0" applyFont="1" applyFill="1" applyBorder="1" applyAlignment="1">
      <alignment horizontal="center"/>
    </xf>
    <xf numFmtId="0" fontId="0" fillId="0" borderId="0" xfId="0" applyFill="1"/>
    <xf numFmtId="0" fontId="6" fillId="19" borderId="27" xfId="0" applyFont="1" applyFill="1" applyBorder="1" applyAlignment="1">
      <alignment horizontal="center"/>
    </xf>
    <xf numFmtId="0" fontId="2" fillId="5" borderId="45" xfId="0" applyFont="1" applyFill="1" applyBorder="1" applyAlignment="1">
      <alignment horizontal="center"/>
    </xf>
    <xf numFmtId="0" fontId="0" fillId="0" borderId="46" xfId="0" applyBorder="1"/>
    <xf numFmtId="0" fontId="6" fillId="0" borderId="48" xfId="0" applyFont="1" applyBorder="1" applyAlignment="1">
      <alignment horizontal="center"/>
    </xf>
    <xf numFmtId="164" fontId="0" fillId="0" borderId="47" xfId="0" applyNumberFormat="1" applyBorder="1" applyAlignment="1">
      <alignment horizontal="center"/>
    </xf>
    <xf numFmtId="0" fontId="0" fillId="0" borderId="26" xfId="0" applyBorder="1" applyAlignment="1">
      <alignment horizontal="center"/>
    </xf>
    <xf numFmtId="0" fontId="12" fillId="13" borderId="56" xfId="0" applyFont="1" applyFill="1" applyBorder="1" applyAlignment="1">
      <alignment horizontal="center"/>
    </xf>
    <xf numFmtId="0" fontId="6" fillId="0" borderId="55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2" fillId="14" borderId="51" xfId="0" applyFont="1" applyFill="1" applyBorder="1" applyAlignment="1">
      <alignment horizontal="center"/>
    </xf>
    <xf numFmtId="0" fontId="12" fillId="13" borderId="58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164" fontId="0" fillId="0" borderId="56" xfId="0" applyNumberFormat="1" applyBorder="1" applyAlignment="1">
      <alignment horizontal="center"/>
    </xf>
    <xf numFmtId="0" fontId="6" fillId="0" borderId="55" xfId="0" applyFont="1" applyBorder="1" applyAlignment="1" applyProtection="1">
      <alignment horizontal="center"/>
      <protection locked="0"/>
    </xf>
    <xf numFmtId="0" fontId="6" fillId="0" borderId="59" xfId="0" applyFont="1" applyBorder="1" applyAlignment="1" applyProtection="1">
      <alignment horizontal="center"/>
      <protection locked="0"/>
    </xf>
    <xf numFmtId="0" fontId="6" fillId="16" borderId="61" xfId="0" applyFont="1" applyFill="1" applyBorder="1" applyAlignment="1">
      <alignment horizontal="center"/>
    </xf>
    <xf numFmtId="0" fontId="6" fillId="16" borderId="64" xfId="0" applyFont="1" applyFill="1" applyBorder="1" applyAlignment="1">
      <alignment horizontal="center"/>
    </xf>
    <xf numFmtId="0" fontId="13" fillId="18" borderId="49" xfId="0" applyFont="1" applyFill="1" applyBorder="1" applyAlignment="1">
      <alignment horizontal="center"/>
    </xf>
    <xf numFmtId="0" fontId="13" fillId="18" borderId="50" xfId="0" applyFont="1" applyFill="1" applyBorder="1" applyAlignment="1">
      <alignment horizontal="center"/>
    </xf>
    <xf numFmtId="0" fontId="11" fillId="0" borderId="0" xfId="0" applyFont="1" applyFill="1" applyBorder="1" applyAlignment="1"/>
    <xf numFmtId="0" fontId="2" fillId="25" borderId="66" xfId="0" applyFont="1" applyFill="1" applyBorder="1" applyAlignment="1">
      <alignment horizontal="center"/>
    </xf>
    <xf numFmtId="0" fontId="2" fillId="17" borderId="1" xfId="0" applyFont="1" applyFill="1" applyBorder="1" applyAlignment="1">
      <alignment horizontal="center"/>
    </xf>
    <xf numFmtId="0" fontId="2" fillId="22" borderId="66" xfId="0" applyFont="1" applyFill="1" applyBorder="1" applyAlignment="1">
      <alignment horizontal="center"/>
    </xf>
    <xf numFmtId="0" fontId="2" fillId="9" borderId="1" xfId="0" applyFont="1" applyFill="1" applyBorder="1" applyAlignment="1">
      <alignment horizontal="center"/>
    </xf>
    <xf numFmtId="0" fontId="2" fillId="3" borderId="66" xfId="0" applyFont="1" applyFill="1" applyBorder="1" applyAlignment="1">
      <alignment horizontal="center"/>
    </xf>
    <xf numFmtId="0" fontId="2" fillId="20" borderId="1" xfId="0" applyFont="1" applyFill="1" applyBorder="1" applyAlignment="1">
      <alignment horizontal="center"/>
    </xf>
    <xf numFmtId="0" fontId="2" fillId="21" borderId="1" xfId="0" applyFont="1" applyFill="1" applyBorder="1" applyAlignment="1">
      <alignment horizontal="center"/>
    </xf>
    <xf numFmtId="0" fontId="0" fillId="0" borderId="0" xfId="0" applyFill="1" applyBorder="1"/>
    <xf numFmtId="14" fontId="14" fillId="4" borderId="37" xfId="0" applyNumberFormat="1" applyFont="1" applyFill="1" applyBorder="1" applyAlignment="1">
      <alignment horizontal="center"/>
    </xf>
    <xf numFmtId="14" fontId="15" fillId="4" borderId="11" xfId="0" applyNumberFormat="1" applyFont="1" applyFill="1" applyBorder="1" applyAlignment="1">
      <alignment horizontal="center"/>
    </xf>
    <xf numFmtId="14" fontId="14" fillId="21" borderId="37" xfId="0" applyNumberFormat="1" applyFont="1" applyFill="1" applyBorder="1" applyAlignment="1">
      <alignment horizontal="center"/>
    </xf>
    <xf numFmtId="14" fontId="15" fillId="21" borderId="11" xfId="0" applyNumberFormat="1" applyFont="1" applyFill="1" applyBorder="1" applyAlignment="1">
      <alignment horizontal="center"/>
    </xf>
    <xf numFmtId="0" fontId="2" fillId="5" borderId="67" xfId="0" applyFont="1" applyFill="1" applyBorder="1" applyAlignment="1">
      <alignment horizontal="center"/>
    </xf>
    <xf numFmtId="0" fontId="2" fillId="5" borderId="68" xfId="0" applyFont="1" applyFill="1" applyBorder="1" applyAlignment="1">
      <alignment horizontal="center"/>
    </xf>
    <xf numFmtId="0" fontId="2" fillId="5" borderId="69" xfId="0" applyFont="1" applyFill="1" applyBorder="1" applyAlignment="1">
      <alignment horizontal="center"/>
    </xf>
    <xf numFmtId="0" fontId="2" fillId="5" borderId="70" xfId="0" applyFont="1" applyFill="1" applyBorder="1" applyAlignment="1">
      <alignment horizontal="center"/>
    </xf>
    <xf numFmtId="0" fontId="2" fillId="5" borderId="71" xfId="0" applyFont="1" applyFill="1" applyBorder="1" applyAlignment="1">
      <alignment horizontal="center"/>
    </xf>
    <xf numFmtId="0" fontId="2" fillId="5" borderId="72" xfId="0" applyFont="1" applyFill="1" applyBorder="1" applyAlignment="1">
      <alignment horizontal="center"/>
    </xf>
    <xf numFmtId="0" fontId="2" fillId="5" borderId="73" xfId="0" applyFont="1" applyFill="1" applyBorder="1" applyAlignment="1">
      <alignment horizontal="center"/>
    </xf>
    <xf numFmtId="0" fontId="2" fillId="5" borderId="74" xfId="0" applyFont="1" applyFill="1" applyBorder="1" applyAlignment="1">
      <alignment horizontal="center"/>
    </xf>
    <xf numFmtId="0" fontId="2" fillId="5" borderId="75" xfId="0" applyFont="1" applyFill="1" applyBorder="1" applyAlignment="1">
      <alignment horizontal="center"/>
    </xf>
    <xf numFmtId="0" fontId="6" fillId="10" borderId="25" xfId="0" applyFont="1" applyFill="1" applyBorder="1" applyAlignment="1">
      <alignment horizontal="center"/>
    </xf>
    <xf numFmtId="0" fontId="6" fillId="7" borderId="27" xfId="0" applyFont="1" applyFill="1" applyBorder="1" applyAlignment="1">
      <alignment horizontal="center"/>
    </xf>
    <xf numFmtId="0" fontId="6" fillId="26" borderId="47" xfId="0" applyFont="1" applyFill="1" applyBorder="1" applyAlignment="1">
      <alignment horizontal="center"/>
    </xf>
    <xf numFmtId="0" fontId="6" fillId="3" borderId="44" xfId="0" applyFont="1" applyFill="1" applyBorder="1" applyAlignment="1">
      <alignment horizontal="center"/>
    </xf>
    <xf numFmtId="0" fontId="6" fillId="21" borderId="27" xfId="0" applyFont="1" applyFill="1" applyBorder="1" applyAlignment="1">
      <alignment horizontal="center"/>
    </xf>
    <xf numFmtId="0" fontId="6" fillId="9" borderId="27" xfId="0" applyFont="1" applyFill="1" applyBorder="1" applyAlignment="1">
      <alignment horizontal="center"/>
    </xf>
    <xf numFmtId="0" fontId="6" fillId="25" borderId="27" xfId="0" applyFont="1" applyFill="1" applyBorder="1" applyAlignment="1">
      <alignment horizontal="center"/>
    </xf>
    <xf numFmtId="0" fontId="6" fillId="17" borderId="27" xfId="0" applyFont="1" applyFill="1" applyBorder="1" applyAlignment="1">
      <alignment horizontal="center"/>
    </xf>
    <xf numFmtId="0" fontId="6" fillId="23" borderId="44" xfId="0" applyFont="1" applyFill="1" applyBorder="1" applyAlignment="1">
      <alignment horizontal="center"/>
    </xf>
    <xf numFmtId="0" fontId="6" fillId="20" borderId="47" xfId="0" applyFont="1" applyFill="1" applyBorder="1" applyAlignment="1">
      <alignment horizontal="center"/>
    </xf>
    <xf numFmtId="0" fontId="6" fillId="22" borderId="76" xfId="0" applyFont="1" applyFill="1" applyBorder="1" applyAlignment="1">
      <alignment horizontal="center"/>
    </xf>
    <xf numFmtId="0" fontId="6" fillId="24" borderId="77" xfId="0" applyFont="1" applyFill="1" applyBorder="1" applyAlignment="1">
      <alignment horizontal="center"/>
    </xf>
    <xf numFmtId="0" fontId="2" fillId="5" borderId="78" xfId="0" applyFont="1" applyFill="1" applyBorder="1" applyAlignment="1">
      <alignment horizontal="center"/>
    </xf>
    <xf numFmtId="0" fontId="2" fillId="5" borderId="79" xfId="0" applyFont="1" applyFill="1" applyBorder="1" applyAlignment="1">
      <alignment horizontal="center"/>
    </xf>
    <xf numFmtId="0" fontId="2" fillId="5" borderId="80" xfId="0" applyFont="1" applyFill="1" applyBorder="1" applyAlignment="1">
      <alignment horizontal="center"/>
    </xf>
    <xf numFmtId="0" fontId="2" fillId="5" borderId="81" xfId="0" applyFont="1" applyFill="1" applyBorder="1" applyAlignment="1">
      <alignment horizontal="center"/>
    </xf>
    <xf numFmtId="0" fontId="2" fillId="5" borderId="82" xfId="0" applyFont="1" applyFill="1" applyBorder="1" applyAlignment="1">
      <alignment horizontal="center"/>
    </xf>
    <xf numFmtId="0" fontId="2" fillId="5" borderId="83" xfId="0" applyFont="1" applyFill="1" applyBorder="1" applyAlignment="1">
      <alignment horizontal="center"/>
    </xf>
    <xf numFmtId="0" fontId="2" fillId="5" borderId="84" xfId="0" applyFont="1" applyFill="1" applyBorder="1" applyAlignment="1">
      <alignment horizontal="center"/>
    </xf>
    <xf numFmtId="0" fontId="2" fillId="24" borderId="66" xfId="0" applyFont="1" applyFill="1" applyBorder="1" applyAlignment="1">
      <alignment horizontal="center"/>
    </xf>
    <xf numFmtId="0" fontId="2" fillId="16" borderId="1" xfId="0" applyFont="1" applyFill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3" fillId="0" borderId="86" xfId="0" applyFont="1" applyBorder="1" applyAlignment="1">
      <alignment horizontal="center"/>
    </xf>
    <xf numFmtId="0" fontId="2" fillId="27" borderId="70" xfId="0" applyFont="1" applyFill="1" applyBorder="1" applyAlignment="1">
      <alignment horizontal="center"/>
    </xf>
    <xf numFmtId="0" fontId="2" fillId="27" borderId="71" xfId="0" applyFont="1" applyFill="1" applyBorder="1" applyAlignment="1">
      <alignment horizontal="center"/>
    </xf>
    <xf numFmtId="0" fontId="2" fillId="27" borderId="72" xfId="0" applyFont="1" applyFill="1" applyBorder="1" applyAlignment="1">
      <alignment horizontal="center"/>
    </xf>
    <xf numFmtId="0" fontId="2" fillId="27" borderId="81" xfId="0" applyFont="1" applyFill="1" applyBorder="1" applyAlignment="1">
      <alignment horizontal="center"/>
    </xf>
    <xf numFmtId="0" fontId="2" fillId="27" borderId="80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0" borderId="72" xfId="0" applyFont="1" applyFill="1" applyBorder="1" applyAlignment="1">
      <alignment horizontal="center"/>
    </xf>
    <xf numFmtId="0" fontId="2" fillId="0" borderId="89" xfId="0" applyFont="1" applyFill="1" applyBorder="1" applyAlignment="1">
      <alignment horizontal="center"/>
    </xf>
    <xf numFmtId="0" fontId="2" fillId="5" borderId="89" xfId="0" applyFont="1" applyFill="1" applyBorder="1" applyAlignment="1">
      <alignment horizontal="center"/>
    </xf>
    <xf numFmtId="0" fontId="2" fillId="5" borderId="90" xfId="0" applyFont="1" applyFill="1" applyBorder="1" applyAlignment="1">
      <alignment horizontal="center"/>
    </xf>
    <xf numFmtId="0" fontId="6" fillId="28" borderId="91" xfId="0" applyFont="1" applyFill="1" applyBorder="1" applyAlignment="1">
      <alignment horizontal="center"/>
    </xf>
    <xf numFmtId="0" fontId="2" fillId="15" borderId="2" xfId="0" applyFont="1" applyFill="1" applyBorder="1" applyAlignment="1">
      <alignment horizontal="center"/>
    </xf>
    <xf numFmtId="0" fontId="2" fillId="26" borderId="2" xfId="0" applyFont="1" applyFill="1" applyBorder="1" applyAlignment="1">
      <alignment horizontal="center"/>
    </xf>
    <xf numFmtId="0" fontId="8" fillId="11" borderId="15" xfId="0" applyFont="1" applyFill="1" applyBorder="1" applyAlignment="1">
      <alignment horizontal="center"/>
    </xf>
    <xf numFmtId="0" fontId="2" fillId="8" borderId="32" xfId="0" applyFont="1" applyFill="1" applyBorder="1" applyAlignment="1">
      <alignment horizontal="center"/>
    </xf>
    <xf numFmtId="0" fontId="2" fillId="7" borderId="19" xfId="0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6" borderId="15" xfId="0" applyFont="1" applyFill="1" applyBorder="1" applyAlignment="1">
      <alignment horizontal="center"/>
    </xf>
    <xf numFmtId="0" fontId="2" fillId="29" borderId="1" xfId="0" applyFont="1" applyFill="1" applyBorder="1" applyAlignment="1">
      <alignment horizontal="center"/>
    </xf>
    <xf numFmtId="0" fontId="2" fillId="13" borderId="85" xfId="0" applyFont="1" applyFill="1" applyBorder="1" applyAlignment="1">
      <alignment horizontal="center"/>
    </xf>
    <xf numFmtId="0" fontId="0" fillId="23" borderId="0" xfId="0" applyFill="1"/>
    <xf numFmtId="0" fontId="0" fillId="23" borderId="29" xfId="0" applyFill="1" applyBorder="1"/>
    <xf numFmtId="0" fontId="0" fillId="23" borderId="4" xfId="0" applyFill="1" applyBorder="1"/>
    <xf numFmtId="0" fontId="0" fillId="23" borderId="0" xfId="0" applyFill="1" applyAlignment="1">
      <alignment horizontal="center"/>
    </xf>
    <xf numFmtId="0" fontId="0" fillId="23" borderId="9" xfId="0" applyFill="1" applyBorder="1"/>
    <xf numFmtId="0" fontId="0" fillId="23" borderId="5" xfId="0" applyFill="1" applyBorder="1" applyAlignment="1">
      <alignment horizontal="center"/>
    </xf>
    <xf numFmtId="0" fontId="0" fillId="23" borderId="0" xfId="0" applyFill="1" applyBorder="1"/>
    <xf numFmtId="0" fontId="1" fillId="23" borderId="0" xfId="0" applyFont="1" applyFill="1" applyBorder="1" applyAlignment="1">
      <alignment horizontal="center"/>
    </xf>
    <xf numFmtId="0" fontId="8" fillId="23" borderId="0" xfId="0" applyFont="1" applyFill="1" applyBorder="1" applyAlignment="1"/>
    <xf numFmtId="0" fontId="2" fillId="23" borderId="0" xfId="0" applyFont="1" applyFill="1" applyBorder="1" applyAlignment="1">
      <alignment horizontal="center"/>
    </xf>
    <xf numFmtId="0" fontId="7" fillId="23" borderId="0" xfId="0" applyFont="1" applyFill="1" applyBorder="1" applyAlignment="1"/>
    <xf numFmtId="0" fontId="0" fillId="23" borderId="39" xfId="0" applyFill="1" applyBorder="1" applyAlignment="1">
      <alignment horizontal="center"/>
    </xf>
    <xf numFmtId="0" fontId="0" fillId="23" borderId="39" xfId="0" applyFill="1" applyBorder="1"/>
    <xf numFmtId="0" fontId="0" fillId="23" borderId="0" xfId="0" applyFill="1" applyBorder="1" applyAlignment="1">
      <alignment horizontal="center"/>
    </xf>
    <xf numFmtId="0" fontId="0" fillId="23" borderId="65" xfId="0" applyFill="1" applyBorder="1"/>
    <xf numFmtId="0" fontId="7" fillId="23" borderId="41" xfId="0" applyFont="1" applyFill="1" applyBorder="1" applyAlignment="1"/>
    <xf numFmtId="0" fontId="0" fillId="23" borderId="40" xfId="0" applyFill="1" applyBorder="1"/>
    <xf numFmtId="0" fontId="0" fillId="23" borderId="88" xfId="0" applyFill="1" applyBorder="1"/>
    <xf numFmtId="0" fontId="11" fillId="23" borderId="0" xfId="0" applyFont="1" applyFill="1" applyBorder="1" applyAlignment="1"/>
    <xf numFmtId="0" fontId="0" fillId="23" borderId="6" xfId="0" applyFill="1" applyBorder="1"/>
    <xf numFmtId="0" fontId="0" fillId="23" borderId="92" xfId="0" applyFill="1" applyBorder="1"/>
    <xf numFmtId="0" fontId="0" fillId="23" borderId="93" xfId="0" applyFill="1" applyBorder="1"/>
    <xf numFmtId="0" fontId="2" fillId="30" borderId="1" xfId="0" applyFont="1" applyFill="1" applyBorder="1" applyAlignment="1">
      <alignment horizontal="center"/>
    </xf>
    <xf numFmtId="0" fontId="0" fillId="23" borderId="88" xfId="0" applyFill="1" applyBorder="1" applyAlignment="1">
      <alignment horizontal="center"/>
    </xf>
    <xf numFmtId="0" fontId="2" fillId="23" borderId="0" xfId="0" applyFont="1" applyFill="1" applyBorder="1" applyAlignment="1"/>
    <xf numFmtId="0" fontId="0" fillId="23" borderId="0" xfId="0" applyFill="1" applyBorder="1" applyAlignment="1"/>
    <xf numFmtId="0" fontId="7" fillId="23" borderId="29" xfId="0" applyFont="1" applyFill="1" applyBorder="1" applyAlignment="1"/>
    <xf numFmtId="0" fontId="0" fillId="31" borderId="0" xfId="0" applyFill="1"/>
    <xf numFmtId="165" fontId="6" fillId="13" borderId="87" xfId="0" applyNumberFormat="1" applyFont="1" applyFill="1" applyBorder="1" applyAlignment="1">
      <alignment horizontal="center"/>
    </xf>
    <xf numFmtId="165" fontId="6" fillId="13" borderId="62" xfId="0" applyNumberFormat="1" applyFont="1" applyFill="1" applyBorder="1" applyAlignment="1">
      <alignment horizontal="center"/>
    </xf>
    <xf numFmtId="165" fontId="6" fillId="13" borderId="61" xfId="0" applyNumberFormat="1" applyFont="1" applyFill="1" applyBorder="1" applyAlignment="1">
      <alignment horizontal="center"/>
    </xf>
    <xf numFmtId="165" fontId="6" fillId="13" borderId="63" xfId="0" applyNumberFormat="1" applyFont="1" applyFill="1" applyBorder="1" applyAlignment="1">
      <alignment horizontal="center"/>
    </xf>
    <xf numFmtId="165" fontId="6" fillId="13" borderId="60" xfId="0" applyNumberFormat="1" applyFont="1" applyFill="1" applyBorder="1" applyAlignment="1">
      <alignment horizontal="center"/>
    </xf>
    <xf numFmtId="14" fontId="5" fillId="4" borderId="37" xfId="0" applyNumberFormat="1" applyFont="1" applyFill="1" applyBorder="1" applyAlignment="1">
      <alignment horizontal="center"/>
    </xf>
    <xf numFmtId="14" fontId="5" fillId="21" borderId="37" xfId="0" applyNumberFormat="1" applyFont="1" applyFill="1" applyBorder="1" applyAlignment="1">
      <alignment horizontal="center"/>
    </xf>
    <xf numFmtId="14" fontId="11" fillId="4" borderId="11" xfId="0" applyNumberFormat="1" applyFont="1" applyFill="1" applyBorder="1" applyAlignment="1">
      <alignment horizontal="center"/>
    </xf>
    <xf numFmtId="14" fontId="11" fillId="21" borderId="11" xfId="0" applyNumberFormat="1" applyFont="1" applyFill="1" applyBorder="1" applyAlignment="1">
      <alignment horizontal="center"/>
    </xf>
    <xf numFmtId="14" fontId="14" fillId="4" borderId="5" xfId="0" applyNumberFormat="1" applyFont="1" applyFill="1" applyBorder="1" applyAlignment="1">
      <alignment horizontal="center"/>
    </xf>
    <xf numFmtId="14" fontId="15" fillId="4" borderId="12" xfId="0" applyNumberFormat="1" applyFont="1" applyFill="1" applyBorder="1" applyAlignment="1">
      <alignment horizontal="center"/>
    </xf>
    <xf numFmtId="0" fontId="6" fillId="0" borderId="43" xfId="0" applyFont="1" applyBorder="1" applyAlignment="1" applyProtection="1">
      <alignment horizontal="center"/>
      <protection locked="0"/>
    </xf>
    <xf numFmtId="0" fontId="6" fillId="0" borderId="97" xfId="0" applyFont="1" applyBorder="1" applyAlignment="1">
      <alignment horizontal="center"/>
    </xf>
    <xf numFmtId="0" fontId="0" fillId="0" borderId="65" xfId="0" applyBorder="1"/>
    <xf numFmtId="0" fontId="6" fillId="2" borderId="5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11" fillId="3" borderId="38" xfId="0" applyFont="1" applyFill="1" applyBorder="1" applyAlignment="1">
      <alignment horizontal="center"/>
    </xf>
    <xf numFmtId="0" fontId="11" fillId="3" borderId="39" xfId="0" applyFont="1" applyFill="1" applyBorder="1" applyAlignment="1">
      <alignment horizontal="center"/>
    </xf>
    <xf numFmtId="0" fontId="11" fillId="3" borderId="20" xfId="0" applyFont="1" applyFill="1" applyBorder="1" applyAlignment="1">
      <alignment horizontal="center"/>
    </xf>
    <xf numFmtId="0" fontId="11" fillId="22" borderId="38" xfId="0" applyFont="1" applyFill="1" applyBorder="1" applyAlignment="1">
      <alignment horizontal="center"/>
    </xf>
    <xf numFmtId="0" fontId="11" fillId="22" borderId="39" xfId="0" applyFont="1" applyFill="1" applyBorder="1" applyAlignment="1">
      <alignment horizontal="center"/>
    </xf>
    <xf numFmtId="0" fontId="11" fillId="22" borderId="20" xfId="0" applyFont="1" applyFill="1" applyBorder="1" applyAlignment="1">
      <alignment horizontal="center"/>
    </xf>
    <xf numFmtId="0" fontId="11" fillId="30" borderId="38" xfId="0" applyFont="1" applyFill="1" applyBorder="1" applyAlignment="1">
      <alignment horizontal="center"/>
    </xf>
    <xf numFmtId="0" fontId="11" fillId="30" borderId="39" xfId="0" applyFont="1" applyFill="1" applyBorder="1" applyAlignment="1">
      <alignment horizontal="center"/>
    </xf>
    <xf numFmtId="0" fontId="11" fillId="30" borderId="20" xfId="0" applyFont="1" applyFill="1" applyBorder="1" applyAlignment="1">
      <alignment horizontal="center"/>
    </xf>
    <xf numFmtId="0" fontId="7" fillId="15" borderId="40" xfId="0" applyFont="1" applyFill="1" applyBorder="1" applyAlignment="1">
      <alignment horizontal="center"/>
    </xf>
    <xf numFmtId="0" fontId="7" fillId="15" borderId="22" xfId="0" applyFont="1" applyFill="1" applyBorder="1" applyAlignment="1">
      <alignment horizontal="center"/>
    </xf>
    <xf numFmtId="0" fontId="7" fillId="8" borderId="43" xfId="0" applyFont="1" applyFill="1" applyBorder="1" applyAlignment="1">
      <alignment horizontal="center"/>
    </xf>
    <xf numFmtId="0" fontId="7" fillId="8" borderId="41" xfId="0" applyFont="1" applyFill="1" applyBorder="1" applyAlignment="1">
      <alignment horizontal="center"/>
    </xf>
    <xf numFmtId="0" fontId="7" fillId="8" borderId="34" xfId="0" applyFont="1" applyFill="1" applyBorder="1" applyAlignment="1">
      <alignment horizontal="center"/>
    </xf>
    <xf numFmtId="0" fontId="7" fillId="13" borderId="43" xfId="0" applyFont="1" applyFill="1" applyBorder="1" applyAlignment="1">
      <alignment horizontal="center"/>
    </xf>
    <xf numFmtId="0" fontId="7" fillId="13" borderId="41" xfId="0" applyFont="1" applyFill="1" applyBorder="1" applyAlignment="1">
      <alignment horizontal="center"/>
    </xf>
    <xf numFmtId="0" fontId="7" fillId="13" borderId="34" xfId="0" applyFont="1" applyFill="1" applyBorder="1" applyAlignment="1">
      <alignment horizontal="center"/>
    </xf>
    <xf numFmtId="0" fontId="11" fillId="20" borderId="38" xfId="0" applyFont="1" applyFill="1" applyBorder="1" applyAlignment="1">
      <alignment horizontal="center"/>
    </xf>
    <xf numFmtId="0" fontId="11" fillId="20" borderId="39" xfId="0" applyFont="1" applyFill="1" applyBorder="1" applyAlignment="1">
      <alignment horizontal="center"/>
    </xf>
    <xf numFmtId="0" fontId="11" fillId="20" borderId="20" xfId="0" applyFont="1" applyFill="1" applyBorder="1" applyAlignment="1">
      <alignment horizontal="center"/>
    </xf>
    <xf numFmtId="0" fontId="11" fillId="21" borderId="38" xfId="0" applyFont="1" applyFill="1" applyBorder="1" applyAlignment="1">
      <alignment horizontal="center"/>
    </xf>
    <xf numFmtId="0" fontId="11" fillId="21" borderId="39" xfId="0" applyFont="1" applyFill="1" applyBorder="1" applyAlignment="1">
      <alignment horizontal="center"/>
    </xf>
    <xf numFmtId="0" fontId="11" fillId="21" borderId="20" xfId="0" applyFont="1" applyFill="1" applyBorder="1" applyAlignment="1">
      <alignment horizontal="center"/>
    </xf>
    <xf numFmtId="0" fontId="11" fillId="29" borderId="38" xfId="0" applyFont="1" applyFill="1" applyBorder="1" applyAlignment="1">
      <alignment horizontal="center"/>
    </xf>
    <xf numFmtId="0" fontId="11" fillId="29" borderId="39" xfId="0" applyFont="1" applyFill="1" applyBorder="1" applyAlignment="1">
      <alignment horizontal="center"/>
    </xf>
    <xf numFmtId="0" fontId="11" fillId="29" borderId="20" xfId="0" applyFont="1" applyFill="1" applyBorder="1" applyAlignment="1">
      <alignment horizontal="center"/>
    </xf>
    <xf numFmtId="0" fontId="11" fillId="25" borderId="38" xfId="0" applyFont="1" applyFill="1" applyBorder="1" applyAlignment="1">
      <alignment horizontal="center"/>
    </xf>
    <xf numFmtId="0" fontId="11" fillId="25" borderId="39" xfId="0" applyFont="1" applyFill="1" applyBorder="1" applyAlignment="1">
      <alignment horizontal="center"/>
    </xf>
    <xf numFmtId="0" fontId="11" fillId="25" borderId="20" xfId="0" applyFont="1" applyFill="1" applyBorder="1" applyAlignment="1">
      <alignment horizontal="center"/>
    </xf>
    <xf numFmtId="0" fontId="11" fillId="17" borderId="38" xfId="0" applyFont="1" applyFill="1" applyBorder="1" applyAlignment="1">
      <alignment horizontal="center"/>
    </xf>
    <xf numFmtId="0" fontId="11" fillId="17" borderId="39" xfId="0" applyFont="1" applyFill="1" applyBorder="1" applyAlignment="1">
      <alignment horizontal="center"/>
    </xf>
    <xf numFmtId="0" fontId="11" fillId="17" borderId="20" xfId="0" applyFont="1" applyFill="1" applyBorder="1" applyAlignment="1">
      <alignment horizontal="center"/>
    </xf>
    <xf numFmtId="0" fontId="11" fillId="9" borderId="38" xfId="0" applyFont="1" applyFill="1" applyBorder="1" applyAlignment="1">
      <alignment horizontal="center"/>
    </xf>
    <xf numFmtId="0" fontId="11" fillId="9" borderId="39" xfId="0" applyFont="1" applyFill="1" applyBorder="1" applyAlignment="1">
      <alignment horizontal="center"/>
    </xf>
    <xf numFmtId="0" fontId="11" fillId="9" borderId="20" xfId="0" applyFont="1" applyFill="1" applyBorder="1" applyAlignment="1">
      <alignment horizontal="center"/>
    </xf>
    <xf numFmtId="0" fontId="11" fillId="16" borderId="38" xfId="0" applyFont="1" applyFill="1" applyBorder="1" applyAlignment="1">
      <alignment horizontal="center"/>
    </xf>
    <xf numFmtId="0" fontId="11" fillId="16" borderId="39" xfId="0" applyFont="1" applyFill="1" applyBorder="1" applyAlignment="1">
      <alignment horizontal="center"/>
    </xf>
    <xf numFmtId="0" fontId="11" fillId="16" borderId="20" xfId="0" applyFont="1" applyFill="1" applyBorder="1" applyAlignment="1">
      <alignment horizontal="center"/>
    </xf>
    <xf numFmtId="0" fontId="11" fillId="24" borderId="38" xfId="0" applyFont="1" applyFill="1" applyBorder="1" applyAlignment="1">
      <alignment horizontal="center"/>
    </xf>
    <xf numFmtId="0" fontId="11" fillId="24" borderId="39" xfId="0" applyFont="1" applyFill="1" applyBorder="1" applyAlignment="1">
      <alignment horizontal="center"/>
    </xf>
    <xf numFmtId="0" fontId="11" fillId="24" borderId="20" xfId="0" applyFont="1" applyFill="1" applyBorder="1" applyAlignment="1">
      <alignment horizontal="center"/>
    </xf>
    <xf numFmtId="0" fontId="7" fillId="26" borderId="40" xfId="0" applyFont="1" applyFill="1" applyBorder="1" applyAlignment="1">
      <alignment horizontal="center"/>
    </xf>
    <xf numFmtId="0" fontId="7" fillId="26" borderId="22" xfId="0" applyFont="1" applyFill="1" applyBorder="1" applyAlignment="1">
      <alignment horizontal="center"/>
    </xf>
    <xf numFmtId="0" fontId="8" fillId="11" borderId="6" xfId="0" applyFont="1" applyFill="1" applyBorder="1" applyAlignment="1">
      <alignment horizontal="center"/>
    </xf>
    <xf numFmtId="0" fontId="8" fillId="11" borderId="9" xfId="0" applyFont="1" applyFill="1" applyBorder="1" applyAlignment="1">
      <alignment horizontal="center"/>
    </xf>
    <xf numFmtId="0" fontId="7" fillId="7" borderId="38" xfId="0" applyFont="1" applyFill="1" applyBorder="1" applyAlignment="1">
      <alignment horizontal="center"/>
    </xf>
    <xf numFmtId="0" fontId="7" fillId="7" borderId="39" xfId="0" applyFont="1" applyFill="1" applyBorder="1" applyAlignment="1">
      <alignment horizontal="center"/>
    </xf>
    <xf numFmtId="0" fontId="7" fillId="7" borderId="21" xfId="0" applyFont="1" applyFill="1" applyBorder="1" applyAlignment="1">
      <alignment horizontal="center"/>
    </xf>
    <xf numFmtId="0" fontId="7" fillId="10" borderId="38" xfId="0" applyFont="1" applyFill="1" applyBorder="1" applyAlignment="1">
      <alignment horizontal="center"/>
    </xf>
    <xf numFmtId="0" fontId="7" fillId="10" borderId="39" xfId="0" applyFont="1" applyFill="1" applyBorder="1" applyAlignment="1">
      <alignment horizontal="center"/>
    </xf>
    <xf numFmtId="0" fontId="7" fillId="10" borderId="21" xfId="0" applyFont="1" applyFill="1" applyBorder="1" applyAlignment="1">
      <alignment horizontal="center"/>
    </xf>
    <xf numFmtId="0" fontId="8" fillId="6" borderId="94" xfId="0" applyFont="1" applyFill="1" applyBorder="1" applyAlignment="1">
      <alignment horizontal="center"/>
    </xf>
    <xf numFmtId="0" fontId="8" fillId="6" borderId="95" xfId="0" applyFont="1" applyFill="1" applyBorder="1" applyAlignment="1">
      <alignment horizontal="center"/>
    </xf>
    <xf numFmtId="0" fontId="8" fillId="6" borderId="96" xfId="0" applyFont="1" applyFill="1" applyBorder="1" applyAlignment="1">
      <alignment horizontal="center"/>
    </xf>
    <xf numFmtId="0" fontId="10" fillId="9" borderId="42" xfId="0" applyFont="1" applyFill="1" applyBorder="1" applyAlignment="1">
      <alignment horizontal="center"/>
    </xf>
    <xf numFmtId="0" fontId="10" fillId="9" borderId="29" xfId="0" applyFont="1" applyFill="1" applyBorder="1" applyAlignment="1">
      <alignment horizontal="center"/>
    </xf>
    <xf numFmtId="0" fontId="10" fillId="9" borderId="8" xfId="0" applyFont="1" applyFill="1" applyBorder="1" applyAlignment="1">
      <alignment horizontal="center"/>
    </xf>
    <xf numFmtId="0" fontId="10" fillId="9" borderId="37" xfId="0" applyFont="1" applyFill="1" applyBorder="1" applyAlignment="1">
      <alignment horizontal="center"/>
    </xf>
    <xf numFmtId="0" fontId="10" fillId="9" borderId="0" xfId="0" applyFont="1" applyFill="1" applyBorder="1" applyAlignment="1">
      <alignment horizontal="center"/>
    </xf>
    <xf numFmtId="0" fontId="10" fillId="9" borderId="4" xfId="0" applyFont="1" applyFill="1" applyBorder="1" applyAlignment="1">
      <alignment horizontal="center"/>
    </xf>
    <xf numFmtId="0" fontId="10" fillId="9" borderId="5" xfId="0" applyFont="1" applyFill="1" applyBorder="1" applyAlignment="1">
      <alignment horizontal="center"/>
    </xf>
    <xf numFmtId="0" fontId="10" fillId="9" borderId="6" xfId="0" applyFont="1" applyFill="1" applyBorder="1" applyAlignment="1">
      <alignment horizontal="center"/>
    </xf>
    <xf numFmtId="0" fontId="10" fillId="9" borderId="9" xfId="0" applyFont="1" applyFill="1" applyBorder="1" applyAlignment="1">
      <alignment horizontal="center"/>
    </xf>
    <xf numFmtId="0" fontId="6" fillId="14" borderId="53" xfId="0" applyFont="1" applyFill="1" applyBorder="1" applyAlignment="1">
      <alignment horizontal="center"/>
    </xf>
    <xf numFmtId="0" fontId="6" fillId="14" borderId="54" xfId="0" applyFont="1" applyFill="1" applyBorder="1" applyAlignment="1">
      <alignment horizontal="center"/>
    </xf>
    <xf numFmtId="0" fontId="6" fillId="14" borderId="52" xfId="0" applyFont="1" applyFill="1" applyBorder="1" applyAlignment="1">
      <alignment horizontal="center"/>
    </xf>
    <xf numFmtId="165" fontId="16" fillId="13" borderId="98" xfId="0" applyNumberFormat="1" applyFont="1" applyFill="1" applyBorder="1" applyAlignment="1">
      <alignment horizontal="center"/>
    </xf>
    <xf numFmtId="165" fontId="16" fillId="13" borderId="99" xfId="0" applyNumberFormat="1" applyFont="1" applyFill="1" applyBorder="1" applyAlignment="1">
      <alignment horizontal="center"/>
    </xf>
    <xf numFmtId="167" fontId="16" fillId="7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117"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theme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ont>
        <color theme="0"/>
      </font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4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</dxf>
    <dxf>
      <fill>
        <patternFill>
          <bgColor rgb="FF00B0F0"/>
        </patternFill>
      </fill>
    </dxf>
    <dxf>
      <fill>
        <patternFill>
          <bgColor theme="8" tint="0.59996337778862885"/>
        </patternFill>
      </fill>
    </dxf>
    <dxf>
      <fill>
        <patternFill>
          <bgColor rgb="FFECC314"/>
        </patternFill>
      </fill>
    </dxf>
    <dxf>
      <fill>
        <patternFill>
          <bgColor rgb="FFFFC000"/>
        </patternFill>
      </fill>
    </dxf>
    <dxf>
      <font>
        <b val="0"/>
        <i val="0"/>
        <color theme="1"/>
      </font>
      <fill>
        <patternFill>
          <bgColor theme="0"/>
        </patternFill>
      </fill>
    </dxf>
    <dxf>
      <fill>
        <patternFill>
          <bgColor theme="9" tint="0.59996337778862885"/>
        </patternFill>
      </fill>
    </dxf>
    <dxf>
      <font>
        <b/>
        <i val="0"/>
        <color theme="1"/>
      </font>
      <fill>
        <patternFill>
          <bgColor rgb="FF00B050"/>
        </patternFill>
      </fill>
    </dxf>
    <dxf>
      <font>
        <b/>
        <i val="0"/>
        <color theme="1"/>
      </font>
      <fill>
        <patternFill>
          <bgColor theme="9" tint="-0.24994659260841701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lor theme="1"/>
      </font>
      <fill>
        <patternFill>
          <bgColor rgb="FF92D050"/>
        </patternFill>
      </fill>
    </dxf>
    <dxf>
      <font>
        <b/>
        <i val="0"/>
        <color theme="1"/>
      </font>
      <fill>
        <patternFill>
          <bgColor theme="6" tint="0.79998168889431442"/>
        </patternFill>
      </fill>
    </dxf>
    <dxf>
      <fill>
        <patternFill>
          <bgColor rgb="FF00B0F0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theme="1" tint="0.499984740745262"/>
        </patternFill>
      </fill>
    </dxf>
    <dxf>
      <fill>
        <patternFill>
          <bgColor theme="0" tint="-0.14996795556505021"/>
        </patternFill>
      </fill>
    </dxf>
    <dxf>
      <fill>
        <patternFill>
          <bgColor theme="2" tint="-0.24994659260841701"/>
        </patternFill>
      </fill>
    </dxf>
    <dxf>
      <fill>
        <patternFill>
          <bgColor theme="9" tint="0.79998168889431442"/>
        </patternFill>
      </fill>
    </dxf>
    <dxf>
      <fill>
        <patternFill>
          <bgColor rgb="FFFF00FF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theme="9" tint="0.59996337778862885"/>
        </patternFill>
      </fill>
    </dxf>
    <dxf>
      <font>
        <b/>
        <i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relativeIndent="255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border>
        <bottom style="medium">
          <color indexed="64"/>
        </bottom>
      </border>
    </dxf>
    <dxf>
      <alignment horizontal="center" vertical="bottom" textRotation="0" wrapText="0" indent="0" relativeIndent="255" justifyLastLine="0" shrinkToFit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"/>
        <scheme val="none"/>
      </font>
      <alignment horizontal="center" vertical="bottom" textRotation="0" wrapText="0" indent="0" relativeIndent="255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bottom" textRotation="0" wrapText="0" indent="0" relativeIndent="255" justifyLastLine="0" shrinkToFit="0" readingOrder="0"/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CC314"/>
      <color rgb="FFFF0000"/>
      <color rgb="FFCCFFCC"/>
      <color rgb="FFCCECFF"/>
      <color rgb="FFFF00FF"/>
      <color rgb="FFFFFFCC"/>
      <color rgb="FFCCFFFF"/>
      <color rgb="FFFFCCFF"/>
      <color rgb="FFFF5050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Janvier '!A1"/><Relationship Id="rId13" Type="http://schemas.openxmlformats.org/officeDocument/2006/relationships/hyperlink" Target="#Config!A1"/><Relationship Id="rId3" Type="http://schemas.openxmlformats.org/officeDocument/2006/relationships/hyperlink" Target="#'Ao&#251;t '!A1"/><Relationship Id="rId7" Type="http://schemas.openxmlformats.org/officeDocument/2006/relationships/hyperlink" Target="#'D&#233;cembre '!A1"/><Relationship Id="rId12" Type="http://schemas.openxmlformats.org/officeDocument/2006/relationships/hyperlink" Target="#'Mai '!A1"/><Relationship Id="rId2" Type="http://schemas.openxmlformats.org/officeDocument/2006/relationships/hyperlink" Target="#'Juillet '!A1"/><Relationship Id="rId1" Type="http://schemas.openxmlformats.org/officeDocument/2006/relationships/hyperlink" Target="#Juin!A1"/><Relationship Id="rId6" Type="http://schemas.openxmlformats.org/officeDocument/2006/relationships/hyperlink" Target="#'Novembre '!A1"/><Relationship Id="rId11" Type="http://schemas.openxmlformats.org/officeDocument/2006/relationships/hyperlink" Target="#'Avril '!A1"/><Relationship Id="rId5" Type="http://schemas.openxmlformats.org/officeDocument/2006/relationships/hyperlink" Target="#'Octobre '!A1"/><Relationship Id="rId10" Type="http://schemas.openxmlformats.org/officeDocument/2006/relationships/hyperlink" Target="#'Mars '!A1"/><Relationship Id="rId4" Type="http://schemas.openxmlformats.org/officeDocument/2006/relationships/hyperlink" Target="#Septembre!A1"/><Relationship Id="rId9" Type="http://schemas.openxmlformats.org/officeDocument/2006/relationships/hyperlink" Target="#F&#233;vrier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180975</xdr:rowOff>
    </xdr:from>
    <xdr:to>
      <xdr:col>10</xdr:col>
      <xdr:colOff>323850</xdr:colOff>
      <xdr:row>4</xdr:row>
      <xdr:rowOff>104775</xdr:rowOff>
    </xdr:to>
    <xdr:sp macro="" textlink="">
      <xdr:nvSpPr>
        <xdr:cNvPr id="4" name="Rectangle 3"/>
        <xdr:cNvSpPr/>
      </xdr:nvSpPr>
      <xdr:spPr>
        <a:xfrm>
          <a:off x="4143375" y="180975"/>
          <a:ext cx="3800475" cy="68580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3200" b="1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MENU</a:t>
          </a:r>
          <a:r>
            <a:rPr lang="fr-FR" sz="3200" b="1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XPOLogistics</a:t>
          </a:r>
          <a:endParaRPr lang="fr-FR" sz="32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3</xdr:col>
      <xdr:colOff>723900</xdr:colOff>
      <xdr:row>7</xdr:row>
      <xdr:rowOff>76200</xdr:rowOff>
    </xdr:from>
    <xdr:to>
      <xdr:col>11</xdr:col>
      <xdr:colOff>666751</xdr:colOff>
      <xdr:row>9</xdr:row>
      <xdr:rowOff>133350</xdr:rowOff>
    </xdr:to>
    <xdr:sp macro="" textlink="">
      <xdr:nvSpPr>
        <xdr:cNvPr id="5" name="Rectangle 4"/>
        <xdr:cNvSpPr/>
      </xdr:nvSpPr>
      <xdr:spPr>
        <a:xfrm>
          <a:off x="3009900" y="1409700"/>
          <a:ext cx="6038851" cy="438150"/>
        </a:xfrm>
        <a:prstGeom prst="rect">
          <a:avLst/>
        </a:prstGeom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20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PLANNING</a:t>
          </a:r>
          <a:r>
            <a:rPr lang="fr-FR" sz="2000" b="0" cap="none" spc="0" baseline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 POSTE DE GARDE  JUIN 2019 à MAI 2020</a:t>
          </a:r>
          <a:endParaRPr lang="fr-FR" sz="2000" b="0" cap="none" spc="0">
            <a:ln>
              <a:solidFill>
                <a:schemeClr val="tx1"/>
              </a:solidFill>
            </a:ln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</xdr:col>
      <xdr:colOff>38100</xdr:colOff>
      <xdr:row>17</xdr:row>
      <xdr:rowOff>26194</xdr:rowOff>
    </xdr:from>
    <xdr:to>
      <xdr:col>5</xdr:col>
      <xdr:colOff>0</xdr:colOff>
      <xdr:row>19</xdr:row>
      <xdr:rowOff>73819</xdr:rowOff>
    </xdr:to>
    <xdr:sp macro="" textlink="">
      <xdr:nvSpPr>
        <xdr:cNvPr id="6" name="Rectangle à coins arrondis 5">
          <a:hlinkClick xmlns:r="http://schemas.openxmlformats.org/officeDocument/2006/relationships" r:id="rId1"/>
        </xdr:cNvPr>
        <xdr:cNvSpPr/>
      </xdr:nvSpPr>
      <xdr:spPr>
        <a:xfrm>
          <a:off x="80010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JUIN</a:t>
          </a:r>
          <a:r>
            <a:rPr lang="fr-FR" sz="1800" b="1" baseline="0"/>
            <a:t>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20</xdr:row>
      <xdr:rowOff>66675</xdr:rowOff>
    </xdr:from>
    <xdr:to>
      <xdr:col>5</xdr:col>
      <xdr:colOff>0</xdr:colOff>
      <xdr:row>22</xdr:row>
      <xdr:rowOff>114300</xdr:rowOff>
    </xdr:to>
    <xdr:sp macro="" textlink="">
      <xdr:nvSpPr>
        <xdr:cNvPr id="7" name="Rectangle à coins arrondis 6">
          <a:hlinkClick xmlns:r="http://schemas.openxmlformats.org/officeDocument/2006/relationships" r:id="rId2"/>
        </xdr:cNvPr>
        <xdr:cNvSpPr/>
      </xdr:nvSpPr>
      <xdr:spPr>
        <a:xfrm>
          <a:off x="80010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/>
            <a:t>JUILLET</a:t>
          </a:r>
          <a:r>
            <a:rPr lang="fr-FR" sz="1800" b="1" baseline="0"/>
            <a:t>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23</xdr:row>
      <xdr:rowOff>102394</xdr:rowOff>
    </xdr:from>
    <xdr:to>
      <xdr:col>5</xdr:col>
      <xdr:colOff>0</xdr:colOff>
      <xdr:row>25</xdr:row>
      <xdr:rowOff>150019</xdr:rowOff>
    </xdr:to>
    <xdr:sp macro="" textlink="">
      <xdr:nvSpPr>
        <xdr:cNvPr id="8" name="Rectangle à coins arrondis 7">
          <a:hlinkClick xmlns:r="http://schemas.openxmlformats.org/officeDocument/2006/relationships" r:id="rId3"/>
        </xdr:cNvPr>
        <xdr:cNvSpPr/>
      </xdr:nvSpPr>
      <xdr:spPr>
        <a:xfrm>
          <a:off x="80010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AOÛT 2019</a:t>
          </a:r>
          <a:endParaRPr lang="fr-FR" sz="1800" b="1"/>
        </a:p>
      </xdr:txBody>
    </xdr:sp>
    <xdr:clientData/>
  </xdr:twoCellAnchor>
  <xdr:twoCellAnchor>
    <xdr:from>
      <xdr:col>1</xdr:col>
      <xdr:colOff>38100</xdr:colOff>
      <xdr:row>26</xdr:row>
      <xdr:rowOff>140494</xdr:rowOff>
    </xdr:from>
    <xdr:to>
      <xdr:col>5</xdr:col>
      <xdr:colOff>0</xdr:colOff>
      <xdr:row>28</xdr:row>
      <xdr:rowOff>188119</xdr:rowOff>
    </xdr:to>
    <xdr:sp macro="" textlink="">
      <xdr:nvSpPr>
        <xdr:cNvPr id="10" name="Rectangle à coins arrondis 9">
          <a:hlinkClick xmlns:r="http://schemas.openxmlformats.org/officeDocument/2006/relationships" r:id="rId4"/>
        </xdr:cNvPr>
        <xdr:cNvSpPr/>
      </xdr:nvSpPr>
      <xdr:spPr>
        <a:xfrm>
          <a:off x="80010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SEPTEMBRE 2019</a:t>
          </a:r>
          <a:endParaRPr lang="fr-FR" sz="1800" b="1"/>
        </a:p>
      </xdr:txBody>
    </xdr:sp>
    <xdr:clientData/>
  </xdr:twoCellAnchor>
  <xdr:twoCellAnchor>
    <xdr:from>
      <xdr:col>6</xdr:col>
      <xdr:colOff>9525</xdr:colOff>
      <xdr:row>17</xdr:row>
      <xdr:rowOff>26194</xdr:rowOff>
    </xdr:from>
    <xdr:to>
      <xdr:col>9</xdr:col>
      <xdr:colOff>733425</xdr:colOff>
      <xdr:row>19</xdr:row>
      <xdr:rowOff>73819</xdr:rowOff>
    </xdr:to>
    <xdr:sp macro="" textlink="">
      <xdr:nvSpPr>
        <xdr:cNvPr id="18" name="Rectangle à coins arrondis 17">
          <a:hlinkClick xmlns:r="http://schemas.openxmlformats.org/officeDocument/2006/relationships" r:id="rId5"/>
        </xdr:cNvPr>
        <xdr:cNvSpPr/>
      </xdr:nvSpPr>
      <xdr:spPr>
        <a:xfrm>
          <a:off x="4581525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OCTOBRE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20</xdr:row>
      <xdr:rowOff>66675</xdr:rowOff>
    </xdr:from>
    <xdr:to>
      <xdr:col>9</xdr:col>
      <xdr:colOff>747712</xdr:colOff>
      <xdr:row>22</xdr:row>
      <xdr:rowOff>114300</xdr:rowOff>
    </xdr:to>
    <xdr:sp macro="" textlink="">
      <xdr:nvSpPr>
        <xdr:cNvPr id="19" name="Rectangle à coins arrondis 18">
          <a:hlinkClick xmlns:r="http://schemas.openxmlformats.org/officeDocument/2006/relationships" r:id="rId6"/>
        </xdr:cNvPr>
        <xdr:cNvSpPr/>
      </xdr:nvSpPr>
      <xdr:spPr>
        <a:xfrm>
          <a:off x="4595812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NOVEMBRE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23</xdr:row>
      <xdr:rowOff>102394</xdr:rowOff>
    </xdr:from>
    <xdr:to>
      <xdr:col>9</xdr:col>
      <xdr:colOff>747712</xdr:colOff>
      <xdr:row>25</xdr:row>
      <xdr:rowOff>150019</xdr:rowOff>
    </xdr:to>
    <xdr:sp macro="" textlink="">
      <xdr:nvSpPr>
        <xdr:cNvPr id="20" name="Rectangle à coins arrondis 19">
          <a:hlinkClick xmlns:r="http://schemas.openxmlformats.org/officeDocument/2006/relationships" r:id="rId7"/>
        </xdr:cNvPr>
        <xdr:cNvSpPr/>
      </xdr:nvSpPr>
      <xdr:spPr>
        <a:xfrm>
          <a:off x="4595812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DÉCEMBRE 2019</a:t>
          </a:r>
          <a:endParaRPr lang="fr-FR" sz="1800" b="1"/>
        </a:p>
      </xdr:txBody>
    </xdr:sp>
    <xdr:clientData/>
  </xdr:twoCellAnchor>
  <xdr:twoCellAnchor>
    <xdr:from>
      <xdr:col>6</xdr:col>
      <xdr:colOff>23812</xdr:colOff>
      <xdr:row>26</xdr:row>
      <xdr:rowOff>140494</xdr:rowOff>
    </xdr:from>
    <xdr:to>
      <xdr:col>9</xdr:col>
      <xdr:colOff>747712</xdr:colOff>
      <xdr:row>28</xdr:row>
      <xdr:rowOff>188119</xdr:rowOff>
    </xdr:to>
    <xdr:sp macro="" textlink="">
      <xdr:nvSpPr>
        <xdr:cNvPr id="21" name="Rectangle à coins arrondis 20">
          <a:hlinkClick xmlns:r="http://schemas.openxmlformats.org/officeDocument/2006/relationships" r:id="rId8"/>
        </xdr:cNvPr>
        <xdr:cNvSpPr/>
      </xdr:nvSpPr>
      <xdr:spPr>
        <a:xfrm>
          <a:off x="4595812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JANVIER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17</xdr:row>
      <xdr:rowOff>26194</xdr:rowOff>
    </xdr:from>
    <xdr:to>
      <xdr:col>14</xdr:col>
      <xdr:colOff>704850</xdr:colOff>
      <xdr:row>19</xdr:row>
      <xdr:rowOff>73819</xdr:rowOff>
    </xdr:to>
    <xdr:sp macro="" textlink="">
      <xdr:nvSpPr>
        <xdr:cNvPr id="30" name="Rectangle à coins arrondis 29">
          <a:hlinkClick xmlns:r="http://schemas.openxmlformats.org/officeDocument/2006/relationships" r:id="rId9"/>
        </xdr:cNvPr>
        <xdr:cNvSpPr/>
      </xdr:nvSpPr>
      <xdr:spPr>
        <a:xfrm>
          <a:off x="8362950" y="32646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FÉVRIER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20</xdr:row>
      <xdr:rowOff>66675</xdr:rowOff>
    </xdr:from>
    <xdr:to>
      <xdr:col>14</xdr:col>
      <xdr:colOff>704850</xdr:colOff>
      <xdr:row>22</xdr:row>
      <xdr:rowOff>114300</xdr:rowOff>
    </xdr:to>
    <xdr:sp macro="" textlink="">
      <xdr:nvSpPr>
        <xdr:cNvPr id="31" name="Rectangle à coins arrondis 30">
          <a:hlinkClick xmlns:r="http://schemas.openxmlformats.org/officeDocument/2006/relationships" r:id="rId10"/>
        </xdr:cNvPr>
        <xdr:cNvSpPr/>
      </xdr:nvSpPr>
      <xdr:spPr>
        <a:xfrm>
          <a:off x="8362950" y="3876675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MARS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23</xdr:row>
      <xdr:rowOff>102394</xdr:rowOff>
    </xdr:from>
    <xdr:to>
      <xdr:col>14</xdr:col>
      <xdr:colOff>704850</xdr:colOff>
      <xdr:row>25</xdr:row>
      <xdr:rowOff>150019</xdr:rowOff>
    </xdr:to>
    <xdr:sp macro="" textlink="">
      <xdr:nvSpPr>
        <xdr:cNvPr id="32" name="Rectangle à coins arrondis 31">
          <a:hlinkClick xmlns:r="http://schemas.openxmlformats.org/officeDocument/2006/relationships" r:id="rId11"/>
        </xdr:cNvPr>
        <xdr:cNvSpPr/>
      </xdr:nvSpPr>
      <xdr:spPr>
        <a:xfrm>
          <a:off x="8362950" y="44838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AVRIL 2020</a:t>
          </a:r>
          <a:endParaRPr lang="fr-FR" sz="1800" b="1"/>
        </a:p>
      </xdr:txBody>
    </xdr:sp>
    <xdr:clientData/>
  </xdr:twoCellAnchor>
  <xdr:twoCellAnchor>
    <xdr:from>
      <xdr:col>10</xdr:col>
      <xdr:colOff>742950</xdr:colOff>
      <xdr:row>26</xdr:row>
      <xdr:rowOff>140494</xdr:rowOff>
    </xdr:from>
    <xdr:to>
      <xdr:col>14</xdr:col>
      <xdr:colOff>704850</xdr:colOff>
      <xdr:row>28</xdr:row>
      <xdr:rowOff>188119</xdr:rowOff>
    </xdr:to>
    <xdr:sp macro="" textlink="">
      <xdr:nvSpPr>
        <xdr:cNvPr id="33" name="Rectangle à coins arrondis 32">
          <a:hlinkClick xmlns:r="http://schemas.openxmlformats.org/officeDocument/2006/relationships" r:id="rId12"/>
        </xdr:cNvPr>
        <xdr:cNvSpPr/>
      </xdr:nvSpPr>
      <xdr:spPr>
        <a:xfrm>
          <a:off x="8362950" y="5093494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MAI 2020</a:t>
          </a:r>
          <a:endParaRPr lang="fr-FR" sz="1800" b="1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9</xdr:col>
      <xdr:colOff>723900</xdr:colOff>
      <xdr:row>15</xdr:row>
      <xdr:rowOff>47625</xdr:rowOff>
    </xdr:to>
    <xdr:sp macro="" textlink="">
      <xdr:nvSpPr>
        <xdr:cNvPr id="43" name="Rectangle à coins arrondis 42">
          <a:hlinkClick xmlns:r="http://schemas.openxmlformats.org/officeDocument/2006/relationships" r:id="rId13"/>
        </xdr:cNvPr>
        <xdr:cNvSpPr/>
      </xdr:nvSpPr>
      <xdr:spPr>
        <a:xfrm>
          <a:off x="4572000" y="2476500"/>
          <a:ext cx="3009900" cy="428625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2"/>
        </a:fillRef>
        <a:effectRef idx="1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800" b="1" baseline="0"/>
            <a:t>RÉCAPITULATIF ANNUEL</a:t>
          </a:r>
          <a:endParaRPr lang="fr-FR" sz="18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152399</xdr:colOff>
      <xdr:row>20</xdr:row>
      <xdr:rowOff>114300</xdr:rowOff>
    </xdr:from>
    <xdr:to>
      <xdr:col>9</xdr:col>
      <xdr:colOff>0</xdr:colOff>
      <xdr:row>22</xdr:row>
      <xdr:rowOff>0</xdr:rowOff>
    </xdr:to>
    <xdr:sp macro="" textlink="">
      <xdr:nvSpPr>
        <xdr:cNvPr id="2" name="Rectangle à coins arrondis 1">
          <a:hlinkClick xmlns:r="http://schemas.openxmlformats.org/officeDocument/2006/relationships" r:id="rId1"/>
        </xdr:cNvPr>
        <xdr:cNvSpPr/>
      </xdr:nvSpPr>
      <xdr:spPr>
        <a:xfrm>
          <a:off x="4686299" y="3990975"/>
          <a:ext cx="2552701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219076</xdr:colOff>
      <xdr:row>13</xdr:row>
      <xdr:rowOff>85725</xdr:rowOff>
    </xdr:from>
    <xdr:to>
      <xdr:col>19</xdr:col>
      <xdr:colOff>219075</xdr:colOff>
      <xdr:row>14</xdr:row>
      <xdr:rowOff>180975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5381626" y="20383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  <xdr:twoCellAnchor>
    <xdr:from>
      <xdr:col>24</xdr:col>
      <xdr:colOff>25400</xdr:colOff>
      <xdr:row>16</xdr:row>
      <xdr:rowOff>76200</xdr:rowOff>
    </xdr:from>
    <xdr:to>
      <xdr:col>36</xdr:col>
      <xdr:colOff>717550</xdr:colOff>
      <xdr:row>22</xdr:row>
      <xdr:rowOff>0</xdr:rowOff>
    </xdr:to>
    <xdr:sp macro="" textlink="">
      <xdr:nvSpPr>
        <xdr:cNvPr id="3" name="ZoneTexte 2"/>
        <xdr:cNvSpPr txBox="1"/>
      </xdr:nvSpPr>
      <xdr:spPr>
        <a:xfrm>
          <a:off x="8705850" y="2501900"/>
          <a:ext cx="4273550" cy="1028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 1x GML dans la plage F11:AJ11 alors AL11 = 30min</a:t>
          </a:r>
        </a:p>
        <a:p>
          <a:r>
            <a:rPr lang="fr-FR" sz="1100" b="0" i="0">
              <a:solidFill>
                <a:schemeClr val="dk1"/>
              </a:solidFill>
              <a:latin typeface="+mn-lt"/>
              <a:ea typeface="+mn-ea"/>
              <a:cs typeface="+mn-cs"/>
            </a:rPr>
            <a:t>Si 1x GMS dans la plage F11:AJ11 alors AL11 = 1H30 + les 30 min du GML juste avant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14</xdr:col>
      <xdr:colOff>9525</xdr:colOff>
      <xdr:row>13</xdr:row>
      <xdr:rowOff>142875</xdr:rowOff>
    </xdr:from>
    <xdr:to>
      <xdr:col>20</xdr:col>
      <xdr:colOff>9524</xdr:colOff>
      <xdr:row>15</xdr:row>
      <xdr:rowOff>47625</xdr:rowOff>
    </xdr:to>
    <xdr:sp macro="" textlink="" fLocksText="0">
      <xdr:nvSpPr>
        <xdr:cNvPr id="5" name="Rectangle à coins arrondis 4">
          <a:hlinkClick xmlns:r="http://schemas.openxmlformats.org/officeDocument/2006/relationships" r:id="rId1"/>
        </xdr:cNvPr>
        <xdr:cNvSpPr/>
      </xdr:nvSpPr>
      <xdr:spPr>
        <a:xfrm>
          <a:off x="5457825" y="20955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161925</xdr:colOff>
      <xdr:row>13</xdr:row>
      <xdr:rowOff>95250</xdr:rowOff>
    </xdr:from>
    <xdr:to>
      <xdr:col>19</xdr:col>
      <xdr:colOff>161924</xdr:colOff>
      <xdr:row>15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24475" y="20478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114301</xdr:colOff>
      <xdr:row>13</xdr:row>
      <xdr:rowOff>66675</xdr:rowOff>
    </xdr:from>
    <xdr:to>
      <xdr:col>19</xdr:col>
      <xdr:colOff>114300</xdr:colOff>
      <xdr:row>14</xdr:row>
      <xdr:rowOff>161925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276851" y="201930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209550</xdr:colOff>
      <xdr:row>13</xdr:row>
      <xdr:rowOff>38100</xdr:rowOff>
    </xdr:from>
    <xdr:to>
      <xdr:col>19</xdr:col>
      <xdr:colOff>209549</xdr:colOff>
      <xdr:row>14</xdr:row>
      <xdr:rowOff>133350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72100" y="19907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161925</xdr:colOff>
      <xdr:row>13</xdr:row>
      <xdr:rowOff>95250</xdr:rowOff>
    </xdr:from>
    <xdr:to>
      <xdr:col>19</xdr:col>
      <xdr:colOff>161924</xdr:colOff>
      <xdr:row>15</xdr:row>
      <xdr:rowOff>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24475" y="20478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228600</xdr:colOff>
      <xdr:row>13</xdr:row>
      <xdr:rowOff>123825</xdr:rowOff>
    </xdr:from>
    <xdr:to>
      <xdr:col>19</xdr:col>
      <xdr:colOff>228599</xdr:colOff>
      <xdr:row>15</xdr:row>
      <xdr:rowOff>28575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91150" y="20764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228600</xdr:colOff>
      <xdr:row>13</xdr:row>
      <xdr:rowOff>76200</xdr:rowOff>
    </xdr:from>
    <xdr:to>
      <xdr:col>19</xdr:col>
      <xdr:colOff>228599</xdr:colOff>
      <xdr:row>14</xdr:row>
      <xdr:rowOff>171450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91150" y="20288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238126</xdr:colOff>
      <xdr:row>13</xdr:row>
      <xdr:rowOff>57150</xdr:rowOff>
    </xdr:from>
    <xdr:to>
      <xdr:col>19</xdr:col>
      <xdr:colOff>238125</xdr:colOff>
      <xdr:row>14</xdr:row>
      <xdr:rowOff>152400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400676" y="200977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209551</xdr:colOff>
      <xdr:row>13</xdr:row>
      <xdr:rowOff>152400</xdr:rowOff>
    </xdr:from>
    <xdr:to>
      <xdr:col>19</xdr:col>
      <xdr:colOff>209550</xdr:colOff>
      <xdr:row>15</xdr:row>
      <xdr:rowOff>57150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72101" y="2105025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219076</xdr:colOff>
      <xdr:row>13</xdr:row>
      <xdr:rowOff>47625</xdr:rowOff>
    </xdr:from>
    <xdr:to>
      <xdr:col>19</xdr:col>
      <xdr:colOff>219075</xdr:colOff>
      <xdr:row>14</xdr:row>
      <xdr:rowOff>142875</xdr:rowOff>
    </xdr:to>
    <xdr:sp macro="" textlink="" fLocksText="0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5381626" y="20002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absolute">
    <xdr:from>
      <xdr:col>13</xdr:col>
      <xdr:colOff>219075</xdr:colOff>
      <xdr:row>13</xdr:row>
      <xdr:rowOff>123825</xdr:rowOff>
    </xdr:from>
    <xdr:to>
      <xdr:col>19</xdr:col>
      <xdr:colOff>219074</xdr:colOff>
      <xdr:row>15</xdr:row>
      <xdr:rowOff>28575</xdr:rowOff>
    </xdr:to>
    <xdr:sp macro="" textlink="" fLocksText="0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5381625" y="2076450"/>
          <a:ext cx="1714499" cy="2857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 b="1"/>
            <a:t>MENU XPOLOGISTICS</a:t>
          </a:r>
        </a:p>
      </xdr:txBody>
    </xdr:sp>
    <xdr:clientData fLocksWithSheet="0" fPrintsWithSheet="0"/>
  </xdr:twoCellAnchor>
</xdr:wsDr>
</file>

<file path=xl/tables/table1.xml><?xml version="1.0" encoding="utf-8"?>
<table xmlns="http://schemas.openxmlformats.org/spreadsheetml/2006/main" id="1" name="Tableau1" displayName="Tableau1" ref="B3:B20" totalsRowShown="0" headerRowDxfId="1116" dataDxfId="1114" headerRowBorderDxfId="1115">
  <autoFilter ref="B3:B20"/>
  <tableColumns count="1">
    <tableColumn id="1" name="EFFECTIF" dataDxfId="11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D22:E35" totalsRowShown="0" headerRowDxfId="1112" headerRowBorderDxfId="1111">
  <autoFilter ref="D22:E35"/>
  <tableColumns count="2">
    <tableColumn id="1" name="Date" dataDxfId="1110"/>
    <tableColumn id="2" name="Jours Fériés" dataDxfId="1109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>
    <tabColor rgb="FFFF0000"/>
  </sheetPr>
  <dimension ref="A1"/>
  <sheetViews>
    <sheetView showGridLines="0" showRowColHeaders="0" workbookViewId="0"/>
  </sheetViews>
  <sheetFormatPr baseColWidth="10" defaultColWidth="11.453125" defaultRowHeight="14.5"/>
  <cols>
    <col min="1" max="16384" width="11.453125" style="169"/>
  </cols>
  <sheetData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C00000"/>
    <pageSetUpPr fitToPage="1"/>
  </sheetPr>
  <dimension ref="A1:AC45"/>
  <sheetViews>
    <sheetView showGridLines="0" showZeros="0" workbookViewId="0">
      <selection activeCell="B10" sqref="B10"/>
    </sheetView>
  </sheetViews>
  <sheetFormatPr baseColWidth="10" defaultRowHeight="14.5"/>
  <cols>
    <col min="2" max="2" width="15.7265625" customWidth="1"/>
    <col min="3" max="3" width="11.453125" customWidth="1"/>
    <col min="4" max="4" width="13.7265625" customWidth="1"/>
    <col min="5" max="6" width="15.7265625" style="2" customWidth="1"/>
    <col min="8" max="24" width="6.7265625" customWidth="1"/>
  </cols>
  <sheetData>
    <row r="1" spans="1:27" ht="15" thickBot="1">
      <c r="A1" s="142"/>
      <c r="B1" s="142"/>
      <c r="C1" s="142"/>
      <c r="D1" s="142"/>
      <c r="E1" s="145"/>
      <c r="F1" s="145"/>
      <c r="G1" s="142"/>
      <c r="H1" s="161"/>
      <c r="I1" s="161"/>
      <c r="J1" s="161"/>
      <c r="K1" s="161"/>
      <c r="L1" s="161"/>
      <c r="M1" s="161"/>
      <c r="N1" s="161"/>
      <c r="O1" s="161"/>
      <c r="P1" s="162"/>
      <c r="Q1" s="163"/>
      <c r="R1" s="161"/>
      <c r="S1" s="161"/>
      <c r="T1" s="161"/>
      <c r="U1" s="161"/>
      <c r="V1" s="161"/>
      <c r="W1" s="161"/>
      <c r="X1" s="161"/>
      <c r="Y1" s="142"/>
      <c r="Z1" s="142"/>
      <c r="AA1" s="142"/>
    </row>
    <row r="2" spans="1:27" ht="15" thickBot="1">
      <c r="A2" s="142"/>
      <c r="B2" s="142"/>
      <c r="C2" s="142"/>
      <c r="D2" s="142"/>
      <c r="E2" s="145"/>
      <c r="F2" s="145"/>
      <c r="G2" s="142"/>
      <c r="H2" s="184" t="s">
        <v>64</v>
      </c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86"/>
      <c r="Y2" s="142"/>
      <c r="Z2" s="142"/>
      <c r="AA2" s="142"/>
    </row>
    <row r="3" spans="1:27" ht="15" thickBot="1">
      <c r="A3" s="144"/>
      <c r="B3" s="34" t="s">
        <v>0</v>
      </c>
      <c r="C3" s="146"/>
      <c r="D3" s="48" t="s">
        <v>13</v>
      </c>
      <c r="E3" s="47">
        <v>43617</v>
      </c>
      <c r="F3" s="147"/>
      <c r="G3" s="146"/>
      <c r="H3" s="23" t="s">
        <v>22</v>
      </c>
      <c r="I3" s="24" t="s">
        <v>21</v>
      </c>
      <c r="J3" s="98" t="s">
        <v>20</v>
      </c>
      <c r="K3" s="99" t="s">
        <v>27</v>
      </c>
      <c r="L3" s="57" t="s">
        <v>42</v>
      </c>
      <c r="M3" s="100" t="s">
        <v>26</v>
      </c>
      <c r="N3" s="25" t="s">
        <v>23</v>
      </c>
      <c r="O3" s="101" t="s">
        <v>46</v>
      </c>
      <c r="P3" s="108" t="s">
        <v>41</v>
      </c>
      <c r="Q3" s="109" t="s">
        <v>47</v>
      </c>
      <c r="R3" s="107" t="s">
        <v>48</v>
      </c>
      <c r="S3" s="102" t="s">
        <v>52</v>
      </c>
      <c r="T3" s="103" t="s">
        <v>51</v>
      </c>
      <c r="U3" s="104" t="s">
        <v>49</v>
      </c>
      <c r="V3" s="105" t="s">
        <v>50</v>
      </c>
      <c r="W3" s="106" t="s">
        <v>53</v>
      </c>
      <c r="X3" s="132" t="s">
        <v>67</v>
      </c>
      <c r="Y3" s="142"/>
      <c r="Z3" s="142"/>
      <c r="AA3" s="142"/>
    </row>
    <row r="4" spans="1:27" ht="15" thickBot="1">
      <c r="A4" s="144"/>
      <c r="B4" s="32" t="s">
        <v>66</v>
      </c>
      <c r="C4" s="26"/>
      <c r="D4" s="26"/>
      <c r="E4" s="27"/>
      <c r="F4" s="27"/>
      <c r="G4" s="26"/>
      <c r="H4" s="89">
        <f>IF(B4="","",Juin!C11+'Juillet '!C11+'Août '!C11+Septembre!C11+'Octobre '!C11+'Novembre '!C11+'Décembre '!C11+'Janvier '!C11+Février!C11+'Mars '!C11+'Avril '!C11+'Mai '!C11)</f>
        <v>0</v>
      </c>
      <c r="I4" s="90">
        <f>IF(B4="","",Juin!D11+'Juillet '!D11+'Août '!D11+Septembre!D11+'Octobre '!D11+'Novembre '!D11+'Décembre '!D11+'Janvier '!D11+Février!D11+'Mars '!D11+'Avril '!D11+'Mai '!D11)</f>
        <v>0</v>
      </c>
      <c r="J4" s="90">
        <f>IF(B4="","",Juin!E11+'Juillet '!E11+'Août '!E11+Septembre!E11+'Octobre '!E11+'Novembre '!E11+'Décembre '!E11+'Janvier '!E11+Février!E11+'Mars '!E11+'Avril '!E11+'Mai '!E11)</f>
        <v>0</v>
      </c>
      <c r="K4" s="90">
        <f>IF(B4="","",COUNTIF(Juin!F11:AJ11,"ND")+COUNTIF('Juillet '!F11:AJ11,"ND")+(COUNTIF('Août '!F11:AJ11,"ND")+COUNTIF(Septembre!F11:AJ11,"ND")+(COUNTIF('Octobre '!F11:AJ11,"ND")+COUNTIF('Novembre '!F11:AJ11,"ND")+COUNTIF('Décembre '!F11:AJ11,"ND")+COUNTIF('Janvier '!F11:AJ11,"ND")+(COUNTIF(Février!F11:AJ11,"ND")+COUNTIF('Mars '!F11:AJ11,"ND")+(COUNTIF('Avril '!F11:AJ11,"ND")+COUNTIF('Mai '!F11:AJ11,"ND"))))))</f>
        <v>0</v>
      </c>
      <c r="L4" s="90">
        <f>IF(B4="","",COUNTIF(Juin!F11:AJ11,"F")+COUNTIF('Juillet '!F11:AJ11,"F")+(COUNTIF('Août '!F11:AJ11,"F")+COUNTIF(Septembre!F11:AJ11,"F")+(COUNTIF('Octobre '!F11:AJ11,"F")+COUNTIF('Novembre '!F11:AJ11,"F")+COUNTIF('Décembre '!F11:AJ11,"F")+COUNTIF('Janvier '!F11:AJ11,"F")+(COUNTIF(Février!F11:AJ11,"F")+COUNTIF('Mars '!F11:AJ11,"F")+(COUNTIF('Avril '!F11:AJ11,"F")+COUNTIF('Mai '!F11:AJ11,"F"))))))</f>
        <v>0</v>
      </c>
      <c r="M4" s="90">
        <f>IF(B4="","",COUNTIF(Juin!F11:AJ11,"DR")+COUNTIF('Juillet '!F11:AJ11,"DR")+(COUNTIF('Août '!F11:AJ11,"DR")+COUNTIF(Septembre!F11:AJ11,"DR")+(COUNTIF('Octobre '!F11:AJ11,"DR")+COUNTIF('Novembre '!F11:AJ11,"DR")+COUNTIF('Décembre '!F11:AJ11,"DR")+COUNTIF('Janvier '!F11:AJ11,"DR")+(COUNTIF(Février!F11:AJ11,"DR")+COUNTIF('Mars '!F11:AJ11,"DR")+(COUNTIF('Avril '!F11:AJ11,"DR")+COUNTIF('Mai '!F11:AJ11,"DR"))))))</f>
        <v>0</v>
      </c>
      <c r="N4" s="91">
        <f>IF(B4="","",COUNTIF(Juin!F11:AJ11,"CPA")+COUNTIF('Juillet '!F11:AJ11,"CPA")+(COUNTIF('Août '!F11:AJ11,"CPA")+COUNTIF(Septembre!F11:AJ11,"CPA")+(COUNTIF('Octobre '!F11:AJ11,"CPA")+COUNTIF('Novembre '!F11:AJ11,"CPA")+COUNTIF('Décembre '!F11:AJ11,"CPA")+COUNTIF('Janvier '!F11:AJ11,"CPA")+(COUNTIF(Février!F11:AJ11,"CPA")+COUNTIF('Mars '!F11:AJ11,"CPA")+(COUNTIF('Avril '!F11:AJ11,"CPA")+COUNTIF('Mai '!F11:AJ11,"CPA"))))))</f>
        <v>0</v>
      </c>
      <c r="O4" s="110">
        <f>IF(B4="","",COUNTIF(Juin!F11:AJ11,"AM")+COUNTIF('Juillet '!F11:AJ11,"AM")+(COUNTIF('Août '!F11:AJ11,"AM")+COUNTIF(Septembre!F11:AJ11,"AM")+(COUNTIF('Octobre '!F11:AJ11,"AM")+COUNTIF('Novembre '!F11:AJ11,"AM")+COUNTIF('Décembre '!F11:AJ11,"AM")+COUNTIF('Janvier '!F11:AJ11,"AM")+(COUNTIF(Février!F11:AJ11,"AM")+COUNTIF('Mars '!F11:AJ11,"AM")+(COUNTIF('Avril '!F11:AJ11,"AM")+COUNTIF('Mai '!F11:AJ11,"AM"))))))</f>
        <v>30</v>
      </c>
      <c r="P4" s="90">
        <f>IF(B4="","",COUNTIF(Juin!F11:AJ11,"GA")+COUNTIF('Juillet '!F11:AJ11,"GA")+(COUNTIF('Août '!F11:AJ11,"GA")+COUNTIF(Septembre!F11:AJ11,"GA")+(COUNTIF('Octobre '!F11:AJ11,"GA")+COUNTIF('Novembre '!F11:AJ11,"GA")+COUNTIF('Décembre '!F11:AJ11,"GA")+COUNTIF('Janvier '!F11:AJ11,"GA")+(COUNTIF(Février!F11:AJ11,"GA")+COUNTIF('Mars '!F11:AJ11,"GA")+(COUNTIF('Avril '!F11:AJ11,"GA")+COUNTIF('Mai '!F11:AJ11,"GA"))))))</f>
        <v>30</v>
      </c>
      <c r="Q4" s="90">
        <f>IF(B4="","",COUNTIF(Juin!F11:AJ11,"PM")+COUNTIF('Juillet '!F11:AJ11,"PM")+(COUNTIF('Août '!F11:AJ11,"PM")+COUNTIF(Septembre!F11:AJ11,"PM")+(COUNTIF('Octobre '!F11:AJ11,"PM")+COUNTIF('Novembre '!F11:AJ11,"PM")+COUNTIF('Décembre '!F11:AJ11,"PM")+COUNTIF('Janvier '!F11:AJ11,"PM")+(COUNTIF(Février!F11:AJ11,"PM")+COUNTIF('Mars '!F11:AJ11,"PM")+(COUNTIF('Avril '!F11:AJ11,"PM")+COUNTIF('Mai '!F11:AJ11,"PM"))))))</f>
        <v>30</v>
      </c>
      <c r="R4" s="111">
        <f>IF(B4="","",COUNTIF(Juin!F11:AJ11,"GP")+COUNTIF('Juillet '!F11:AJ11,"GP")+(COUNTIF('Août '!F11:AJ11,"GP")+COUNTIF(Septembre!F11:AJ11,"GP")+(COUNTIF('Octobre '!F11:AJ11,"GP")+COUNTIF('Novembre '!F11:AJ11,"GP")+COUNTIF('Décembre '!F11:AJ11,"GP")+COUNTIF('Janvier '!F11:AJ11,"GP")+(COUNTIF(Février!F11:AJ11,"GP")+COUNTIF('Mars '!F11:AJ11,"GP")+(COUNTIF('Avril '!F11:AJ11,"GP")+COUNTIF('Mai '!F11:AJ11,"GP"))))))</f>
        <v>28</v>
      </c>
      <c r="S4" s="90">
        <f>IF(B4="","",COUNTIF(Juin!F11:AJ11,"G")+COUNTIF('Juillet '!F11:AJ11,"G")+(COUNTIF('Août '!F11:AJ11,"G")+COUNTIF(Septembre!F11:AJ11,"G")+(COUNTIF('Octobre '!F11:AJ11,"G")+COUNTIF('Novembre '!F11:AJ11,"G")+COUNTIF('Décembre '!F11:AJ11,"G")+COUNTIF('Janvier '!F11:AJ11,"G")+(COUNTIF(Février!F11:AJ11,"G")+COUNTIF('Mars '!F11:AJ11,"G")+(COUNTIF('Avril '!F11:AJ11,"G")+COUNTIF('Mai '!F11:AJ11,"G"))))))</f>
        <v>0</v>
      </c>
      <c r="T4" s="90">
        <f>IF(B4="","",COUNTIF(Juin!F11:AJ11,"J")+COUNTIF('Juillet '!F11:AJ11,"J")+(COUNTIF('Août '!F11:AJ11,"J")+COUNTIF(Septembre!F11:AJ11,"J")+(COUNTIF('Octobre '!F11:AJ11,"J")+COUNTIF('Novembre '!F11:AJ11,"J")+COUNTIF('Décembre '!F11:AJ11,"J")+COUNTIF('Janvier '!F11:AJ11,"J")+(COUNTIF(Février!F11:AJ11,"J")+COUNTIF('Mars '!F11:AJ11,"J")+(COUNTIF('Avril '!F11:AJ11,"J")+COUNTIF('Mai '!F11:AJ11,"J"))))))</f>
        <v>0</v>
      </c>
      <c r="U4" s="90">
        <f>IF(B4="","",COUNTIF(Juin!F11:AJ11,"PJ")+COUNTIF('Juillet '!F11:AJ11,"PJ")+(COUNTIF('Août '!F11:AJ11,"PJ")+COUNTIF(Septembre!F11:AJ11,"PJ")+(COUNTIF('Octobre '!F11:AJ11,"PJ")+COUNTIF('Novembre '!F11:AJ11,"PJ")+COUNTIF('Décembre '!F11:AJ11,"PJ")+COUNTIF('Janvier '!F11:AJ11,"PJ")+(COUNTIF(Février!F11:AJ11,"PJ")+COUNTIF('Mars '!F11:AJ11,"PJ")+(COUNTIF('Avril '!F11:AJ11,"PJ")+COUNTIF('Mai '!F11:AJ11,"PJ"))))))</f>
        <v>24</v>
      </c>
      <c r="V4" s="90">
        <f>IF(B4="","",COUNTIF(Juin!F11:AJ11,"PN")+COUNTIF('Juillet '!F11:AJ11,"PN")+(COUNTIF('Août '!F11:AJ11,"PN")+COUNTIF(Septembre!F11:AJ11,"PN")+(COUNTIF('Octobre '!F11:AJ11,"PN")+COUNTIF('Novembre '!F11:AJ11,"PN")+COUNTIF('Décembre '!F11:AJ11,"PN")+COUNTIF('Janvier '!F11:AJ11,"PN")+(COUNTIF(Février!F11:AJ11,"PN")+COUNTIF('Mars '!F11:AJ11,"PN")+(COUNTIF('Avril '!F11:AJ11,"PN")+COUNTIF('Mai '!F11:AJ11,"PN"))))))</f>
        <v>24</v>
      </c>
      <c r="W4" s="90">
        <f>IF(B4="","",COUNTIF(Juin!F11:AJ11,"Q")+COUNTIF('Juillet '!F11:AJ11,"Q")+(COUNTIF('Août '!F11:AJ11,"Q")+COUNTIF(Septembre!F11:AJ11,"Q")+(COUNTIF('Octobre '!F11:AJ11,"Q")+COUNTIF('Novembre '!F11:AJ11,"Q")+COUNTIF('Décembre '!F11:AJ11,"Q")+COUNTIF('Janvier '!F11:AJ11,"Q")+(COUNTIF(Février!F11:AJ11,"Q")+COUNTIF('Mars '!F11:AJ11,"Q")+(COUNTIF('Avril '!F11:AJ11,"Q")+COUNTIF('Mai '!F11:AJ11,"Q"))))))</f>
        <v>0</v>
      </c>
      <c r="X4" s="91">
        <f ca="1">IF(B4="","",COUNTIF(Juin!F11:AK11,"A")+COUNTIF('Juillet '!F11:AK11,"A")+(COUNTIF('Août '!F11:AK11,"A")+COUNTIF(Septembre!F11:AK11,"A")+(COUNTIF('Octobre '!F11:AK11,"A")+COUNTIF('Novembre '!F11:AK11,"A")+COUNTIF('Décembre '!F11:AK11,"A")+COUNTIF('Janvier '!F11:AK11,"A")+(COUNTIF(Février!F11:AK11,"A")+COUNTIF('Mars '!F11:AK11,"A")+(COUNTIF('Avril '!F11:AK11,"A")+COUNTIF('Mai '!F11:AK11,"A"))))))</f>
        <v>0</v>
      </c>
      <c r="Y4" s="142"/>
      <c r="Z4" s="142"/>
      <c r="AA4" s="142"/>
    </row>
    <row r="5" spans="1:27" ht="15" thickBot="1">
      <c r="A5" s="144"/>
      <c r="B5" s="120" t="s">
        <v>69</v>
      </c>
      <c r="D5" s="44" t="s">
        <v>16</v>
      </c>
      <c r="E5" s="45" t="s">
        <v>14</v>
      </c>
      <c r="F5" s="46" t="s">
        <v>15</v>
      </c>
      <c r="H5" s="121">
        <f>IF(B5="","",Juin!C12+'Juillet '!C12+'Août '!C12+Septembre!C12+'Octobre '!C12+'Novembre '!C12+'Décembre '!C12+'Janvier '!C12+Février!C12+'Mars '!C12+'Avril '!C12+'Mai '!C12)</f>
        <v>0</v>
      </c>
      <c r="I5" s="122">
        <f>IF(B5="","",Juin!D12+'Juillet '!D12+'Août '!D12+Septembre!D12+'Octobre '!D12+'Novembre '!D12+'Décembre '!D12+'Janvier '!D12+Février!D12+'Mars '!D12+'Avril '!D12+'Mai '!D12)</f>
        <v>0</v>
      </c>
      <c r="J5" s="122">
        <f>IF(B5="","",Juin!E12+'Juillet '!E12+'Août '!E12+Septembre!E12+'Octobre '!E12+'Novembre '!E12+'Décembre '!E12+'Janvier '!E12+Février!E12+'Mars '!E12+'Avril '!E12+'Mai '!E12)</f>
        <v>0</v>
      </c>
      <c r="K5" s="122">
        <f>IF(B5="","",COUNTIF(Juin!F12:AJ12,"ND")+COUNTIF('Juillet '!F12:AJ12,"ND")+(COUNTIF('Août '!F12:AJ12,"ND")+COUNTIF(Septembre!F12:AJ12,"ND")+(COUNTIF('Octobre '!F12:AJ12,"ND")+COUNTIF('Novembre '!F12:AJ12,"ND")+COUNTIF('Décembre '!F12:AJ12,"ND")+COUNTIF('Janvier '!F12:AJ12,"ND")+(COUNTIF(Février!F12:AJ12,"ND")+COUNTIF('Mars '!F12:AJ12,"ND")+(COUNTIF('Avril '!F12:AJ12,"ND")+COUNTIF('Mai '!F12:AJ12,"ND"))))))</f>
        <v>0</v>
      </c>
      <c r="L5" s="122">
        <f>IF(B5="","",COUNTIF(Juin!F12:AJ12,"F")+COUNTIF('Juillet '!F12:AJ12,"F")+(COUNTIF('Août '!F12:AJ12,"F")+COUNTIF(Septembre!F12:AJ12,"F")+(COUNTIF('Octobre '!F12:AJ12,"F")+COUNTIF('Novembre '!F12:AJ12,"F")+COUNTIF('Décembre '!F12:AJ12,"F")+COUNTIF('Janvier '!F12:AJ12,"F")+(COUNTIF(Février!F12:AJ12,"F")+COUNTIF('Mars '!F12:AJ12,"F")+(COUNTIF('Avril '!F12:AJ12,"F")+COUNTIF('Mai '!F12:AJ12,"F"))))))</f>
        <v>0</v>
      </c>
      <c r="M5" s="122">
        <f>IF(B5="","",COUNTIF(Juin!F12:AJ12,"DR")+COUNTIF('Juillet '!F12:AJ12,"DR")+(COUNTIF('Août '!F12:AJ12,"DR")+COUNTIF(Septembre!F12:AJ12,"DR")+(COUNTIF('Octobre '!F12:AJ12,"DR")+COUNTIF('Novembre '!F12:AJ12,"DR")+COUNTIF('Décembre '!F12:AJ12,"DR")+COUNTIF('Janvier '!F12:AJ12,"DR")+(COUNTIF(Février!F12:AJ12,"DR")+COUNTIF('Mars '!F12:AJ12,"DR")+(COUNTIF('Avril '!F12:AJ12,"DR")+COUNTIF('Mai '!F12:AJ12,"DR"))))))</f>
        <v>0</v>
      </c>
      <c r="N5" s="123">
        <f>IF(B5="","",COUNTIF(Juin!F12:AJ12,"CPA")+COUNTIF('Juillet '!F12:AJ12,"CPA")+(COUNTIF('Août '!F12:AJ12,"CPA")+COUNTIF(Septembre!F12:AJ12,"CPA")+(COUNTIF('Octobre '!F12:AJ12,"CPA")+COUNTIF('Novembre '!F12:AJ12,"CPA")+COUNTIF('Décembre '!F12:AJ12,"CPA")+COUNTIF('Janvier '!F12:AJ12,"CPA")+(COUNTIF(Février!F12:AJ12,"CPA")+COUNTIF('Mars '!F12:AJ12,"CPA")+(COUNTIF('Avril '!F12:AJ12,"CPA")+COUNTIF('Mai '!F12:AJ12,"CPA"))))))</f>
        <v>0</v>
      </c>
      <c r="O5" s="124">
        <f>IF(B5="","",COUNTIF(Juin!F12:AJ12,"AM")+COUNTIF('Juillet '!F12:AJ12,"AM")+(COUNTIF('Août '!F12:AJ12,"AM")+COUNTIF(Septembre!F12:AJ12,"AM")+(COUNTIF('Octobre '!F12:AJ12,"AM")+COUNTIF('Novembre '!F12:AJ12,"AM")+COUNTIF('Décembre '!F12:AJ12,"AM")+COUNTIF('Janvier '!F12:AJ12,"AM")+(COUNTIF(Février!F12:AJ12,"AM")+COUNTIF('Mars '!F12:AJ12,"AM")+(COUNTIF('Avril '!F12:AJ12,"AM")+COUNTIF('Mai '!F12:AJ12,"AM"))))))</f>
        <v>30</v>
      </c>
      <c r="P5" s="122">
        <f>IF(B5="","",COUNTIF(Juin!F12:AJ12,"GA")+COUNTIF('Juillet '!F12:AJ12,"GA")+(COUNTIF('Août '!F12:AJ12,"GA")+COUNTIF(Septembre!F12:AJ12,"GA")+(COUNTIF('Octobre '!F12:AJ12,"GA")+COUNTIF('Novembre '!F12:AJ12,"GA")+COUNTIF('Décembre '!F12:AJ12,"GA")+COUNTIF('Janvier '!F12:AJ12,"GA")+(COUNTIF(Février!F12:AJ12,"GA")+COUNTIF('Mars '!F12:AJ12,"GA")+(COUNTIF('Avril '!F12:AJ12,"GA")+COUNTIF('Mai '!F12:AJ12,"GA"))))))</f>
        <v>30</v>
      </c>
      <c r="Q5" s="122">
        <f>IF(B5="","",COUNTIF(Juin!F12:AJ12,"PM")+COUNTIF('Juillet '!F12:AJ12,"PM")+(COUNTIF('Août '!F12:AJ12,"PM")+COUNTIF(Septembre!F12:AJ12,"PM")+(COUNTIF('Octobre '!F12:AJ12,"PM")+COUNTIF('Novembre '!F12:AJ12,"PM")+COUNTIF('Décembre '!F12:AJ12,"PM")+COUNTIF('Janvier '!F12:AJ12,"PM")+(COUNTIF(Février!F12:AJ12,"PM")+COUNTIF('Mars '!F12:AJ12,"PM")+(COUNTIF('Avril '!F12:AJ12,"PM")+COUNTIF('Mai '!F12:AJ12,"PM"))))))</f>
        <v>30</v>
      </c>
      <c r="R5" s="125">
        <f>IF(B5="","",COUNTIF(Juin!F12:AJ12,"GP")+COUNTIF('Juillet '!F12:AJ12,"GP")+(COUNTIF('Août '!F12:AJ12,"GP")+COUNTIF(Septembre!F12:AJ12,"GP")+(COUNTIF('Octobre '!F12:AJ12,"GP")+COUNTIF('Novembre '!F12:AJ12,"GP")+COUNTIF('Décembre '!F12:AJ12,"GP")+COUNTIF('Janvier '!F12:AJ12,"GP")+(COUNTIF(Février!F12:AJ12,"GP")+COUNTIF('Mars '!F12:AJ12,"GP")+(COUNTIF('Avril '!F12:AJ12,"GP")+COUNTIF('Mai '!F12:AJ12,"GP"))))))</f>
        <v>18</v>
      </c>
      <c r="S5" s="122">
        <f>IF(B5="","",COUNTIF(Juin!F12:AJ12,"G")+COUNTIF('Juillet '!F12:AJ12,"G")+(COUNTIF('Août '!F12:AJ12,"G")+COUNTIF(Septembre!F12:AJ12,"G")+(COUNTIF('Octobre '!F12:AJ12,"G")+COUNTIF('Novembre '!F12:AJ12,"G")+COUNTIF('Décembre '!F12:AJ12,"G")+COUNTIF('Janvier '!F12:AJ12,"G")+(COUNTIF(Février!F12:AJ12,"G")+COUNTIF('Mars '!F12:AJ12,"G")+(COUNTIF('Avril '!F12:AJ12,"G")+COUNTIF('Mai '!F12:AJ12,"G"))))))</f>
        <v>0</v>
      </c>
      <c r="T5" s="122">
        <f>IF(B5="","",COUNTIF(Juin!F12:AJ12,"J")+COUNTIF('Juillet '!F12:AJ12,"J")+(COUNTIF('Août '!F12:AJ12,"J")+COUNTIF(Septembre!F12:AJ12,"J")+(COUNTIF('Octobre '!F12:AJ12,"J")+COUNTIF('Novembre '!F12:AJ12,"J")+COUNTIF('Décembre '!F12:AJ12,"J")+COUNTIF('Janvier '!F12:AJ12,"J")+(COUNTIF(Février!F12:AJ12,"J")+COUNTIF('Mars '!F12:AJ12,"J")+(COUNTIF('Avril '!F12:AJ12,"J")+COUNTIF('Mai '!F12:AJ12,"J"))))))</f>
        <v>0</v>
      </c>
      <c r="U5" s="122">
        <f>IF(B5="","",COUNTIF(Juin!F12:AJ12,"PJ")+COUNTIF('Juillet '!F12:AJ12,"PJ")+(COUNTIF('Août '!F12:AJ12,"PJ")+COUNTIF(Septembre!F12:AJ12,"PJ")+(COUNTIF('Octobre '!F12:AJ12,"PJ")+COUNTIF('Novembre '!F12:AJ12,"PJ")+COUNTIF('Décembre '!F12:AJ12,"PJ")+COUNTIF('Janvier '!F12:AJ12,"PJ")+(COUNTIF(Février!F12:AJ12,"PJ")+COUNTIF('Mars '!F12:AJ12,"PJ")+(COUNTIF('Avril '!F12:AJ12,"PJ")+COUNTIF('Mai '!F12:AJ12,"PJ"))))))</f>
        <v>24</v>
      </c>
      <c r="V5" s="122">
        <f>IF(B5="","",COUNTIF(Juin!F12:AJ12,"PN")+COUNTIF('Juillet '!F12:AJ12,"PN")+(COUNTIF('Août '!F12:AJ12,"PN")+COUNTIF(Septembre!F12:AJ12,"PN")+(COUNTIF('Octobre '!F12:AJ12,"PN")+COUNTIF('Novembre '!F12:AJ12,"PN")+COUNTIF('Décembre '!F12:AJ12,"PN")+COUNTIF('Janvier '!F12:AJ12,"PN")+(COUNTIF(Février!F12:AJ12,"PN")+COUNTIF('Mars '!F12:AJ12,"PN")+(COUNTIF('Avril '!F12:AJ12,"PN")+COUNTIF('Mai '!F12:AJ12,"PN"))))))</f>
        <v>24</v>
      </c>
      <c r="W5" s="122">
        <f>IF(B5="","",COUNTIF(Juin!F12:AJ12,"Q")+COUNTIF('Juillet '!F12:AJ12,"Q")+(COUNTIF('Août '!F12:AJ12,"Q")+COUNTIF(Septembre!F12:AJ12,"Q")+(COUNTIF('Octobre '!F12:AJ12,"Q")+COUNTIF('Novembre '!F12:AJ12,"Q")+COUNTIF('Décembre '!F12:AJ12,"Q")+COUNTIF('Janvier '!F12:AJ12,"Q")+(COUNTIF(Février!F12:AJ12,"Q")+COUNTIF('Mars '!F12:AJ12,"Q")+(COUNTIF('Avril '!F12:AJ12,"Q")+COUNTIF('Mai '!F12:AJ12,"Q"))))))</f>
        <v>0</v>
      </c>
      <c r="X5" s="126">
        <f ca="1">IF(B5="","",COUNTIF(Juin!F12:AK12,"A")+COUNTIF('Juillet '!F12:AK12,"A")+(COUNTIF('Août '!F12:AK12,"A")+COUNTIF(Septembre!F12:AK12,"A")+(COUNTIF('Octobre '!F12:AK12,"A")+COUNTIF('Novembre '!F12:AK12,"A")+COUNTIF('Décembre '!F12:AK12,"A")+COUNTIF('Janvier '!F12:AK12,"A")+(COUNTIF(Février!F12:AK12,"A")+COUNTIF('Mars '!F12:AK12,"A")+(COUNTIF('Avril '!F12:AK12,"A")+COUNTIF('Mai '!F12:AK12,"A"))))))</f>
        <v>0</v>
      </c>
      <c r="Y5" s="142"/>
      <c r="Z5" s="142"/>
      <c r="AA5" s="142"/>
    </row>
    <row r="6" spans="1:27">
      <c r="A6" s="144"/>
      <c r="B6" s="120"/>
      <c r="C6" s="28"/>
      <c r="D6" s="41" t="s">
        <v>6</v>
      </c>
      <c r="E6" s="42">
        <v>43617</v>
      </c>
      <c r="F6" s="43">
        <f>EOMONTH(E6,0)</f>
        <v>43646</v>
      </c>
      <c r="G6" s="26"/>
      <c r="H6" s="92" t="str">
        <f>IF(B6="","",Juin!#REF!+'Juillet '!#REF!+'Août '!#REF!+Septembre!#REF!+'Octobre '!#REF!+'Novembre '!#REF!+'Décembre '!#REF!+'Janvier '!#REF!+Février!#REF!+'Mars '!#REF!+'Avril '!#REF!+'Mai '!#REF!)</f>
        <v/>
      </c>
      <c r="I6" s="93" t="str">
        <f>IF(B6="","",Juin!#REF!+'Juillet '!#REF!+'Août '!#REF!+Septembre!#REF!+'Octobre '!#REF!+'Novembre '!#REF!+'Décembre '!#REF!+'Janvier '!#REF!+Février!#REF!+'Mars '!#REF!+'Avril '!#REF!+'Mai '!#REF!)</f>
        <v/>
      </c>
      <c r="J6" s="93" t="str">
        <f>IF(B6="","",Juin!#REF!+'Juillet '!#REF!+'Août '!#REF!+Septembre!#REF!+'Octobre '!#REF!+'Novembre '!#REF!+'Décembre '!#REF!+'Janvier '!#REF!+Février!#REF!+'Mars '!#REF!+'Avril '!#REF!+'Mai '!#REF!)</f>
        <v/>
      </c>
      <c r="K6" s="93" t="str">
        <f>IF(B6="","",COUNTIF(Juin!#REF!,"ND")+COUNTIF('Juillet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6" s="93" t="str">
        <f>IF(B6="","",COUNTIF(Juin!#REF!,"F")+COUNTIF('Juillet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6" s="93" t="str">
        <f>IF(B6="","",COUNTIF(Juin!#REF!,"DR")+COUNTIF('Juillet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6" s="94" t="str">
        <f>IF(B6="","",COUNTIF(Juin!#REF!,"CPA")+COUNTIF('Juillet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6" s="113" t="str">
        <f>IF(B6="","",COUNTIF(Juin!#REF!,"AM")+COUNTIF('Juillet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6" s="93" t="str">
        <f>IF(B6="","",COUNTIF(Juin!#REF!,"GA")+COUNTIF('Juillet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6" s="93" t="str">
        <f>IF(B6="","",COUNTIF(Juin!#REF!,"PM")+COUNTIF('Juillet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6" s="112" t="str">
        <f>IF(B6="","",COUNTIF(Juin!#REF!,"GP")+COUNTIF('Juillet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6" s="93" t="str">
        <f>IF(B6="","",COUNTIF(Juin!#REF!,"G")+COUNTIF('Juillet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6" s="93" t="str">
        <f>IF(B6="","",COUNTIF(Juin!#REF!,"J")+COUNTIF('Juillet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6" s="93" t="str">
        <f>IF(B6="","",COUNTIF(Juin!#REF!,"PJ")+COUNTIF('Juillet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6" s="93" t="str">
        <f>IF(B6="","",COUNTIF(Juin!#REF!,"PN")+COUNTIF('Juillet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6" s="93" t="str">
        <f>IF(B6="","",COUNTIF(Juin!#REF!,"Q")+COUNTIF('Juillet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6" s="94" t="str">
        <f>IF(B6="","",COUNTIF(Juin!#REF!,"A")+COUNTIF('Juillet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6" s="142"/>
      <c r="Z6" s="142"/>
      <c r="AA6" s="142"/>
    </row>
    <row r="7" spans="1:27">
      <c r="A7" s="144"/>
      <c r="B7" s="33"/>
      <c r="C7" s="3"/>
      <c r="D7" s="11" t="s">
        <v>7</v>
      </c>
      <c r="E7" s="14">
        <f>EDATE(E6,1)</f>
        <v>43647</v>
      </c>
      <c r="F7" s="15">
        <f>EOMONTH(E7,0)</f>
        <v>43677</v>
      </c>
      <c r="H7" s="121" t="str">
        <f>IF(B7="","",Juin!#REF!+'Juillet '!#REF!+'Août '!#REF!+Septembre!#REF!+'Octobre '!#REF!+'Novembre '!#REF!+'Décembre '!#REF!+'Janvier '!#REF!+Février!#REF!+'Mars '!#REF!+'Avril '!#REF!+'Mai '!#REF!)</f>
        <v/>
      </c>
      <c r="I7" s="122" t="str">
        <f>IF(B7="","",Juin!#REF!+'Juillet '!#REF!+'Août '!#REF!+Septembre!#REF!+'Octobre '!#REF!+'Novembre '!#REF!+'Décembre '!#REF!+'Janvier '!#REF!+Février!#REF!+'Mars '!#REF!+'Avril '!#REF!+'Mai '!#REF!)</f>
        <v/>
      </c>
      <c r="J7" s="122" t="str">
        <f>IF(B7="","",Juin!#REF!+'Juillet '!#REF!+'Août '!#REF!+Septembre!#REF!+'Octobre '!#REF!+'Novembre '!#REF!+'Décembre '!#REF!+'Janvier '!#REF!+Février!#REF!+'Mars '!#REF!+'Avril '!#REF!+'Mai '!#REF!)</f>
        <v/>
      </c>
      <c r="K7" s="122" t="str">
        <f>IF(B7="","",COUNTIF(Juin!#REF!,"ND")+COUNTIF('Juillet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7" s="122" t="str">
        <f>IF(B7="","",COUNTIF(Juin!#REF!,"F")+COUNTIF('Juillet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7" s="122" t="str">
        <f>IF(B7="","",COUNTIF(Juin!#REF!,"DR")+COUNTIF('Juillet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7" s="123" t="str">
        <f>IF(B7="","",COUNTIF(Juin!#REF!,"CPA")+COUNTIF('Juillet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7" s="124" t="str">
        <f>IF(B7="","",COUNTIF(Juin!#REF!,"AM")+COUNTIF('Juillet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7" s="122" t="str">
        <f>IF(B7="","",COUNTIF(Juin!#REF!,"GA")+COUNTIF('Juillet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7" s="122" t="str">
        <f>IF(B7="","",COUNTIF(Juin!#REF!,"PM")+COUNTIF('Juillet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7" s="125" t="str">
        <f>IF(B7="","",COUNTIF(Juin!#REF!,"GP")+COUNTIF('Juillet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7" s="122" t="str">
        <f>IF(B7="","",COUNTIF(Juin!#REF!,"G")+COUNTIF('Juillet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7" s="122" t="str">
        <f>IF(B7="","",COUNTIF(Juin!#REF!,"J")+COUNTIF('Juillet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7" s="122" t="str">
        <f>IF(B7="","",COUNTIF(Juin!#REF!,"PJ")+COUNTIF('Juillet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7" s="122" t="str">
        <f>IF(B7="","",COUNTIF(Juin!#REF!,"PN")+COUNTIF('Juillet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7" s="122" t="str">
        <f>IF(B7="","",COUNTIF(Juin!#REF!,"Q")+COUNTIF('Juillet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7" s="128" t="str">
        <f>IF(B7="","",COUNTIF(Juin!#REF!,"A")+COUNTIF('Juillet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7" s="142"/>
      <c r="Z7" s="142"/>
      <c r="AA7" s="142"/>
    </row>
    <row r="8" spans="1:27">
      <c r="A8" s="144"/>
      <c r="B8" s="120"/>
      <c r="C8" s="28"/>
      <c r="D8" s="38" t="s">
        <v>8</v>
      </c>
      <c r="E8" s="39">
        <f t="shared" ref="E8:E17" si="0">EDATE(E7,1)</f>
        <v>43678</v>
      </c>
      <c r="F8" s="40">
        <f t="shared" ref="F8:F17" si="1">EOMONTH(E8,0)</f>
        <v>43708</v>
      </c>
      <c r="G8" s="26"/>
      <c r="H8" s="92" t="str">
        <f>IF(B8="","",Juin!#REF!+'Juillet '!#REF!+'Août '!#REF!+Septembre!#REF!+'Octobre '!#REF!+'Novembre '!#REF!+'Décembre '!#REF!+'Janvier '!#REF!+Février!#REF!+'Mars '!#REF!+'Avril '!#REF!+'Mai '!#REF!)</f>
        <v/>
      </c>
      <c r="I8" s="93" t="str">
        <f>IF(B8="","",Juin!#REF!+'Juillet '!#REF!+'Août '!#REF!+Septembre!#REF!+'Octobre '!#REF!+'Novembre '!#REF!+'Décembre '!#REF!+'Janvier '!#REF!+Février!#REF!+'Mars '!#REF!+'Avril '!#REF!+'Mai '!#REF!)</f>
        <v/>
      </c>
      <c r="J8" s="93" t="str">
        <f>IF(B8="","",Juin!#REF!+'Juillet '!#REF!+'Août '!#REF!+Septembre!#REF!+'Octobre '!#REF!+'Novembre '!#REF!+'Décembre '!#REF!+'Janvier '!#REF!+Février!#REF!+'Mars '!#REF!+'Avril '!#REF!+'Mai '!#REF!)</f>
        <v/>
      </c>
      <c r="K8" s="93" t="str">
        <f>IF(B8="","",COUNTIF(Juin!#REF!,"ND")+COUNTIF('Juillet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8" s="93" t="str">
        <f>IF(B8="","",COUNTIF(Juin!#REF!,"F")+COUNTIF('Juillet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8" s="93" t="str">
        <f>IF(B8="","",COUNTIF(Juin!#REF!,"DR")+COUNTIF('Juillet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8" s="94" t="str">
        <f>IF(B8="","",COUNTIF(Juin!#REF!,"CPA")+COUNTIF('Juillet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8" s="113" t="str">
        <f>IF(B8="","",COUNTIF(Juin!#REF!,"AM")+COUNTIF('Juillet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8" s="93" t="str">
        <f>IF(B8="","",COUNTIF(Juin!#REF!,"GA")+COUNTIF('Juillet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8" s="93" t="str">
        <f>IF(B8="","",COUNTIF(Juin!#REF!,"PM")+COUNTIF('Juillet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8" s="112" t="str">
        <f>IF(B8="","",COUNTIF(Juin!#REF!,"GP")+COUNTIF('Juillet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8" s="93" t="str">
        <f>IF(B8="","",COUNTIF(Juin!#REF!,"G")+COUNTIF('Juillet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8" s="93" t="str">
        <f>IF(B8="","",COUNTIF(Juin!#REF!,"J")+COUNTIF('Juillet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8" s="93" t="str">
        <f>IF(B8="","",COUNTIF(Juin!#REF!,"PJ")+COUNTIF('Juillet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8" s="93" t="str">
        <f>IF(B8="","",COUNTIF(Juin!#REF!,"PN")+COUNTIF('Juillet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8" s="93" t="str">
        <f>IF(B8="","",COUNTIF(Juin!#REF!,"Q")+COUNTIF('Juillet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8" s="94" t="str">
        <f>IF(B8="","",COUNTIF(Juin!#REF!,"A")+COUNTIF('Juillet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8" s="142"/>
      <c r="Z8" s="142"/>
      <c r="AA8" s="142"/>
    </row>
    <row r="9" spans="1:27">
      <c r="A9" s="144"/>
      <c r="B9" s="120"/>
      <c r="C9" s="3"/>
      <c r="D9" s="11" t="s">
        <v>9</v>
      </c>
      <c r="E9" s="14">
        <f t="shared" si="0"/>
        <v>43709</v>
      </c>
      <c r="F9" s="15">
        <f t="shared" si="1"/>
        <v>43738</v>
      </c>
      <c r="H9" s="121" t="str">
        <f>IF(B9="","",Juin!#REF!+'Juillet '!#REF!+'Août '!#REF!+Septembre!#REF!+'Octobre '!#REF!+'Novembre '!#REF!+'Décembre '!#REF!+'Janvier '!#REF!+Février!#REF!+'Mars '!#REF!+'Avril '!#REF!+'Mai '!#REF!)</f>
        <v/>
      </c>
      <c r="I9" s="122" t="str">
        <f>IF(B9="","",Juin!#REF!+'Juillet '!#REF!+'Août '!#REF!+Septembre!#REF!+'Octobre '!#REF!+'Novembre '!#REF!+'Décembre '!#REF!+'Janvier '!#REF!+Février!#REF!+'Mars '!#REF!+'Avril '!#REF!+'Mai '!#REF!)</f>
        <v/>
      </c>
      <c r="J9" s="122" t="str">
        <f>IF(B9="","",Juin!#REF!+'Juillet '!#REF!+'Août '!#REF!+Septembre!#REF!+'Octobre '!#REF!+'Novembre '!#REF!+'Décembre '!#REF!+'Janvier '!#REF!+Février!#REF!+'Mars '!#REF!+'Avril '!#REF!+'Mai '!#REF!)</f>
        <v/>
      </c>
      <c r="K9" s="122" t="str">
        <f>IF(B9="","",COUNTIF(Juin!#REF!,"ND")+COUNTIF('Juillet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9" s="122" t="str">
        <f>IF(B9="","",COUNTIF(Juin!#REF!,"F")+COUNTIF('Juillet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9" s="122" t="str">
        <f>IF(B9="","",COUNTIF(Juin!#REF!,"DR")+COUNTIF('Juillet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9" s="123" t="str">
        <f>IF(B9="","",COUNTIF(Juin!#REF!,"CPA")+COUNTIF('Juillet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9" s="124" t="str">
        <f>IF(B9="","",COUNTIF(Juin!#REF!,"AM")+COUNTIF('Juillet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9" s="122" t="str">
        <f>IF(B9="","",COUNTIF(Juin!#REF!,"GA")+COUNTIF('Juillet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9" s="122" t="str">
        <f>IF(B9="","",COUNTIF(Juin!#REF!,"PM")+COUNTIF('Juillet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9" s="125" t="str">
        <f>IF(B9="","",COUNTIF(Juin!#REF!,"GP")+COUNTIF('Juillet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9" s="122" t="str">
        <f>IF(B9="","",COUNTIF(Juin!#REF!,"G")+COUNTIF('Juillet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9" s="122" t="str">
        <f>IF(B9="","",COUNTIF(Juin!#REF!,"J")+COUNTIF('Juillet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9" s="122" t="str">
        <f>IF(B9="","",COUNTIF(Juin!#REF!,"PJ")+COUNTIF('Juillet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9" s="122" t="str">
        <f>IF(B9="","",COUNTIF(Juin!#REF!,"PN")+COUNTIF('Juillet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9" s="122" t="str">
        <f>IF(B9="","",COUNTIF(Juin!#REF!,"Q")+COUNTIF('Juillet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9" s="128" t="str">
        <f>IF(B9="","",COUNTIF(Juin!#REF!,"A")+COUNTIF('Juillet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9" s="142"/>
      <c r="Z9" s="142"/>
      <c r="AA9" s="142"/>
    </row>
    <row r="10" spans="1:27">
      <c r="A10" s="144"/>
      <c r="B10" s="120"/>
      <c r="C10" s="28"/>
      <c r="D10" s="38" t="s">
        <v>10</v>
      </c>
      <c r="E10" s="39">
        <f t="shared" si="0"/>
        <v>43739</v>
      </c>
      <c r="F10" s="40">
        <f t="shared" si="1"/>
        <v>43769</v>
      </c>
      <c r="G10" s="26"/>
      <c r="H10" s="92" t="str">
        <f>IF(B10="","",Juin!#REF!+'Juillet '!#REF!+'Août '!#REF!+Septembre!#REF!+'Octobre '!#REF!+'Novembre '!#REF!+'Décembre '!#REF!+'Janvier '!#REF!+Février!#REF!+'Mars '!#REF!+'Avril '!#REF!+'Mai '!#REF!)</f>
        <v/>
      </c>
      <c r="I10" s="93" t="str">
        <f>IF(B10="","",Juin!#REF!+'Juillet '!#REF!+'Août '!#REF!+Septembre!#REF!+'Octobre '!#REF!+'Novembre '!#REF!+'Décembre '!#REF!+'Janvier '!#REF!+Février!#REF!+'Mars '!#REF!+'Avril '!#REF!+'Mai '!#REF!)</f>
        <v/>
      </c>
      <c r="J10" s="93" t="str">
        <f>IF(B10="","",Juin!#REF!+'Juillet '!#REF!+'Août '!#REF!+Septembre!#REF!+'Octobre '!#REF!+'Novembre '!#REF!+'Décembre '!#REF!+'Janvier '!#REF!+Février!#REF!+'Mars '!#REF!+'Avril '!#REF!+'Mai '!#REF!)</f>
        <v/>
      </c>
      <c r="K10" s="93" t="str">
        <f>IF(B10="","",COUNTIF(Juin!#REF!,"ND")+COUNTIF('Juillet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0" s="93" t="str">
        <f>IF(B10="","",COUNTIF(Juin!#REF!,"F")+COUNTIF('Juillet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0" s="93" t="str">
        <f>IF(B10="","",COUNTIF(Juin!#REF!,"DR")+COUNTIF('Juillet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0" s="94" t="str">
        <f>IF(B10="","",COUNTIF(Juin!#REF!,"CPA")+COUNTIF('Juillet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0" s="113" t="str">
        <f>IF(B10="","",COUNTIF(Juin!#REF!,"AM")+COUNTIF('Juillet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0" s="93"/>
      <c r="Q10" s="93" t="str">
        <f>IF(B10="","",COUNTIF(Juin!#REF!,"PM")+COUNTIF('Juillet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0" s="112" t="str">
        <f>IF(B10="","",COUNTIF(Juin!#REF!,"GP")+COUNTIF('Juillet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0" s="93" t="str">
        <f>IF(B10="","",COUNTIF(Juin!#REF!,"G")+COUNTIF('Juillet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0" s="93" t="str">
        <f>IF(B10="","",COUNTIF(Juin!#REF!,"J")+COUNTIF('Juillet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0" s="93" t="str">
        <f>IF(B10="","",COUNTIF(Juin!#REF!,"PJ")+COUNTIF('Juillet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0" s="93" t="str">
        <f>IF(B10="","",COUNTIF(Juin!#REF!,"PN")+COUNTIF('Juillet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0" s="93" t="str">
        <f>IF(B10="","",COUNTIF(Juin!#REF!,"Q")+COUNTIF('Juillet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0" s="94" t="str">
        <f>IF(B10="","",COUNTIF(Juin!#REF!,"A")+COUNTIF('Juillet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0" s="142"/>
      <c r="Z10" s="142"/>
      <c r="AA10" s="142"/>
    </row>
    <row r="11" spans="1:27">
      <c r="A11" s="144"/>
      <c r="B11" s="120"/>
      <c r="C11" s="3"/>
      <c r="D11" s="12" t="s">
        <v>11</v>
      </c>
      <c r="E11" s="16">
        <f t="shared" si="0"/>
        <v>43770</v>
      </c>
      <c r="F11" s="17">
        <f t="shared" si="1"/>
        <v>43799</v>
      </c>
      <c r="H11" s="121" t="str">
        <f>IF(B11="","",Juin!#REF!+'Juillet '!#REF!+'Août '!#REF!+Septembre!#REF!+'Octobre '!#REF!+'Novembre '!#REF!+'Décembre '!#REF!+'Janvier '!#REF!+Février!#REF!+'Mars '!#REF!+'Avril '!#REF!+'Mai '!#REF!)</f>
        <v/>
      </c>
      <c r="I11" s="122" t="str">
        <f>IF(B11="","",Juin!#REF!+'Juillet '!#REF!+'Août '!#REF!+Septembre!#REF!+'Octobre '!#REF!+'Novembre '!#REF!+'Décembre '!#REF!+'Janvier '!#REF!+Février!#REF!+'Mars '!#REF!+'Avril '!#REF!+'Mai '!#REF!)</f>
        <v/>
      </c>
      <c r="J11" s="122" t="str">
        <f>IF(B11="","",Juin!#REF!+'Juillet '!#REF!+'Août '!#REF!+Septembre!#REF!+'Octobre '!#REF!+'Novembre '!#REF!+'Décembre '!#REF!+'Janvier '!#REF!+Février!#REF!+'Mars '!#REF!+'Avril '!#REF!+'Mai '!#REF!)</f>
        <v/>
      </c>
      <c r="K11" s="122" t="str">
        <f>IF(B11="","",COUNTIF(Juin!#REF!,"ND")+COUNTIF('Juillet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1" s="122" t="str">
        <f>IF(B11="","",COUNTIF(Juin!#REF!,"F")+COUNTIF('Juillet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1" s="122" t="str">
        <f>IF(B11="","",COUNTIF(Juin!#REF!,"DR")+COUNTIF('Juillet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1" s="123" t="str">
        <f>IF(B11="","",COUNTIF(Juin!#REF!,"CPA")+COUNTIF('Juillet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1" s="124" t="str">
        <f>IF(B11="","",COUNTIF(Juin!#REF!,"AM")+COUNTIF('Juillet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1" s="122" t="str">
        <f>IF(B11="","",COUNTIF(Juin!#REF!,"GA")+COUNTIF('Juillet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1" s="122" t="str">
        <f>IF(B11="","",COUNTIF(Juin!#REF!,"PM")+COUNTIF('Juillet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1" s="125" t="str">
        <f>IF(B11="","",COUNTIF(Juin!#REF!,"GP")+COUNTIF('Juillet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1" s="122" t="str">
        <f>IF(B11="","",COUNTIF(Juin!#REF!,"G")+COUNTIF('Juillet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1" s="122" t="str">
        <f>IF(B11="","",COUNTIF(Juin!#REF!,"J")+COUNTIF('Juillet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1" s="122" t="str">
        <f>IF(B11="","",COUNTIF(Juin!#REF!,"PJ")+COUNTIF('Juillet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1" s="122" t="str">
        <f>IF(B11="","",COUNTIF(Juin!#REF!,"PN")+COUNTIF('Juillet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1" s="122" t="str">
        <f>IF(B11="","",COUNTIF(Juin!#REF!,"Q")+COUNTIF('Juillet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1" s="128" t="str">
        <f>IF(B11="","",COUNTIF(Juin!#REF!,"A")+COUNTIF('Juillet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1" s="142"/>
      <c r="Z11" s="142"/>
      <c r="AA11" s="142"/>
    </row>
    <row r="12" spans="1:27">
      <c r="A12" s="144"/>
      <c r="B12" s="120"/>
      <c r="C12" s="28"/>
      <c r="D12" s="38" t="s">
        <v>12</v>
      </c>
      <c r="E12" s="39">
        <f t="shared" si="0"/>
        <v>43800</v>
      </c>
      <c r="F12" s="40">
        <f t="shared" si="1"/>
        <v>43830</v>
      </c>
      <c r="G12" s="26"/>
      <c r="H12" s="92" t="str">
        <f>IF(B12="","",Juin!#REF!+'Juillet '!#REF!+'Août '!#REF!+Septembre!#REF!+'Octobre '!#REF!+'Novembre '!#REF!+'Décembre '!#REF!+'Janvier '!#REF!+Février!#REF!+'Mars '!#REF!+'Avril '!#REF!+'Mai '!#REF!)</f>
        <v/>
      </c>
      <c r="I12" s="93" t="str">
        <f>IF(B12="","",Juin!#REF!+'Juillet '!#REF!+'Août '!#REF!+Septembre!#REF!+'Octobre '!#REF!+'Novembre '!#REF!+'Décembre '!#REF!+'Janvier '!#REF!+Février!#REF!+'Mars '!#REF!+'Avril '!#REF!+'Mai '!#REF!)</f>
        <v/>
      </c>
      <c r="J12" s="93" t="str">
        <f>IF(B12="","",Juin!#REF!+'Juillet '!#REF!+'Août '!#REF!+Septembre!#REF!+'Octobre '!#REF!+'Novembre '!#REF!+'Décembre '!#REF!+'Janvier '!#REF!+Février!#REF!+'Mars '!#REF!+'Avril '!#REF!+'Mai '!#REF!)</f>
        <v/>
      </c>
      <c r="K12" s="93" t="str">
        <f>IF(B12="","",COUNTIF(Juin!#REF!,"ND")+COUNTIF('Juillet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2" s="93" t="str">
        <f>IF(B12="","",COUNTIF(Juin!#REF!,"F")+COUNTIF('Juillet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2" s="93" t="str">
        <f>IF(B12="","",COUNTIF(Juin!#REF!,"DR")+COUNTIF('Juillet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2" s="94" t="str">
        <f>IF(B12="","",COUNTIF(Juin!#REF!,"CPA")+COUNTIF('Juillet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2" s="113" t="str">
        <f>IF(B12="","",COUNTIF(Juin!#REF!,"AM")+COUNTIF('Juillet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2" s="93" t="str">
        <f>IF(B12="","",COUNTIF(Juin!#REF!,"GA")+COUNTIF('Juillet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2" s="93" t="str">
        <f>IF(B12="","",COUNTIF(Juin!#REF!,"PM")+COUNTIF('Juillet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2" s="112" t="str">
        <f>IF(B12="","",COUNTIF(Juin!#REF!,"GP")+COUNTIF('Juillet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2" s="93" t="str">
        <f>IF(B12="","",COUNTIF(Juin!#REF!,"G")+COUNTIF('Juillet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2" s="93" t="str">
        <f>IF(B12="","",COUNTIF(Juin!#REF!,"J")+COUNTIF('Juillet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2" s="93" t="str">
        <f>IF(B12="","",COUNTIF(Juin!#REF!,"PJ")+COUNTIF('Juillet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2" s="93" t="str">
        <f>IF(B12="","",COUNTIF(Juin!#REF!,"PN")+COUNTIF('Juillet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2" s="93" t="str">
        <f>IF(B12="","",COUNTIF(Juin!#REF!,"Q")+COUNTIF('Juillet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2" s="94" t="str">
        <f>IF(B12="","",COUNTIF(Juin!#REF!,"A")+COUNTIF('Juillet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2" s="142"/>
      <c r="Z12" s="142"/>
      <c r="AA12" s="142"/>
    </row>
    <row r="13" spans="1:27">
      <c r="A13" s="144"/>
      <c r="B13" s="33"/>
      <c r="C13" s="3"/>
      <c r="D13" s="11" t="s">
        <v>1</v>
      </c>
      <c r="E13" s="14">
        <f t="shared" si="0"/>
        <v>43831</v>
      </c>
      <c r="F13" s="15">
        <f t="shared" si="1"/>
        <v>43861</v>
      </c>
      <c r="H13" s="121" t="str">
        <f>IF(B13="","",Juin!#REF!+'Juillet '!#REF!+'Août '!#REF!+Septembre!#REF!+'Octobre '!#REF!+'Novembre '!#REF!+'Décembre '!#REF!+'Janvier '!#REF!+Février!#REF!+'Mars '!#REF!+'Avril '!#REF!+'Mai '!#REF!)</f>
        <v/>
      </c>
      <c r="I13" s="122" t="str">
        <f>IF(B13="","",Juin!#REF!+'Juillet '!#REF!+'Août '!#REF!+Septembre!#REF!+'Octobre '!#REF!+'Novembre '!#REF!+'Décembre '!#REF!+'Janvier '!#REF!+Février!#REF!+'Mars '!#REF!+'Avril '!#REF!+'Mai '!#REF!)</f>
        <v/>
      </c>
      <c r="J13" s="122" t="str">
        <f>IF(B13="","",Juin!#REF!+'Juillet '!#REF!+'Août '!#REF!+Septembre!#REF!+'Octobre '!#REF!+'Novembre '!#REF!+'Décembre '!#REF!+'Janvier '!#REF!+Février!#REF!+'Mars '!#REF!+'Avril '!#REF!+'Mai '!#REF!)</f>
        <v/>
      </c>
      <c r="K13" s="122" t="str">
        <f>IF(B13="","",COUNTIF(Juin!#REF!,"ND")+COUNTIF('Juillet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3" s="122" t="str">
        <f>IF(B13="","",COUNTIF(Juin!#REF!,"F")+COUNTIF('Juillet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3" s="122" t="str">
        <f>IF(B13="","",COUNTIF(Juin!#REF!,"DR")+COUNTIF('Juillet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3" s="123" t="str">
        <f>IF(B13="","",COUNTIF(Juin!#REF!,"CPA")+COUNTIF('Juillet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3" s="124" t="str">
        <f>IF(B13="","",COUNTIF(Juin!#REF!,"AM")+COUNTIF('Juillet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3" s="122" t="str">
        <f>IF(B13="","",COUNTIF(Juin!#REF!,"GA")+COUNTIF('Juillet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3" s="122" t="str">
        <f>IF(B13="","",COUNTIF(Juin!#REF!,"PM")+COUNTIF('Juillet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3" s="125" t="str">
        <f>IF(B13="","",COUNTIF(Juin!#REF!,"GP")+COUNTIF('Juillet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3" s="122" t="str">
        <f>IF(B13="","",COUNTIF(Juin!#REF!,"G")+COUNTIF('Juillet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3" s="122" t="str">
        <f>IF(B13="","",COUNTIF(Juin!#REF!,"J")+COUNTIF('Juillet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3" s="122" t="str">
        <f>IF(B13="","",COUNTIF(Juin!#REF!,"PJ")+COUNTIF('Juillet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3" s="122" t="str">
        <f>IF(B13="","",COUNTIF(Juin!#REF!,"PN")+COUNTIF('Juillet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3" s="122" t="str">
        <f>IF(B13="","",COUNTIF(Juin!#REF!,"Q")+COUNTIF('Juillet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3" s="129" t="str">
        <f>IF(B13="","",COUNTIF(Juin!#REF!,"A")+COUNTIF('Juillet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3" s="142"/>
      <c r="Z13" s="142"/>
      <c r="AA13" s="142"/>
    </row>
    <row r="14" spans="1:27">
      <c r="A14" s="144"/>
      <c r="B14" s="120"/>
      <c r="C14" s="28"/>
      <c r="D14" s="38" t="s">
        <v>2</v>
      </c>
      <c r="E14" s="39">
        <f t="shared" si="0"/>
        <v>43862</v>
      </c>
      <c r="F14" s="40">
        <f t="shared" si="1"/>
        <v>43890</v>
      </c>
      <c r="G14" s="26"/>
      <c r="H14" s="92" t="str">
        <f>IF(B14="","",Juin!#REF!+'Juillet '!#REF!+'Août '!#REF!+Septembre!#REF!+'Octobre '!#REF!+'Novembre '!#REF!+'Décembre '!#REF!+'Janvier '!#REF!+Février!#REF!+'Mars '!#REF!+'Avril '!#REF!+'Mai '!#REF!)</f>
        <v/>
      </c>
      <c r="I14" s="93" t="str">
        <f>IF(B14="","",Juin!#REF!+'Juillet '!#REF!+'Août '!#REF!+Septembre!#REF!+'Octobre '!#REF!+'Novembre '!#REF!+'Décembre '!#REF!+'Janvier '!#REF!+Février!#REF!+'Mars '!#REF!+'Avril '!#REF!+'Mai '!#REF!)</f>
        <v/>
      </c>
      <c r="J14" s="93" t="str">
        <f>IF(B14="","",Juin!#REF!+'Juillet '!#REF!+'Août '!#REF!+Septembre!#REF!+'Octobre '!#REF!+'Novembre '!#REF!+'Décembre '!#REF!+'Janvier '!#REF!+Février!#REF!+'Mars '!#REF!+'Avril '!#REF!+'Mai '!#REF!)</f>
        <v/>
      </c>
      <c r="K14" s="93" t="str">
        <f>IF(B14="","",COUNTIF(Juin!#REF!,"ND")+COUNTIF('Juillet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4" s="93" t="str">
        <f>IF(B14="","",COUNTIF(Juin!#REF!,"F")+COUNTIF('Juillet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4" s="93" t="str">
        <f>IF(B14="","",COUNTIF(Juin!#REF!,"DR")+COUNTIF('Juillet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4" s="94" t="str">
        <f>IF(B14="","",COUNTIF(Juin!#REF!,"CPA")+COUNTIF('Juillet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4" s="113" t="str">
        <f>IF(B14="","",COUNTIF(Juin!#REF!,"AM")+COUNTIF('Juillet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4" s="93" t="str">
        <f>IF(B14="","",COUNTIF(Juin!#REF!,"GA")+COUNTIF('Juillet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4" s="93" t="str">
        <f>IF(B14="","",COUNTIF(Juin!#REF!,"PM")+COUNTIF('Juillet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4" s="112" t="str">
        <f>IF(B14="","",COUNTIF(Juin!#REF!,"GP")+COUNTIF('Juillet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4" s="93" t="str">
        <f>IF(B14="","",COUNTIF(Juin!#REF!,"G")+COUNTIF('Juillet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4" s="93" t="str">
        <f>IF(B14="","",COUNTIF(Juin!#REF!,"J")+COUNTIF('Juillet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4" s="93" t="str">
        <f>IF(B14="","",COUNTIF(Juin!#REF!,"PJ")+COUNTIF('Juillet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4" s="93" t="str">
        <f>IF(B14="","",COUNTIF(Juin!#REF!,"PN")+COUNTIF('Juillet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4" s="93" t="str">
        <f>IF(B14="","",COUNTIF(Juin!#REF!,"Q")+COUNTIF('Juillet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4" s="127" t="str">
        <f>IF(B14="","",COUNTIF(Juin!#REF!,"A")+COUNTIF('Juillet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4" s="142"/>
      <c r="Z14" s="142"/>
      <c r="AA14" s="142"/>
    </row>
    <row r="15" spans="1:27">
      <c r="A15" s="144"/>
      <c r="B15" s="33"/>
      <c r="C15" s="3"/>
      <c r="D15" s="11" t="s">
        <v>3</v>
      </c>
      <c r="E15" s="14">
        <f t="shared" si="0"/>
        <v>43891</v>
      </c>
      <c r="F15" s="15">
        <f t="shared" si="1"/>
        <v>43921</v>
      </c>
      <c r="H15" s="121" t="str">
        <f>IF(B15="","",Juin!#REF!+'Juillet '!#REF!+'Août '!#REF!+Septembre!#REF!+'Octobre '!#REF!+'Novembre '!#REF!+'Décembre '!#REF!+'Janvier '!#REF!+Février!#REF!+'Mars '!#REF!+'Avril '!#REF!+'Mai '!#REF!)</f>
        <v/>
      </c>
      <c r="I15" s="122" t="str">
        <f>IF(B15="","",Juin!#REF!+'Juillet '!#REF!+'Août '!#REF!+Septembre!#REF!+'Octobre '!#REF!+'Novembre '!#REF!+'Décembre '!#REF!+'Janvier '!#REF!+Février!#REF!+'Mars '!#REF!+'Avril '!#REF!+'Mai '!#REF!)</f>
        <v/>
      </c>
      <c r="J15" s="122" t="str">
        <f>IF(B15="","",Juin!#REF!+'Juillet '!#REF!+'Août '!#REF!+Septembre!#REF!+'Octobre '!#REF!+'Novembre '!#REF!+'Décembre '!#REF!+'Janvier '!#REF!+Février!#REF!+'Mars '!#REF!+'Avril '!#REF!+'Mai '!#REF!)</f>
        <v/>
      </c>
      <c r="K15" s="122" t="str">
        <f>IF(B15="","",COUNTIF(Juin!#REF!,"ND")+COUNTIF('Juillet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5" s="122" t="str">
        <f>IF(B15="","",COUNTIF(Juin!#REF!,"F")+COUNTIF('Juillet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5" s="122" t="str">
        <f>IF(B15="","",COUNTIF(Juin!#REF!,"DR")+COUNTIF('Juillet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5" s="123" t="str">
        <f>IF(B15="","",COUNTIF(Juin!#REF!,"CPA")+COUNTIF('Juillet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5" s="124" t="str">
        <f>IF(B15="","",COUNTIF(Juin!#REF!,"AM")+COUNTIF('Juillet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5" s="122" t="str">
        <f>IF(B15="","",COUNTIF(Juin!#REF!,"GA")+COUNTIF('Juillet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5" s="122" t="str">
        <f>IF(B15="","",COUNTIF(Juin!#REF!,"PM")+COUNTIF('Juillet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5" s="125" t="str">
        <f>IF(B15="","",COUNTIF(Juin!#REF!,"GP")+COUNTIF('Juillet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5" s="122" t="str">
        <f>IF(B15="","",COUNTIF(Juin!#REF!,"G")+COUNTIF('Juillet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5" s="122" t="str">
        <f>IF(B15="","",COUNTIF(Juin!#REF!,"J")+COUNTIF('Juillet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5" s="122" t="str">
        <f>IF(B15="","",COUNTIF(Juin!#REF!,"PJ")+COUNTIF('Juillet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5" s="122" t="str">
        <f>IF(B15="","",COUNTIF(Juin!#REF!,"PN")+COUNTIF('Juillet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5" s="122" t="str">
        <f>IF(B15="","",COUNTIF(Juin!#REF!,"Q")+COUNTIF('Juillet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5" s="128" t="str">
        <f>IF(B15="","",COUNTIF(Juin!#REF!,"A")+COUNTIF('Juillet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5" s="142"/>
      <c r="Z15" s="142"/>
      <c r="AA15" s="142"/>
    </row>
    <row r="16" spans="1:27">
      <c r="A16" s="144"/>
      <c r="B16" s="120"/>
      <c r="C16" s="28"/>
      <c r="D16" s="35" t="s">
        <v>4</v>
      </c>
      <c r="E16" s="36">
        <f t="shared" si="0"/>
        <v>43922</v>
      </c>
      <c r="F16" s="37">
        <f t="shared" si="1"/>
        <v>43951</v>
      </c>
      <c r="G16" s="26"/>
      <c r="H16" s="92" t="str">
        <f>IF(B16="","",Juin!#REF!+'Juillet '!#REF!+'Août '!#REF!+Septembre!#REF!+'Octobre '!#REF!+'Novembre '!#REF!+'Décembre '!#REF!+'Janvier '!#REF!+Février!#REF!+'Mars '!#REF!+'Avril '!#REF!+'Mai '!#REF!)</f>
        <v/>
      </c>
      <c r="I16" s="93" t="str">
        <f>IF(B16="","",Juin!#REF!+'Juillet '!#REF!+'Août '!#REF!+Septembre!#REF!+'Octobre '!#REF!+'Novembre '!#REF!+'Décembre '!#REF!+'Janvier '!#REF!+Février!#REF!+'Mars '!#REF!+'Avril '!#REF!+'Mai '!#REF!)</f>
        <v/>
      </c>
      <c r="J16" s="93" t="str">
        <f>IF(B16="","",Juin!#REF!+'Juillet '!#REF!+'Août '!#REF!+Septembre!#REF!+'Octobre '!#REF!+'Novembre '!#REF!+'Décembre '!#REF!+'Janvier '!#REF!+Février!#REF!+'Mars '!#REF!+'Avril '!#REF!+'Mai '!#REF!)</f>
        <v/>
      </c>
      <c r="K16" s="93" t="str">
        <f>IF(B16="","",COUNTIF(Juin!#REF!,"ND")+COUNTIF('Juillet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6" s="93" t="str">
        <f>IF(B16="","",COUNTIF(Juin!#REF!,"F")+COUNTIF('Juillet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6" s="93" t="str">
        <f>IF(B16="","",COUNTIF(Juin!#REF!,"DR")+COUNTIF('Juillet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6" s="94" t="str">
        <f>IF(B16="","",COUNTIF(Juin!#REF!,"CPA")+COUNTIF('Juillet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6" s="113" t="str">
        <f>IF(B16="","",COUNTIF(Juin!#REF!,"AM")+COUNTIF('Juillet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6" s="93" t="str">
        <f>IF(B16="","",COUNTIF(Juin!#REF!,"GA")+COUNTIF('Juillet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6" s="93" t="str">
        <f>IF(B16="","",COUNTIF(Juin!#REF!,"PM")+COUNTIF('Juillet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6" s="112" t="str">
        <f>IF(B16="","",COUNTIF(Juin!#REF!,"GP")+COUNTIF('Juillet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6" s="93" t="str">
        <f>IF(B16="","",COUNTIF(Juin!#REF!,"G")+COUNTIF('Juillet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6" s="93" t="str">
        <f>IF(B16="","",COUNTIF(Juin!#REF!,"J")+COUNTIF('Juillet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6" s="93" t="str">
        <f>IF(B16="","",COUNTIF(Juin!#REF!,"PJ")+COUNTIF('Juillet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6" s="93" t="str">
        <f>IF(B16="","",COUNTIF(Juin!#REF!,"PN")+COUNTIF('Juillet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6" s="93" t="str">
        <f>IF(B16="","",COUNTIF(Juin!#REF!,"Q")+COUNTIF('Juillet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6" s="130" t="str">
        <f>IF(B16="","",COUNTIF(Juin!#REF!,"A")+COUNTIF('Juillet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6" s="142"/>
      <c r="Z16" s="142"/>
      <c r="AA16" s="142"/>
    </row>
    <row r="17" spans="1:29" ht="15" thickBot="1">
      <c r="A17" s="144"/>
      <c r="B17" s="120"/>
      <c r="C17" s="3"/>
      <c r="D17" s="13" t="s">
        <v>5</v>
      </c>
      <c r="E17" s="18">
        <f t="shared" si="0"/>
        <v>43952</v>
      </c>
      <c r="F17" s="19">
        <f t="shared" si="1"/>
        <v>43982</v>
      </c>
      <c r="H17" s="121" t="str">
        <f>IF(B17="","",Juin!#REF!+'Juillet '!#REF!+'Août '!#REF!+Septembre!#REF!+'Octobre '!#REF!+'Novembre '!#REF!+'Décembre '!#REF!+'Janvier '!#REF!+Février!#REF!+'Mars '!#REF!+'Avril '!#REF!+'Mai '!#REF!)</f>
        <v/>
      </c>
      <c r="I17" s="122" t="str">
        <f>IF(B17="","",Juin!#REF!+'Juillet '!#REF!+'Août '!#REF!+Septembre!#REF!+'Octobre '!#REF!+'Novembre '!#REF!+'Décembre '!#REF!+'Janvier '!#REF!+Février!#REF!+'Mars '!#REF!+'Avril '!#REF!+'Mai '!#REF!)</f>
        <v/>
      </c>
      <c r="J17" s="122" t="str">
        <f>IF(B17="","",Juin!#REF!+'Juillet '!#REF!+'Août '!#REF!+Septembre!#REF!+'Octobre '!#REF!+'Novembre '!#REF!+'Décembre '!#REF!+'Janvier '!#REF!+Février!#REF!+'Mars '!#REF!+'Avril '!#REF!+'Mai '!#REF!)</f>
        <v/>
      </c>
      <c r="K17" s="122" t="str">
        <f>IF(B17="","",COUNTIF(Juin!#REF!,"ND")+COUNTIF('Juillet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7" s="122" t="str">
        <f>IF(B17="","",COUNTIF(Juin!#REF!,"F")+COUNTIF('Juillet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7" s="122" t="str">
        <f>IF(B17="","",COUNTIF(Juin!#REF!,"DR")+COUNTIF('Juillet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7" s="123" t="str">
        <f>IF(B17="","",COUNTIF(Juin!#REF!,"CPA")+COUNTIF('Juillet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7" s="124" t="str">
        <f>IF(B17="","",COUNTIF(Juin!#REF!,"AM")+COUNTIF('Juillet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7" s="122" t="str">
        <f>IF(B17="","",COUNTIF(Juin!#REF!,"GA")+COUNTIF('Juillet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7" s="122" t="str">
        <f>IF(B17="","",COUNTIF(Juin!#REF!,"PM")+COUNTIF('Juillet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7" s="125" t="str">
        <f>IF(B17="","",COUNTIF(Juin!#REF!,"GP")+COUNTIF('Juillet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7" s="122" t="str">
        <f>IF(B17="","",COUNTIF(Juin!#REF!,"G")+COUNTIF('Juillet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7" s="122" t="str">
        <f>IF(B17="","",COUNTIF(Juin!#REF!,"J")+COUNTIF('Juillet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7" s="122" t="str">
        <f>IF(B17="","",COUNTIF(Juin!#REF!,"PJ")+COUNTIF('Juillet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7" s="122" t="str">
        <f>IF(B17="","",COUNTIF(Juin!#REF!,"PN")+COUNTIF('Juillet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7" s="122" t="str">
        <f>IF(B17="","",COUNTIF(Juin!#REF!,"Q")+COUNTIF('Juillet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7" s="126" t="str">
        <f>IF(B17="","",COUNTIF(Juin!#REF!,"A")+COUNTIF('Juillet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7" s="142"/>
      <c r="Z17" s="142"/>
      <c r="AA17" s="142"/>
    </row>
    <row r="18" spans="1:29">
      <c r="A18" s="144"/>
      <c r="B18" s="120"/>
      <c r="C18" s="26"/>
      <c r="D18" s="26"/>
      <c r="E18" s="27"/>
      <c r="F18" s="27"/>
      <c r="G18" s="26"/>
      <c r="H18" s="92" t="str">
        <f>IF(B18="","",Juin!#REF!+'Juillet '!#REF!+'Août '!#REF!+Septembre!#REF!+'Octobre '!#REF!+'Novembre '!#REF!+'Décembre '!#REF!+'Janvier '!#REF!+Février!#REF!+'Mars '!#REF!+'Avril '!#REF!+'Mai '!#REF!)</f>
        <v/>
      </c>
      <c r="I18" s="93" t="str">
        <f>IF(B18="","",Juin!#REF!+'Juillet '!#REF!+'Août '!#REF!+Septembre!#REF!+'Octobre '!#REF!+'Novembre '!#REF!+'Décembre '!#REF!+'Janvier '!#REF!+Février!#REF!+'Mars '!#REF!+'Avril '!#REF!+'Mai '!#REF!)</f>
        <v/>
      </c>
      <c r="J18" s="93" t="str">
        <f>IF(B18="","",Juin!#REF!+'Juillet '!#REF!+'Août '!#REF!+Septembre!#REF!+'Octobre '!#REF!+'Novembre '!#REF!+'Décembre '!#REF!+'Janvier '!#REF!+Février!#REF!+'Mars '!#REF!+'Avril '!#REF!+'Mai '!#REF!)</f>
        <v/>
      </c>
      <c r="K18" s="93" t="str">
        <f>IF(B18="","",COUNTIF(Juin!#REF!,"ND")+COUNTIF('Juillet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8" s="93" t="str">
        <f>IF(B18="","",COUNTIF(Juin!#REF!,"F")+COUNTIF('Juillet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8" s="93" t="str">
        <f>IF(B18="","",COUNTIF(Juin!#REF!,"DR")+COUNTIF('Juillet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8" s="94" t="str">
        <f>IF(B18="","",COUNTIF(Juin!#REF!,"CPA")+COUNTIF('Juillet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8" s="113" t="str">
        <f>IF(B18="","",COUNTIF(Juin!#REF!,"AM")+COUNTIF('Juillet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8" s="93" t="str">
        <f>IF(B18="","",COUNTIF(Juin!#REF!,"GA")+COUNTIF('Juillet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8" s="93" t="str">
        <f>IF(B18="","",COUNTIF(Juin!#REF!,"PM")+COUNTIF('Juillet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8" s="112" t="str">
        <f>IF(B18="","",COUNTIF(Juin!#REF!,"GP")+COUNTIF('Juillet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8" s="93" t="str">
        <f>IF(B18="","",COUNTIF(Juin!#REF!,"G")+COUNTIF('Juillet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8" s="93" t="str">
        <f>IF(B18="","",COUNTIF(Juin!#REF!,"J")+COUNTIF('Juillet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8" s="93" t="str">
        <f>IF(B18="","",COUNTIF(Juin!#REF!,"PJ")+COUNTIF('Juillet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8" s="93" t="str">
        <f>IF(B18="","",COUNTIF(Juin!#REF!,"PN")+COUNTIF('Juillet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8" s="93" t="str">
        <f>IF(B18="","",COUNTIF(Juin!#REF!,"Q")+COUNTIF('Juillet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8" s="94" t="str">
        <f>IF(B18="","",COUNTIF(Juin!#REF!,"A")+COUNTIF('Juillet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8" s="142"/>
      <c r="Z18" s="142"/>
      <c r="AA18" s="142"/>
    </row>
    <row r="19" spans="1:29">
      <c r="A19" s="144"/>
      <c r="B19" s="120"/>
      <c r="H19" s="121" t="str">
        <f>IF(B19="","",Juin!#REF!+'Juillet '!#REF!+'Août '!#REF!+Septembre!#REF!+'Octobre '!#REF!+'Novembre '!#REF!+'Décembre '!#REF!+'Janvier '!#REF!+Février!#REF!+'Mars '!#REF!+'Avril '!#REF!+'Mai '!#REF!)</f>
        <v/>
      </c>
      <c r="I19" s="122" t="str">
        <f>IF(B19="","",Juin!#REF!+'Juillet '!#REF!+'Août '!#REF!+Septembre!#REF!+'Octobre '!#REF!+'Novembre '!#REF!+'Décembre '!#REF!+'Janvier '!#REF!+Février!#REF!+'Mars '!#REF!+'Avril '!#REF!+'Mai '!#REF!)</f>
        <v/>
      </c>
      <c r="J19" s="122" t="str">
        <f>IF(B19="","",Juin!#REF!+'Juillet '!#REF!+'Août '!#REF!+Septembre!#REF!+'Octobre '!#REF!+'Novembre '!#REF!+'Décembre '!#REF!+'Janvier '!#REF!+Février!#REF!+'Mars '!#REF!+'Avril '!#REF!+'Mai '!#REF!)</f>
        <v/>
      </c>
      <c r="K19" s="122" t="str">
        <f>IF(B19="","",COUNTIF(Juin!#REF!,"ND")+COUNTIF('Juillet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19" s="122" t="str">
        <f>IF(B19="","",COUNTIF(Juin!#REF!,"F")+COUNTIF('Juillet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19" s="122" t="str">
        <f>IF(B19="","",COUNTIF(Juin!#REF!,"DR")+COUNTIF('Juillet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19" s="123" t="str">
        <f>IF(B19="","",COUNTIF(Juin!#REF!,"CPA")+COUNTIF('Juillet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19" s="124" t="str">
        <f>IF(B19="","",COUNTIF(Juin!#REF!,"AM")+COUNTIF('Juillet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19" s="122" t="str">
        <f>IF(B19="","",COUNTIF(Juin!#REF!,"GA")+COUNTIF('Juillet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19" s="122" t="str">
        <f>IF(B19="","",COUNTIF(Juin!#REF!,"PM")+COUNTIF('Juillet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19" s="125" t="str">
        <f>IF(B19="","",COUNTIF(Juin!#REF!,"GP")+COUNTIF('Juillet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19" s="122" t="str">
        <f>IF(B19="","",COUNTIF(Juin!#REF!,"G")+COUNTIF('Juillet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19" s="122" t="str">
        <f>IF(B19="","",COUNTIF(Juin!#REF!,"J")+COUNTIF('Juillet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19" s="122" t="str">
        <f>IF(B19="","",COUNTIF(Juin!#REF!,"PJ")+COUNTIF('Juillet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19" s="122" t="str">
        <f>IF(B19="","",COUNTIF(Juin!#REF!,"PN")+COUNTIF('Juillet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19" s="122" t="str">
        <f>IF(B19="","",COUNTIF(Juin!#REF!,"Q")+COUNTIF('Juillet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19" s="126" t="str">
        <f>IF(B19="","",COUNTIF(Juin!#REF!,"A")+COUNTIF('Juillet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19" s="142"/>
      <c r="Z19" s="142"/>
      <c r="AA19" s="142"/>
    </row>
    <row r="20" spans="1:29" ht="15" thickBot="1">
      <c r="A20" s="144"/>
      <c r="B20" s="119"/>
      <c r="C20" s="29"/>
      <c r="D20" s="29"/>
      <c r="E20" s="30"/>
      <c r="F20" s="30"/>
      <c r="G20" s="31"/>
      <c r="H20" s="95" t="str">
        <f>IF(B20="","",Juin!#REF!+'Juillet '!#REF!+'Août '!#REF!+Septembre!#REF!+'Octobre '!#REF!+'Novembre '!#REF!+'Décembre '!#REF!+'Janvier '!#REF!+Février!#REF!+'Mars '!#REF!+'Avril '!#REF!+'Mai '!#REF!)</f>
        <v/>
      </c>
      <c r="I20" s="58" t="str">
        <f>IF(B20="","",Juin!#REF!+'Juillet '!#REF!+'Août '!#REF!+Septembre!#REF!+'Octobre '!#REF!+'Novembre '!#REF!+'Décembre '!#REF!+'Janvier '!#REF!+Février!#REF!+'Mars '!#REF!+'Avril '!#REF!+'Mai '!#REF!)</f>
        <v/>
      </c>
      <c r="J20" s="96" t="str">
        <f>IF(B20="","",Juin!#REF!+'Juillet '!#REF!+'Août '!#REF!+Septembre!#REF!+'Octobre '!#REF!+'Novembre '!#REF!+'Décembre '!#REF!+'Janvier '!#REF!+Février!#REF!+'Mars '!#REF!+'Avril '!#REF!+'Mai '!#REF!)</f>
        <v/>
      </c>
      <c r="K20" s="96" t="str">
        <f>IF(B20="","",COUNTIF(Juin!#REF!,"ND")+COUNTIF('Juillet '!#REF!,"ND")+(COUNTIF('Août '!#REF!,"ND")+COUNTIF(Septembre!#REF!,"ND")+(COUNTIF('Octobre '!#REF!,"ND")+COUNTIF('Novembre '!#REF!,"ND")+COUNTIF('Décembre '!#REF!,"ND")+COUNTIF('Janvier '!#REF!,"ND")+(COUNTIF(Février!#REF!,"ND")+COUNTIF('Mars '!#REF!,"ND")+(COUNTIF('Avril '!#REF!,"ND")+COUNTIF('Mai '!#REF!,"ND"))))))</f>
        <v/>
      </c>
      <c r="L20" s="96" t="str">
        <f>IF(B20="","",COUNTIF(Juin!#REF!,"F")+COUNTIF('Juillet '!#REF!,"F")+(COUNTIF('Août '!#REF!,"F")+COUNTIF(Septembre!#REF!,"F")+(COUNTIF('Octobre '!#REF!,"F")+COUNTIF('Novembre '!#REF!,"F")+COUNTIF('Décembre '!#REF!,"F")+COUNTIF('Janvier '!#REF!,"F")+(COUNTIF(Février!#REF!,"F")+COUNTIF('Mars '!#REF!,"F")+(COUNTIF('Avril '!#REF!,"F")+COUNTIF('Mai '!#REF!,"F"))))))</f>
        <v/>
      </c>
      <c r="M20" s="97" t="str">
        <f>IF(B20="","",COUNTIF(Juin!#REF!,"DR")+COUNTIF('Juillet '!#REF!,"DR")+(COUNTIF('Août '!#REF!,"DR")+COUNTIF(Septembre!#REF!,"DR")+(COUNTIF('Octobre '!#REF!,"DR")+COUNTIF('Novembre '!#REF!,"DR")+COUNTIF('Décembre '!#REF!,"DR")+COUNTIF('Janvier '!#REF!,"DR")+(COUNTIF(Février!#REF!,"DR")+COUNTIF('Mars '!#REF!,"DR")+(COUNTIF('Avril '!#REF!,"DR")+COUNTIF('Mai '!#REF!,"DR"))))))</f>
        <v/>
      </c>
      <c r="N20" s="116" t="str">
        <f>IF(B20="","",COUNTIF(Juin!#REF!,"CPA")+COUNTIF('Juillet '!#REF!,"CPA")+(COUNTIF('Août '!#REF!,"CPA")+COUNTIF(Septembre!#REF!,"CPA")+(COUNTIF('Octobre '!#REF!,"CPA")+COUNTIF('Novembre '!#REF!,"CPA")+COUNTIF('Décembre '!#REF!,"CPA")+COUNTIF('Janvier '!#REF!,"CPA")+(COUNTIF(Février!#REF!,"CPA")+COUNTIF('Mars '!#REF!,"CPA")+(COUNTIF('Avril '!#REF!,"CPA")+COUNTIF('Mai '!#REF!,"CPA"))))))</f>
        <v/>
      </c>
      <c r="O20" s="114" t="str">
        <f>IF(B20="","",COUNTIF(Juin!#REF!,"AM")+COUNTIF('Juillet '!#REF!,"AM")+(COUNTIF('Août '!#REF!,"AM")+COUNTIF(Septembre!#REF!,"AM")+(COUNTIF('Octobre '!#REF!,"AM")+COUNTIF('Novembre '!#REF!,"AM")+COUNTIF('Décembre '!#REF!,"AM")+COUNTIF('Janvier '!#REF!,"AM")+(COUNTIF(Février!#REF!,"AM")+COUNTIF('Mars '!#REF!,"AM")+(COUNTIF('Avril '!#REF!,"AM")+COUNTIF('Mai '!#REF!,"AM"))))))</f>
        <v/>
      </c>
      <c r="P20" s="97" t="str">
        <f>IF(B20="","",COUNTIF(Juin!#REF!,"GA")+COUNTIF('Juillet '!#REF!,"GA")+(COUNTIF('Août '!#REF!,"GA")+COUNTIF(Septembre!#REF!,"GA")+(COUNTIF('Octobre '!#REF!,"GA")+COUNTIF('Novembre '!#REF!,"GA")+COUNTIF('Décembre '!#REF!,"GA")+COUNTIF('Janvier '!#REF!,"GA")+(COUNTIF(Février!#REF!,"GA")+COUNTIF('Mars '!#REF!,"GA")+(COUNTIF('Avril '!#REF!,"GA")+COUNTIF('Mai '!#REF!,"GA"))))))</f>
        <v/>
      </c>
      <c r="Q20" s="97" t="str">
        <f>IF(B20="","",COUNTIF(Juin!#REF!,"PM")+COUNTIF('Juillet '!#REF!,"PM")+(COUNTIF('Août '!#REF!,"PM")+COUNTIF(Septembre!#REF!,"PM")+(COUNTIF('Octobre '!#REF!,"PM")+COUNTIF('Novembre '!#REF!,"PM")+COUNTIF('Décembre '!#REF!,"PM")+COUNTIF('Janvier '!#REF!,"PM")+(COUNTIF(Février!#REF!,"PM")+COUNTIF('Mars '!#REF!,"PM")+(COUNTIF('Avril '!#REF!,"PM")+COUNTIF('Mai '!#REF!,"PM"))))))</f>
        <v/>
      </c>
      <c r="R20" s="115" t="str">
        <f>IF(B20="","",COUNTIF(Juin!#REF!,"GP")+COUNTIF('Juillet '!#REF!,"GP")+(COUNTIF('Août '!#REF!,"GP")+COUNTIF(Septembre!#REF!,"GP")+(COUNTIF('Octobre '!#REF!,"GP")+COUNTIF('Novembre '!#REF!,"GP")+COUNTIF('Décembre '!#REF!,"GP")+COUNTIF('Janvier '!#REF!,"GP")+(COUNTIF(Février!#REF!,"GP")+COUNTIF('Mars '!#REF!,"GP")+(COUNTIF('Avril '!#REF!,"GP")+COUNTIF('Mai '!#REF!,"GP"))))))</f>
        <v/>
      </c>
      <c r="S20" s="97" t="str">
        <f>IF(B20="","",COUNTIF(Juin!#REF!,"G")+COUNTIF('Juillet '!#REF!,"G")+(COUNTIF('Août '!#REF!,"G")+COUNTIF(Septembre!#REF!,"G")+(COUNTIF('Octobre '!#REF!,"G")+COUNTIF('Novembre '!#REF!,"G")+COUNTIF('Décembre '!#REF!,"G")+COUNTIF('Janvier '!#REF!,"G")+(COUNTIF(Février!#REF!,"G")+COUNTIF('Mars '!#REF!,"G")+(COUNTIF('Avril '!#REF!,"G")+COUNTIF('Mai '!#REF!,"G"))))))</f>
        <v/>
      </c>
      <c r="T20" s="97" t="str">
        <f>IF(B20="","",COUNTIF(Juin!#REF!,"J")+COUNTIF('Juillet '!#REF!,"J")+(COUNTIF('Août '!#REF!,"J")+COUNTIF(Septembre!#REF!,"J")+(COUNTIF('Octobre '!#REF!,"J")+COUNTIF('Novembre '!#REF!,"J")+COUNTIF('Décembre '!#REF!,"J")+COUNTIF('Janvier '!#REF!,"J")+(COUNTIF(Février!#REF!,"J")+COUNTIF('Mars '!#REF!,"J")+(COUNTIF('Avril '!#REF!,"J")+COUNTIF('Mai '!#REF!,"J"))))))</f>
        <v/>
      </c>
      <c r="U20" s="97" t="str">
        <f>IF(B20="","",COUNTIF(Juin!#REF!,"PJ")+COUNTIF('Juillet '!#REF!,"PJ")+(COUNTIF('Août '!#REF!,"PJ")+COUNTIF(Septembre!#REF!,"PJ")+(COUNTIF('Octobre '!#REF!,"PJ")+COUNTIF('Novembre '!#REF!,"PJ")+COUNTIF('Décembre '!#REF!,"PJ")+COUNTIF('Janvier '!#REF!,"PJ")+(COUNTIF(Février!#REF!,"PJ")+COUNTIF('Mars '!#REF!,"PJ")+(COUNTIF('Avril '!#REF!,"PJ")+COUNTIF('Mai '!#REF!,"PJ"))))))</f>
        <v/>
      </c>
      <c r="V20" s="97" t="str">
        <f>IF(B20="","",COUNTIF(Juin!#REF!,"PN")+COUNTIF('Juillet '!#REF!,"PN")+(COUNTIF('Août '!#REF!,"PN")+COUNTIF(Septembre!#REF!,"PN")+(COUNTIF('Octobre '!#REF!,"PN")+COUNTIF('Novembre '!#REF!,"PN")+COUNTIF('Décembre '!#REF!,"PN")+COUNTIF('Janvier '!#REF!,"PN")+(COUNTIF(Février!#REF!,"PN")+COUNTIF('Mars '!#REF!,"PN")+(COUNTIF('Avril '!#REF!,"PN")+COUNTIF('Mai '!#REF!,"PN"))))))</f>
        <v/>
      </c>
      <c r="W20" s="97" t="str">
        <f>IF(B20="","",COUNTIF(Juin!#REF!,"Q")+COUNTIF('Juillet '!#REF!,"Q")+(COUNTIF('Août '!#REF!,"Q")+COUNTIF(Septembre!#REF!,"Q")+(COUNTIF('Octobre '!#REF!,"Q")+COUNTIF('Novembre '!#REF!,"Q")+COUNTIF('Décembre '!#REF!,"Q")+COUNTIF('Janvier '!#REF!,"Q")+(COUNTIF(Février!#REF!,"Q")+COUNTIF('Mars '!#REF!,"Q")+(COUNTIF('Avril '!#REF!,"Q")+COUNTIF('Mai '!#REF!,"Q"))))))</f>
        <v/>
      </c>
      <c r="X20" s="131" t="str">
        <f>IF(B20="","",COUNTIF(Juin!#REF!,"A")+COUNTIF('Juillet '!#REF!,"A")+(COUNTIF('Août '!#REF!,"A")+COUNTIF(Septembre!#REF!,"A")+(COUNTIF('Octobre '!#REF!,"A")+COUNTIF('Novembre '!#REF!,"A")+COUNTIF('Décembre '!#REF!,"A")+COUNTIF('Janvier '!#REF!,"A")+(COUNTIF(Février!#REF!,"A")+COUNTIF('Mars '!#REF!,"A")+(COUNTIF('Avril '!#REF!,"A")+COUNTIF('Mai '!#REF!,"A"))))))</f>
        <v/>
      </c>
      <c r="Y20" s="142"/>
      <c r="Z20" s="142"/>
      <c r="AA20" s="142"/>
    </row>
    <row r="21" spans="1:29" ht="15" thickBot="1">
      <c r="A21" s="142"/>
      <c r="B21" s="143"/>
      <c r="C21" s="142"/>
      <c r="D21" s="142"/>
      <c r="E21" s="145"/>
      <c r="F21" s="145"/>
      <c r="G21" s="142"/>
      <c r="H21" s="143"/>
      <c r="I21" s="168"/>
      <c r="J21" s="168"/>
      <c r="K21" s="157"/>
      <c r="L21" s="143"/>
      <c r="M21" s="142"/>
      <c r="N21" s="142"/>
      <c r="O21" s="142"/>
      <c r="P21" s="142"/>
      <c r="Q21" s="142"/>
      <c r="R21" s="142"/>
      <c r="S21" s="142"/>
      <c r="T21" s="148"/>
      <c r="U21" s="158"/>
      <c r="V21" s="158"/>
      <c r="W21" s="142"/>
      <c r="X21" s="143"/>
      <c r="Y21" s="142"/>
      <c r="Z21" s="142"/>
      <c r="AA21" s="142"/>
    </row>
    <row r="22" spans="1:29" ht="15" thickBot="1">
      <c r="A22" s="142"/>
      <c r="B22" s="142"/>
      <c r="C22" s="142"/>
      <c r="D22" s="54" t="s">
        <v>29</v>
      </c>
      <c r="E22" s="53" t="s">
        <v>35</v>
      </c>
      <c r="F22" s="145"/>
      <c r="G22" s="142"/>
      <c r="H22" s="142"/>
      <c r="I22" s="142"/>
      <c r="J22" s="159"/>
      <c r="K22" s="81" t="s">
        <v>46</v>
      </c>
      <c r="L22" s="187" t="s">
        <v>57</v>
      </c>
      <c r="M22" s="188"/>
      <c r="N22" s="189"/>
      <c r="O22" s="160"/>
      <c r="P22" s="117" t="s">
        <v>47</v>
      </c>
      <c r="Q22" s="225" t="s">
        <v>58</v>
      </c>
      <c r="R22" s="226"/>
      <c r="S22" s="227"/>
      <c r="T22" s="165"/>
      <c r="U22" s="77" t="s">
        <v>49</v>
      </c>
      <c r="V22" s="213" t="s">
        <v>60</v>
      </c>
      <c r="W22" s="214"/>
      <c r="X22" s="215"/>
      <c r="Y22" s="142"/>
      <c r="Z22" s="142"/>
      <c r="AA22" s="142"/>
    </row>
    <row r="23" spans="1:29">
      <c r="A23" s="142"/>
      <c r="B23" s="142"/>
      <c r="C23" s="144"/>
      <c r="D23" s="175">
        <v>43626</v>
      </c>
      <c r="E23" s="177" t="s">
        <v>68</v>
      </c>
      <c r="F23" s="145"/>
      <c r="G23" s="142"/>
      <c r="H23" s="142"/>
      <c r="I23" s="142"/>
      <c r="J23" s="142"/>
      <c r="K23" s="154"/>
      <c r="L23" s="154"/>
      <c r="M23" s="154"/>
      <c r="N23" s="154"/>
      <c r="O23" s="167"/>
      <c r="P23" s="156"/>
      <c r="Q23" s="148"/>
      <c r="R23" s="142"/>
      <c r="S23" s="142"/>
      <c r="T23" s="145"/>
      <c r="U23" s="156"/>
      <c r="V23" s="154"/>
      <c r="W23" s="154"/>
      <c r="X23" s="154"/>
      <c r="Y23" s="142"/>
      <c r="Z23" s="142"/>
      <c r="AA23" s="142"/>
    </row>
    <row r="24" spans="1:29">
      <c r="A24" s="142"/>
      <c r="B24" s="142"/>
      <c r="C24" s="144"/>
      <c r="D24" s="176">
        <v>43660</v>
      </c>
      <c r="E24" s="178" t="s">
        <v>54</v>
      </c>
      <c r="F24" s="145"/>
      <c r="G24" s="142"/>
      <c r="H24" s="142"/>
      <c r="I24" s="142"/>
      <c r="J24" s="142"/>
      <c r="K24" s="79" t="s">
        <v>41</v>
      </c>
      <c r="L24" s="190" t="str">
        <f>$L$22</f>
        <v>Durée : 9h , Lundi 8h</v>
      </c>
      <c r="M24" s="191"/>
      <c r="N24" s="192"/>
      <c r="O24" s="160"/>
      <c r="P24" s="82" t="s">
        <v>48</v>
      </c>
      <c r="Q24" s="204" t="s">
        <v>58</v>
      </c>
      <c r="R24" s="205"/>
      <c r="S24" s="206"/>
      <c r="T24" s="145"/>
      <c r="U24" s="78" t="s">
        <v>50</v>
      </c>
      <c r="V24" s="216" t="s">
        <v>60</v>
      </c>
      <c r="W24" s="217"/>
      <c r="X24" s="218"/>
      <c r="Y24" s="142"/>
      <c r="Z24" s="142"/>
      <c r="AA24" s="142"/>
    </row>
    <row r="25" spans="1:29">
      <c r="A25" s="142"/>
      <c r="B25" s="142"/>
      <c r="C25" s="144"/>
      <c r="D25" s="175">
        <v>43692</v>
      </c>
      <c r="E25" s="177" t="s">
        <v>31</v>
      </c>
      <c r="F25" s="145"/>
      <c r="G25" s="142"/>
      <c r="H25" s="142"/>
      <c r="I25" s="142"/>
      <c r="J25" s="142"/>
      <c r="K25" s="154"/>
      <c r="L25" s="154"/>
      <c r="M25" s="154"/>
      <c r="N25" s="154"/>
      <c r="O25" s="167"/>
      <c r="P25" s="142"/>
      <c r="Q25" s="142"/>
      <c r="R25" s="142"/>
      <c r="S25" s="155"/>
      <c r="T25" s="145"/>
      <c r="U25" s="156"/>
      <c r="V25" s="153"/>
      <c r="W25" s="154"/>
      <c r="X25" s="154"/>
      <c r="Y25" s="142"/>
      <c r="Z25" s="142"/>
      <c r="AA25" s="142"/>
    </row>
    <row r="26" spans="1:29">
      <c r="A26" s="142"/>
      <c r="B26" s="142"/>
      <c r="C26" s="144"/>
      <c r="D26" s="176">
        <v>43770</v>
      </c>
      <c r="E26" s="178" t="s">
        <v>40</v>
      </c>
      <c r="F26" s="145"/>
      <c r="G26" s="148"/>
      <c r="H26" s="142"/>
      <c r="I26" s="142"/>
      <c r="J26" s="142"/>
      <c r="K26" s="164" t="s">
        <v>53</v>
      </c>
      <c r="L26" s="193" t="s">
        <v>58</v>
      </c>
      <c r="M26" s="194"/>
      <c r="N26" s="195"/>
      <c r="O26" s="160"/>
      <c r="P26" s="83" t="s">
        <v>52</v>
      </c>
      <c r="Q26" s="207" t="s">
        <v>59</v>
      </c>
      <c r="R26" s="208"/>
      <c r="S26" s="209"/>
      <c r="T26" s="145"/>
      <c r="U26" s="80" t="s">
        <v>51</v>
      </c>
      <c r="V26" s="219" t="s">
        <v>61</v>
      </c>
      <c r="W26" s="220"/>
      <c r="X26" s="221"/>
      <c r="Y26" s="142"/>
      <c r="Z26" s="142"/>
      <c r="AA26" s="142"/>
    </row>
    <row r="27" spans="1:29">
      <c r="A27" s="142"/>
      <c r="B27" s="142"/>
      <c r="C27" s="144"/>
      <c r="D27" s="175">
        <v>43780</v>
      </c>
      <c r="E27" s="177" t="s">
        <v>55</v>
      </c>
      <c r="F27" s="145"/>
      <c r="G27" s="142"/>
      <c r="H27" s="142"/>
      <c r="I27" s="142"/>
      <c r="J27" s="142"/>
      <c r="K27" s="142"/>
      <c r="L27" s="148"/>
      <c r="M27" s="142"/>
      <c r="N27" s="167"/>
      <c r="O27" s="167"/>
      <c r="P27" s="153"/>
      <c r="Q27" s="154"/>
      <c r="R27" s="154"/>
      <c r="S27" s="154"/>
      <c r="T27" s="145"/>
      <c r="U27" s="142"/>
      <c r="V27" s="154"/>
      <c r="W27" s="154"/>
      <c r="X27" s="154"/>
      <c r="Y27" s="142"/>
      <c r="Z27" s="142"/>
      <c r="AA27" s="142"/>
    </row>
    <row r="28" spans="1:29">
      <c r="A28" s="142"/>
      <c r="B28" s="142"/>
      <c r="C28" s="144"/>
      <c r="D28" s="176">
        <v>43824</v>
      </c>
      <c r="E28" s="178" t="s">
        <v>38</v>
      </c>
      <c r="F28" s="145"/>
      <c r="G28" s="142"/>
      <c r="H28" s="142"/>
      <c r="I28" s="142"/>
      <c r="J28" s="142"/>
      <c r="K28" s="142"/>
      <c r="L28" s="145"/>
      <c r="M28" s="142"/>
      <c r="N28" s="166"/>
      <c r="O28" s="160"/>
      <c r="P28" s="140" t="s">
        <v>67</v>
      </c>
      <c r="Q28" s="210" t="s">
        <v>59</v>
      </c>
      <c r="R28" s="211"/>
      <c r="S28" s="212"/>
      <c r="T28" s="145"/>
      <c r="U28" s="118" t="s">
        <v>62</v>
      </c>
      <c r="V28" s="222" t="s">
        <v>63</v>
      </c>
      <c r="W28" s="223"/>
      <c r="X28" s="224"/>
      <c r="Y28" s="142"/>
      <c r="Z28" s="142"/>
      <c r="AA28" s="142"/>
    </row>
    <row r="29" spans="1:29" ht="15" thickBot="1">
      <c r="A29" s="142"/>
      <c r="B29" s="142"/>
      <c r="C29" s="144"/>
      <c r="D29" s="175">
        <v>43825</v>
      </c>
      <c r="E29" s="177" t="s">
        <v>39</v>
      </c>
      <c r="F29" s="145"/>
      <c r="G29" s="142"/>
      <c r="H29" s="142"/>
      <c r="I29" s="142"/>
      <c r="J29" s="142"/>
      <c r="K29" s="142"/>
      <c r="L29" s="142"/>
      <c r="M29" s="142"/>
      <c r="N29" s="142"/>
      <c r="O29" s="142"/>
      <c r="P29" s="142"/>
      <c r="Q29" s="142"/>
      <c r="R29" s="142"/>
      <c r="S29" s="142"/>
      <c r="T29" s="142"/>
      <c r="U29" s="142"/>
      <c r="V29" s="142"/>
      <c r="W29" s="148"/>
      <c r="X29" s="148"/>
      <c r="Y29" s="142"/>
      <c r="Z29" s="142"/>
      <c r="AA29" s="142"/>
    </row>
    <row r="30" spans="1:29">
      <c r="A30" s="142"/>
      <c r="B30" s="142"/>
      <c r="C30" s="144"/>
      <c r="D30" s="87">
        <v>43831</v>
      </c>
      <c r="E30" s="88" t="s">
        <v>36</v>
      </c>
      <c r="F30" s="145"/>
      <c r="G30" s="142"/>
      <c r="H30" s="136" t="s">
        <v>21</v>
      </c>
      <c r="I30" s="198" t="s">
        <v>19</v>
      </c>
      <c r="J30" s="199"/>
      <c r="K30" s="200"/>
      <c r="L30" s="141"/>
      <c r="M30" s="201"/>
      <c r="N30" s="202"/>
      <c r="O30" s="203"/>
      <c r="P30" s="142"/>
      <c r="Q30" s="142"/>
      <c r="R30" s="145"/>
      <c r="S30" s="142"/>
      <c r="T30" s="142"/>
      <c r="U30" s="142"/>
      <c r="V30" s="145"/>
      <c r="W30" s="142"/>
      <c r="X30" s="142"/>
      <c r="Y30" s="142"/>
      <c r="Z30" s="142"/>
      <c r="AA30" s="142"/>
    </row>
    <row r="31" spans="1:29">
      <c r="A31" s="142"/>
      <c r="B31" s="142"/>
      <c r="C31" s="144"/>
      <c r="D31" s="85">
        <v>43931</v>
      </c>
      <c r="E31" s="86" t="s">
        <v>32</v>
      </c>
      <c r="F31" s="145"/>
      <c r="G31" s="142"/>
      <c r="H31" s="137" t="s">
        <v>27</v>
      </c>
      <c r="I31" s="232" t="s">
        <v>28</v>
      </c>
      <c r="J31" s="233"/>
      <c r="K31" s="234"/>
      <c r="L31" s="133" t="s">
        <v>42</v>
      </c>
      <c r="M31" s="196" t="s">
        <v>43</v>
      </c>
      <c r="N31" s="196"/>
      <c r="O31" s="197"/>
      <c r="P31" s="142"/>
      <c r="Q31" s="142"/>
      <c r="R31" s="142"/>
      <c r="S31" s="145"/>
      <c r="T31" s="145"/>
      <c r="U31" s="142"/>
      <c r="V31" s="142"/>
      <c r="W31" s="142"/>
      <c r="X31" s="142"/>
      <c r="Y31" s="142"/>
      <c r="Z31" s="148"/>
      <c r="AA31" s="148"/>
      <c r="AB31" s="4"/>
      <c r="AC31" s="4"/>
    </row>
    <row r="32" spans="1:29">
      <c r="A32" s="142"/>
      <c r="B32" s="142"/>
      <c r="C32" s="144"/>
      <c r="D32" s="87">
        <v>43934</v>
      </c>
      <c r="E32" s="88" t="s">
        <v>37</v>
      </c>
      <c r="F32" s="145"/>
      <c r="G32" s="142"/>
      <c r="H32" s="138" t="s">
        <v>20</v>
      </c>
      <c r="I32" s="235" t="s">
        <v>18</v>
      </c>
      <c r="J32" s="236"/>
      <c r="K32" s="237"/>
      <c r="L32" s="134" t="s">
        <v>26</v>
      </c>
      <c r="M32" s="228" t="s">
        <v>25</v>
      </c>
      <c r="N32" s="228"/>
      <c r="O32" s="229"/>
      <c r="P32" s="142"/>
      <c r="Q32" s="142"/>
      <c r="R32" s="142"/>
      <c r="S32" s="145"/>
      <c r="T32" s="142"/>
      <c r="U32" s="145"/>
      <c r="V32" s="142"/>
      <c r="W32" s="142"/>
      <c r="X32" s="142"/>
      <c r="Y32" s="142"/>
      <c r="Z32" s="151"/>
      <c r="AA32" s="160"/>
      <c r="AB32" s="76"/>
      <c r="AC32" s="76"/>
    </row>
    <row r="33" spans="1:29" ht="15" thickBot="1">
      <c r="A33" s="142"/>
      <c r="B33" s="142"/>
      <c r="C33" s="144"/>
      <c r="D33" s="85">
        <v>43952</v>
      </c>
      <c r="E33" s="86" t="s">
        <v>33</v>
      </c>
      <c r="F33" s="145"/>
      <c r="G33" s="142"/>
      <c r="H33" s="139" t="s">
        <v>22</v>
      </c>
      <c r="I33" s="238" t="s">
        <v>17</v>
      </c>
      <c r="J33" s="239"/>
      <c r="K33" s="240"/>
      <c r="L33" s="135" t="s">
        <v>23</v>
      </c>
      <c r="M33" s="230" t="s">
        <v>24</v>
      </c>
      <c r="N33" s="230"/>
      <c r="O33" s="231"/>
      <c r="P33" s="142"/>
      <c r="Q33" s="142"/>
      <c r="R33" s="142"/>
      <c r="S33" s="142"/>
      <c r="T33" s="142"/>
      <c r="U33" s="142"/>
      <c r="V33" s="142"/>
      <c r="W33" s="142"/>
      <c r="X33" s="142"/>
      <c r="Y33" s="142"/>
      <c r="Z33" s="148"/>
      <c r="AA33" s="148"/>
      <c r="AB33" s="84"/>
      <c r="AC33" s="84"/>
    </row>
    <row r="34" spans="1:29">
      <c r="A34" s="142"/>
      <c r="B34" s="142"/>
      <c r="C34" s="144"/>
      <c r="D34" s="87">
        <v>43959</v>
      </c>
      <c r="E34" s="88" t="s">
        <v>34</v>
      </c>
      <c r="F34" s="145"/>
      <c r="G34" s="142"/>
      <c r="H34" s="142"/>
      <c r="I34" s="142"/>
      <c r="J34" s="142"/>
      <c r="K34" s="142"/>
      <c r="L34" s="142"/>
      <c r="M34" s="142"/>
      <c r="N34" s="142"/>
      <c r="O34" s="142"/>
      <c r="P34" s="142"/>
      <c r="Q34" s="142"/>
      <c r="R34" s="142"/>
      <c r="S34" s="142"/>
      <c r="T34" s="142"/>
      <c r="U34" s="142"/>
      <c r="V34" s="142"/>
      <c r="W34" s="142"/>
      <c r="X34" s="142"/>
      <c r="Y34" s="142"/>
      <c r="Z34" s="151"/>
      <c r="AA34" s="160"/>
      <c r="AB34" s="76"/>
      <c r="AC34" s="76"/>
    </row>
    <row r="35" spans="1:29" ht="15" thickBot="1">
      <c r="A35" s="142"/>
      <c r="B35" s="148"/>
      <c r="C35" s="144"/>
      <c r="D35" s="179">
        <v>43972</v>
      </c>
      <c r="E35" s="180" t="s">
        <v>30</v>
      </c>
      <c r="F35" s="145"/>
      <c r="G35" s="142"/>
      <c r="H35" s="142"/>
      <c r="I35" s="142"/>
      <c r="J35" s="142"/>
      <c r="K35" s="145"/>
      <c r="L35" s="142"/>
      <c r="M35" s="145"/>
      <c r="N35" s="142"/>
      <c r="O35" s="142"/>
      <c r="P35" s="142"/>
      <c r="Q35" s="142"/>
      <c r="R35" s="142"/>
      <c r="S35" s="142"/>
      <c r="T35" s="142"/>
      <c r="U35" s="142"/>
      <c r="V35" s="142"/>
      <c r="W35" s="142"/>
      <c r="X35" s="142"/>
      <c r="Y35" s="142"/>
      <c r="Z35" s="148"/>
      <c r="AA35" s="155"/>
      <c r="AB35" s="84"/>
      <c r="AC35" s="84"/>
    </row>
    <row r="36" spans="1:29">
      <c r="A36" s="142"/>
      <c r="B36" s="149"/>
      <c r="C36" s="150"/>
      <c r="D36" s="150"/>
      <c r="E36" s="150"/>
      <c r="F36" s="151"/>
      <c r="G36" s="152"/>
      <c r="H36" s="152"/>
      <c r="I36" s="152"/>
      <c r="J36" s="142"/>
      <c r="K36" s="142"/>
      <c r="L36" s="142"/>
      <c r="M36" s="142"/>
      <c r="N36" s="142"/>
      <c r="O36" s="142"/>
      <c r="P36" s="142"/>
      <c r="Q36" s="142"/>
      <c r="R36" s="142"/>
      <c r="S36" s="142"/>
      <c r="T36" s="142"/>
      <c r="U36" s="142"/>
      <c r="V36" s="142"/>
      <c r="W36" s="142"/>
      <c r="X36" s="142"/>
      <c r="Y36" s="142"/>
      <c r="Z36" s="151"/>
      <c r="AA36" s="160"/>
      <c r="AB36" s="76"/>
      <c r="AC36" s="76"/>
    </row>
    <row r="37" spans="1:29">
      <c r="A37" s="148"/>
      <c r="B37" s="151"/>
      <c r="C37" s="152"/>
      <c r="D37" s="152"/>
      <c r="E37" s="152"/>
      <c r="F37" s="151"/>
      <c r="G37" s="152"/>
      <c r="H37" s="152"/>
      <c r="I37" s="152"/>
      <c r="J37" s="142"/>
      <c r="K37" s="142"/>
      <c r="L37" s="142"/>
      <c r="M37" s="142"/>
      <c r="N37" s="142"/>
      <c r="O37" s="142"/>
      <c r="P37" s="142"/>
      <c r="Q37" s="142"/>
      <c r="R37" s="142"/>
      <c r="S37" s="142"/>
      <c r="T37" s="142"/>
      <c r="U37" s="142"/>
      <c r="V37" s="142"/>
      <c r="W37" s="142"/>
      <c r="X37" s="142"/>
      <c r="Y37" s="142"/>
      <c r="Z37" s="148"/>
      <c r="AA37" s="148"/>
      <c r="AB37" s="84"/>
      <c r="AC37" s="84"/>
    </row>
    <row r="38" spans="1:29">
      <c r="A38" s="148"/>
      <c r="B38" s="151"/>
      <c r="C38" s="142"/>
      <c r="D38" s="142"/>
      <c r="E38" s="145"/>
      <c r="F38" s="145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42"/>
      <c r="U38" s="142"/>
      <c r="V38" s="142"/>
      <c r="W38" s="142"/>
      <c r="X38" s="142"/>
      <c r="Y38" s="142"/>
      <c r="Z38" s="151"/>
      <c r="AA38" s="160"/>
      <c r="AB38" s="76"/>
      <c r="AC38" s="76"/>
    </row>
    <row r="39" spans="1:29">
      <c r="A39" s="148"/>
      <c r="B39" s="151"/>
      <c r="C39" s="142"/>
      <c r="D39" s="142"/>
      <c r="E39" s="145"/>
      <c r="F39" s="145"/>
      <c r="G39" s="142"/>
      <c r="H39" s="142"/>
      <c r="I39" s="142"/>
      <c r="J39" s="142"/>
      <c r="K39" s="142"/>
      <c r="L39" s="142"/>
      <c r="M39" s="142"/>
      <c r="N39" s="142"/>
      <c r="O39" s="142"/>
      <c r="P39" s="142"/>
      <c r="Q39" s="142"/>
      <c r="R39" s="142"/>
      <c r="S39" s="142"/>
      <c r="T39" s="142"/>
      <c r="U39" s="142"/>
      <c r="V39" s="142"/>
      <c r="W39" s="142"/>
      <c r="X39" s="142"/>
      <c r="Y39" s="142"/>
      <c r="Z39" s="142"/>
      <c r="AA39" s="142"/>
    </row>
    <row r="40" spans="1:29">
      <c r="A40" s="142"/>
      <c r="B40" s="142"/>
      <c r="C40" s="142"/>
      <c r="D40" s="142"/>
      <c r="E40" s="145"/>
      <c r="F40" s="145"/>
      <c r="G40" s="142"/>
      <c r="H40" s="142"/>
      <c r="I40" s="142"/>
      <c r="J40" s="142"/>
      <c r="K40" s="142"/>
      <c r="L40" s="142"/>
      <c r="M40" s="142"/>
      <c r="N40" s="142"/>
      <c r="O40" s="142"/>
      <c r="P40" s="142"/>
      <c r="Q40" s="142"/>
      <c r="R40" s="142"/>
      <c r="S40" s="142"/>
      <c r="T40" s="142"/>
      <c r="U40" s="142"/>
      <c r="V40" s="142"/>
      <c r="W40" s="142"/>
      <c r="X40" s="142"/>
      <c r="Y40" s="142"/>
      <c r="Z40" s="142"/>
      <c r="AA40" s="142"/>
    </row>
    <row r="41" spans="1:29">
      <c r="A41" s="142"/>
      <c r="B41" s="142"/>
      <c r="C41" s="142"/>
      <c r="D41" s="142"/>
      <c r="E41" s="145"/>
      <c r="F41" s="145"/>
      <c r="G41" s="142"/>
      <c r="H41" s="142"/>
      <c r="I41" s="142"/>
      <c r="J41" s="142"/>
      <c r="K41" s="142"/>
      <c r="L41" s="142"/>
      <c r="M41" s="142"/>
      <c r="N41" s="142"/>
      <c r="O41" s="142"/>
      <c r="P41" s="142"/>
      <c r="Q41" s="142"/>
      <c r="R41" s="142"/>
      <c r="S41" s="142"/>
      <c r="T41" s="142"/>
      <c r="U41" s="142"/>
      <c r="V41" s="142"/>
      <c r="W41" s="142"/>
      <c r="X41" s="142"/>
      <c r="Y41" s="142"/>
      <c r="Z41" s="142"/>
      <c r="AA41" s="142"/>
    </row>
    <row r="42" spans="1:29">
      <c r="A42" s="142"/>
      <c r="B42" s="142"/>
      <c r="C42" s="142"/>
      <c r="D42" s="142"/>
      <c r="E42" s="145"/>
      <c r="F42" s="145"/>
      <c r="G42" s="142"/>
      <c r="H42" s="142"/>
      <c r="I42" s="142"/>
      <c r="J42" s="142"/>
      <c r="K42" s="142"/>
      <c r="L42" s="142"/>
      <c r="M42" s="142"/>
      <c r="N42" s="142"/>
      <c r="O42" s="142"/>
      <c r="P42" s="142"/>
      <c r="Q42" s="142"/>
      <c r="R42" s="142"/>
      <c r="S42" s="142"/>
      <c r="T42" s="142"/>
      <c r="U42" s="142"/>
      <c r="V42" s="142"/>
      <c r="W42" s="142"/>
      <c r="X42" s="142"/>
      <c r="Y42" s="142"/>
      <c r="Z42" s="142"/>
      <c r="AA42" s="142"/>
    </row>
    <row r="43" spans="1:29">
      <c r="A43" s="142"/>
      <c r="B43" s="142"/>
      <c r="C43" s="142"/>
      <c r="D43" s="142"/>
      <c r="E43" s="145"/>
      <c r="F43" s="145"/>
      <c r="G43" s="142"/>
      <c r="H43" s="142"/>
      <c r="I43" s="142"/>
      <c r="J43" s="142"/>
      <c r="K43" s="142"/>
      <c r="L43" s="142"/>
      <c r="M43" s="142"/>
      <c r="N43" s="142"/>
      <c r="O43" s="142"/>
      <c r="P43" s="142"/>
      <c r="Q43" s="142"/>
      <c r="R43" s="142"/>
      <c r="S43" s="142"/>
      <c r="T43" s="142"/>
      <c r="U43" s="142"/>
      <c r="V43" s="142"/>
      <c r="W43" s="142"/>
      <c r="X43" s="142"/>
      <c r="Y43" s="142"/>
      <c r="Z43" s="142"/>
      <c r="AA43" s="142"/>
    </row>
    <row r="44" spans="1:29">
      <c r="A44" s="142"/>
      <c r="B44" s="142"/>
      <c r="C44" s="142"/>
      <c r="D44" s="142"/>
      <c r="E44" s="145"/>
      <c r="F44" s="145"/>
      <c r="G44" s="142"/>
      <c r="H44" s="142"/>
      <c r="I44" s="142"/>
      <c r="J44" s="142"/>
      <c r="K44" s="142"/>
      <c r="L44" s="142"/>
      <c r="M44" s="142"/>
      <c r="N44" s="142"/>
      <c r="O44" s="142"/>
      <c r="P44" s="142"/>
      <c r="Q44" s="142"/>
      <c r="R44" s="142"/>
      <c r="S44" s="142"/>
      <c r="T44" s="142"/>
      <c r="U44" s="142"/>
      <c r="V44" s="142"/>
      <c r="W44" s="142"/>
      <c r="X44" s="142"/>
      <c r="Y44" s="142"/>
      <c r="Z44" s="142"/>
      <c r="AA44" s="142"/>
    </row>
    <row r="45" spans="1:29">
      <c r="A45" s="142"/>
      <c r="B45" s="142"/>
      <c r="C45" s="142"/>
      <c r="D45" s="142"/>
      <c r="E45" s="145"/>
      <c r="F45" s="145"/>
      <c r="G45" s="142"/>
      <c r="H45" s="142"/>
      <c r="I45" s="142"/>
      <c r="J45" s="142"/>
      <c r="K45" s="142"/>
      <c r="L45" s="142"/>
      <c r="M45" s="142"/>
      <c r="N45" s="142"/>
      <c r="O45" s="142"/>
      <c r="P45" s="142"/>
      <c r="Q45" s="142"/>
      <c r="R45" s="142"/>
      <c r="S45" s="142"/>
      <c r="T45" s="142"/>
      <c r="U45" s="142"/>
      <c r="V45" s="142"/>
      <c r="W45" s="142"/>
      <c r="X45" s="142"/>
      <c r="Y45" s="142"/>
      <c r="Z45" s="142"/>
      <c r="AA45" s="142"/>
    </row>
  </sheetData>
  <sheetProtection selectLockedCells="1" selectUnlockedCells="1"/>
  <mergeCells count="20">
    <mergeCell ref="M32:O32"/>
    <mergeCell ref="M33:O33"/>
    <mergeCell ref="I31:K31"/>
    <mergeCell ref="I32:K32"/>
    <mergeCell ref="I33:K33"/>
    <mergeCell ref="H2:X2"/>
    <mergeCell ref="L22:N22"/>
    <mergeCell ref="L24:N24"/>
    <mergeCell ref="L26:N26"/>
    <mergeCell ref="M31:O31"/>
    <mergeCell ref="I30:K30"/>
    <mergeCell ref="M30:O30"/>
    <mergeCell ref="Q24:S24"/>
    <mergeCell ref="Q26:S26"/>
    <mergeCell ref="Q28:S28"/>
    <mergeCell ref="V22:X22"/>
    <mergeCell ref="V24:X24"/>
    <mergeCell ref="V26:X26"/>
    <mergeCell ref="V28:X28"/>
    <mergeCell ref="Q22:S22"/>
  </mergeCells>
  <conditionalFormatting sqref="H4:N20">
    <cfRule type="cellIs" priority="1" operator="equal">
      <formula>0</formula>
    </cfRule>
  </conditionalFormatting>
  <pageMargins left="0.25" right="0.25" top="0.75" bottom="0.75" header="0.3" footer="0.3"/>
  <pageSetup paperSize="9" scale="66" fitToHeight="0" orientation="landscape" r:id="rId1"/>
  <drawing r:id="rId2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>
    <tabColor theme="7" tint="-0.499984740745262"/>
    <pageSetUpPr fitToPage="1"/>
  </sheetPr>
  <dimension ref="A1:AT22"/>
  <sheetViews>
    <sheetView showGridLines="0" showZeros="0" tabSelected="1" topLeftCell="E4" workbookViewId="0">
      <selection activeCell="W21" sqref="W21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  <col min="38" max="38" width="14.26953125" customWidth="1"/>
  </cols>
  <sheetData>
    <row r="1" spans="1:46" hidden="1">
      <c r="A1" s="9">
        <f>Config!E6</f>
        <v>43617</v>
      </c>
    </row>
    <row r="2" spans="1:46" ht="15" hidden="1" thickBot="1">
      <c r="A2" s="10">
        <f>Config!F6</f>
        <v>43646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>
        <f t="shared" si="0"/>
        <v>1</v>
      </c>
    </row>
    <row r="3" spans="1:46" ht="73.5" hidden="1" customHeight="1" thickBot="1">
      <c r="F3" s="5">
        <f>A1</f>
        <v>43617</v>
      </c>
      <c r="G3" s="5">
        <f>F3+1</f>
        <v>43618</v>
      </c>
      <c r="H3" s="5">
        <f t="shared" ref="H3:AG3" si="1">G3+1</f>
        <v>43619</v>
      </c>
      <c r="I3" s="5">
        <f t="shared" si="1"/>
        <v>43620</v>
      </c>
      <c r="J3" s="5">
        <f t="shared" si="1"/>
        <v>43621</v>
      </c>
      <c r="K3" s="5">
        <f t="shared" si="1"/>
        <v>43622</v>
      </c>
      <c r="L3" s="5">
        <f t="shared" si="1"/>
        <v>43623</v>
      </c>
      <c r="M3" s="5">
        <f t="shared" si="1"/>
        <v>43624</v>
      </c>
      <c r="N3" s="5">
        <f t="shared" si="1"/>
        <v>43625</v>
      </c>
      <c r="O3" s="5">
        <f t="shared" si="1"/>
        <v>43626</v>
      </c>
      <c r="P3" s="5">
        <f t="shared" si="1"/>
        <v>43627</v>
      </c>
      <c r="Q3" s="5">
        <f t="shared" si="1"/>
        <v>43628</v>
      </c>
      <c r="R3" s="5">
        <f t="shared" si="1"/>
        <v>43629</v>
      </c>
      <c r="S3" s="5">
        <f t="shared" si="1"/>
        <v>43630</v>
      </c>
      <c r="T3" s="5">
        <f t="shared" si="1"/>
        <v>43631</v>
      </c>
      <c r="U3" s="5">
        <f t="shared" si="1"/>
        <v>43632</v>
      </c>
      <c r="V3" s="5">
        <f t="shared" si="1"/>
        <v>43633</v>
      </c>
      <c r="W3" s="5">
        <f t="shared" si="1"/>
        <v>43634</v>
      </c>
      <c r="X3" s="5">
        <f t="shared" si="1"/>
        <v>43635</v>
      </c>
      <c r="Y3" s="5">
        <f t="shared" si="1"/>
        <v>43636</v>
      </c>
      <c r="Z3" s="5">
        <f t="shared" si="1"/>
        <v>43637</v>
      </c>
      <c r="AA3" s="5">
        <f t="shared" si="1"/>
        <v>43638</v>
      </c>
      <c r="AB3" s="5">
        <f t="shared" si="1"/>
        <v>43639</v>
      </c>
      <c r="AC3" s="5">
        <f t="shared" si="1"/>
        <v>43640</v>
      </c>
      <c r="AD3" s="5">
        <f t="shared" si="1"/>
        <v>43641</v>
      </c>
      <c r="AE3" s="5">
        <f t="shared" si="1"/>
        <v>43642</v>
      </c>
      <c r="AF3" s="5">
        <f t="shared" si="1"/>
        <v>43643</v>
      </c>
      <c r="AG3" s="5">
        <f t="shared" si="1"/>
        <v>43644</v>
      </c>
      <c r="AH3" s="5">
        <f>IFERROR(IF(AG3+1&gt;A2,"",AG3+1),"")</f>
        <v>43645</v>
      </c>
      <c r="AI3" s="5">
        <f>IFERROR(IF(AH3+1&gt;A2,"",AH3+1),"")</f>
        <v>43646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juin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L8" t="s">
        <v>75</v>
      </c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73" t="s">
        <v>44</v>
      </c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>
        <f t="shared" si="4"/>
        <v>1</v>
      </c>
      <c r="AJ10" s="69" t="str">
        <f t="shared" si="4"/>
        <v/>
      </c>
      <c r="AK10" s="72" t="s">
        <v>45</v>
      </c>
      <c r="AL10" s="72" t="s">
        <v>74</v>
      </c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65</v>
      </c>
      <c r="H11" s="50" t="s">
        <v>70</v>
      </c>
      <c r="I11" s="50" t="s">
        <v>71</v>
      </c>
      <c r="J11" s="49" t="s">
        <v>71</v>
      </c>
      <c r="K11" s="49" t="s">
        <v>71</v>
      </c>
      <c r="L11" s="49" t="s">
        <v>71</v>
      </c>
      <c r="M11" s="50" t="s">
        <v>65</v>
      </c>
      <c r="N11" s="50" t="s">
        <v>65</v>
      </c>
      <c r="O11" s="50" t="s">
        <v>48</v>
      </c>
      <c r="P11" s="50" t="s">
        <v>48</v>
      </c>
      <c r="Q11" s="49" t="s">
        <v>48</v>
      </c>
      <c r="R11" s="49" t="s">
        <v>48</v>
      </c>
      <c r="S11" s="49" t="s">
        <v>48</v>
      </c>
      <c r="T11" s="50" t="s">
        <v>65</v>
      </c>
      <c r="U11" s="50" t="s">
        <v>65</v>
      </c>
      <c r="V11" s="50" t="s">
        <v>70</v>
      </c>
      <c r="W11" s="50" t="s">
        <v>71</v>
      </c>
      <c r="X11" s="49" t="s">
        <v>71</v>
      </c>
      <c r="Y11" s="49" t="s">
        <v>71</v>
      </c>
      <c r="Z11" s="49" t="s">
        <v>71</v>
      </c>
      <c r="AA11" s="50" t="s">
        <v>65</v>
      </c>
      <c r="AB11" s="50" t="s">
        <v>65</v>
      </c>
      <c r="AC11" s="50" t="s">
        <v>48</v>
      </c>
      <c r="AD11" s="50" t="s">
        <v>48</v>
      </c>
      <c r="AE11" s="49" t="s">
        <v>48</v>
      </c>
      <c r="AF11" s="49" t="s">
        <v>48</v>
      </c>
      <c r="AG11" s="49" t="s">
        <v>48</v>
      </c>
      <c r="AH11" s="50" t="s">
        <v>65</v>
      </c>
      <c r="AI11" s="50" t="s">
        <v>65</v>
      </c>
      <c r="AJ11" s="70"/>
      <c r="AK11" s="253">
        <f t="shared" ref="AK11:AK12" ca="1" si="6">TotH(F11:AJ11)</f>
        <v>7.2499999999999991</v>
      </c>
      <c r="AL11" s="255">
        <f>SUMPRODUCT((F11:AJ11={"GML";"GMS"})*({0.5;1.5}))/24</f>
        <v>0.54166666666666663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65</v>
      </c>
      <c r="H12" s="51" t="s">
        <v>72</v>
      </c>
      <c r="I12" s="52" t="s">
        <v>71</v>
      </c>
      <c r="J12" s="51" t="s">
        <v>72</v>
      </c>
      <c r="K12" s="51" t="s">
        <v>72</v>
      </c>
      <c r="L12" s="51" t="s">
        <v>73</v>
      </c>
      <c r="M12" s="52" t="s">
        <v>65</v>
      </c>
      <c r="N12" s="51" t="s">
        <v>65</v>
      </c>
      <c r="O12" s="51" t="s">
        <v>72</v>
      </c>
      <c r="P12" s="51" t="s">
        <v>72</v>
      </c>
      <c r="Q12" s="51" t="s">
        <v>72</v>
      </c>
      <c r="R12" s="51" t="s">
        <v>72</v>
      </c>
      <c r="S12" s="51" t="s">
        <v>73</v>
      </c>
      <c r="T12" s="51" t="s">
        <v>65</v>
      </c>
      <c r="U12" s="51" t="s">
        <v>65</v>
      </c>
      <c r="V12" s="51" t="s">
        <v>72</v>
      </c>
      <c r="W12" s="51" t="s">
        <v>72</v>
      </c>
      <c r="X12" s="51" t="s">
        <v>72</v>
      </c>
      <c r="Y12" s="51" t="s">
        <v>72</v>
      </c>
      <c r="Z12" s="51" t="s">
        <v>73</v>
      </c>
      <c r="AA12" s="51" t="s">
        <v>65</v>
      </c>
      <c r="AB12" s="51" t="s">
        <v>65</v>
      </c>
      <c r="AC12" s="51" t="s">
        <v>72</v>
      </c>
      <c r="AD12" s="51" t="s">
        <v>72</v>
      </c>
      <c r="AE12" s="51" t="s">
        <v>72</v>
      </c>
      <c r="AF12" s="51" t="s">
        <v>72</v>
      </c>
      <c r="AG12" s="51" t="s">
        <v>73</v>
      </c>
      <c r="AH12" s="51" t="s">
        <v>65</v>
      </c>
      <c r="AI12" s="51" t="s">
        <v>65</v>
      </c>
      <c r="AJ12" s="71"/>
      <c r="AK12" s="254">
        <f t="shared" ca="1" si="6"/>
        <v>7.0208333333333339</v>
      </c>
      <c r="AL12" s="255">
        <f>SUMPRODUCT((F12:AJ12={"GML";"GMS"})*({0.5;1.5}))/24</f>
        <v>6.25E-2</v>
      </c>
    </row>
    <row r="13" spans="1:46">
      <c r="B13" s="56"/>
      <c r="AD13" s="56"/>
    </row>
    <row r="14" spans="1:46">
      <c r="AH14" s="2"/>
    </row>
    <row r="18" spans="8:8">
      <c r="H18" t="s">
        <v>72</v>
      </c>
    </row>
    <row r="19" spans="8:8">
      <c r="H19" t="s">
        <v>73</v>
      </c>
    </row>
    <row r="20" spans="8:8">
      <c r="H20" t="s">
        <v>70</v>
      </c>
    </row>
    <row r="21" spans="8:8">
      <c r="H21" t="s">
        <v>71</v>
      </c>
    </row>
    <row r="22" spans="8:8">
      <c r="H22" t="s">
        <v>48</v>
      </c>
    </row>
  </sheetData>
  <sheetProtection selectLockedCells="1"/>
  <mergeCells count="2">
    <mergeCell ref="B4:AJ7"/>
    <mergeCell ref="C9:E9"/>
  </mergeCells>
  <conditionalFormatting sqref="F10:AJ10">
    <cfRule type="expression" dxfId="1108" priority="70">
      <formula>OR(F$10=1,F$10=7)</formula>
    </cfRule>
  </conditionalFormatting>
  <conditionalFormatting sqref="F11:AJ12">
    <cfRule type="cellIs" dxfId="1107" priority="41" operator="equal">
      <formula>"D"</formula>
    </cfRule>
    <cfRule type="cellIs" dxfId="1106" priority="43" operator="equal">
      <formula>"P"</formula>
    </cfRule>
    <cfRule type="cellIs" dxfId="1105" priority="44" operator="equal">
      <formula>"G"</formula>
    </cfRule>
    <cfRule type="cellIs" dxfId="1104" priority="45" operator="equal">
      <formula>"Q"</formula>
    </cfRule>
    <cfRule type="cellIs" dxfId="1103" priority="46" operator="equal">
      <formula>"N"</formula>
    </cfRule>
    <cfRule type="cellIs" dxfId="1102" priority="47" operator="equal">
      <formula>"PN"</formula>
    </cfRule>
    <cfRule type="cellIs" dxfId="1101" priority="48" operator="equal">
      <formula>"PJ"</formula>
    </cfRule>
    <cfRule type="cellIs" dxfId="1100" priority="49" operator="equal">
      <formula>"J"</formula>
    </cfRule>
    <cfRule type="cellIs" dxfId="1099" priority="50" operator="equal">
      <formula>"F"</formula>
    </cfRule>
    <cfRule type="cellIs" dxfId="1098" priority="51" operator="equal">
      <formula>"GP"</formula>
    </cfRule>
    <cfRule type="cellIs" dxfId="1097" priority="52" operator="equal">
      <formula>"PM"</formula>
    </cfRule>
    <cfRule type="cellIs" dxfId="1096" priority="53" operator="equal">
      <formula>"GA"</formula>
    </cfRule>
    <cfRule type="cellIs" dxfId="1095" priority="54" operator="equal">
      <formula>"AM"</formula>
    </cfRule>
    <cfRule type="cellIs" dxfId="1094" priority="57" operator="equal">
      <formula>"CV"</formula>
    </cfRule>
    <cfRule type="cellIs" dxfId="1093" priority="59" operator="equal">
      <formula>"ND"</formula>
    </cfRule>
    <cfRule type="cellIs" dxfId="1092" priority="61" operator="equal">
      <formula>"CPA"</formula>
    </cfRule>
    <cfRule type="cellIs" dxfId="1091" priority="62" operator="equal">
      <formula>"MA"</formula>
    </cfRule>
    <cfRule type="cellIs" dxfId="1090" priority="63" operator="equal">
      <formula>"DR"</formula>
    </cfRule>
    <cfRule type="cellIs" dxfId="1089" priority="64" operator="equal">
      <formula>"RC"</formula>
    </cfRule>
    <cfRule type="cellIs" dxfId="1088" priority="67" operator="equal">
      <formula>"CP"</formula>
    </cfRule>
    <cfRule type="expression" dxfId="1087" priority="68">
      <formula>OR(F$10=1,F$10=7)</formula>
    </cfRule>
    <cfRule type="cellIs" dxfId="1086" priority="69" operator="equal">
      <formula>"R"</formula>
    </cfRule>
    <cfRule type="cellIs" dxfId="1085" priority="4" operator="equal">
      <formula>"GJS"</formula>
    </cfRule>
    <cfRule type="cellIs" dxfId="1084" priority="3" operator="equal">
      <formula>"GJV"</formula>
    </cfRule>
    <cfRule type="cellIs" dxfId="1083" priority="2" operator="equal">
      <formula>"GML"</formula>
    </cfRule>
    <cfRule type="cellIs" dxfId="1082" priority="1" operator="equal">
      <formula>"GMS"</formula>
    </cfRule>
  </conditionalFormatting>
  <conditionalFormatting sqref="C11:E12">
    <cfRule type="cellIs" dxfId="1081" priority="55" operator="equal">
      <formula>0</formula>
    </cfRule>
  </conditionalFormatting>
  <conditionalFormatting sqref="F12:AJ12">
    <cfRule type="cellIs" dxfId="1080" priority="42" operator="equal">
      <formula>"A"</formula>
    </cfRule>
  </conditionalFormatting>
  <dataValidations count="1">
    <dataValidation type="list" allowBlank="1" showInputMessage="1" showErrorMessage="1" sqref="F11:AJ12">
      <formula1>"GJS,GJV,GML,GMS,P,CP,ND,MA,RC,F,CPA,DR,R,AM,GA,J,PM,GP,N,PN,PJ,Q,D,A,G,"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5" id="{E9D9346C-1538-4C31-B20A-1F5F9EA8CA70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tabColor theme="7" tint="-0.249977111117893"/>
    <pageSetUpPr fitToPage="1"/>
  </sheetPr>
  <dimension ref="A1:AT14"/>
  <sheetViews>
    <sheetView showGridLines="0" showZeros="0" topLeftCell="A4" workbookViewId="0">
      <selection activeCell="G11" sqref="G11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Config!E7</f>
        <v>43647</v>
      </c>
    </row>
    <row r="2" spans="1:46" ht="15" hidden="1" thickBot="1">
      <c r="A2" s="10">
        <f>Config!F7</f>
        <v>43677</v>
      </c>
      <c r="F2" s="2">
        <f>IFERROR(WEEKDAY(F3),"")</f>
        <v>2</v>
      </c>
      <c r="G2" s="2">
        <f t="shared" ref="G2:AI2" si="0">IFERROR(WEEKDAY(G3),"")</f>
        <v>3</v>
      </c>
      <c r="H2" s="2">
        <f t="shared" si="0"/>
        <v>4</v>
      </c>
      <c r="I2" s="2">
        <f t="shared" si="0"/>
        <v>5</v>
      </c>
      <c r="J2" s="2">
        <f t="shared" si="0"/>
        <v>6</v>
      </c>
      <c r="K2" s="2">
        <f t="shared" si="0"/>
        <v>7</v>
      </c>
      <c r="L2" s="2">
        <f t="shared" si="0"/>
        <v>1</v>
      </c>
      <c r="M2" s="2">
        <f t="shared" si="0"/>
        <v>2</v>
      </c>
      <c r="N2" s="2">
        <f t="shared" si="0"/>
        <v>3</v>
      </c>
      <c r="O2" s="2">
        <f t="shared" si="0"/>
        <v>4</v>
      </c>
      <c r="P2" s="2">
        <f t="shared" si="0"/>
        <v>5</v>
      </c>
      <c r="Q2" s="2">
        <f t="shared" si="0"/>
        <v>6</v>
      </c>
      <c r="R2" s="2">
        <f t="shared" si="0"/>
        <v>7</v>
      </c>
      <c r="S2" s="2">
        <f t="shared" si="0"/>
        <v>1</v>
      </c>
      <c r="T2" s="2">
        <f t="shared" si="0"/>
        <v>2</v>
      </c>
      <c r="U2" s="2">
        <f t="shared" si="0"/>
        <v>3</v>
      </c>
      <c r="V2" s="2">
        <f t="shared" si="0"/>
        <v>4</v>
      </c>
      <c r="W2" s="2">
        <f t="shared" si="0"/>
        <v>5</v>
      </c>
      <c r="X2" s="2">
        <f t="shared" si="0"/>
        <v>6</v>
      </c>
      <c r="Y2" s="2">
        <f t="shared" si="0"/>
        <v>7</v>
      </c>
      <c r="Z2" s="2">
        <f t="shared" si="0"/>
        <v>1</v>
      </c>
      <c r="AA2" s="2">
        <f t="shared" si="0"/>
        <v>2</v>
      </c>
      <c r="AB2" s="2">
        <f t="shared" si="0"/>
        <v>3</v>
      </c>
      <c r="AC2" s="2">
        <f t="shared" si="0"/>
        <v>4</v>
      </c>
      <c r="AD2" s="2">
        <f t="shared" si="0"/>
        <v>5</v>
      </c>
      <c r="AE2" s="2">
        <f t="shared" si="0"/>
        <v>6</v>
      </c>
      <c r="AF2" s="2">
        <f t="shared" si="0"/>
        <v>7</v>
      </c>
      <c r="AG2" s="2">
        <f t="shared" si="0"/>
        <v>1</v>
      </c>
      <c r="AH2" s="2">
        <f t="shared" si="0"/>
        <v>2</v>
      </c>
      <c r="AI2" s="2">
        <f t="shared" si="0"/>
        <v>3</v>
      </c>
    </row>
    <row r="3" spans="1:46" ht="73.5" hidden="1" customHeight="1" thickBot="1">
      <c r="F3" s="5">
        <f>A1</f>
        <v>43647</v>
      </c>
      <c r="G3" s="5">
        <f>F3+1</f>
        <v>43648</v>
      </c>
      <c r="H3" s="5">
        <f t="shared" ref="H3:AG3" si="1">G3+1</f>
        <v>43649</v>
      </c>
      <c r="I3" s="5">
        <f t="shared" si="1"/>
        <v>43650</v>
      </c>
      <c r="J3" s="5">
        <f t="shared" si="1"/>
        <v>43651</v>
      </c>
      <c r="K3" s="5">
        <f t="shared" si="1"/>
        <v>43652</v>
      </c>
      <c r="L3" s="5">
        <f t="shared" si="1"/>
        <v>43653</v>
      </c>
      <c r="M3" s="5">
        <f t="shared" si="1"/>
        <v>43654</v>
      </c>
      <c r="N3" s="5">
        <f t="shared" si="1"/>
        <v>43655</v>
      </c>
      <c r="O3" s="5">
        <f t="shared" si="1"/>
        <v>43656</v>
      </c>
      <c r="P3" s="5">
        <f t="shared" si="1"/>
        <v>43657</v>
      </c>
      <c r="Q3" s="5">
        <f t="shared" si="1"/>
        <v>43658</v>
      </c>
      <c r="R3" s="5">
        <f t="shared" si="1"/>
        <v>43659</v>
      </c>
      <c r="S3" s="5">
        <f t="shared" si="1"/>
        <v>43660</v>
      </c>
      <c r="T3" s="5">
        <f t="shared" si="1"/>
        <v>43661</v>
      </c>
      <c r="U3" s="5">
        <f t="shared" si="1"/>
        <v>43662</v>
      </c>
      <c r="V3" s="5">
        <f t="shared" si="1"/>
        <v>43663</v>
      </c>
      <c r="W3" s="5">
        <f t="shared" si="1"/>
        <v>43664</v>
      </c>
      <c r="X3" s="5">
        <f t="shared" si="1"/>
        <v>43665</v>
      </c>
      <c r="Y3" s="5">
        <f t="shared" si="1"/>
        <v>43666</v>
      </c>
      <c r="Z3" s="5">
        <f t="shared" si="1"/>
        <v>43667</v>
      </c>
      <c r="AA3" s="5">
        <f t="shared" si="1"/>
        <v>43668</v>
      </c>
      <c r="AB3" s="5">
        <f t="shared" si="1"/>
        <v>43669</v>
      </c>
      <c r="AC3" s="5">
        <f t="shared" si="1"/>
        <v>43670</v>
      </c>
      <c r="AD3" s="5">
        <f t="shared" si="1"/>
        <v>43671</v>
      </c>
      <c r="AE3" s="5">
        <f t="shared" si="1"/>
        <v>43672</v>
      </c>
      <c r="AF3" s="5">
        <f t="shared" si="1"/>
        <v>43673</v>
      </c>
      <c r="AG3" s="5">
        <f t="shared" si="1"/>
        <v>43674</v>
      </c>
      <c r="AH3" s="5">
        <f>IFERROR(IF(AG3+1&gt;A2,"",AG3+1),"")</f>
        <v>43675</v>
      </c>
      <c r="AI3" s="5">
        <f>IFERROR(IF(AH3+1&gt;A2,"",AH3+1),"")</f>
        <v>43676</v>
      </c>
      <c r="AJ3" s="5">
        <f>IFERROR(IF(AI3+1&gt;A2,"",AI3+1),"")</f>
        <v>43677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juillet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2</v>
      </c>
      <c r="G10" s="8">
        <f t="shared" ref="G10:AJ10" si="4">IFERROR(WEEKDAY(G3),"")</f>
        <v>3</v>
      </c>
      <c r="H10" s="8">
        <f t="shared" si="4"/>
        <v>4</v>
      </c>
      <c r="I10" s="8">
        <f t="shared" si="4"/>
        <v>5</v>
      </c>
      <c r="J10" s="8">
        <f t="shared" si="4"/>
        <v>6</v>
      </c>
      <c r="K10" s="8">
        <f t="shared" si="4"/>
        <v>7</v>
      </c>
      <c r="L10" s="8">
        <f t="shared" si="4"/>
        <v>1</v>
      </c>
      <c r="M10" s="8">
        <f t="shared" si="4"/>
        <v>2</v>
      </c>
      <c r="N10" s="8">
        <f t="shared" si="4"/>
        <v>3</v>
      </c>
      <c r="O10" s="8">
        <f t="shared" si="4"/>
        <v>4</v>
      </c>
      <c r="P10" s="8">
        <f t="shared" si="4"/>
        <v>5</v>
      </c>
      <c r="Q10" s="8">
        <f t="shared" si="4"/>
        <v>6</v>
      </c>
      <c r="R10" s="8">
        <f t="shared" si="4"/>
        <v>7</v>
      </c>
      <c r="S10" s="8">
        <f t="shared" si="4"/>
        <v>1</v>
      </c>
      <c r="T10" s="8">
        <f t="shared" si="4"/>
        <v>2</v>
      </c>
      <c r="U10" s="8">
        <f t="shared" si="4"/>
        <v>3</v>
      </c>
      <c r="V10" s="8">
        <f>IFERROR(WEEKDAY(V3),"")</f>
        <v>4</v>
      </c>
      <c r="W10" s="6">
        <f t="shared" si="4"/>
        <v>5</v>
      </c>
      <c r="X10" s="8">
        <f t="shared" si="4"/>
        <v>6</v>
      </c>
      <c r="Y10" s="8">
        <f t="shared" si="4"/>
        <v>7</v>
      </c>
      <c r="Z10" s="8">
        <f t="shared" si="4"/>
        <v>1</v>
      </c>
      <c r="AA10" s="8">
        <f t="shared" si="4"/>
        <v>2</v>
      </c>
      <c r="AB10" s="8">
        <f t="shared" si="4"/>
        <v>3</v>
      </c>
      <c r="AC10" s="8">
        <f t="shared" si="4"/>
        <v>4</v>
      </c>
      <c r="AD10" s="8">
        <f t="shared" si="4"/>
        <v>5</v>
      </c>
      <c r="AE10" s="8">
        <f t="shared" si="4"/>
        <v>6</v>
      </c>
      <c r="AF10" s="8">
        <f t="shared" si="4"/>
        <v>7</v>
      </c>
      <c r="AG10" s="8">
        <f t="shared" si="4"/>
        <v>1</v>
      </c>
      <c r="AH10" s="8">
        <f t="shared" si="4"/>
        <v>2</v>
      </c>
      <c r="AI10" s="8">
        <f t="shared" si="4"/>
        <v>3</v>
      </c>
      <c r="AJ10" s="69">
        <f t="shared" si="4"/>
        <v>4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47</v>
      </c>
      <c r="H11" s="50" t="s">
        <v>48</v>
      </c>
      <c r="I11" s="50" t="s">
        <v>48</v>
      </c>
      <c r="J11" s="49" t="s">
        <v>48</v>
      </c>
      <c r="K11" s="49" t="s">
        <v>65</v>
      </c>
      <c r="L11" s="49" t="s">
        <v>65</v>
      </c>
      <c r="M11" s="50" t="s">
        <v>46</v>
      </c>
      <c r="N11" s="50" t="s">
        <v>46</v>
      </c>
      <c r="O11" s="50" t="s">
        <v>65</v>
      </c>
      <c r="P11" s="49" t="s">
        <v>62</v>
      </c>
      <c r="Q11" s="49" t="s">
        <v>62</v>
      </c>
      <c r="R11" s="49" t="s">
        <v>50</v>
      </c>
      <c r="S11" s="50" t="s">
        <v>50</v>
      </c>
      <c r="T11" s="50" t="s">
        <v>65</v>
      </c>
      <c r="U11" s="50" t="s">
        <v>65</v>
      </c>
      <c r="V11" s="50" t="s">
        <v>46</v>
      </c>
      <c r="W11" s="50" t="s">
        <v>46</v>
      </c>
      <c r="X11" s="50" t="s">
        <v>46</v>
      </c>
      <c r="Y11" s="50" t="s">
        <v>65</v>
      </c>
      <c r="Z11" s="50" t="s">
        <v>65</v>
      </c>
      <c r="AA11" s="50" t="s">
        <v>41</v>
      </c>
      <c r="AB11" s="50" t="s">
        <v>41</v>
      </c>
      <c r="AC11" s="50" t="s">
        <v>65</v>
      </c>
      <c r="AD11" s="50" t="s">
        <v>62</v>
      </c>
      <c r="AE11" s="50" t="s">
        <v>62</v>
      </c>
      <c r="AF11" s="50" t="s">
        <v>50</v>
      </c>
      <c r="AG11" s="50" t="s">
        <v>50</v>
      </c>
      <c r="AH11" s="50" t="s">
        <v>65</v>
      </c>
      <c r="AI11" s="50" t="s">
        <v>65</v>
      </c>
      <c r="AJ11" s="70" t="s">
        <v>41</v>
      </c>
      <c r="AK11" s="170">
        <f t="shared" ref="AK11:AK12" ca="1" si="6">TotH(F11:AJ11)</f>
        <v>7.7916666666666661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62</v>
      </c>
      <c r="H12" s="51" t="s">
        <v>62</v>
      </c>
      <c r="I12" s="52" t="s">
        <v>65</v>
      </c>
      <c r="J12" s="51" t="s">
        <v>65</v>
      </c>
      <c r="K12" s="51" t="s">
        <v>49</v>
      </c>
      <c r="L12" s="51" t="s">
        <v>49</v>
      </c>
      <c r="M12" s="52" t="s">
        <v>47</v>
      </c>
      <c r="N12" s="51" t="s">
        <v>65</v>
      </c>
      <c r="O12" s="51" t="s">
        <v>47</v>
      </c>
      <c r="P12" s="51" t="s">
        <v>47</v>
      </c>
      <c r="Q12" s="51" t="s">
        <v>47</v>
      </c>
      <c r="R12" s="51" t="s">
        <v>65</v>
      </c>
      <c r="S12" s="51" t="s">
        <v>65</v>
      </c>
      <c r="T12" s="51" t="s">
        <v>62</v>
      </c>
      <c r="U12" s="51" t="s">
        <v>62</v>
      </c>
      <c r="V12" s="51" t="s">
        <v>62</v>
      </c>
      <c r="W12" s="51" t="s">
        <v>65</v>
      </c>
      <c r="X12" s="51" t="s">
        <v>65</v>
      </c>
      <c r="Y12" s="51" t="s">
        <v>49</v>
      </c>
      <c r="Z12" s="51" t="s">
        <v>49</v>
      </c>
      <c r="AA12" s="51" t="s">
        <v>65</v>
      </c>
      <c r="AB12" s="51" t="s">
        <v>47</v>
      </c>
      <c r="AC12" s="51" t="s">
        <v>48</v>
      </c>
      <c r="AD12" s="51" t="s">
        <v>48</v>
      </c>
      <c r="AE12" s="51" t="s">
        <v>48</v>
      </c>
      <c r="AF12" s="51" t="s">
        <v>65</v>
      </c>
      <c r="AG12" s="51" t="s">
        <v>65</v>
      </c>
      <c r="AH12" s="51" t="s">
        <v>46</v>
      </c>
      <c r="AI12" s="51" t="s">
        <v>46</v>
      </c>
      <c r="AJ12" s="71" t="s">
        <v>65</v>
      </c>
      <c r="AK12" s="171">
        <f t="shared" ca="1" si="6"/>
        <v>7.708333333333333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79" priority="52">
      <formula>OR(F$10=1,F$10=7)</formula>
    </cfRule>
  </conditionalFormatting>
  <conditionalFormatting sqref="F11:AJ12">
    <cfRule type="cellIs" dxfId="1078" priority="26" operator="equal">
      <formula>"A"</formula>
    </cfRule>
    <cfRule type="cellIs" dxfId="1077" priority="27" operator="equal">
      <formula>"D"</formula>
    </cfRule>
    <cfRule type="cellIs" dxfId="1076" priority="28" operator="equal">
      <formula>"P"</formula>
    </cfRule>
    <cfRule type="cellIs" dxfId="1075" priority="29" operator="equal">
      <formula>"G"</formula>
    </cfRule>
    <cfRule type="cellIs" dxfId="1074" priority="30" operator="equal">
      <formula>"Q"</formula>
    </cfRule>
    <cfRule type="cellIs" dxfId="1073" priority="31" operator="equal">
      <formula>"N"</formula>
    </cfRule>
    <cfRule type="cellIs" dxfId="1072" priority="32" operator="equal">
      <formula>"PN"</formula>
    </cfRule>
    <cfRule type="cellIs" dxfId="1071" priority="33" operator="equal">
      <formula>"PJ"</formula>
    </cfRule>
    <cfRule type="cellIs" dxfId="1070" priority="34" operator="equal">
      <formula>"J"</formula>
    </cfRule>
    <cfRule type="cellIs" dxfId="1069" priority="35" operator="equal">
      <formula>"F"</formula>
    </cfRule>
    <cfRule type="cellIs" dxfId="1068" priority="36" operator="equal">
      <formula>"GP"</formula>
    </cfRule>
    <cfRule type="cellIs" dxfId="1067" priority="37" operator="equal">
      <formula>"PM"</formula>
    </cfRule>
    <cfRule type="cellIs" dxfId="1066" priority="38" operator="equal">
      <formula>"GA"</formula>
    </cfRule>
    <cfRule type="cellIs" dxfId="1065" priority="39" operator="equal">
      <formula>"AM"</formula>
    </cfRule>
    <cfRule type="cellIs" dxfId="1064" priority="42" operator="equal">
      <formula>"CV"</formula>
    </cfRule>
    <cfRule type="cellIs" dxfId="1063" priority="43" operator="equal">
      <formula>"ND"</formula>
    </cfRule>
    <cfRule type="cellIs" dxfId="1062" priority="44" operator="equal">
      <formula>"CPA"</formula>
    </cfRule>
    <cfRule type="cellIs" dxfId="1061" priority="45" operator="equal">
      <formula>"MA"</formula>
    </cfRule>
    <cfRule type="cellIs" dxfId="1060" priority="46" operator="equal">
      <formula>"DR"</formula>
    </cfRule>
    <cfRule type="cellIs" dxfId="1059" priority="47" operator="equal">
      <formula>"RC"</formula>
    </cfRule>
    <cfRule type="cellIs" dxfId="1058" priority="49" operator="equal">
      <formula>"CP"</formula>
    </cfRule>
    <cfRule type="expression" dxfId="1057" priority="50">
      <formula>OR(F$10=1,F$10=7)</formula>
    </cfRule>
    <cfRule type="cellIs" dxfId="1056" priority="51" operator="equal">
      <formula>"R"</formula>
    </cfRule>
  </conditionalFormatting>
  <conditionalFormatting sqref="C11:E12">
    <cfRule type="cellIs" dxfId="1055" priority="40" operator="equal">
      <formula>0</formula>
    </cfRule>
  </conditionalFormatting>
  <dataValidations count="1">
    <dataValidation type="list" allowBlank="1" showInputMessage="1" showErrorMessage="1" sqref="F11:AJ12">
      <formula1>"P,CP,ND,MA,RC,F,CPA,DR,AM,GA,Q,PM,GP,G,PJ,PN,J,N,R,D,A,"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3" id="{CADCDF38-2533-4CF0-9AEE-FB93502900CC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tabColor theme="7" tint="0.39997558519241921"/>
    <pageSetUpPr fitToPage="1"/>
  </sheetPr>
  <dimension ref="A1:AT14"/>
  <sheetViews>
    <sheetView showGridLines="0" showZeros="0" topLeftCell="A4" workbookViewId="0">
      <selection activeCell="H23" sqref="H23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Config!E8</f>
        <v>43678</v>
      </c>
    </row>
    <row r="2" spans="1:46" ht="15" hidden="1" thickBot="1">
      <c r="A2" s="10">
        <f>Config!F8</f>
        <v>43708</v>
      </c>
      <c r="F2" s="2">
        <f>IFERROR(WEEKDAY(F3),"")</f>
        <v>5</v>
      </c>
      <c r="G2" s="2">
        <f t="shared" ref="G2:AI2" si="0">IFERROR(WEEKDAY(G3),"")</f>
        <v>6</v>
      </c>
      <c r="H2" s="2">
        <f t="shared" si="0"/>
        <v>7</v>
      </c>
      <c r="I2" s="2">
        <f t="shared" si="0"/>
        <v>1</v>
      </c>
      <c r="J2" s="2">
        <f t="shared" si="0"/>
        <v>2</v>
      </c>
      <c r="K2" s="2">
        <f t="shared" si="0"/>
        <v>3</v>
      </c>
      <c r="L2" s="2">
        <f t="shared" si="0"/>
        <v>4</v>
      </c>
      <c r="M2" s="2">
        <f t="shared" si="0"/>
        <v>5</v>
      </c>
      <c r="N2" s="2">
        <f t="shared" si="0"/>
        <v>6</v>
      </c>
      <c r="O2" s="2">
        <f t="shared" si="0"/>
        <v>7</v>
      </c>
      <c r="P2" s="2">
        <f t="shared" si="0"/>
        <v>1</v>
      </c>
      <c r="Q2" s="2">
        <f t="shared" si="0"/>
        <v>2</v>
      </c>
      <c r="R2" s="2">
        <f t="shared" si="0"/>
        <v>3</v>
      </c>
      <c r="S2" s="2">
        <f t="shared" si="0"/>
        <v>4</v>
      </c>
      <c r="T2" s="2">
        <f t="shared" si="0"/>
        <v>5</v>
      </c>
      <c r="U2" s="2">
        <f t="shared" si="0"/>
        <v>6</v>
      </c>
      <c r="V2" s="2">
        <f t="shared" si="0"/>
        <v>7</v>
      </c>
      <c r="W2" s="2">
        <f t="shared" si="0"/>
        <v>1</v>
      </c>
      <c r="X2" s="2">
        <f t="shared" si="0"/>
        <v>2</v>
      </c>
      <c r="Y2" s="2">
        <f t="shared" si="0"/>
        <v>3</v>
      </c>
      <c r="Z2" s="2">
        <f t="shared" si="0"/>
        <v>4</v>
      </c>
      <c r="AA2" s="2">
        <f t="shared" si="0"/>
        <v>5</v>
      </c>
      <c r="AB2" s="2">
        <f t="shared" si="0"/>
        <v>6</v>
      </c>
      <c r="AC2" s="2">
        <f t="shared" si="0"/>
        <v>7</v>
      </c>
      <c r="AD2" s="2">
        <f t="shared" si="0"/>
        <v>1</v>
      </c>
      <c r="AE2" s="2">
        <f t="shared" si="0"/>
        <v>2</v>
      </c>
      <c r="AF2" s="2">
        <f t="shared" si="0"/>
        <v>3</v>
      </c>
      <c r="AG2" s="2">
        <f t="shared" si="0"/>
        <v>4</v>
      </c>
      <c r="AH2" s="2">
        <f t="shared" si="0"/>
        <v>5</v>
      </c>
      <c r="AI2" s="2">
        <f t="shared" si="0"/>
        <v>6</v>
      </c>
    </row>
    <row r="3" spans="1:46" ht="73.5" hidden="1" customHeight="1" thickBot="1">
      <c r="F3" s="5">
        <f>A1</f>
        <v>43678</v>
      </c>
      <c r="G3" s="5">
        <f>F3+1</f>
        <v>43679</v>
      </c>
      <c r="H3" s="5">
        <f t="shared" ref="H3:AG3" si="1">G3+1</f>
        <v>43680</v>
      </c>
      <c r="I3" s="5">
        <f t="shared" si="1"/>
        <v>43681</v>
      </c>
      <c r="J3" s="5">
        <f t="shared" si="1"/>
        <v>43682</v>
      </c>
      <c r="K3" s="5">
        <f t="shared" si="1"/>
        <v>43683</v>
      </c>
      <c r="L3" s="5">
        <f t="shared" si="1"/>
        <v>43684</v>
      </c>
      <c r="M3" s="5">
        <f t="shared" si="1"/>
        <v>43685</v>
      </c>
      <c r="N3" s="5">
        <f t="shared" si="1"/>
        <v>43686</v>
      </c>
      <c r="O3" s="5">
        <f t="shared" si="1"/>
        <v>43687</v>
      </c>
      <c r="P3" s="5">
        <f t="shared" si="1"/>
        <v>43688</v>
      </c>
      <c r="Q3" s="5">
        <f t="shared" si="1"/>
        <v>43689</v>
      </c>
      <c r="R3" s="5">
        <f t="shared" si="1"/>
        <v>43690</v>
      </c>
      <c r="S3" s="5">
        <f t="shared" si="1"/>
        <v>43691</v>
      </c>
      <c r="T3" s="5">
        <f t="shared" si="1"/>
        <v>43692</v>
      </c>
      <c r="U3" s="5">
        <f t="shared" si="1"/>
        <v>43693</v>
      </c>
      <c r="V3" s="5">
        <f t="shared" si="1"/>
        <v>43694</v>
      </c>
      <c r="W3" s="5">
        <f t="shared" si="1"/>
        <v>43695</v>
      </c>
      <c r="X3" s="5">
        <f t="shared" si="1"/>
        <v>43696</v>
      </c>
      <c r="Y3" s="5">
        <f t="shared" si="1"/>
        <v>43697</v>
      </c>
      <c r="Z3" s="5">
        <f t="shared" si="1"/>
        <v>43698</v>
      </c>
      <c r="AA3" s="5">
        <f t="shared" si="1"/>
        <v>43699</v>
      </c>
      <c r="AB3" s="5">
        <f t="shared" si="1"/>
        <v>43700</v>
      </c>
      <c r="AC3" s="5">
        <f t="shared" si="1"/>
        <v>43701</v>
      </c>
      <c r="AD3" s="5">
        <f t="shared" si="1"/>
        <v>43702</v>
      </c>
      <c r="AE3" s="5">
        <f t="shared" si="1"/>
        <v>43703</v>
      </c>
      <c r="AF3" s="5">
        <f t="shared" si="1"/>
        <v>43704</v>
      </c>
      <c r="AG3" s="5">
        <f t="shared" si="1"/>
        <v>43705</v>
      </c>
      <c r="AH3" s="5">
        <f>IFERROR(IF(AG3+1&gt;A2,"",AG3+1),"")</f>
        <v>43706</v>
      </c>
      <c r="AI3" s="5">
        <f>IFERROR(IF(AH3+1&gt;A2,"",AH3+1),"")</f>
        <v>43707</v>
      </c>
      <c r="AJ3" s="5">
        <f>IFERROR(IF(AI3+1&gt;A2,"",AI3+1),"")</f>
        <v>43708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août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5</v>
      </c>
      <c r="G10" s="8">
        <f t="shared" ref="G10:AJ10" si="4">IFERROR(WEEKDAY(G3),"")</f>
        <v>6</v>
      </c>
      <c r="H10" s="8">
        <f t="shared" si="4"/>
        <v>7</v>
      </c>
      <c r="I10" s="8">
        <f t="shared" si="4"/>
        <v>1</v>
      </c>
      <c r="J10" s="8">
        <f t="shared" si="4"/>
        <v>2</v>
      </c>
      <c r="K10" s="8">
        <f t="shared" si="4"/>
        <v>3</v>
      </c>
      <c r="L10" s="8">
        <f t="shared" si="4"/>
        <v>4</v>
      </c>
      <c r="M10" s="8">
        <f t="shared" si="4"/>
        <v>5</v>
      </c>
      <c r="N10" s="8">
        <f t="shared" si="4"/>
        <v>6</v>
      </c>
      <c r="O10" s="8">
        <f t="shared" si="4"/>
        <v>7</v>
      </c>
      <c r="P10" s="8">
        <f t="shared" si="4"/>
        <v>1</v>
      </c>
      <c r="Q10" s="8">
        <f t="shared" si="4"/>
        <v>2</v>
      </c>
      <c r="R10" s="8">
        <f t="shared" si="4"/>
        <v>3</v>
      </c>
      <c r="S10" s="8">
        <f t="shared" si="4"/>
        <v>4</v>
      </c>
      <c r="T10" s="8">
        <f t="shared" si="4"/>
        <v>5</v>
      </c>
      <c r="U10" s="8">
        <f t="shared" si="4"/>
        <v>6</v>
      </c>
      <c r="V10" s="8">
        <f>IFERROR(WEEKDAY(V3),"")</f>
        <v>7</v>
      </c>
      <c r="W10" s="6">
        <f t="shared" si="4"/>
        <v>1</v>
      </c>
      <c r="X10" s="8">
        <f t="shared" si="4"/>
        <v>2</v>
      </c>
      <c r="Y10" s="8">
        <f t="shared" si="4"/>
        <v>3</v>
      </c>
      <c r="Z10" s="8">
        <f t="shared" si="4"/>
        <v>4</v>
      </c>
      <c r="AA10" s="8">
        <f t="shared" si="4"/>
        <v>5</v>
      </c>
      <c r="AB10" s="8">
        <f t="shared" si="4"/>
        <v>6</v>
      </c>
      <c r="AC10" s="8">
        <f t="shared" si="4"/>
        <v>7</v>
      </c>
      <c r="AD10" s="8">
        <f t="shared" si="4"/>
        <v>1</v>
      </c>
      <c r="AE10" s="8">
        <f t="shared" si="4"/>
        <v>2</v>
      </c>
      <c r="AF10" s="8">
        <f t="shared" si="4"/>
        <v>3</v>
      </c>
      <c r="AG10" s="8">
        <f t="shared" si="4"/>
        <v>4</v>
      </c>
      <c r="AH10" s="8">
        <f t="shared" si="4"/>
        <v>5</v>
      </c>
      <c r="AI10" s="8">
        <f t="shared" si="4"/>
        <v>6</v>
      </c>
      <c r="AJ10" s="69">
        <f t="shared" si="4"/>
        <v>7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41</v>
      </c>
      <c r="G11" s="50" t="s">
        <v>41</v>
      </c>
      <c r="H11" s="50" t="s">
        <v>65</v>
      </c>
      <c r="I11" s="50" t="s">
        <v>65</v>
      </c>
      <c r="J11" s="49" t="s">
        <v>62</v>
      </c>
      <c r="K11" s="49" t="s">
        <v>62</v>
      </c>
      <c r="L11" s="49" t="s">
        <v>62</v>
      </c>
      <c r="M11" s="50" t="s">
        <v>65</v>
      </c>
      <c r="N11" s="50" t="s">
        <v>65</v>
      </c>
      <c r="O11" s="50" t="s">
        <v>49</v>
      </c>
      <c r="P11" s="49" t="s">
        <v>49</v>
      </c>
      <c r="Q11" s="49" t="s">
        <v>47</v>
      </c>
      <c r="R11" s="49" t="s">
        <v>65</v>
      </c>
      <c r="S11" s="50" t="s">
        <v>47</v>
      </c>
      <c r="T11" s="50" t="s">
        <v>47</v>
      </c>
      <c r="U11" s="50" t="s">
        <v>47</v>
      </c>
      <c r="V11" s="50" t="s">
        <v>65</v>
      </c>
      <c r="W11" s="50" t="s">
        <v>65</v>
      </c>
      <c r="X11" s="50" t="s">
        <v>62</v>
      </c>
      <c r="Y11" s="50" t="s">
        <v>62</v>
      </c>
      <c r="Z11" s="50" t="s">
        <v>62</v>
      </c>
      <c r="AA11" s="50" t="s">
        <v>65</v>
      </c>
      <c r="AB11" s="50" t="s">
        <v>65</v>
      </c>
      <c r="AC11" s="50" t="s">
        <v>49</v>
      </c>
      <c r="AD11" s="50" t="s">
        <v>49</v>
      </c>
      <c r="AE11" s="50" t="s">
        <v>65</v>
      </c>
      <c r="AF11" s="50" t="s">
        <v>47</v>
      </c>
      <c r="AG11" s="50" t="s">
        <v>48</v>
      </c>
      <c r="AH11" s="50" t="s">
        <v>48</v>
      </c>
      <c r="AI11" s="50" t="s">
        <v>48</v>
      </c>
      <c r="AJ11" s="70" t="s">
        <v>65</v>
      </c>
      <c r="AK11" s="174">
        <f t="shared" ref="AK11:AK12" ca="1" si="6">TotH(F11:AJ11)</f>
        <v>7.8333333333333321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62</v>
      </c>
      <c r="H12" s="51" t="s">
        <v>50</v>
      </c>
      <c r="I12" s="52" t="s">
        <v>50</v>
      </c>
      <c r="J12" s="51" t="s">
        <v>65</v>
      </c>
      <c r="K12" s="51" t="s">
        <v>65</v>
      </c>
      <c r="L12" s="51" t="s">
        <v>46</v>
      </c>
      <c r="M12" s="52" t="s">
        <v>46</v>
      </c>
      <c r="N12" s="51" t="s">
        <v>46</v>
      </c>
      <c r="O12" s="51" t="s">
        <v>65</v>
      </c>
      <c r="P12" s="51" t="s">
        <v>65</v>
      </c>
      <c r="Q12" s="51" t="s">
        <v>41</v>
      </c>
      <c r="R12" s="51" t="s">
        <v>41</v>
      </c>
      <c r="S12" s="51" t="s">
        <v>65</v>
      </c>
      <c r="T12" s="51" t="s">
        <v>62</v>
      </c>
      <c r="U12" s="51" t="s">
        <v>62</v>
      </c>
      <c r="V12" s="51" t="s">
        <v>50</v>
      </c>
      <c r="W12" s="51" t="s">
        <v>50</v>
      </c>
      <c r="X12" s="51" t="s">
        <v>65</v>
      </c>
      <c r="Y12" s="51" t="s">
        <v>65</v>
      </c>
      <c r="Z12" s="51" t="s">
        <v>41</v>
      </c>
      <c r="AA12" s="51" t="s">
        <v>41</v>
      </c>
      <c r="AB12" s="51" t="s">
        <v>41</v>
      </c>
      <c r="AC12" s="51" t="s">
        <v>65</v>
      </c>
      <c r="AD12" s="51" t="s">
        <v>65</v>
      </c>
      <c r="AE12" s="51" t="s">
        <v>62</v>
      </c>
      <c r="AF12" s="51" t="s">
        <v>62</v>
      </c>
      <c r="AG12" s="51" t="s">
        <v>62</v>
      </c>
      <c r="AH12" s="51" t="s">
        <v>65</v>
      </c>
      <c r="AI12" s="51" t="s">
        <v>65</v>
      </c>
      <c r="AJ12" s="71" t="s">
        <v>49</v>
      </c>
      <c r="AK12" s="171">
        <f t="shared" ca="1" si="6"/>
        <v>7.8749999999999991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54" priority="52">
      <formula>OR(F$10=1,F$10=7)</formula>
    </cfRule>
  </conditionalFormatting>
  <conditionalFormatting sqref="F11:AJ12">
    <cfRule type="cellIs" dxfId="1053" priority="26" operator="equal">
      <formula>"A"</formula>
    </cfRule>
    <cfRule type="cellIs" dxfId="1052" priority="27" operator="equal">
      <formula>"D"</formula>
    </cfRule>
    <cfRule type="cellIs" dxfId="1051" priority="28" operator="equal">
      <formula>"P"</formula>
    </cfRule>
    <cfRule type="cellIs" dxfId="1050" priority="29" operator="equal">
      <formula>"G"</formula>
    </cfRule>
    <cfRule type="cellIs" dxfId="1049" priority="30" operator="equal">
      <formula>"Q"</formula>
    </cfRule>
    <cfRule type="cellIs" dxfId="1048" priority="31" operator="equal">
      <formula>"N"</formula>
    </cfRule>
    <cfRule type="cellIs" dxfId="1047" priority="32" operator="equal">
      <formula>"PN"</formula>
    </cfRule>
    <cfRule type="cellIs" dxfId="1046" priority="33" operator="equal">
      <formula>"PJ"</formula>
    </cfRule>
    <cfRule type="cellIs" dxfId="1045" priority="34" operator="equal">
      <formula>"J"</formula>
    </cfRule>
    <cfRule type="cellIs" dxfId="1044" priority="35" operator="equal">
      <formula>"F"</formula>
    </cfRule>
    <cfRule type="cellIs" dxfId="1043" priority="36" operator="equal">
      <formula>"GP"</formula>
    </cfRule>
    <cfRule type="cellIs" dxfId="1042" priority="37" operator="equal">
      <formula>"PM"</formula>
    </cfRule>
    <cfRule type="cellIs" dxfId="1041" priority="38" operator="equal">
      <formula>"GA"</formula>
    </cfRule>
    <cfRule type="cellIs" dxfId="1040" priority="39" operator="equal">
      <formula>"AM"</formula>
    </cfRule>
    <cfRule type="cellIs" dxfId="1039" priority="42" operator="equal">
      <formula>"CV"</formula>
    </cfRule>
    <cfRule type="cellIs" dxfId="1038" priority="43" operator="equal">
      <formula>"ND"</formula>
    </cfRule>
    <cfRule type="cellIs" dxfId="1037" priority="44" operator="equal">
      <formula>"CPA"</formula>
    </cfRule>
    <cfRule type="cellIs" dxfId="1036" priority="45" operator="equal">
      <formula>"MA"</formula>
    </cfRule>
    <cfRule type="cellIs" dxfId="1035" priority="46" operator="equal">
      <formula>"DR"</formula>
    </cfRule>
    <cfRule type="cellIs" dxfId="1034" priority="47" operator="equal">
      <formula>"RC"</formula>
    </cfRule>
    <cfRule type="cellIs" dxfId="1033" priority="49" operator="equal">
      <formula>"CP"</formula>
    </cfRule>
    <cfRule type="expression" dxfId="1032" priority="50">
      <formula>OR(F$10=1,F$10=7)</formula>
    </cfRule>
    <cfRule type="cellIs" dxfId="1031" priority="51" operator="equal">
      <formula>"R"</formula>
    </cfRule>
  </conditionalFormatting>
  <conditionalFormatting sqref="C11:E12">
    <cfRule type="cellIs" dxfId="1030" priority="40" operator="equal">
      <formula>0</formula>
    </cfRule>
  </conditionalFormatting>
  <dataValidations count="1">
    <dataValidation type="list" allowBlank="1" showInputMessage="1" showErrorMessage="1" sqref="F11:AJ12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5" id="{52014D82-5712-4F23-8F15-DA6762B5D394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4">
    <tabColor theme="4" tint="-0.499984740745262"/>
    <pageSetUpPr fitToPage="1"/>
  </sheetPr>
  <dimension ref="A1:AT14"/>
  <sheetViews>
    <sheetView showGridLines="0" showZeros="0" topLeftCell="A4" workbookViewId="0">
      <selection activeCell="R22" sqref="R22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Config!E9</f>
        <v>43709</v>
      </c>
    </row>
    <row r="2" spans="1:46" ht="15" hidden="1" thickBot="1">
      <c r="A2" s="10">
        <f>Config!F9</f>
        <v>43738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43709</v>
      </c>
      <c r="G3" s="5">
        <f>F3+1</f>
        <v>43710</v>
      </c>
      <c r="H3" s="5">
        <f t="shared" ref="H3:AG3" si="1">G3+1</f>
        <v>43711</v>
      </c>
      <c r="I3" s="5">
        <f t="shared" si="1"/>
        <v>43712</v>
      </c>
      <c r="J3" s="5">
        <f t="shared" si="1"/>
        <v>43713</v>
      </c>
      <c r="K3" s="5">
        <f t="shared" si="1"/>
        <v>43714</v>
      </c>
      <c r="L3" s="5">
        <f t="shared" si="1"/>
        <v>43715</v>
      </c>
      <c r="M3" s="5">
        <f t="shared" si="1"/>
        <v>43716</v>
      </c>
      <c r="N3" s="5">
        <f t="shared" si="1"/>
        <v>43717</v>
      </c>
      <c r="O3" s="5">
        <f t="shared" si="1"/>
        <v>43718</v>
      </c>
      <c r="P3" s="5">
        <f t="shared" si="1"/>
        <v>43719</v>
      </c>
      <c r="Q3" s="5">
        <f t="shared" si="1"/>
        <v>43720</v>
      </c>
      <c r="R3" s="5">
        <f t="shared" si="1"/>
        <v>43721</v>
      </c>
      <c r="S3" s="5">
        <f t="shared" si="1"/>
        <v>43722</v>
      </c>
      <c r="T3" s="5">
        <f t="shared" si="1"/>
        <v>43723</v>
      </c>
      <c r="U3" s="5">
        <f t="shared" si="1"/>
        <v>43724</v>
      </c>
      <c r="V3" s="5">
        <f t="shared" si="1"/>
        <v>43725</v>
      </c>
      <c r="W3" s="5">
        <f t="shared" si="1"/>
        <v>43726</v>
      </c>
      <c r="X3" s="5">
        <f t="shared" si="1"/>
        <v>43727</v>
      </c>
      <c r="Y3" s="5">
        <f t="shared" si="1"/>
        <v>43728</v>
      </c>
      <c r="Z3" s="5">
        <f t="shared" si="1"/>
        <v>43729</v>
      </c>
      <c r="AA3" s="5">
        <f t="shared" si="1"/>
        <v>43730</v>
      </c>
      <c r="AB3" s="5">
        <f t="shared" si="1"/>
        <v>43731</v>
      </c>
      <c r="AC3" s="5">
        <f t="shared" si="1"/>
        <v>43732</v>
      </c>
      <c r="AD3" s="5">
        <f t="shared" si="1"/>
        <v>43733</v>
      </c>
      <c r="AE3" s="5">
        <f t="shared" si="1"/>
        <v>43734</v>
      </c>
      <c r="AF3" s="5">
        <f t="shared" si="1"/>
        <v>43735</v>
      </c>
      <c r="AG3" s="5">
        <f t="shared" si="1"/>
        <v>43736</v>
      </c>
      <c r="AH3" s="5">
        <f>IFERROR(IF(AG3+1&gt;A2,"",AG3+1),"")</f>
        <v>43737</v>
      </c>
      <c r="AI3" s="5">
        <f>IFERROR(IF(AH3+1&gt;A2,"",AH3+1),"")</f>
        <v>43738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septembre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46</v>
      </c>
      <c r="H11" s="50" t="s">
        <v>46</v>
      </c>
      <c r="I11" s="50" t="s">
        <v>65</v>
      </c>
      <c r="J11" s="49" t="s">
        <v>62</v>
      </c>
      <c r="K11" s="49" t="s">
        <v>62</v>
      </c>
      <c r="L11" s="49" t="s">
        <v>50</v>
      </c>
      <c r="M11" s="50" t="s">
        <v>50</v>
      </c>
      <c r="N11" s="50" t="s">
        <v>65</v>
      </c>
      <c r="O11" s="50" t="s">
        <v>65</v>
      </c>
      <c r="P11" s="49" t="s">
        <v>46</v>
      </c>
      <c r="Q11" s="49" t="s">
        <v>46</v>
      </c>
      <c r="R11" s="49" t="s">
        <v>46</v>
      </c>
      <c r="S11" s="50" t="s">
        <v>65</v>
      </c>
      <c r="T11" s="50" t="s">
        <v>65</v>
      </c>
      <c r="U11" s="50" t="s">
        <v>41</v>
      </c>
      <c r="V11" s="50" t="s">
        <v>41</v>
      </c>
      <c r="W11" s="50" t="s">
        <v>65</v>
      </c>
      <c r="X11" s="50" t="s">
        <v>62</v>
      </c>
      <c r="Y11" s="50" t="s">
        <v>62</v>
      </c>
      <c r="Z11" s="50" t="s">
        <v>50</v>
      </c>
      <c r="AA11" s="50" t="s">
        <v>50</v>
      </c>
      <c r="AB11" s="50" t="s">
        <v>65</v>
      </c>
      <c r="AC11" s="50" t="s">
        <v>65</v>
      </c>
      <c r="AD11" s="50" t="s">
        <v>41</v>
      </c>
      <c r="AE11" s="50" t="s">
        <v>41</v>
      </c>
      <c r="AF11" s="50" t="s">
        <v>41</v>
      </c>
      <c r="AG11" s="50" t="s">
        <v>65</v>
      </c>
      <c r="AH11" s="50" t="s">
        <v>65</v>
      </c>
      <c r="AI11" s="50" t="s">
        <v>62</v>
      </c>
      <c r="AJ11" s="70"/>
      <c r="AK11" s="174">
        <f t="shared" ref="AK11:AK12" ca="1" si="6">TotH(F11:AJ11)</f>
        <v>7.4166666666666652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49</v>
      </c>
      <c r="G12" s="51" t="s">
        <v>47</v>
      </c>
      <c r="H12" s="51" t="s">
        <v>65</v>
      </c>
      <c r="I12" s="52" t="s">
        <v>47</v>
      </c>
      <c r="J12" s="51" t="s">
        <v>47</v>
      </c>
      <c r="K12" s="51" t="s">
        <v>47</v>
      </c>
      <c r="L12" s="51" t="s">
        <v>65</v>
      </c>
      <c r="M12" s="52" t="s">
        <v>65</v>
      </c>
      <c r="N12" s="51" t="s">
        <v>62</v>
      </c>
      <c r="O12" s="51" t="s">
        <v>62</v>
      </c>
      <c r="P12" s="51" t="s">
        <v>62</v>
      </c>
      <c r="Q12" s="51" t="s">
        <v>65</v>
      </c>
      <c r="R12" s="51" t="s">
        <v>65</v>
      </c>
      <c r="S12" s="51" t="s">
        <v>49</v>
      </c>
      <c r="T12" s="51" t="s">
        <v>49</v>
      </c>
      <c r="U12" s="51" t="s">
        <v>65</v>
      </c>
      <c r="V12" s="51" t="s">
        <v>47</v>
      </c>
      <c r="W12" s="51" t="s">
        <v>48</v>
      </c>
      <c r="X12" s="51" t="s">
        <v>48</v>
      </c>
      <c r="Y12" s="51" t="s">
        <v>48</v>
      </c>
      <c r="Z12" s="51" t="s">
        <v>65</v>
      </c>
      <c r="AA12" s="51" t="s">
        <v>65</v>
      </c>
      <c r="AB12" s="51" t="s">
        <v>46</v>
      </c>
      <c r="AC12" s="51" t="s">
        <v>46</v>
      </c>
      <c r="AD12" s="51" t="s">
        <v>65</v>
      </c>
      <c r="AE12" s="51" t="s">
        <v>62</v>
      </c>
      <c r="AF12" s="51" t="s">
        <v>62</v>
      </c>
      <c r="AG12" s="51" t="s">
        <v>50</v>
      </c>
      <c r="AH12" s="51" t="s">
        <v>50</v>
      </c>
      <c r="AI12" s="51" t="s">
        <v>65</v>
      </c>
      <c r="AJ12" s="71"/>
      <c r="AK12" s="171">
        <f t="shared" ca="1" si="6"/>
        <v>7.9166666666666661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29" priority="51">
      <formula>OR(F$10=1,F$10=7)</formula>
    </cfRule>
  </conditionalFormatting>
  <conditionalFormatting sqref="F11:AJ12">
    <cfRule type="cellIs" dxfId="1028" priority="26" operator="equal">
      <formula>"A"</formula>
    </cfRule>
    <cfRule type="cellIs" dxfId="1027" priority="27" operator="equal">
      <formula>"D"</formula>
    </cfRule>
    <cfRule type="cellIs" dxfId="1026" priority="28" operator="equal">
      <formula>"P"</formula>
    </cfRule>
    <cfRule type="cellIs" dxfId="1025" priority="29" operator="equal">
      <formula>"G"</formula>
    </cfRule>
    <cfRule type="cellIs" dxfId="1024" priority="30" operator="equal">
      <formula>"Q"</formula>
    </cfRule>
    <cfRule type="cellIs" dxfId="1023" priority="31" operator="equal">
      <formula>"N"</formula>
    </cfRule>
    <cfRule type="cellIs" dxfId="1022" priority="32" operator="equal">
      <formula>"PN"</formula>
    </cfRule>
    <cfRule type="cellIs" dxfId="1021" priority="33" operator="equal">
      <formula>"PJ"</formula>
    </cfRule>
    <cfRule type="cellIs" dxfId="1020" priority="34" operator="equal">
      <formula>"J"</formula>
    </cfRule>
    <cfRule type="cellIs" dxfId="1019" priority="35" operator="equal">
      <formula>"F"</formula>
    </cfRule>
    <cfRule type="cellIs" dxfId="1018" priority="36" operator="equal">
      <formula>"GP"</formula>
    </cfRule>
    <cfRule type="cellIs" dxfId="1017" priority="37" operator="equal">
      <formula>"PM"</formula>
    </cfRule>
    <cfRule type="cellIs" dxfId="1016" priority="38" operator="equal">
      <formula>"GA"</formula>
    </cfRule>
    <cfRule type="cellIs" dxfId="1015" priority="39" operator="equal">
      <formula>"AM"</formula>
    </cfRule>
    <cfRule type="cellIs" dxfId="1014" priority="41" operator="equal">
      <formula>"CV"</formula>
    </cfRule>
    <cfRule type="cellIs" dxfId="1013" priority="42" operator="equal">
      <formula>"ND"</formula>
    </cfRule>
    <cfRule type="cellIs" dxfId="1012" priority="43" operator="equal">
      <formula>"CPA"</formula>
    </cfRule>
    <cfRule type="cellIs" dxfId="1011" priority="44" operator="equal">
      <formula>"MA"</formula>
    </cfRule>
    <cfRule type="cellIs" dxfId="1010" priority="45" operator="equal">
      <formula>"DR"</formula>
    </cfRule>
    <cfRule type="cellIs" dxfId="1009" priority="46" operator="equal">
      <formula>"RC"</formula>
    </cfRule>
    <cfRule type="cellIs" dxfId="1008" priority="48" operator="equal">
      <formula>"CP"</formula>
    </cfRule>
    <cfRule type="expression" dxfId="1007" priority="49">
      <formula>OR(F$10=1,F$10=7)</formula>
    </cfRule>
    <cfRule type="cellIs" dxfId="1006" priority="50" operator="equal">
      <formula>"R"</formula>
    </cfRule>
  </conditionalFormatting>
  <conditionalFormatting sqref="C11:E12">
    <cfRule type="cellIs" dxfId="1005" priority="40" operator="equal">
      <formula>0</formula>
    </cfRule>
  </conditionalFormatting>
  <dataValidations count="1">
    <dataValidation type="list" allowBlank="1" showInputMessage="1" showErrorMessage="1" sqref="F11:AJ12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7" id="{D34F025E-E1CB-499B-9A0E-FAFFBF2ED0BA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>
    <tabColor theme="4" tint="-0.499984740745262"/>
    <pageSetUpPr fitToPage="1"/>
  </sheetPr>
  <dimension ref="A1:AT14"/>
  <sheetViews>
    <sheetView showGridLines="0" showZeros="0" topLeftCell="A4" workbookViewId="0">
      <selection activeCell="K27" sqref="K27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Config!E10</f>
        <v>43739</v>
      </c>
    </row>
    <row r="2" spans="1:46" ht="15" hidden="1" thickBot="1">
      <c r="A2" s="10">
        <f>Config!F10</f>
        <v>43769</v>
      </c>
      <c r="F2" s="2">
        <f>IFERROR(WEEKDAY(F3),"")</f>
        <v>3</v>
      </c>
      <c r="G2" s="2">
        <f t="shared" ref="G2:AI2" si="0">IFERROR(WEEKDAY(G3),"")</f>
        <v>4</v>
      </c>
      <c r="H2" s="2">
        <f t="shared" si="0"/>
        <v>5</v>
      </c>
      <c r="I2" s="2">
        <f t="shared" si="0"/>
        <v>6</v>
      </c>
      <c r="J2" s="2">
        <f t="shared" si="0"/>
        <v>7</v>
      </c>
      <c r="K2" s="2">
        <f t="shared" si="0"/>
        <v>1</v>
      </c>
      <c r="L2" s="2">
        <f t="shared" si="0"/>
        <v>2</v>
      </c>
      <c r="M2" s="2">
        <f t="shared" si="0"/>
        <v>3</v>
      </c>
      <c r="N2" s="2">
        <f t="shared" si="0"/>
        <v>4</v>
      </c>
      <c r="O2" s="2">
        <f t="shared" si="0"/>
        <v>5</v>
      </c>
      <c r="P2" s="2">
        <f t="shared" si="0"/>
        <v>6</v>
      </c>
      <c r="Q2" s="2">
        <f t="shared" si="0"/>
        <v>7</v>
      </c>
      <c r="R2" s="2">
        <f t="shared" si="0"/>
        <v>1</v>
      </c>
      <c r="S2" s="2">
        <f t="shared" si="0"/>
        <v>2</v>
      </c>
      <c r="T2" s="2">
        <f t="shared" si="0"/>
        <v>3</v>
      </c>
      <c r="U2" s="2">
        <f t="shared" si="0"/>
        <v>4</v>
      </c>
      <c r="V2" s="2">
        <f t="shared" si="0"/>
        <v>5</v>
      </c>
      <c r="W2" s="2">
        <f t="shared" si="0"/>
        <v>6</v>
      </c>
      <c r="X2" s="2">
        <f t="shared" si="0"/>
        <v>7</v>
      </c>
      <c r="Y2" s="2">
        <f t="shared" si="0"/>
        <v>1</v>
      </c>
      <c r="Z2" s="2">
        <f t="shared" si="0"/>
        <v>2</v>
      </c>
      <c r="AA2" s="2">
        <f t="shared" si="0"/>
        <v>3</v>
      </c>
      <c r="AB2" s="2">
        <f t="shared" si="0"/>
        <v>4</v>
      </c>
      <c r="AC2" s="2">
        <f t="shared" si="0"/>
        <v>5</v>
      </c>
      <c r="AD2" s="2">
        <f t="shared" si="0"/>
        <v>6</v>
      </c>
      <c r="AE2" s="2">
        <f t="shared" si="0"/>
        <v>7</v>
      </c>
      <c r="AF2" s="2">
        <f t="shared" si="0"/>
        <v>1</v>
      </c>
      <c r="AG2" s="2">
        <f t="shared" si="0"/>
        <v>2</v>
      </c>
      <c r="AH2" s="2">
        <f t="shared" si="0"/>
        <v>3</v>
      </c>
      <c r="AI2" s="2">
        <f t="shared" si="0"/>
        <v>4</v>
      </c>
    </row>
    <row r="3" spans="1:46" ht="73.5" hidden="1" customHeight="1" thickBot="1">
      <c r="F3" s="5">
        <f>A1</f>
        <v>43739</v>
      </c>
      <c r="G3" s="5">
        <f>F3+1</f>
        <v>43740</v>
      </c>
      <c r="H3" s="5">
        <f t="shared" ref="H3:AG3" si="1">G3+1</f>
        <v>43741</v>
      </c>
      <c r="I3" s="5">
        <f t="shared" si="1"/>
        <v>43742</v>
      </c>
      <c r="J3" s="5">
        <f t="shared" si="1"/>
        <v>43743</v>
      </c>
      <c r="K3" s="5">
        <f t="shared" si="1"/>
        <v>43744</v>
      </c>
      <c r="L3" s="5">
        <f t="shared" si="1"/>
        <v>43745</v>
      </c>
      <c r="M3" s="5">
        <f t="shared" si="1"/>
        <v>43746</v>
      </c>
      <c r="N3" s="5">
        <f t="shared" si="1"/>
        <v>43747</v>
      </c>
      <c r="O3" s="5">
        <f t="shared" si="1"/>
        <v>43748</v>
      </c>
      <c r="P3" s="5">
        <f t="shared" si="1"/>
        <v>43749</v>
      </c>
      <c r="Q3" s="5">
        <f t="shared" si="1"/>
        <v>43750</v>
      </c>
      <c r="R3" s="5">
        <f t="shared" si="1"/>
        <v>43751</v>
      </c>
      <c r="S3" s="5">
        <f t="shared" si="1"/>
        <v>43752</v>
      </c>
      <c r="T3" s="5">
        <f t="shared" si="1"/>
        <v>43753</v>
      </c>
      <c r="U3" s="5">
        <f t="shared" si="1"/>
        <v>43754</v>
      </c>
      <c r="V3" s="5">
        <f t="shared" si="1"/>
        <v>43755</v>
      </c>
      <c r="W3" s="5">
        <f t="shared" si="1"/>
        <v>43756</v>
      </c>
      <c r="X3" s="5">
        <f t="shared" si="1"/>
        <v>43757</v>
      </c>
      <c r="Y3" s="5">
        <f t="shared" si="1"/>
        <v>43758</v>
      </c>
      <c r="Z3" s="5">
        <f t="shared" si="1"/>
        <v>43759</v>
      </c>
      <c r="AA3" s="5">
        <f t="shared" si="1"/>
        <v>43760</v>
      </c>
      <c r="AB3" s="5">
        <f t="shared" si="1"/>
        <v>43761</v>
      </c>
      <c r="AC3" s="5">
        <f t="shared" si="1"/>
        <v>43762</v>
      </c>
      <c r="AD3" s="5">
        <f t="shared" si="1"/>
        <v>43763</v>
      </c>
      <c r="AE3" s="5">
        <f t="shared" si="1"/>
        <v>43764</v>
      </c>
      <c r="AF3" s="5">
        <f t="shared" si="1"/>
        <v>43765</v>
      </c>
      <c r="AG3" s="5">
        <f t="shared" si="1"/>
        <v>43766</v>
      </c>
      <c r="AH3" s="5">
        <f>IFERROR(IF(AG3+1&gt;A2,"",AG3+1),"")</f>
        <v>43767</v>
      </c>
      <c r="AI3" s="5">
        <f>IFERROR(IF(AH3+1&gt;A2,"",AH3+1),"")</f>
        <v>43768</v>
      </c>
      <c r="AJ3" s="5">
        <f>IFERROR(IF(AI3+1&gt;A2,"",AI3+1),"")</f>
        <v>43769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octobre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3</v>
      </c>
      <c r="G10" s="8">
        <f t="shared" ref="G10:AJ10" si="4">IFERROR(WEEKDAY(G3),"")</f>
        <v>4</v>
      </c>
      <c r="H10" s="8">
        <f t="shared" si="4"/>
        <v>5</v>
      </c>
      <c r="I10" s="8">
        <f t="shared" si="4"/>
        <v>6</v>
      </c>
      <c r="J10" s="8">
        <f t="shared" si="4"/>
        <v>7</v>
      </c>
      <c r="K10" s="8">
        <f t="shared" si="4"/>
        <v>1</v>
      </c>
      <c r="L10" s="8">
        <f t="shared" si="4"/>
        <v>2</v>
      </c>
      <c r="M10" s="8">
        <f t="shared" si="4"/>
        <v>3</v>
      </c>
      <c r="N10" s="8">
        <f t="shared" si="4"/>
        <v>4</v>
      </c>
      <c r="O10" s="8">
        <f t="shared" si="4"/>
        <v>5</v>
      </c>
      <c r="P10" s="8">
        <f t="shared" si="4"/>
        <v>6</v>
      </c>
      <c r="Q10" s="8">
        <f t="shared" si="4"/>
        <v>7</v>
      </c>
      <c r="R10" s="8">
        <f t="shared" si="4"/>
        <v>1</v>
      </c>
      <c r="S10" s="8">
        <f t="shared" si="4"/>
        <v>2</v>
      </c>
      <c r="T10" s="8">
        <f t="shared" si="4"/>
        <v>3</v>
      </c>
      <c r="U10" s="8">
        <f t="shared" si="4"/>
        <v>4</v>
      </c>
      <c r="V10" s="8">
        <f>IFERROR(WEEKDAY(V3),"")</f>
        <v>5</v>
      </c>
      <c r="W10" s="6">
        <f t="shared" si="4"/>
        <v>6</v>
      </c>
      <c r="X10" s="8">
        <f t="shared" si="4"/>
        <v>7</v>
      </c>
      <c r="Y10" s="8">
        <f t="shared" si="4"/>
        <v>1</v>
      </c>
      <c r="Z10" s="8">
        <f t="shared" si="4"/>
        <v>2</v>
      </c>
      <c r="AA10" s="8">
        <f t="shared" si="4"/>
        <v>3</v>
      </c>
      <c r="AB10" s="8">
        <f t="shared" si="4"/>
        <v>4</v>
      </c>
      <c r="AC10" s="8">
        <f t="shared" si="4"/>
        <v>5</v>
      </c>
      <c r="AD10" s="8">
        <f t="shared" si="4"/>
        <v>6</v>
      </c>
      <c r="AE10" s="8">
        <f t="shared" si="4"/>
        <v>7</v>
      </c>
      <c r="AF10" s="8">
        <f t="shared" si="4"/>
        <v>1</v>
      </c>
      <c r="AG10" s="8">
        <f t="shared" si="4"/>
        <v>2</v>
      </c>
      <c r="AH10" s="8">
        <f t="shared" si="4"/>
        <v>3</v>
      </c>
      <c r="AI10" s="8">
        <f t="shared" si="4"/>
        <v>4</v>
      </c>
      <c r="AJ10" s="69">
        <f t="shared" si="4"/>
        <v>5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62</v>
      </c>
      <c r="H11" s="50" t="s">
        <v>65</v>
      </c>
      <c r="I11" s="50" t="s">
        <v>65</v>
      </c>
      <c r="J11" s="49" t="s">
        <v>49</v>
      </c>
      <c r="K11" s="49" t="s">
        <v>49</v>
      </c>
      <c r="L11" s="49" t="s">
        <v>47</v>
      </c>
      <c r="M11" s="50" t="s">
        <v>65</v>
      </c>
      <c r="N11" s="50" t="s">
        <v>47</v>
      </c>
      <c r="O11" s="50" t="s">
        <v>47</v>
      </c>
      <c r="P11" s="50" t="s">
        <v>47</v>
      </c>
      <c r="Q11" s="50" t="s">
        <v>65</v>
      </c>
      <c r="R11" s="50" t="s">
        <v>65</v>
      </c>
      <c r="S11" s="50" t="s">
        <v>62</v>
      </c>
      <c r="T11" s="50" t="s">
        <v>62</v>
      </c>
      <c r="U11" s="50" t="s">
        <v>62</v>
      </c>
      <c r="V11" s="50" t="s">
        <v>65</v>
      </c>
      <c r="W11" s="50" t="s">
        <v>65</v>
      </c>
      <c r="X11" s="50" t="s">
        <v>49</v>
      </c>
      <c r="Y11" s="50" t="s">
        <v>49</v>
      </c>
      <c r="Z11" s="50" t="s">
        <v>65</v>
      </c>
      <c r="AA11" s="50" t="s">
        <v>47</v>
      </c>
      <c r="AB11" s="50" t="s">
        <v>48</v>
      </c>
      <c r="AC11" s="50" t="s">
        <v>48</v>
      </c>
      <c r="AD11" s="50" t="s">
        <v>48</v>
      </c>
      <c r="AE11" s="49" t="s">
        <v>65</v>
      </c>
      <c r="AF11" s="50" t="s">
        <v>65</v>
      </c>
      <c r="AG11" s="50" t="s">
        <v>46</v>
      </c>
      <c r="AH11" s="50" t="s">
        <v>46</v>
      </c>
      <c r="AI11" s="50" t="s">
        <v>65</v>
      </c>
      <c r="AJ11" s="49" t="s">
        <v>62</v>
      </c>
      <c r="AK11" s="174">
        <f t="shared" ref="AK11:AK12" ca="1" si="6">TotH(F11:AJ11)</f>
        <v>7.7499999999999991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46</v>
      </c>
      <c r="H12" s="51" t="s">
        <v>46</v>
      </c>
      <c r="I12" s="52" t="s">
        <v>46</v>
      </c>
      <c r="J12" s="51" t="s">
        <v>65</v>
      </c>
      <c r="K12" s="51" t="s">
        <v>65</v>
      </c>
      <c r="L12" s="51" t="s">
        <v>41</v>
      </c>
      <c r="M12" s="52" t="s">
        <v>41</v>
      </c>
      <c r="N12" s="51" t="s">
        <v>65</v>
      </c>
      <c r="O12" s="51" t="s">
        <v>62</v>
      </c>
      <c r="P12" s="51" t="s">
        <v>62</v>
      </c>
      <c r="Q12" s="51" t="s">
        <v>50</v>
      </c>
      <c r="R12" s="51" t="s">
        <v>50</v>
      </c>
      <c r="S12" s="51" t="s">
        <v>65</v>
      </c>
      <c r="T12" s="51" t="s">
        <v>65</v>
      </c>
      <c r="U12" s="51" t="s">
        <v>41</v>
      </c>
      <c r="V12" s="51" t="s">
        <v>41</v>
      </c>
      <c r="W12" s="51" t="s">
        <v>41</v>
      </c>
      <c r="X12" s="51" t="s">
        <v>65</v>
      </c>
      <c r="Y12" s="51" t="s">
        <v>65</v>
      </c>
      <c r="Z12" s="51" t="s">
        <v>62</v>
      </c>
      <c r="AA12" s="51" t="s">
        <v>62</v>
      </c>
      <c r="AB12" s="51" t="s">
        <v>62</v>
      </c>
      <c r="AC12" s="51" t="s">
        <v>65</v>
      </c>
      <c r="AD12" s="51" t="s">
        <v>65</v>
      </c>
      <c r="AE12" s="51" t="s">
        <v>49</v>
      </c>
      <c r="AF12" s="51" t="s">
        <v>49</v>
      </c>
      <c r="AG12" s="51" t="s">
        <v>47</v>
      </c>
      <c r="AH12" s="51" t="s">
        <v>65</v>
      </c>
      <c r="AI12" s="51" t="s">
        <v>47</v>
      </c>
      <c r="AJ12" s="71" t="s">
        <v>47</v>
      </c>
      <c r="AK12" s="171">
        <f t="shared" ca="1" si="6"/>
        <v>7.833333333333333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004" priority="99">
      <formula>OR(F$10=1,F$10=7)</formula>
    </cfRule>
  </conditionalFormatting>
  <conditionalFormatting sqref="F11:N11 F12:AJ12">
    <cfRule type="cellIs" dxfId="1003" priority="74" operator="equal">
      <formula>"A"</formula>
    </cfRule>
    <cfRule type="cellIs" dxfId="1002" priority="75" operator="equal">
      <formula>"D"</formula>
    </cfRule>
    <cfRule type="cellIs" dxfId="1001" priority="76" operator="equal">
      <formula>"P"</formula>
    </cfRule>
    <cfRule type="cellIs" dxfId="1000" priority="77" operator="equal">
      <formula>"G"</formula>
    </cfRule>
    <cfRule type="cellIs" dxfId="999" priority="78" operator="equal">
      <formula>"Q"</formula>
    </cfRule>
    <cfRule type="cellIs" dxfId="998" priority="79" operator="equal">
      <formula>"N"</formula>
    </cfRule>
    <cfRule type="cellIs" dxfId="997" priority="80" operator="equal">
      <formula>"PN"</formula>
    </cfRule>
    <cfRule type="cellIs" dxfId="996" priority="81" operator="equal">
      <formula>"PJ"</formula>
    </cfRule>
    <cfRule type="cellIs" dxfId="995" priority="82" operator="equal">
      <formula>"J"</formula>
    </cfRule>
    <cfRule type="cellIs" dxfId="994" priority="83" operator="equal">
      <formula>"F"</formula>
    </cfRule>
    <cfRule type="cellIs" dxfId="993" priority="84" operator="equal">
      <formula>"GP"</formula>
    </cfRule>
    <cfRule type="cellIs" dxfId="992" priority="85" operator="equal">
      <formula>"PM"</formula>
    </cfRule>
    <cfRule type="cellIs" dxfId="991" priority="86" operator="equal">
      <formula>"GA"</formula>
    </cfRule>
    <cfRule type="cellIs" dxfId="990" priority="87" operator="equal">
      <formula>"AM"</formula>
    </cfRule>
    <cfRule type="cellIs" dxfId="989" priority="89" operator="equal">
      <formula>"CV"</formula>
    </cfRule>
    <cfRule type="cellIs" dxfId="988" priority="90" operator="equal">
      <formula>"ND"</formula>
    </cfRule>
    <cfRule type="cellIs" dxfId="987" priority="91" operator="equal">
      <formula>"CPA"</formula>
    </cfRule>
    <cfRule type="cellIs" dxfId="986" priority="92" operator="equal">
      <formula>"MA"</formula>
    </cfRule>
    <cfRule type="cellIs" dxfId="985" priority="93" operator="equal">
      <formula>"DR"</formula>
    </cfRule>
    <cfRule type="cellIs" dxfId="984" priority="94" operator="equal">
      <formula>"RC"</formula>
    </cfRule>
    <cfRule type="cellIs" dxfId="983" priority="96" operator="equal">
      <formula>"CP"</formula>
    </cfRule>
    <cfRule type="expression" dxfId="982" priority="97">
      <formula>OR(F$10=1,F$10=7)</formula>
    </cfRule>
    <cfRule type="cellIs" dxfId="981" priority="98" operator="equal">
      <formula>"R"</formula>
    </cfRule>
  </conditionalFormatting>
  <conditionalFormatting sqref="C11:E12">
    <cfRule type="cellIs" dxfId="980" priority="88" operator="equal">
      <formula>0</formula>
    </cfRule>
  </conditionalFormatting>
  <conditionalFormatting sqref="O11:AE11">
    <cfRule type="cellIs" dxfId="979" priority="50" operator="equal">
      <formula>"A"</formula>
    </cfRule>
    <cfRule type="cellIs" dxfId="978" priority="51" operator="equal">
      <formula>"D"</formula>
    </cfRule>
    <cfRule type="cellIs" dxfId="977" priority="52" operator="equal">
      <formula>"P"</formula>
    </cfRule>
    <cfRule type="cellIs" dxfId="976" priority="53" operator="equal">
      <formula>"G"</formula>
    </cfRule>
    <cfRule type="cellIs" dxfId="975" priority="54" operator="equal">
      <formula>"Q"</formula>
    </cfRule>
    <cfRule type="cellIs" dxfId="974" priority="55" operator="equal">
      <formula>"N"</formula>
    </cfRule>
    <cfRule type="cellIs" dxfId="973" priority="56" operator="equal">
      <formula>"PN"</formula>
    </cfRule>
    <cfRule type="cellIs" dxfId="972" priority="57" operator="equal">
      <formula>"PJ"</formula>
    </cfRule>
    <cfRule type="cellIs" dxfId="971" priority="58" operator="equal">
      <formula>"J"</formula>
    </cfRule>
    <cfRule type="cellIs" dxfId="970" priority="59" operator="equal">
      <formula>"F"</formula>
    </cfRule>
    <cfRule type="cellIs" dxfId="969" priority="60" operator="equal">
      <formula>"GP"</formula>
    </cfRule>
    <cfRule type="cellIs" dxfId="968" priority="61" operator="equal">
      <formula>"PM"</formula>
    </cfRule>
    <cfRule type="cellIs" dxfId="967" priority="62" operator="equal">
      <formula>"GA"</formula>
    </cfRule>
    <cfRule type="cellIs" dxfId="966" priority="63" operator="equal">
      <formula>"AM"</formula>
    </cfRule>
    <cfRule type="cellIs" dxfId="965" priority="64" operator="equal">
      <formula>"CV"</formula>
    </cfRule>
    <cfRule type="cellIs" dxfId="964" priority="65" operator="equal">
      <formula>"ND"</formula>
    </cfRule>
    <cfRule type="cellIs" dxfId="963" priority="66" operator="equal">
      <formula>"CPA"</formula>
    </cfRule>
    <cfRule type="cellIs" dxfId="962" priority="67" operator="equal">
      <formula>"MA"</formula>
    </cfRule>
    <cfRule type="cellIs" dxfId="961" priority="68" operator="equal">
      <formula>"DR"</formula>
    </cfRule>
    <cfRule type="cellIs" dxfId="960" priority="69" operator="equal">
      <formula>"RC"</formula>
    </cfRule>
    <cfRule type="cellIs" dxfId="959" priority="70" operator="equal">
      <formula>"CP"</formula>
    </cfRule>
    <cfRule type="expression" dxfId="958" priority="71">
      <formula>OR(O$10=1,O$10=7)</formula>
    </cfRule>
    <cfRule type="cellIs" dxfId="957" priority="72" operator="equal">
      <formula>"R"</formula>
    </cfRule>
  </conditionalFormatting>
  <conditionalFormatting sqref="AF11:AJ11">
    <cfRule type="cellIs" dxfId="956" priority="26" operator="equal">
      <formula>"A"</formula>
    </cfRule>
    <cfRule type="cellIs" dxfId="955" priority="27" operator="equal">
      <formula>"D"</formula>
    </cfRule>
    <cfRule type="cellIs" dxfId="954" priority="28" operator="equal">
      <formula>"P"</formula>
    </cfRule>
    <cfRule type="cellIs" dxfId="953" priority="29" operator="equal">
      <formula>"G"</formula>
    </cfRule>
    <cfRule type="cellIs" dxfId="952" priority="30" operator="equal">
      <formula>"Q"</formula>
    </cfRule>
    <cfRule type="cellIs" dxfId="951" priority="31" operator="equal">
      <formula>"N"</formula>
    </cfRule>
    <cfRule type="cellIs" dxfId="950" priority="32" operator="equal">
      <formula>"PN"</formula>
    </cfRule>
    <cfRule type="cellIs" dxfId="949" priority="33" operator="equal">
      <formula>"PJ"</formula>
    </cfRule>
    <cfRule type="cellIs" dxfId="948" priority="34" operator="equal">
      <formula>"J"</formula>
    </cfRule>
    <cfRule type="cellIs" dxfId="947" priority="35" operator="equal">
      <formula>"F"</formula>
    </cfRule>
    <cfRule type="cellIs" dxfId="946" priority="36" operator="equal">
      <formula>"GP"</formula>
    </cfRule>
    <cfRule type="cellIs" dxfId="945" priority="37" operator="equal">
      <formula>"PM"</formula>
    </cfRule>
    <cfRule type="cellIs" dxfId="944" priority="38" operator="equal">
      <formula>"GA"</formula>
    </cfRule>
    <cfRule type="cellIs" dxfId="943" priority="39" operator="equal">
      <formula>"AM"</formula>
    </cfRule>
    <cfRule type="cellIs" dxfId="942" priority="40" operator="equal">
      <formula>"CV"</formula>
    </cfRule>
    <cfRule type="cellIs" dxfId="941" priority="41" operator="equal">
      <formula>"ND"</formula>
    </cfRule>
    <cfRule type="cellIs" dxfId="940" priority="42" operator="equal">
      <formula>"CPA"</formula>
    </cfRule>
    <cfRule type="cellIs" dxfId="939" priority="43" operator="equal">
      <formula>"MA"</formula>
    </cfRule>
    <cfRule type="cellIs" dxfId="938" priority="44" operator="equal">
      <formula>"DR"</formula>
    </cfRule>
    <cfRule type="cellIs" dxfId="937" priority="45" operator="equal">
      <formula>"RC"</formula>
    </cfRule>
    <cfRule type="cellIs" dxfId="936" priority="46" operator="equal">
      <formula>"CP"</formula>
    </cfRule>
    <cfRule type="expression" dxfId="935" priority="47">
      <formula>OR(AF$10=1,AF$10=7)</formula>
    </cfRule>
    <cfRule type="cellIs" dxfId="934" priority="48" operator="equal">
      <formula>"R"</formula>
    </cfRule>
  </conditionalFormatting>
  <dataValidations count="3">
    <dataValidation type="list" allowBlank="1" showInputMessage="1" showErrorMessage="1" sqref="L11:N12 F11:K12 O12:P12 Q12:AJ12">
      <formula1>"CP,ND,MA,RC,F,CPA,DR,AM,GA,Q,PM,GP,G,PJ,PN,J,N,P,A,D,R,"</formula1>
    </dataValidation>
    <dataValidation type="list" allowBlank="1" showInputMessage="1" showErrorMessage="1" sqref="O11:AE11">
      <formula1>"CP,ND,MA,RC,F,CPA,DR,AM,GA,Q,PM,GP,G,PJ,PN,J,N,R,D,A,P,"</formula1>
    </dataValidation>
    <dataValidation type="list" allowBlank="1" showInputMessage="1" showErrorMessage="1" sqref="AF11:AJ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29" id="{0D8BDB67-4804-49D2-8CB5-844A140C171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theme="4" tint="-0.249977111117893"/>
    <pageSetUpPr fitToPage="1"/>
  </sheetPr>
  <dimension ref="A1:AT14"/>
  <sheetViews>
    <sheetView showGridLines="0" showZeros="0" topLeftCell="A4" workbookViewId="0">
      <selection activeCell="Y30" sqref="Y30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Config!E11</f>
        <v>43770</v>
      </c>
    </row>
    <row r="2" spans="1:46" ht="15" hidden="1" thickBot="1">
      <c r="A2" s="10">
        <f>Config!F11</f>
        <v>43799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43770</v>
      </c>
      <c r="G3" s="5">
        <f>F3+1</f>
        <v>43771</v>
      </c>
      <c r="H3" s="5">
        <f t="shared" ref="H3:AG3" si="1">G3+1</f>
        <v>43772</v>
      </c>
      <c r="I3" s="5">
        <f t="shared" si="1"/>
        <v>43773</v>
      </c>
      <c r="J3" s="5">
        <f t="shared" si="1"/>
        <v>43774</v>
      </c>
      <c r="K3" s="5">
        <f t="shared" si="1"/>
        <v>43775</v>
      </c>
      <c r="L3" s="5">
        <f t="shared" si="1"/>
        <v>43776</v>
      </c>
      <c r="M3" s="5">
        <f t="shared" si="1"/>
        <v>43777</v>
      </c>
      <c r="N3" s="5">
        <f t="shared" si="1"/>
        <v>43778</v>
      </c>
      <c r="O3" s="5">
        <f t="shared" si="1"/>
        <v>43779</v>
      </c>
      <c r="P3" s="5">
        <f t="shared" si="1"/>
        <v>43780</v>
      </c>
      <c r="Q3" s="5">
        <f t="shared" si="1"/>
        <v>43781</v>
      </c>
      <c r="R3" s="5">
        <f t="shared" si="1"/>
        <v>43782</v>
      </c>
      <c r="S3" s="5">
        <f t="shared" si="1"/>
        <v>43783</v>
      </c>
      <c r="T3" s="5">
        <f t="shared" si="1"/>
        <v>43784</v>
      </c>
      <c r="U3" s="5">
        <f t="shared" si="1"/>
        <v>43785</v>
      </c>
      <c r="V3" s="5">
        <f t="shared" si="1"/>
        <v>43786</v>
      </c>
      <c r="W3" s="5">
        <f t="shared" si="1"/>
        <v>43787</v>
      </c>
      <c r="X3" s="5">
        <f t="shared" si="1"/>
        <v>43788</v>
      </c>
      <c r="Y3" s="5">
        <f t="shared" si="1"/>
        <v>43789</v>
      </c>
      <c r="Z3" s="5">
        <f t="shared" si="1"/>
        <v>43790</v>
      </c>
      <c r="AA3" s="5">
        <f t="shared" si="1"/>
        <v>43791</v>
      </c>
      <c r="AB3" s="5">
        <f t="shared" si="1"/>
        <v>43792</v>
      </c>
      <c r="AC3" s="5">
        <f t="shared" si="1"/>
        <v>43793</v>
      </c>
      <c r="AD3" s="5">
        <f t="shared" si="1"/>
        <v>43794</v>
      </c>
      <c r="AE3" s="5">
        <f t="shared" si="1"/>
        <v>43795</v>
      </c>
      <c r="AF3" s="5">
        <f t="shared" si="1"/>
        <v>43796</v>
      </c>
      <c r="AG3" s="5">
        <f t="shared" si="1"/>
        <v>43797</v>
      </c>
      <c r="AH3" s="5">
        <f>IFERROR(IF(AG3+1&gt;A2,"",AG3+1),"")</f>
        <v>43798</v>
      </c>
      <c r="AI3" s="5">
        <f>IFERROR(IF(AH3+1&gt;A2,"",AH3+1),"")</f>
        <v>43799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novembre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62</v>
      </c>
      <c r="G11" s="49" t="s">
        <v>50</v>
      </c>
      <c r="H11" s="50" t="s">
        <v>50</v>
      </c>
      <c r="I11" s="50" t="s">
        <v>65</v>
      </c>
      <c r="J11" s="50" t="s">
        <v>65</v>
      </c>
      <c r="K11" s="49" t="s">
        <v>46</v>
      </c>
      <c r="L11" s="49" t="s">
        <v>46</v>
      </c>
      <c r="M11" s="49" t="s">
        <v>46</v>
      </c>
      <c r="N11" s="50" t="s">
        <v>65</v>
      </c>
      <c r="O11" s="50" t="s">
        <v>65</v>
      </c>
      <c r="P11" s="50" t="s">
        <v>41</v>
      </c>
      <c r="Q11" s="50" t="s">
        <v>41</v>
      </c>
      <c r="R11" s="50" t="s">
        <v>65</v>
      </c>
      <c r="S11" s="50" t="s">
        <v>62</v>
      </c>
      <c r="T11" s="50" t="s">
        <v>62</v>
      </c>
      <c r="U11" s="50" t="s">
        <v>50</v>
      </c>
      <c r="V11" s="50" t="s">
        <v>50</v>
      </c>
      <c r="W11" s="50" t="s">
        <v>65</v>
      </c>
      <c r="X11" s="50" t="s">
        <v>65</v>
      </c>
      <c r="Y11" s="50" t="s">
        <v>41</v>
      </c>
      <c r="Z11" s="50" t="s">
        <v>41</v>
      </c>
      <c r="AA11" s="50" t="s">
        <v>41</v>
      </c>
      <c r="AB11" s="50" t="s">
        <v>65</v>
      </c>
      <c r="AC11" s="50" t="s">
        <v>65</v>
      </c>
      <c r="AD11" s="50" t="s">
        <v>62</v>
      </c>
      <c r="AE11" s="50" t="s">
        <v>62</v>
      </c>
      <c r="AF11" s="50" t="s">
        <v>62</v>
      </c>
      <c r="AG11" s="50" t="s">
        <v>65</v>
      </c>
      <c r="AH11" s="50" t="s">
        <v>65</v>
      </c>
      <c r="AI11" s="49" t="s">
        <v>49</v>
      </c>
      <c r="AJ11" s="70"/>
      <c r="AK11" s="170">
        <f t="shared" ref="AK11:AK12" ca="1" si="6">TotH(F11:AJ11)</f>
        <v>7.5416666666666652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47</v>
      </c>
      <c r="G12" s="51" t="s">
        <v>65</v>
      </c>
      <c r="H12" s="51" t="s">
        <v>65</v>
      </c>
      <c r="I12" s="52" t="s">
        <v>62</v>
      </c>
      <c r="J12" s="51" t="s">
        <v>62</v>
      </c>
      <c r="K12" s="51" t="s">
        <v>62</v>
      </c>
      <c r="L12" s="51" t="s">
        <v>65</v>
      </c>
      <c r="M12" s="52" t="s">
        <v>65</v>
      </c>
      <c r="N12" s="51" t="s">
        <v>49</v>
      </c>
      <c r="O12" s="51" t="s">
        <v>49</v>
      </c>
      <c r="P12" s="51" t="s">
        <v>65</v>
      </c>
      <c r="Q12" s="51" t="s">
        <v>47</v>
      </c>
      <c r="R12" s="51" t="s">
        <v>48</v>
      </c>
      <c r="S12" s="51" t="s">
        <v>48</v>
      </c>
      <c r="T12" s="51" t="s">
        <v>48</v>
      </c>
      <c r="U12" s="51" t="s">
        <v>65</v>
      </c>
      <c r="V12" s="51" t="s">
        <v>65</v>
      </c>
      <c r="W12" s="51" t="s">
        <v>46</v>
      </c>
      <c r="X12" s="51" t="s">
        <v>46</v>
      </c>
      <c r="Y12" s="51" t="s">
        <v>65</v>
      </c>
      <c r="Z12" s="51" t="s">
        <v>62</v>
      </c>
      <c r="AA12" s="51" t="s">
        <v>62</v>
      </c>
      <c r="AB12" s="51" t="s">
        <v>50</v>
      </c>
      <c r="AC12" s="51" t="s">
        <v>50</v>
      </c>
      <c r="AD12" s="51" t="s">
        <v>65</v>
      </c>
      <c r="AE12" s="51" t="s">
        <v>65</v>
      </c>
      <c r="AF12" s="51" t="s">
        <v>46</v>
      </c>
      <c r="AG12" s="51" t="s">
        <v>46</v>
      </c>
      <c r="AH12" s="51" t="s">
        <v>46</v>
      </c>
      <c r="AI12" s="51" t="s">
        <v>65</v>
      </c>
      <c r="AJ12" s="71"/>
      <c r="AK12" s="172">
        <f t="shared" ca="1" si="6"/>
        <v>7.458333333333333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933" priority="99">
      <formula>OR(F$10=1,F$10=7)</formula>
    </cfRule>
  </conditionalFormatting>
  <conditionalFormatting sqref="AJ11 F12:AJ12">
    <cfRule type="cellIs" dxfId="932" priority="74" operator="equal">
      <formula>"A"</formula>
    </cfRule>
    <cfRule type="cellIs" dxfId="931" priority="75" operator="equal">
      <formula>"D"</formula>
    </cfRule>
    <cfRule type="cellIs" dxfId="930" priority="76" operator="equal">
      <formula>"P"</formula>
    </cfRule>
    <cfRule type="cellIs" dxfId="929" priority="77" operator="equal">
      <formula>"G"</formula>
    </cfRule>
    <cfRule type="cellIs" dxfId="928" priority="78" operator="equal">
      <formula>"Q"</formula>
    </cfRule>
    <cfRule type="cellIs" dxfId="927" priority="79" operator="equal">
      <formula>"N"</formula>
    </cfRule>
    <cfRule type="cellIs" dxfId="926" priority="80" operator="equal">
      <formula>"PN"</formula>
    </cfRule>
    <cfRule type="cellIs" dxfId="925" priority="81" operator="equal">
      <formula>"PJ"</formula>
    </cfRule>
    <cfRule type="cellIs" dxfId="924" priority="82" operator="equal">
      <formula>"J"</formula>
    </cfRule>
    <cfRule type="cellIs" dxfId="923" priority="83" operator="equal">
      <formula>"F"</formula>
    </cfRule>
    <cfRule type="cellIs" dxfId="922" priority="84" operator="equal">
      <formula>"GP"</formula>
    </cfRule>
    <cfRule type="cellIs" dxfId="921" priority="85" operator="equal">
      <formula>"PM"</formula>
    </cfRule>
    <cfRule type="cellIs" dxfId="920" priority="86" operator="equal">
      <formula>"GA"</formula>
    </cfRule>
    <cfRule type="cellIs" dxfId="919" priority="87" operator="equal">
      <formula>"AM"</formula>
    </cfRule>
    <cfRule type="cellIs" dxfId="918" priority="89" operator="equal">
      <formula>"CV"</formula>
    </cfRule>
    <cfRule type="cellIs" dxfId="917" priority="90" operator="equal">
      <formula>"ND"</formula>
    </cfRule>
    <cfRule type="cellIs" dxfId="916" priority="91" operator="equal">
      <formula>"CPA"</formula>
    </cfRule>
    <cfRule type="cellIs" dxfId="915" priority="92" operator="equal">
      <formula>"MA"</formula>
    </cfRule>
    <cfRule type="cellIs" dxfId="914" priority="93" operator="equal">
      <formula>"DR"</formula>
    </cfRule>
    <cfRule type="cellIs" dxfId="913" priority="94" operator="equal">
      <formula>"RC"</formula>
    </cfRule>
    <cfRule type="cellIs" dxfId="912" priority="96" operator="equal">
      <formula>"CP"</formula>
    </cfRule>
    <cfRule type="expression" dxfId="911" priority="97">
      <formula>OR(F$10=1,F$10=7)</formula>
    </cfRule>
    <cfRule type="cellIs" dxfId="910" priority="98" operator="equal">
      <formula>"R"</formula>
    </cfRule>
  </conditionalFormatting>
  <conditionalFormatting sqref="C11:E12">
    <cfRule type="cellIs" dxfId="909" priority="88" operator="equal">
      <formula>0</formula>
    </cfRule>
  </conditionalFormatting>
  <conditionalFormatting sqref="F11:AD11">
    <cfRule type="cellIs" dxfId="908" priority="50" operator="equal">
      <formula>"A"</formula>
    </cfRule>
    <cfRule type="cellIs" dxfId="907" priority="51" operator="equal">
      <formula>"D"</formula>
    </cfRule>
    <cfRule type="cellIs" dxfId="906" priority="52" operator="equal">
      <formula>"P"</formula>
    </cfRule>
    <cfRule type="cellIs" dxfId="905" priority="53" operator="equal">
      <formula>"G"</formula>
    </cfRule>
    <cfRule type="cellIs" dxfId="904" priority="54" operator="equal">
      <formula>"Q"</formula>
    </cfRule>
    <cfRule type="cellIs" dxfId="903" priority="55" operator="equal">
      <formula>"N"</formula>
    </cfRule>
    <cfRule type="cellIs" dxfId="902" priority="56" operator="equal">
      <formula>"PN"</formula>
    </cfRule>
    <cfRule type="cellIs" dxfId="901" priority="57" operator="equal">
      <formula>"PJ"</formula>
    </cfRule>
    <cfRule type="cellIs" dxfId="900" priority="58" operator="equal">
      <formula>"J"</formula>
    </cfRule>
    <cfRule type="cellIs" dxfId="899" priority="59" operator="equal">
      <formula>"F"</formula>
    </cfRule>
    <cfRule type="cellIs" dxfId="898" priority="60" operator="equal">
      <formula>"GP"</formula>
    </cfRule>
    <cfRule type="cellIs" dxfId="897" priority="61" operator="equal">
      <formula>"PM"</formula>
    </cfRule>
    <cfRule type="cellIs" dxfId="896" priority="62" operator="equal">
      <formula>"GA"</formula>
    </cfRule>
    <cfRule type="cellIs" dxfId="895" priority="63" operator="equal">
      <formula>"AM"</formula>
    </cfRule>
    <cfRule type="cellIs" dxfId="894" priority="64" operator="equal">
      <formula>"CV"</formula>
    </cfRule>
    <cfRule type="cellIs" dxfId="893" priority="65" operator="equal">
      <formula>"ND"</formula>
    </cfRule>
    <cfRule type="cellIs" dxfId="892" priority="66" operator="equal">
      <formula>"CPA"</formula>
    </cfRule>
    <cfRule type="cellIs" dxfId="891" priority="67" operator="equal">
      <formula>"MA"</formula>
    </cfRule>
    <cfRule type="cellIs" dxfId="890" priority="68" operator="equal">
      <formula>"DR"</formula>
    </cfRule>
    <cfRule type="cellIs" dxfId="889" priority="69" operator="equal">
      <formula>"RC"</formula>
    </cfRule>
    <cfRule type="cellIs" dxfId="888" priority="70" operator="equal">
      <formula>"CP"</formula>
    </cfRule>
    <cfRule type="expression" dxfId="887" priority="71">
      <formula>OR(F$10=1,F$10=7)</formula>
    </cfRule>
    <cfRule type="cellIs" dxfId="886" priority="72" operator="equal">
      <formula>"R"</formula>
    </cfRule>
  </conditionalFormatting>
  <conditionalFormatting sqref="AE11:AI11">
    <cfRule type="cellIs" dxfId="885" priority="26" operator="equal">
      <formula>"A"</formula>
    </cfRule>
    <cfRule type="cellIs" dxfId="884" priority="27" operator="equal">
      <formula>"D"</formula>
    </cfRule>
    <cfRule type="cellIs" dxfId="883" priority="28" operator="equal">
      <formula>"P"</formula>
    </cfRule>
    <cfRule type="cellIs" dxfId="882" priority="29" operator="equal">
      <formula>"G"</formula>
    </cfRule>
    <cfRule type="cellIs" dxfId="881" priority="30" operator="equal">
      <formula>"Q"</formula>
    </cfRule>
    <cfRule type="cellIs" dxfId="880" priority="31" operator="equal">
      <formula>"N"</formula>
    </cfRule>
    <cfRule type="cellIs" dxfId="879" priority="32" operator="equal">
      <formula>"PN"</formula>
    </cfRule>
    <cfRule type="cellIs" dxfId="878" priority="33" operator="equal">
      <formula>"PJ"</formula>
    </cfRule>
    <cfRule type="cellIs" dxfId="877" priority="34" operator="equal">
      <formula>"J"</formula>
    </cfRule>
    <cfRule type="cellIs" dxfId="876" priority="35" operator="equal">
      <formula>"F"</formula>
    </cfRule>
    <cfRule type="cellIs" dxfId="875" priority="36" operator="equal">
      <formula>"GP"</formula>
    </cfRule>
    <cfRule type="cellIs" dxfId="874" priority="37" operator="equal">
      <formula>"PM"</formula>
    </cfRule>
    <cfRule type="cellIs" dxfId="873" priority="38" operator="equal">
      <formula>"GA"</formula>
    </cfRule>
    <cfRule type="cellIs" dxfId="872" priority="39" operator="equal">
      <formula>"AM"</formula>
    </cfRule>
    <cfRule type="cellIs" dxfId="871" priority="40" operator="equal">
      <formula>"CV"</formula>
    </cfRule>
    <cfRule type="cellIs" dxfId="870" priority="41" operator="equal">
      <formula>"ND"</formula>
    </cfRule>
    <cfRule type="cellIs" dxfId="869" priority="42" operator="equal">
      <formula>"CPA"</formula>
    </cfRule>
    <cfRule type="cellIs" dxfId="868" priority="43" operator="equal">
      <formula>"MA"</formula>
    </cfRule>
    <cfRule type="cellIs" dxfId="867" priority="44" operator="equal">
      <formula>"DR"</formula>
    </cfRule>
    <cfRule type="cellIs" dxfId="866" priority="45" operator="equal">
      <formula>"RC"</formula>
    </cfRule>
    <cfRule type="cellIs" dxfId="865" priority="46" operator="equal">
      <formula>"CP"</formula>
    </cfRule>
    <cfRule type="expression" dxfId="864" priority="47">
      <formula>OR(AE$10=1,AE$10=7)</formula>
    </cfRule>
    <cfRule type="cellIs" dxfId="863" priority="48" operator="equal">
      <formula>"R"</formula>
    </cfRule>
  </conditionalFormatting>
  <dataValidations count="3">
    <dataValidation type="list" allowBlank="1" showInputMessage="1" showErrorMessage="1" sqref="AJ11:AJ12 F12:AI12">
      <formula1>"CP,ND,MA,RC,F,CPA,DR,AM,GA,Q,PM,GP,G,PJ,PN,J,N,D,A,P,R,"</formula1>
    </dataValidation>
    <dataValidation type="list" allowBlank="1" showInputMessage="1" showErrorMessage="1" sqref="F11:AD11">
      <formula1>"CP,ND,MA,RC,F,CPA,DR,AM,GA,Q,PM,GP,G,PJ,PN,J,N,D,P,A,R,"</formula1>
    </dataValidation>
    <dataValidation type="list" allowBlank="1" showInputMessage="1" showErrorMessage="1" sqref="AE11:A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4" id="{3B43FEC0-B652-49C6-A332-4828068D6B1F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>
    <tabColor theme="4" tint="0.39997558519241921"/>
    <pageSetUpPr fitToPage="1"/>
  </sheetPr>
  <dimension ref="A1:AT14"/>
  <sheetViews>
    <sheetView showGridLines="0" showZeros="0" topLeftCell="A4" workbookViewId="0">
      <selection activeCell="M23" sqref="M23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Config!E12</f>
        <v>43800</v>
      </c>
    </row>
    <row r="2" spans="1:46" ht="15" hidden="1" thickBot="1">
      <c r="A2" s="10">
        <f>Config!F12</f>
        <v>43830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43800</v>
      </c>
      <c r="G3" s="5">
        <f>F3+1</f>
        <v>43801</v>
      </c>
      <c r="H3" s="5">
        <f t="shared" ref="H3:AG3" si="1">G3+1</f>
        <v>43802</v>
      </c>
      <c r="I3" s="5">
        <f t="shared" si="1"/>
        <v>43803</v>
      </c>
      <c r="J3" s="5">
        <f t="shared" si="1"/>
        <v>43804</v>
      </c>
      <c r="K3" s="5">
        <f t="shared" si="1"/>
        <v>43805</v>
      </c>
      <c r="L3" s="5">
        <f t="shared" si="1"/>
        <v>43806</v>
      </c>
      <c r="M3" s="5">
        <f t="shared" si="1"/>
        <v>43807</v>
      </c>
      <c r="N3" s="5">
        <f t="shared" si="1"/>
        <v>43808</v>
      </c>
      <c r="O3" s="5">
        <f t="shared" si="1"/>
        <v>43809</v>
      </c>
      <c r="P3" s="5">
        <f t="shared" si="1"/>
        <v>43810</v>
      </c>
      <c r="Q3" s="5">
        <f t="shared" si="1"/>
        <v>43811</v>
      </c>
      <c r="R3" s="5">
        <f t="shared" si="1"/>
        <v>43812</v>
      </c>
      <c r="S3" s="5">
        <f t="shared" si="1"/>
        <v>43813</v>
      </c>
      <c r="T3" s="5">
        <f t="shared" si="1"/>
        <v>43814</v>
      </c>
      <c r="U3" s="5">
        <f t="shared" si="1"/>
        <v>43815</v>
      </c>
      <c r="V3" s="5">
        <f t="shared" si="1"/>
        <v>43816</v>
      </c>
      <c r="W3" s="5">
        <f t="shared" si="1"/>
        <v>43817</v>
      </c>
      <c r="X3" s="5">
        <f t="shared" si="1"/>
        <v>43818</v>
      </c>
      <c r="Y3" s="5">
        <f t="shared" si="1"/>
        <v>43819</v>
      </c>
      <c r="Z3" s="5">
        <f t="shared" si="1"/>
        <v>43820</v>
      </c>
      <c r="AA3" s="5">
        <f t="shared" si="1"/>
        <v>43821</v>
      </c>
      <c r="AB3" s="5">
        <f t="shared" si="1"/>
        <v>43822</v>
      </c>
      <c r="AC3" s="5">
        <f t="shared" si="1"/>
        <v>43823</v>
      </c>
      <c r="AD3" s="5">
        <f t="shared" si="1"/>
        <v>43824</v>
      </c>
      <c r="AE3" s="5">
        <f t="shared" si="1"/>
        <v>43825</v>
      </c>
      <c r="AF3" s="5">
        <f t="shared" si="1"/>
        <v>43826</v>
      </c>
      <c r="AG3" s="5">
        <f t="shared" si="1"/>
        <v>43827</v>
      </c>
      <c r="AH3" s="5">
        <f>IFERROR(IF(AG3+1&gt;A2,"",AG3+1),"")</f>
        <v>43828</v>
      </c>
      <c r="AI3" s="5">
        <f>IFERROR(IF(AH3+1&gt;A2,"",AH3+1),"")</f>
        <v>43829</v>
      </c>
      <c r="AJ3" s="5">
        <f>IFERROR(IF(AI3+1&gt;A2,"",AI3+1),"")</f>
        <v>43830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décembre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>
        <f t="shared" si="4"/>
        <v>3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49</v>
      </c>
      <c r="G11" s="49" t="s">
        <v>47</v>
      </c>
      <c r="H11" s="50" t="s">
        <v>65</v>
      </c>
      <c r="I11" s="50" t="s">
        <v>47</v>
      </c>
      <c r="J11" s="50" t="s">
        <v>47</v>
      </c>
      <c r="K11" s="50" t="s">
        <v>47</v>
      </c>
      <c r="L11" s="50" t="s">
        <v>65</v>
      </c>
      <c r="M11" s="50" t="s">
        <v>65</v>
      </c>
      <c r="N11" s="50" t="s">
        <v>62</v>
      </c>
      <c r="O11" s="50" t="s">
        <v>62</v>
      </c>
      <c r="P11" s="50" t="s">
        <v>62</v>
      </c>
      <c r="Q11" s="50" t="s">
        <v>65</v>
      </c>
      <c r="R11" s="50" t="s">
        <v>65</v>
      </c>
      <c r="S11" s="50" t="s">
        <v>49</v>
      </c>
      <c r="T11" s="50" t="s">
        <v>49</v>
      </c>
      <c r="U11" s="50" t="s">
        <v>65</v>
      </c>
      <c r="V11" s="50" t="s">
        <v>47</v>
      </c>
      <c r="W11" s="50" t="s">
        <v>48</v>
      </c>
      <c r="X11" s="50" t="s">
        <v>48</v>
      </c>
      <c r="Y11" s="50" t="s">
        <v>48</v>
      </c>
      <c r="Z11" s="49" t="s">
        <v>65</v>
      </c>
      <c r="AA11" s="50" t="s">
        <v>65</v>
      </c>
      <c r="AB11" s="50" t="s">
        <v>46</v>
      </c>
      <c r="AC11" s="50" t="s">
        <v>46</v>
      </c>
      <c r="AD11" s="50" t="s">
        <v>65</v>
      </c>
      <c r="AE11" s="49" t="s">
        <v>62</v>
      </c>
      <c r="AF11" s="49" t="s">
        <v>62</v>
      </c>
      <c r="AG11" s="49" t="s">
        <v>50</v>
      </c>
      <c r="AH11" s="50" t="s">
        <v>50</v>
      </c>
      <c r="AI11" s="50" t="s">
        <v>65</v>
      </c>
      <c r="AJ11" s="50" t="s">
        <v>65</v>
      </c>
      <c r="AK11" s="174">
        <f t="shared" ref="AK11:AK12" ca="1" si="6">TotH(F11:AJ11)</f>
        <v>7.9166666666666661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65</v>
      </c>
      <c r="G12" s="51" t="s">
        <v>41</v>
      </c>
      <c r="H12" s="51" t="s">
        <v>41</v>
      </c>
      <c r="I12" s="52" t="s">
        <v>65</v>
      </c>
      <c r="J12" s="51" t="s">
        <v>62</v>
      </c>
      <c r="K12" s="51" t="s">
        <v>62</v>
      </c>
      <c r="L12" s="51" t="s">
        <v>50</v>
      </c>
      <c r="M12" s="52" t="s">
        <v>50</v>
      </c>
      <c r="N12" s="51" t="s">
        <v>65</v>
      </c>
      <c r="O12" s="51" t="s">
        <v>65</v>
      </c>
      <c r="P12" s="51" t="s">
        <v>41</v>
      </c>
      <c r="Q12" s="51" t="s">
        <v>41</v>
      </c>
      <c r="R12" s="51" t="s">
        <v>41</v>
      </c>
      <c r="S12" s="51" t="s">
        <v>65</v>
      </c>
      <c r="T12" s="51" t="s">
        <v>65</v>
      </c>
      <c r="U12" s="51" t="s">
        <v>62</v>
      </c>
      <c r="V12" s="51" t="s">
        <v>62</v>
      </c>
      <c r="W12" s="51" t="s">
        <v>62</v>
      </c>
      <c r="X12" s="51" t="s">
        <v>65</v>
      </c>
      <c r="Y12" s="51" t="s">
        <v>65</v>
      </c>
      <c r="Z12" s="51" t="s">
        <v>49</v>
      </c>
      <c r="AA12" s="51" t="s">
        <v>49</v>
      </c>
      <c r="AB12" s="51" t="s">
        <v>47</v>
      </c>
      <c r="AC12" s="51" t="s">
        <v>65</v>
      </c>
      <c r="AD12" s="51" t="s">
        <v>47</v>
      </c>
      <c r="AE12" s="51" t="s">
        <v>47</v>
      </c>
      <c r="AF12" s="51" t="s">
        <v>47</v>
      </c>
      <c r="AG12" s="51" t="s">
        <v>65</v>
      </c>
      <c r="AH12" s="51" t="s">
        <v>65</v>
      </c>
      <c r="AI12" s="51" t="s">
        <v>62</v>
      </c>
      <c r="AJ12" s="71" t="s">
        <v>62</v>
      </c>
      <c r="AK12" s="171">
        <f t="shared" ca="1" si="6"/>
        <v>7.7083333333333321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862" priority="147">
      <formula>OR(F$10=1,F$10=7)</formula>
    </cfRule>
  </conditionalFormatting>
  <conditionalFormatting sqref="F12:AJ12">
    <cfRule type="cellIs" dxfId="861" priority="122" operator="equal">
      <formula>"A"</formula>
    </cfRule>
    <cfRule type="cellIs" dxfId="860" priority="123" operator="equal">
      <formula>"D"</formula>
    </cfRule>
    <cfRule type="cellIs" dxfId="859" priority="124" operator="equal">
      <formula>"P"</formula>
    </cfRule>
    <cfRule type="cellIs" dxfId="858" priority="125" operator="equal">
      <formula>"G"</formula>
    </cfRule>
    <cfRule type="cellIs" dxfId="857" priority="126" operator="equal">
      <formula>"Q"</formula>
    </cfRule>
    <cfRule type="cellIs" dxfId="856" priority="127" operator="equal">
      <formula>"N"</formula>
    </cfRule>
    <cfRule type="cellIs" dxfId="855" priority="128" operator="equal">
      <formula>"PN"</formula>
    </cfRule>
    <cfRule type="cellIs" dxfId="854" priority="129" operator="equal">
      <formula>"PJ"</formula>
    </cfRule>
    <cfRule type="cellIs" dxfId="853" priority="130" operator="equal">
      <formula>"J"</formula>
    </cfRule>
    <cfRule type="cellIs" dxfId="852" priority="131" operator="equal">
      <formula>"F"</formula>
    </cfRule>
    <cfRule type="cellIs" dxfId="851" priority="132" operator="equal">
      <formula>"GP"</formula>
    </cfRule>
    <cfRule type="cellIs" dxfId="850" priority="133" operator="equal">
      <formula>"PM"</formula>
    </cfRule>
    <cfRule type="cellIs" dxfId="849" priority="134" operator="equal">
      <formula>"GA"</formula>
    </cfRule>
    <cfRule type="cellIs" dxfId="848" priority="135" operator="equal">
      <formula>"AM"</formula>
    </cfRule>
    <cfRule type="cellIs" dxfId="847" priority="137" operator="equal">
      <formula>"CV"</formula>
    </cfRule>
    <cfRule type="cellIs" dxfId="846" priority="138" operator="equal">
      <formula>"ND"</formula>
    </cfRule>
    <cfRule type="cellIs" dxfId="845" priority="139" operator="equal">
      <formula>"CPA"</formula>
    </cfRule>
    <cfRule type="cellIs" dxfId="844" priority="140" operator="equal">
      <formula>"MA"</formula>
    </cfRule>
    <cfRule type="cellIs" dxfId="843" priority="141" operator="equal">
      <formula>"DR"</formula>
    </cfRule>
    <cfRule type="cellIs" dxfId="842" priority="142" operator="equal">
      <formula>"RC"</formula>
    </cfRule>
    <cfRule type="cellIs" dxfId="841" priority="144" operator="equal">
      <formula>"CP"</formula>
    </cfRule>
    <cfRule type="expression" dxfId="840" priority="145">
      <formula>OR(F$10=1,F$10=7)</formula>
    </cfRule>
    <cfRule type="cellIs" dxfId="839" priority="146" operator="equal">
      <formula>"R"</formula>
    </cfRule>
  </conditionalFormatting>
  <conditionalFormatting sqref="C11:E12">
    <cfRule type="cellIs" dxfId="838" priority="136" operator="equal">
      <formula>0</formula>
    </cfRule>
  </conditionalFormatting>
  <conditionalFormatting sqref="F11:I11">
    <cfRule type="cellIs" dxfId="837" priority="98" operator="equal">
      <formula>"A"</formula>
    </cfRule>
    <cfRule type="cellIs" dxfId="836" priority="99" operator="equal">
      <formula>"D"</formula>
    </cfRule>
    <cfRule type="cellIs" dxfId="835" priority="100" operator="equal">
      <formula>"P"</formula>
    </cfRule>
    <cfRule type="cellIs" dxfId="834" priority="101" operator="equal">
      <formula>"G"</formula>
    </cfRule>
    <cfRule type="cellIs" dxfId="833" priority="102" operator="equal">
      <formula>"Q"</formula>
    </cfRule>
    <cfRule type="cellIs" dxfId="832" priority="103" operator="equal">
      <formula>"N"</formula>
    </cfRule>
    <cfRule type="cellIs" dxfId="831" priority="104" operator="equal">
      <formula>"PN"</formula>
    </cfRule>
    <cfRule type="cellIs" dxfId="830" priority="105" operator="equal">
      <formula>"PJ"</formula>
    </cfRule>
    <cfRule type="cellIs" dxfId="829" priority="106" operator="equal">
      <formula>"J"</formula>
    </cfRule>
    <cfRule type="cellIs" dxfId="828" priority="107" operator="equal">
      <formula>"F"</formula>
    </cfRule>
    <cfRule type="cellIs" dxfId="827" priority="108" operator="equal">
      <formula>"GP"</formula>
    </cfRule>
    <cfRule type="cellIs" dxfId="826" priority="109" operator="equal">
      <formula>"PM"</formula>
    </cfRule>
    <cfRule type="cellIs" dxfId="825" priority="110" operator="equal">
      <formula>"GA"</formula>
    </cfRule>
    <cfRule type="cellIs" dxfId="824" priority="111" operator="equal">
      <formula>"AM"</formula>
    </cfRule>
    <cfRule type="cellIs" dxfId="823" priority="112" operator="equal">
      <formula>"CV"</formula>
    </cfRule>
    <cfRule type="cellIs" dxfId="822" priority="113" operator="equal">
      <formula>"ND"</formula>
    </cfRule>
    <cfRule type="cellIs" dxfId="821" priority="114" operator="equal">
      <formula>"CPA"</formula>
    </cfRule>
    <cfRule type="cellIs" dxfId="820" priority="115" operator="equal">
      <formula>"MA"</formula>
    </cfRule>
    <cfRule type="cellIs" dxfId="819" priority="116" operator="equal">
      <formula>"DR"</formula>
    </cfRule>
    <cfRule type="cellIs" dxfId="818" priority="117" operator="equal">
      <formula>"RC"</formula>
    </cfRule>
    <cfRule type="cellIs" dxfId="817" priority="118" operator="equal">
      <formula>"CP"</formula>
    </cfRule>
    <cfRule type="expression" dxfId="816" priority="119">
      <formula>OR(F$10=1,F$10=7)</formula>
    </cfRule>
    <cfRule type="cellIs" dxfId="815" priority="120" operator="equal">
      <formula>"R"</formula>
    </cfRule>
  </conditionalFormatting>
  <conditionalFormatting sqref="J11:Z11">
    <cfRule type="cellIs" dxfId="814" priority="74" operator="equal">
      <formula>"A"</formula>
    </cfRule>
    <cfRule type="cellIs" dxfId="813" priority="75" operator="equal">
      <formula>"D"</formula>
    </cfRule>
    <cfRule type="cellIs" dxfId="812" priority="76" operator="equal">
      <formula>"P"</formula>
    </cfRule>
    <cfRule type="cellIs" dxfId="811" priority="77" operator="equal">
      <formula>"G"</formula>
    </cfRule>
    <cfRule type="cellIs" dxfId="810" priority="78" operator="equal">
      <formula>"Q"</formula>
    </cfRule>
    <cfRule type="cellIs" dxfId="809" priority="79" operator="equal">
      <formula>"N"</formula>
    </cfRule>
    <cfRule type="cellIs" dxfId="808" priority="80" operator="equal">
      <formula>"PN"</formula>
    </cfRule>
    <cfRule type="cellIs" dxfId="807" priority="81" operator="equal">
      <formula>"PJ"</formula>
    </cfRule>
    <cfRule type="cellIs" dxfId="806" priority="82" operator="equal">
      <formula>"J"</formula>
    </cfRule>
    <cfRule type="cellIs" dxfId="805" priority="83" operator="equal">
      <formula>"F"</formula>
    </cfRule>
    <cfRule type="cellIs" dxfId="804" priority="84" operator="equal">
      <formula>"GP"</formula>
    </cfRule>
    <cfRule type="cellIs" dxfId="803" priority="85" operator="equal">
      <formula>"PM"</formula>
    </cfRule>
    <cfRule type="cellIs" dxfId="802" priority="86" operator="equal">
      <formula>"GA"</formula>
    </cfRule>
    <cfRule type="cellIs" dxfId="801" priority="87" operator="equal">
      <formula>"AM"</formula>
    </cfRule>
    <cfRule type="cellIs" dxfId="800" priority="88" operator="equal">
      <formula>"CV"</formula>
    </cfRule>
    <cfRule type="cellIs" dxfId="799" priority="89" operator="equal">
      <formula>"ND"</formula>
    </cfRule>
    <cfRule type="cellIs" dxfId="798" priority="90" operator="equal">
      <formula>"CPA"</formula>
    </cfRule>
    <cfRule type="cellIs" dxfId="797" priority="91" operator="equal">
      <formula>"MA"</formula>
    </cfRule>
    <cfRule type="cellIs" dxfId="796" priority="92" operator="equal">
      <formula>"DR"</formula>
    </cfRule>
    <cfRule type="cellIs" dxfId="795" priority="93" operator="equal">
      <formula>"RC"</formula>
    </cfRule>
    <cfRule type="cellIs" dxfId="794" priority="94" operator="equal">
      <formula>"CP"</formula>
    </cfRule>
    <cfRule type="expression" dxfId="793" priority="95">
      <formula>OR(J$10=1,J$10=7)</formula>
    </cfRule>
    <cfRule type="cellIs" dxfId="792" priority="96" operator="equal">
      <formula>"R"</formula>
    </cfRule>
  </conditionalFormatting>
  <conditionalFormatting sqref="AA11:AE11">
    <cfRule type="cellIs" dxfId="791" priority="50" operator="equal">
      <formula>"A"</formula>
    </cfRule>
    <cfRule type="cellIs" dxfId="790" priority="51" operator="equal">
      <formula>"D"</formula>
    </cfRule>
    <cfRule type="cellIs" dxfId="789" priority="52" operator="equal">
      <formula>"P"</formula>
    </cfRule>
    <cfRule type="cellIs" dxfId="788" priority="53" operator="equal">
      <formula>"G"</formula>
    </cfRule>
    <cfRule type="cellIs" dxfId="787" priority="54" operator="equal">
      <formula>"Q"</formula>
    </cfRule>
    <cfRule type="cellIs" dxfId="786" priority="55" operator="equal">
      <formula>"N"</formula>
    </cfRule>
    <cfRule type="cellIs" dxfId="785" priority="56" operator="equal">
      <formula>"PN"</formula>
    </cfRule>
    <cfRule type="cellIs" dxfId="784" priority="57" operator="equal">
      <formula>"PJ"</formula>
    </cfRule>
    <cfRule type="cellIs" dxfId="783" priority="58" operator="equal">
      <formula>"J"</formula>
    </cfRule>
    <cfRule type="cellIs" dxfId="782" priority="59" operator="equal">
      <formula>"F"</formula>
    </cfRule>
    <cfRule type="cellIs" dxfId="781" priority="60" operator="equal">
      <formula>"GP"</formula>
    </cfRule>
    <cfRule type="cellIs" dxfId="780" priority="61" operator="equal">
      <formula>"PM"</formula>
    </cfRule>
    <cfRule type="cellIs" dxfId="779" priority="62" operator="equal">
      <formula>"GA"</formula>
    </cfRule>
    <cfRule type="cellIs" dxfId="778" priority="63" operator="equal">
      <formula>"AM"</formula>
    </cfRule>
    <cfRule type="cellIs" dxfId="777" priority="64" operator="equal">
      <formula>"CV"</formula>
    </cfRule>
    <cfRule type="cellIs" dxfId="776" priority="65" operator="equal">
      <formula>"ND"</formula>
    </cfRule>
    <cfRule type="cellIs" dxfId="775" priority="66" operator="equal">
      <formula>"CPA"</formula>
    </cfRule>
    <cfRule type="cellIs" dxfId="774" priority="67" operator="equal">
      <formula>"MA"</formula>
    </cfRule>
    <cfRule type="cellIs" dxfId="773" priority="68" operator="equal">
      <formula>"DR"</formula>
    </cfRule>
    <cfRule type="cellIs" dxfId="772" priority="69" operator="equal">
      <formula>"RC"</formula>
    </cfRule>
    <cfRule type="cellIs" dxfId="771" priority="70" operator="equal">
      <formula>"CP"</formula>
    </cfRule>
    <cfRule type="expression" dxfId="770" priority="71">
      <formula>OR(AA$10=1,AA$10=7)</formula>
    </cfRule>
    <cfRule type="cellIs" dxfId="769" priority="72" operator="equal">
      <formula>"R"</formula>
    </cfRule>
  </conditionalFormatting>
  <conditionalFormatting sqref="AF11:AJ11">
    <cfRule type="cellIs" dxfId="768" priority="26" operator="equal">
      <formula>"A"</formula>
    </cfRule>
    <cfRule type="cellIs" dxfId="767" priority="27" operator="equal">
      <formula>"D"</formula>
    </cfRule>
    <cfRule type="cellIs" dxfId="766" priority="28" operator="equal">
      <formula>"P"</formula>
    </cfRule>
    <cfRule type="cellIs" dxfId="765" priority="29" operator="equal">
      <formula>"G"</formula>
    </cfRule>
    <cfRule type="cellIs" dxfId="764" priority="30" operator="equal">
      <formula>"Q"</formula>
    </cfRule>
    <cfRule type="cellIs" dxfId="763" priority="31" operator="equal">
      <formula>"N"</formula>
    </cfRule>
    <cfRule type="cellIs" dxfId="762" priority="32" operator="equal">
      <formula>"PN"</formula>
    </cfRule>
    <cfRule type="cellIs" dxfId="761" priority="33" operator="equal">
      <formula>"PJ"</formula>
    </cfRule>
    <cfRule type="cellIs" dxfId="760" priority="34" operator="equal">
      <formula>"J"</formula>
    </cfRule>
    <cfRule type="cellIs" dxfId="759" priority="35" operator="equal">
      <formula>"F"</formula>
    </cfRule>
    <cfRule type="cellIs" dxfId="758" priority="36" operator="equal">
      <formula>"GP"</formula>
    </cfRule>
    <cfRule type="cellIs" dxfId="757" priority="37" operator="equal">
      <formula>"PM"</formula>
    </cfRule>
    <cfRule type="cellIs" dxfId="756" priority="38" operator="equal">
      <formula>"GA"</formula>
    </cfRule>
    <cfRule type="cellIs" dxfId="755" priority="39" operator="equal">
      <formula>"AM"</formula>
    </cfRule>
    <cfRule type="cellIs" dxfId="754" priority="40" operator="equal">
      <formula>"CV"</formula>
    </cfRule>
    <cfRule type="cellIs" dxfId="753" priority="41" operator="equal">
      <formula>"ND"</formula>
    </cfRule>
    <cfRule type="cellIs" dxfId="752" priority="42" operator="equal">
      <formula>"CPA"</formula>
    </cfRule>
    <cfRule type="cellIs" dxfId="751" priority="43" operator="equal">
      <formula>"MA"</formula>
    </cfRule>
    <cfRule type="cellIs" dxfId="750" priority="44" operator="equal">
      <formula>"DR"</formula>
    </cfRule>
    <cfRule type="cellIs" dxfId="749" priority="45" operator="equal">
      <formula>"RC"</formula>
    </cfRule>
    <cfRule type="cellIs" dxfId="748" priority="46" operator="equal">
      <formula>"CP"</formula>
    </cfRule>
    <cfRule type="expression" dxfId="747" priority="47">
      <formula>OR(AF$10=1,AF$10=7)</formula>
    </cfRule>
    <cfRule type="cellIs" dxfId="74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AA11:AJ11">
      <formula1>"CP,ND,MA,RC,F,CPA,DR,AM,GA,Q,PM,GP,G,PJ,PN,J,N,D,P,A,R,"</formula1>
    </dataValidation>
    <dataValidation type="list" allowBlank="1" showInputMessage="1" showErrorMessage="1" sqref="J11:Z11">
      <formula1>"CP,ND,MA,RC,F,CPA,DR,AM,GA,Q,PM,GP,G,PJ,PN,J,N,R,D,A,P,"</formula1>
    </dataValidation>
    <dataValidation type="list" allowBlank="1" showInputMessage="1" showErrorMessage="1" sqref="F11:I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9" id="{12838B86-4B3C-496B-B0EE-2A9625A1BB9B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>
    <tabColor theme="4" tint="0.59999389629810485"/>
    <pageSetUpPr fitToPage="1"/>
  </sheetPr>
  <dimension ref="A1:AT14"/>
  <sheetViews>
    <sheetView showGridLines="0" showZeros="0" topLeftCell="A4" workbookViewId="0">
      <selection activeCell="M16" sqref="M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Config!E13</f>
        <v>43831</v>
      </c>
    </row>
    <row r="2" spans="1:46" ht="15" hidden="1" thickBot="1">
      <c r="A2" s="10">
        <f>Config!F13</f>
        <v>43861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43831</v>
      </c>
      <c r="G3" s="5">
        <f>F3+1</f>
        <v>43832</v>
      </c>
      <c r="H3" s="5">
        <f t="shared" ref="H3:AG3" si="1">G3+1</f>
        <v>43833</v>
      </c>
      <c r="I3" s="5">
        <f t="shared" si="1"/>
        <v>43834</v>
      </c>
      <c r="J3" s="5">
        <f t="shared" si="1"/>
        <v>43835</v>
      </c>
      <c r="K3" s="5">
        <f t="shared" si="1"/>
        <v>43836</v>
      </c>
      <c r="L3" s="5">
        <f t="shared" si="1"/>
        <v>43837</v>
      </c>
      <c r="M3" s="5">
        <f t="shared" si="1"/>
        <v>43838</v>
      </c>
      <c r="N3" s="5">
        <f t="shared" si="1"/>
        <v>43839</v>
      </c>
      <c r="O3" s="5">
        <f t="shared" si="1"/>
        <v>43840</v>
      </c>
      <c r="P3" s="5">
        <f t="shared" si="1"/>
        <v>43841</v>
      </c>
      <c r="Q3" s="5">
        <f t="shared" si="1"/>
        <v>43842</v>
      </c>
      <c r="R3" s="5">
        <f t="shared" si="1"/>
        <v>43843</v>
      </c>
      <c r="S3" s="5">
        <f t="shared" si="1"/>
        <v>43844</v>
      </c>
      <c r="T3" s="5">
        <f t="shared" si="1"/>
        <v>43845</v>
      </c>
      <c r="U3" s="5">
        <f t="shared" si="1"/>
        <v>43846</v>
      </c>
      <c r="V3" s="5">
        <f t="shared" si="1"/>
        <v>43847</v>
      </c>
      <c r="W3" s="5">
        <f t="shared" si="1"/>
        <v>43848</v>
      </c>
      <c r="X3" s="5">
        <f t="shared" si="1"/>
        <v>43849</v>
      </c>
      <c r="Y3" s="5">
        <f t="shared" si="1"/>
        <v>43850</v>
      </c>
      <c r="Z3" s="5">
        <f t="shared" si="1"/>
        <v>43851</v>
      </c>
      <c r="AA3" s="5">
        <f t="shared" si="1"/>
        <v>43852</v>
      </c>
      <c r="AB3" s="5">
        <f t="shared" si="1"/>
        <v>43853</v>
      </c>
      <c r="AC3" s="5">
        <f t="shared" si="1"/>
        <v>43854</v>
      </c>
      <c r="AD3" s="5">
        <f t="shared" si="1"/>
        <v>43855</v>
      </c>
      <c r="AE3" s="5">
        <f t="shared" si="1"/>
        <v>43856</v>
      </c>
      <c r="AF3" s="5">
        <f t="shared" si="1"/>
        <v>43857</v>
      </c>
      <c r="AG3" s="5">
        <f t="shared" si="1"/>
        <v>43858</v>
      </c>
      <c r="AH3" s="5">
        <f>IFERROR(IF(AG3+1&gt;A2,"",AG3+1),"")</f>
        <v>43859</v>
      </c>
      <c r="AI3" s="5">
        <f>IFERROR(IF(AH3+1&gt;A2,"",AH3+1),"")</f>
        <v>43860</v>
      </c>
      <c r="AJ3" s="5">
        <f>IFERROR(IF(AI3+1&gt;A2,"",AI3+1),"")</f>
        <v>43861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janvier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69">
        <f t="shared" si="4"/>
        <v>6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49" t="s">
        <v>46</v>
      </c>
      <c r="G11" s="49" t="s">
        <v>46</v>
      </c>
      <c r="H11" s="49" t="s">
        <v>46</v>
      </c>
      <c r="I11" s="50" t="s">
        <v>65</v>
      </c>
      <c r="J11" s="50" t="s">
        <v>65</v>
      </c>
      <c r="K11" s="50" t="s">
        <v>41</v>
      </c>
      <c r="L11" s="50" t="s">
        <v>41</v>
      </c>
      <c r="M11" s="50" t="s">
        <v>65</v>
      </c>
      <c r="N11" s="50" t="s">
        <v>62</v>
      </c>
      <c r="O11" s="50" t="s">
        <v>62</v>
      </c>
      <c r="P11" s="50" t="s">
        <v>50</v>
      </c>
      <c r="Q11" s="50" t="s">
        <v>50</v>
      </c>
      <c r="R11" s="50" t="s">
        <v>65</v>
      </c>
      <c r="S11" s="50" t="s">
        <v>65</v>
      </c>
      <c r="T11" s="50" t="s">
        <v>41</v>
      </c>
      <c r="U11" s="50" t="s">
        <v>41</v>
      </c>
      <c r="V11" s="50" t="s">
        <v>41</v>
      </c>
      <c r="W11" s="50" t="s">
        <v>65</v>
      </c>
      <c r="X11" s="50" t="s">
        <v>65</v>
      </c>
      <c r="Y11" s="50" t="s">
        <v>62</v>
      </c>
      <c r="Z11" s="50" t="s">
        <v>62</v>
      </c>
      <c r="AA11" s="50" t="s">
        <v>62</v>
      </c>
      <c r="AB11" s="50" t="s">
        <v>65</v>
      </c>
      <c r="AC11" s="50" t="s">
        <v>65</v>
      </c>
      <c r="AD11" s="49" t="s">
        <v>49</v>
      </c>
      <c r="AE11" s="49" t="s">
        <v>49</v>
      </c>
      <c r="AF11" s="49" t="s">
        <v>47</v>
      </c>
      <c r="AG11" s="50" t="s">
        <v>65</v>
      </c>
      <c r="AH11" s="50" t="s">
        <v>47</v>
      </c>
      <c r="AI11" s="50" t="s">
        <v>47</v>
      </c>
      <c r="AJ11" s="50" t="s">
        <v>47</v>
      </c>
      <c r="AK11" s="170">
        <f t="shared" ref="AK11:AK12" ca="1" si="6">TotH(F11:AJ11)</f>
        <v>8.2083333333333321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62</v>
      </c>
      <c r="G12" s="51" t="s">
        <v>65</v>
      </c>
      <c r="H12" s="51" t="s">
        <v>65</v>
      </c>
      <c r="I12" s="52" t="s">
        <v>49</v>
      </c>
      <c r="J12" s="51" t="s">
        <v>49</v>
      </c>
      <c r="K12" s="51" t="s">
        <v>65</v>
      </c>
      <c r="L12" s="51" t="s">
        <v>47</v>
      </c>
      <c r="M12" s="52" t="s">
        <v>48</v>
      </c>
      <c r="N12" s="51" t="s">
        <v>48</v>
      </c>
      <c r="O12" s="51" t="s">
        <v>48</v>
      </c>
      <c r="P12" s="51" t="s">
        <v>65</v>
      </c>
      <c r="Q12" s="51" t="s">
        <v>65</v>
      </c>
      <c r="R12" s="51" t="s">
        <v>46</v>
      </c>
      <c r="S12" s="51" t="s">
        <v>46</v>
      </c>
      <c r="T12" s="51" t="s">
        <v>65</v>
      </c>
      <c r="U12" s="51" t="s">
        <v>62</v>
      </c>
      <c r="V12" s="51" t="s">
        <v>62</v>
      </c>
      <c r="W12" s="51" t="s">
        <v>50</v>
      </c>
      <c r="X12" s="51" t="s">
        <v>50</v>
      </c>
      <c r="Y12" s="51" t="s">
        <v>65</v>
      </c>
      <c r="Z12" s="51" t="s">
        <v>65</v>
      </c>
      <c r="AA12" s="51" t="s">
        <v>46</v>
      </c>
      <c r="AB12" s="51" t="s">
        <v>46</v>
      </c>
      <c r="AC12" s="51" t="s">
        <v>46</v>
      </c>
      <c r="AD12" s="51" t="s">
        <v>65</v>
      </c>
      <c r="AE12" s="51" t="s">
        <v>65</v>
      </c>
      <c r="AF12" s="51" t="s">
        <v>41</v>
      </c>
      <c r="AG12" s="51" t="s">
        <v>41</v>
      </c>
      <c r="AH12" s="51" t="s">
        <v>65</v>
      </c>
      <c r="AI12" s="51" t="s">
        <v>62</v>
      </c>
      <c r="AJ12" s="71" t="s">
        <v>62</v>
      </c>
      <c r="AK12" s="172">
        <f t="shared" ca="1" si="6"/>
        <v>7.7499999999999991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745" priority="171">
      <formula>OR(F$10=1,F$10=7)</formula>
    </cfRule>
  </conditionalFormatting>
  <conditionalFormatting sqref="F12:AJ12">
    <cfRule type="cellIs" dxfId="744" priority="146" operator="equal">
      <formula>"A"</formula>
    </cfRule>
    <cfRule type="cellIs" dxfId="743" priority="147" operator="equal">
      <formula>"D"</formula>
    </cfRule>
    <cfRule type="cellIs" dxfId="742" priority="148" operator="equal">
      <formula>"P"</formula>
    </cfRule>
    <cfRule type="cellIs" dxfId="741" priority="149" operator="equal">
      <formula>"G"</formula>
    </cfRule>
    <cfRule type="cellIs" dxfId="740" priority="150" operator="equal">
      <formula>"Q"</formula>
    </cfRule>
    <cfRule type="cellIs" dxfId="739" priority="151" operator="equal">
      <formula>"N"</formula>
    </cfRule>
    <cfRule type="cellIs" dxfId="738" priority="152" operator="equal">
      <formula>"PN"</formula>
    </cfRule>
    <cfRule type="cellIs" dxfId="737" priority="153" operator="equal">
      <formula>"PJ"</formula>
    </cfRule>
    <cfRule type="cellIs" dxfId="736" priority="154" operator="equal">
      <formula>"J"</formula>
    </cfRule>
    <cfRule type="cellIs" dxfId="735" priority="155" operator="equal">
      <formula>"F"</formula>
    </cfRule>
    <cfRule type="cellIs" dxfId="734" priority="156" operator="equal">
      <formula>"GP"</formula>
    </cfRule>
    <cfRule type="cellIs" dxfId="733" priority="157" operator="equal">
      <formula>"PM"</formula>
    </cfRule>
    <cfRule type="cellIs" dxfId="732" priority="158" operator="equal">
      <formula>"GA"</formula>
    </cfRule>
    <cfRule type="cellIs" dxfId="731" priority="159" operator="equal">
      <formula>"AM"</formula>
    </cfRule>
    <cfRule type="cellIs" dxfId="730" priority="161" operator="equal">
      <formula>"CV"</formula>
    </cfRule>
    <cfRule type="cellIs" dxfId="729" priority="162" operator="equal">
      <formula>"ND"</formula>
    </cfRule>
    <cfRule type="cellIs" dxfId="728" priority="163" operator="equal">
      <formula>"CPA"</formula>
    </cfRule>
    <cfRule type="cellIs" dxfId="727" priority="164" operator="equal">
      <formula>"MA"</formula>
    </cfRule>
    <cfRule type="cellIs" dxfId="726" priority="165" operator="equal">
      <formula>"DR"</formula>
    </cfRule>
    <cfRule type="cellIs" dxfId="725" priority="166" operator="equal">
      <formula>"RC"</formula>
    </cfRule>
    <cfRule type="cellIs" dxfId="724" priority="168" operator="equal">
      <formula>"CP"</formula>
    </cfRule>
    <cfRule type="expression" dxfId="723" priority="169">
      <formula>OR(F$10=1,F$10=7)</formula>
    </cfRule>
    <cfRule type="cellIs" dxfId="722" priority="170" operator="equal">
      <formula>"R"</formula>
    </cfRule>
  </conditionalFormatting>
  <conditionalFormatting sqref="C11:E12">
    <cfRule type="cellIs" dxfId="721" priority="160" operator="equal">
      <formula>0</formula>
    </cfRule>
  </conditionalFormatting>
  <conditionalFormatting sqref="F11:Y11">
    <cfRule type="cellIs" dxfId="720" priority="122" operator="equal">
      <formula>"A"</formula>
    </cfRule>
    <cfRule type="cellIs" dxfId="719" priority="123" operator="equal">
      <formula>"D"</formula>
    </cfRule>
    <cfRule type="cellIs" dxfId="718" priority="124" operator="equal">
      <formula>"P"</formula>
    </cfRule>
    <cfRule type="cellIs" dxfId="717" priority="125" operator="equal">
      <formula>"G"</formula>
    </cfRule>
    <cfRule type="cellIs" dxfId="716" priority="126" operator="equal">
      <formula>"Q"</formula>
    </cfRule>
    <cfRule type="cellIs" dxfId="715" priority="127" operator="equal">
      <formula>"N"</formula>
    </cfRule>
    <cfRule type="cellIs" dxfId="714" priority="128" operator="equal">
      <formula>"PN"</formula>
    </cfRule>
    <cfRule type="cellIs" dxfId="713" priority="129" operator="equal">
      <formula>"PJ"</formula>
    </cfRule>
    <cfRule type="cellIs" dxfId="712" priority="130" operator="equal">
      <formula>"J"</formula>
    </cfRule>
    <cfRule type="cellIs" dxfId="711" priority="131" operator="equal">
      <formula>"F"</formula>
    </cfRule>
    <cfRule type="cellIs" dxfId="710" priority="132" operator="equal">
      <formula>"GP"</formula>
    </cfRule>
    <cfRule type="cellIs" dxfId="709" priority="133" operator="equal">
      <formula>"PM"</formula>
    </cfRule>
    <cfRule type="cellIs" dxfId="708" priority="134" operator="equal">
      <formula>"GA"</formula>
    </cfRule>
    <cfRule type="cellIs" dxfId="707" priority="135" operator="equal">
      <formula>"AM"</formula>
    </cfRule>
    <cfRule type="cellIs" dxfId="706" priority="136" operator="equal">
      <formula>"CV"</formula>
    </cfRule>
    <cfRule type="cellIs" dxfId="705" priority="137" operator="equal">
      <formula>"ND"</formula>
    </cfRule>
    <cfRule type="cellIs" dxfId="704" priority="138" operator="equal">
      <formula>"CPA"</formula>
    </cfRule>
    <cfRule type="cellIs" dxfId="703" priority="139" operator="equal">
      <formula>"MA"</formula>
    </cfRule>
    <cfRule type="cellIs" dxfId="702" priority="140" operator="equal">
      <formula>"DR"</formula>
    </cfRule>
    <cfRule type="cellIs" dxfId="701" priority="141" operator="equal">
      <formula>"RC"</formula>
    </cfRule>
    <cfRule type="cellIs" dxfId="700" priority="142" operator="equal">
      <formula>"CP"</formula>
    </cfRule>
    <cfRule type="expression" dxfId="699" priority="143">
      <formula>OR(F$10=1,F$10=7)</formula>
    </cfRule>
    <cfRule type="cellIs" dxfId="698" priority="144" operator="equal">
      <formula>"R"</formula>
    </cfRule>
  </conditionalFormatting>
  <conditionalFormatting sqref="Z11:AD11">
    <cfRule type="cellIs" dxfId="697" priority="98" operator="equal">
      <formula>"A"</formula>
    </cfRule>
    <cfRule type="cellIs" dxfId="696" priority="99" operator="equal">
      <formula>"D"</formula>
    </cfRule>
    <cfRule type="cellIs" dxfId="695" priority="100" operator="equal">
      <formula>"P"</formula>
    </cfRule>
    <cfRule type="cellIs" dxfId="694" priority="101" operator="equal">
      <formula>"G"</formula>
    </cfRule>
    <cfRule type="cellIs" dxfId="693" priority="102" operator="equal">
      <formula>"Q"</formula>
    </cfRule>
    <cfRule type="cellIs" dxfId="692" priority="103" operator="equal">
      <formula>"N"</formula>
    </cfRule>
    <cfRule type="cellIs" dxfId="691" priority="104" operator="equal">
      <formula>"PN"</formula>
    </cfRule>
    <cfRule type="cellIs" dxfId="690" priority="105" operator="equal">
      <formula>"PJ"</formula>
    </cfRule>
    <cfRule type="cellIs" dxfId="689" priority="106" operator="equal">
      <formula>"J"</formula>
    </cfRule>
    <cfRule type="cellIs" dxfId="688" priority="107" operator="equal">
      <formula>"F"</formula>
    </cfRule>
    <cfRule type="cellIs" dxfId="687" priority="108" operator="equal">
      <formula>"GP"</formula>
    </cfRule>
    <cfRule type="cellIs" dxfId="686" priority="109" operator="equal">
      <formula>"PM"</formula>
    </cfRule>
    <cfRule type="cellIs" dxfId="685" priority="110" operator="equal">
      <formula>"GA"</formula>
    </cfRule>
    <cfRule type="cellIs" dxfId="684" priority="111" operator="equal">
      <formula>"AM"</formula>
    </cfRule>
    <cfRule type="cellIs" dxfId="683" priority="112" operator="equal">
      <formula>"CV"</formula>
    </cfRule>
    <cfRule type="cellIs" dxfId="682" priority="113" operator="equal">
      <formula>"ND"</formula>
    </cfRule>
    <cfRule type="cellIs" dxfId="681" priority="114" operator="equal">
      <formula>"CPA"</formula>
    </cfRule>
    <cfRule type="cellIs" dxfId="680" priority="115" operator="equal">
      <formula>"MA"</formula>
    </cfRule>
    <cfRule type="cellIs" dxfId="679" priority="116" operator="equal">
      <formula>"DR"</formula>
    </cfRule>
    <cfRule type="cellIs" dxfId="678" priority="117" operator="equal">
      <formula>"RC"</formula>
    </cfRule>
    <cfRule type="cellIs" dxfId="677" priority="118" operator="equal">
      <formula>"CP"</formula>
    </cfRule>
    <cfRule type="expression" dxfId="676" priority="119">
      <formula>OR(Z$10=1,Z$10=7)</formula>
    </cfRule>
    <cfRule type="cellIs" dxfId="675" priority="120" operator="equal">
      <formula>"R"</formula>
    </cfRule>
  </conditionalFormatting>
  <conditionalFormatting sqref="AE11:AH11">
    <cfRule type="cellIs" dxfId="674" priority="74" operator="equal">
      <formula>"A"</formula>
    </cfRule>
    <cfRule type="cellIs" dxfId="673" priority="75" operator="equal">
      <formula>"D"</formula>
    </cfRule>
    <cfRule type="cellIs" dxfId="672" priority="76" operator="equal">
      <formula>"P"</formula>
    </cfRule>
    <cfRule type="cellIs" dxfId="671" priority="77" operator="equal">
      <formula>"G"</formula>
    </cfRule>
    <cfRule type="cellIs" dxfId="670" priority="78" operator="equal">
      <formula>"Q"</formula>
    </cfRule>
    <cfRule type="cellIs" dxfId="669" priority="79" operator="equal">
      <formula>"N"</formula>
    </cfRule>
    <cfRule type="cellIs" dxfId="668" priority="80" operator="equal">
      <formula>"PN"</formula>
    </cfRule>
    <cfRule type="cellIs" dxfId="667" priority="81" operator="equal">
      <formula>"PJ"</formula>
    </cfRule>
    <cfRule type="cellIs" dxfId="666" priority="82" operator="equal">
      <formula>"J"</formula>
    </cfRule>
    <cfRule type="cellIs" dxfId="665" priority="83" operator="equal">
      <formula>"F"</formula>
    </cfRule>
    <cfRule type="cellIs" dxfId="664" priority="84" operator="equal">
      <formula>"GP"</formula>
    </cfRule>
    <cfRule type="cellIs" dxfId="663" priority="85" operator="equal">
      <formula>"PM"</formula>
    </cfRule>
    <cfRule type="cellIs" dxfId="662" priority="86" operator="equal">
      <formula>"GA"</formula>
    </cfRule>
    <cfRule type="cellIs" dxfId="661" priority="87" operator="equal">
      <formula>"AM"</formula>
    </cfRule>
    <cfRule type="cellIs" dxfId="660" priority="88" operator="equal">
      <formula>"CV"</formula>
    </cfRule>
    <cfRule type="cellIs" dxfId="659" priority="89" operator="equal">
      <formula>"ND"</formula>
    </cfRule>
    <cfRule type="cellIs" dxfId="658" priority="90" operator="equal">
      <formula>"CPA"</formula>
    </cfRule>
    <cfRule type="cellIs" dxfId="657" priority="91" operator="equal">
      <formula>"MA"</formula>
    </cfRule>
    <cfRule type="cellIs" dxfId="656" priority="92" operator="equal">
      <formula>"DR"</formula>
    </cfRule>
    <cfRule type="cellIs" dxfId="655" priority="93" operator="equal">
      <formula>"RC"</formula>
    </cfRule>
    <cfRule type="cellIs" dxfId="654" priority="94" operator="equal">
      <formula>"CP"</formula>
    </cfRule>
    <cfRule type="expression" dxfId="653" priority="95">
      <formula>OR(AE$10=1,AE$10=7)</formula>
    </cfRule>
    <cfRule type="cellIs" dxfId="652" priority="96" operator="equal">
      <formula>"R"</formula>
    </cfRule>
  </conditionalFormatting>
  <conditionalFormatting sqref="AI11">
    <cfRule type="cellIs" dxfId="651" priority="50" operator="equal">
      <formula>"A"</formula>
    </cfRule>
    <cfRule type="cellIs" dxfId="650" priority="51" operator="equal">
      <formula>"D"</formula>
    </cfRule>
    <cfRule type="cellIs" dxfId="649" priority="52" operator="equal">
      <formula>"P"</formula>
    </cfRule>
    <cfRule type="cellIs" dxfId="648" priority="53" operator="equal">
      <formula>"G"</formula>
    </cfRule>
    <cfRule type="cellIs" dxfId="647" priority="54" operator="equal">
      <formula>"Q"</formula>
    </cfRule>
    <cfRule type="cellIs" dxfId="646" priority="55" operator="equal">
      <formula>"N"</formula>
    </cfRule>
    <cfRule type="cellIs" dxfId="645" priority="56" operator="equal">
      <formula>"PN"</formula>
    </cfRule>
    <cfRule type="cellIs" dxfId="644" priority="57" operator="equal">
      <formula>"PJ"</formula>
    </cfRule>
    <cfRule type="cellIs" dxfId="643" priority="58" operator="equal">
      <formula>"J"</formula>
    </cfRule>
    <cfRule type="cellIs" dxfId="642" priority="59" operator="equal">
      <formula>"F"</formula>
    </cfRule>
    <cfRule type="cellIs" dxfId="641" priority="60" operator="equal">
      <formula>"GP"</formula>
    </cfRule>
    <cfRule type="cellIs" dxfId="640" priority="61" operator="equal">
      <formula>"PM"</formula>
    </cfRule>
    <cfRule type="cellIs" dxfId="639" priority="62" operator="equal">
      <formula>"GA"</formula>
    </cfRule>
    <cfRule type="cellIs" dxfId="638" priority="63" operator="equal">
      <formula>"AM"</formula>
    </cfRule>
    <cfRule type="cellIs" dxfId="637" priority="64" operator="equal">
      <formula>"CV"</formula>
    </cfRule>
    <cfRule type="cellIs" dxfId="636" priority="65" operator="equal">
      <formula>"ND"</formula>
    </cfRule>
    <cfRule type="cellIs" dxfId="635" priority="66" operator="equal">
      <formula>"CPA"</formula>
    </cfRule>
    <cfRule type="cellIs" dxfId="634" priority="67" operator="equal">
      <formula>"MA"</formula>
    </cfRule>
    <cfRule type="cellIs" dxfId="633" priority="68" operator="equal">
      <formula>"DR"</formula>
    </cfRule>
    <cfRule type="cellIs" dxfId="632" priority="69" operator="equal">
      <formula>"RC"</formula>
    </cfRule>
    <cfRule type="cellIs" dxfId="631" priority="70" operator="equal">
      <formula>"CP"</formula>
    </cfRule>
    <cfRule type="expression" dxfId="630" priority="71">
      <formula>OR(AI$10=1,AI$10=7)</formula>
    </cfRule>
    <cfRule type="cellIs" dxfId="629" priority="72" operator="equal">
      <formula>"R"</formula>
    </cfRule>
  </conditionalFormatting>
  <conditionalFormatting sqref="AJ11">
    <cfRule type="cellIs" dxfId="628" priority="26" operator="equal">
      <formula>"A"</formula>
    </cfRule>
    <cfRule type="cellIs" dxfId="627" priority="27" operator="equal">
      <formula>"D"</formula>
    </cfRule>
    <cfRule type="cellIs" dxfId="626" priority="28" operator="equal">
      <formula>"P"</formula>
    </cfRule>
    <cfRule type="cellIs" dxfId="625" priority="29" operator="equal">
      <formula>"G"</formula>
    </cfRule>
    <cfRule type="cellIs" dxfId="624" priority="30" operator="equal">
      <formula>"Q"</formula>
    </cfRule>
    <cfRule type="cellIs" dxfId="623" priority="31" operator="equal">
      <formula>"N"</formula>
    </cfRule>
    <cfRule type="cellIs" dxfId="622" priority="32" operator="equal">
      <formula>"PN"</formula>
    </cfRule>
    <cfRule type="cellIs" dxfId="621" priority="33" operator="equal">
      <formula>"PJ"</formula>
    </cfRule>
    <cfRule type="cellIs" dxfId="620" priority="34" operator="equal">
      <formula>"J"</formula>
    </cfRule>
    <cfRule type="cellIs" dxfId="619" priority="35" operator="equal">
      <formula>"F"</formula>
    </cfRule>
    <cfRule type="cellIs" dxfId="618" priority="36" operator="equal">
      <formula>"GP"</formula>
    </cfRule>
    <cfRule type="cellIs" dxfId="617" priority="37" operator="equal">
      <formula>"PM"</formula>
    </cfRule>
    <cfRule type="cellIs" dxfId="616" priority="38" operator="equal">
      <formula>"GA"</formula>
    </cfRule>
    <cfRule type="cellIs" dxfId="615" priority="39" operator="equal">
      <formula>"AM"</formula>
    </cfRule>
    <cfRule type="cellIs" dxfId="614" priority="40" operator="equal">
      <formula>"CV"</formula>
    </cfRule>
    <cfRule type="cellIs" dxfId="613" priority="41" operator="equal">
      <formula>"ND"</formula>
    </cfRule>
    <cfRule type="cellIs" dxfId="612" priority="42" operator="equal">
      <formula>"CPA"</formula>
    </cfRule>
    <cfRule type="cellIs" dxfId="611" priority="43" operator="equal">
      <formula>"MA"</formula>
    </cfRule>
    <cfRule type="cellIs" dxfId="610" priority="44" operator="equal">
      <formula>"DR"</formula>
    </cfRule>
    <cfRule type="cellIs" dxfId="609" priority="45" operator="equal">
      <formula>"RC"</formula>
    </cfRule>
    <cfRule type="cellIs" dxfId="608" priority="46" operator="equal">
      <formula>"CP"</formula>
    </cfRule>
    <cfRule type="expression" dxfId="607" priority="47">
      <formula>OR(AJ$10=1,AJ$10=7)</formula>
    </cfRule>
    <cfRule type="cellIs" dxfId="60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Z11:AH11">
      <formula1>"CP,ND,MA,RC,F,CPA,DR,AM,GA,Q,PM,GP,G,PJ,PN,J,N,P,A,D,R,"</formula1>
    </dataValidation>
    <dataValidation type="list" allowBlank="1" showInputMessage="1" showErrorMessage="1" sqref="F11:Y11">
      <formula1>"CP,ND,MA,RC,F,CPA,DR,AM,GA,Q,PM,GP,G,PJ,PN,J,N,D,P,A,R,"</formula1>
    </dataValidation>
    <dataValidation type="list" allowBlank="1" showInputMessage="1" showErrorMessage="1" sqref="AI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45" id="{E834011F-4D89-43A5-A84D-D195891CA8B1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>
    <tabColor theme="9" tint="-0.499984740745262"/>
    <pageSetUpPr fitToPage="1"/>
  </sheetPr>
  <dimension ref="A1:AT14"/>
  <sheetViews>
    <sheetView showGridLines="0" showZeros="0" topLeftCell="A4" workbookViewId="0">
      <selection activeCell="F16" sqref="F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Config!E14</f>
        <v>43862</v>
      </c>
    </row>
    <row r="2" spans="1:46" ht="15" hidden="1" thickBot="1">
      <c r="A2" s="10">
        <f>Config!F14</f>
        <v>43890</v>
      </c>
      <c r="F2" s="2">
        <f>IFERROR(WEEKDAY(F3),"")</f>
        <v>7</v>
      </c>
      <c r="G2" s="2">
        <f t="shared" ref="G2:AI2" si="0">IFERROR(WEEKDAY(G3),"")</f>
        <v>1</v>
      </c>
      <c r="H2" s="2">
        <f t="shared" si="0"/>
        <v>2</v>
      </c>
      <c r="I2" s="2">
        <f t="shared" si="0"/>
        <v>3</v>
      </c>
      <c r="J2" s="2">
        <f t="shared" si="0"/>
        <v>4</v>
      </c>
      <c r="K2" s="2">
        <f t="shared" si="0"/>
        <v>5</v>
      </c>
      <c r="L2" s="2">
        <f t="shared" si="0"/>
        <v>6</v>
      </c>
      <c r="M2" s="2">
        <f t="shared" si="0"/>
        <v>7</v>
      </c>
      <c r="N2" s="2">
        <f t="shared" si="0"/>
        <v>1</v>
      </c>
      <c r="O2" s="2">
        <f t="shared" si="0"/>
        <v>2</v>
      </c>
      <c r="P2" s="2">
        <f t="shared" si="0"/>
        <v>3</v>
      </c>
      <c r="Q2" s="2">
        <f t="shared" si="0"/>
        <v>4</v>
      </c>
      <c r="R2" s="2">
        <f t="shared" si="0"/>
        <v>5</v>
      </c>
      <c r="S2" s="2">
        <f t="shared" si="0"/>
        <v>6</v>
      </c>
      <c r="T2" s="2">
        <f t="shared" si="0"/>
        <v>7</v>
      </c>
      <c r="U2" s="2">
        <f t="shared" si="0"/>
        <v>1</v>
      </c>
      <c r="V2" s="2">
        <f t="shared" si="0"/>
        <v>2</v>
      </c>
      <c r="W2" s="2">
        <f t="shared" si="0"/>
        <v>3</v>
      </c>
      <c r="X2" s="2">
        <f t="shared" si="0"/>
        <v>4</v>
      </c>
      <c r="Y2" s="2">
        <f t="shared" si="0"/>
        <v>5</v>
      </c>
      <c r="Z2" s="2">
        <f t="shared" si="0"/>
        <v>6</v>
      </c>
      <c r="AA2" s="2">
        <f t="shared" si="0"/>
        <v>7</v>
      </c>
      <c r="AB2" s="2">
        <f t="shared" si="0"/>
        <v>1</v>
      </c>
      <c r="AC2" s="2">
        <f t="shared" si="0"/>
        <v>2</v>
      </c>
      <c r="AD2" s="2">
        <f t="shared" si="0"/>
        <v>3</v>
      </c>
      <c r="AE2" s="2">
        <f t="shared" si="0"/>
        <v>4</v>
      </c>
      <c r="AF2" s="2">
        <f t="shared" si="0"/>
        <v>5</v>
      </c>
      <c r="AG2" s="2">
        <f t="shared" si="0"/>
        <v>6</v>
      </c>
      <c r="AH2" s="2">
        <f t="shared" si="0"/>
        <v>7</v>
      </c>
      <c r="AI2" s="2" t="str">
        <f t="shared" si="0"/>
        <v/>
      </c>
    </row>
    <row r="3" spans="1:46" ht="73.5" hidden="1" customHeight="1" thickBot="1">
      <c r="F3" s="5">
        <f>A1</f>
        <v>43862</v>
      </c>
      <c r="G3" s="5">
        <f>F3+1</f>
        <v>43863</v>
      </c>
      <c r="H3" s="5">
        <f t="shared" ref="H3:AG3" si="1">G3+1</f>
        <v>43864</v>
      </c>
      <c r="I3" s="5">
        <f t="shared" si="1"/>
        <v>43865</v>
      </c>
      <c r="J3" s="5">
        <f t="shared" si="1"/>
        <v>43866</v>
      </c>
      <c r="K3" s="5">
        <f t="shared" si="1"/>
        <v>43867</v>
      </c>
      <c r="L3" s="5">
        <f t="shared" si="1"/>
        <v>43868</v>
      </c>
      <c r="M3" s="5">
        <f t="shared" si="1"/>
        <v>43869</v>
      </c>
      <c r="N3" s="5">
        <f t="shared" si="1"/>
        <v>43870</v>
      </c>
      <c r="O3" s="5">
        <f t="shared" si="1"/>
        <v>43871</v>
      </c>
      <c r="P3" s="5">
        <f t="shared" si="1"/>
        <v>43872</v>
      </c>
      <c r="Q3" s="5">
        <f t="shared" si="1"/>
        <v>43873</v>
      </c>
      <c r="R3" s="5">
        <f t="shared" si="1"/>
        <v>43874</v>
      </c>
      <c r="S3" s="5">
        <f t="shared" si="1"/>
        <v>43875</v>
      </c>
      <c r="T3" s="5">
        <f t="shared" si="1"/>
        <v>43876</v>
      </c>
      <c r="U3" s="5">
        <f t="shared" si="1"/>
        <v>43877</v>
      </c>
      <c r="V3" s="5">
        <f t="shared" si="1"/>
        <v>43878</v>
      </c>
      <c r="W3" s="5">
        <f t="shared" si="1"/>
        <v>43879</v>
      </c>
      <c r="X3" s="5">
        <f t="shared" si="1"/>
        <v>43880</v>
      </c>
      <c r="Y3" s="5">
        <f t="shared" si="1"/>
        <v>43881</v>
      </c>
      <c r="Z3" s="5">
        <f t="shared" si="1"/>
        <v>43882</v>
      </c>
      <c r="AA3" s="5">
        <f t="shared" si="1"/>
        <v>43883</v>
      </c>
      <c r="AB3" s="5">
        <f t="shared" si="1"/>
        <v>43884</v>
      </c>
      <c r="AC3" s="5">
        <f t="shared" si="1"/>
        <v>43885</v>
      </c>
      <c r="AD3" s="5">
        <f t="shared" si="1"/>
        <v>43886</v>
      </c>
      <c r="AE3" s="5">
        <f t="shared" si="1"/>
        <v>43887</v>
      </c>
      <c r="AF3" s="5">
        <f t="shared" si="1"/>
        <v>43888</v>
      </c>
      <c r="AG3" s="5">
        <f t="shared" si="1"/>
        <v>43889</v>
      </c>
      <c r="AH3" s="5">
        <f>IFERROR(IF(AG3+1&gt;A2,"",AG3+1),"")</f>
        <v>43890</v>
      </c>
      <c r="AI3" s="5" t="str">
        <f>IFERROR(IF(AH3+1&gt;A2,"",AH3+1),"")</f>
        <v/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février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 t="str">
        <f t="shared" ref="AI9:AJ9" si="3">IFERROR(DAY(AI3),"")</f>
        <v/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7</v>
      </c>
      <c r="G10" s="8">
        <f t="shared" ref="G10:AJ10" si="4">IFERROR(WEEKDAY(G3),"")</f>
        <v>1</v>
      </c>
      <c r="H10" s="8">
        <f t="shared" si="4"/>
        <v>2</v>
      </c>
      <c r="I10" s="8">
        <f t="shared" si="4"/>
        <v>3</v>
      </c>
      <c r="J10" s="8">
        <f t="shared" si="4"/>
        <v>4</v>
      </c>
      <c r="K10" s="8">
        <f t="shared" si="4"/>
        <v>5</v>
      </c>
      <c r="L10" s="8">
        <f t="shared" si="4"/>
        <v>6</v>
      </c>
      <c r="M10" s="8">
        <f t="shared" si="4"/>
        <v>7</v>
      </c>
      <c r="N10" s="8">
        <f t="shared" si="4"/>
        <v>1</v>
      </c>
      <c r="O10" s="8">
        <f t="shared" si="4"/>
        <v>2</v>
      </c>
      <c r="P10" s="8">
        <f t="shared" si="4"/>
        <v>3</v>
      </c>
      <c r="Q10" s="8">
        <f t="shared" si="4"/>
        <v>4</v>
      </c>
      <c r="R10" s="8">
        <f t="shared" si="4"/>
        <v>5</v>
      </c>
      <c r="S10" s="8">
        <f t="shared" si="4"/>
        <v>6</v>
      </c>
      <c r="T10" s="8">
        <f t="shared" si="4"/>
        <v>7</v>
      </c>
      <c r="U10" s="8">
        <f t="shared" si="4"/>
        <v>1</v>
      </c>
      <c r="V10" s="8">
        <f>IFERROR(WEEKDAY(V3),"")</f>
        <v>2</v>
      </c>
      <c r="W10" s="6">
        <f t="shared" si="4"/>
        <v>3</v>
      </c>
      <c r="X10" s="8">
        <f t="shared" si="4"/>
        <v>4</v>
      </c>
      <c r="Y10" s="8">
        <f t="shared" si="4"/>
        <v>5</v>
      </c>
      <c r="Z10" s="8">
        <f t="shared" si="4"/>
        <v>6</v>
      </c>
      <c r="AA10" s="8">
        <f t="shared" si="4"/>
        <v>7</v>
      </c>
      <c r="AB10" s="8">
        <f t="shared" si="4"/>
        <v>1</v>
      </c>
      <c r="AC10" s="8">
        <f t="shared" si="4"/>
        <v>2</v>
      </c>
      <c r="AD10" s="8">
        <f t="shared" si="4"/>
        <v>3</v>
      </c>
      <c r="AE10" s="8">
        <f t="shared" si="4"/>
        <v>4</v>
      </c>
      <c r="AF10" s="8">
        <f t="shared" si="4"/>
        <v>5</v>
      </c>
      <c r="AG10" s="8">
        <f t="shared" si="4"/>
        <v>6</v>
      </c>
      <c r="AH10" s="8">
        <f t="shared" si="4"/>
        <v>7</v>
      </c>
      <c r="AI10" s="8" t="str">
        <f t="shared" si="4"/>
        <v/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65</v>
      </c>
      <c r="H11" s="50" t="s">
        <v>62</v>
      </c>
      <c r="I11" s="50" t="s">
        <v>62</v>
      </c>
      <c r="J11" s="50" t="s">
        <v>62</v>
      </c>
      <c r="K11" s="50" t="s">
        <v>65</v>
      </c>
      <c r="L11" s="50" t="s">
        <v>65</v>
      </c>
      <c r="M11" s="50" t="s">
        <v>49</v>
      </c>
      <c r="N11" s="50" t="s">
        <v>49</v>
      </c>
      <c r="O11" s="50" t="s">
        <v>65</v>
      </c>
      <c r="P11" s="50" t="s">
        <v>47</v>
      </c>
      <c r="Q11" s="50" t="s">
        <v>48</v>
      </c>
      <c r="R11" s="50" t="s">
        <v>48</v>
      </c>
      <c r="S11" s="50" t="s">
        <v>48</v>
      </c>
      <c r="T11" s="181" t="s">
        <v>65</v>
      </c>
      <c r="U11" s="49" t="s">
        <v>65</v>
      </c>
      <c r="V11" s="50" t="s">
        <v>46</v>
      </c>
      <c r="W11" s="50" t="s">
        <v>46</v>
      </c>
      <c r="X11" s="50" t="s">
        <v>65</v>
      </c>
      <c r="Y11" s="49" t="s">
        <v>62</v>
      </c>
      <c r="Z11" s="49" t="s">
        <v>62</v>
      </c>
      <c r="AA11" s="49" t="s">
        <v>50</v>
      </c>
      <c r="AB11" s="50" t="s">
        <v>50</v>
      </c>
      <c r="AC11" s="50" t="s">
        <v>65</v>
      </c>
      <c r="AD11" s="50" t="s">
        <v>65</v>
      </c>
      <c r="AE11" s="49" t="s">
        <v>46</v>
      </c>
      <c r="AF11" s="49" t="s">
        <v>46</v>
      </c>
      <c r="AG11" s="49" t="s">
        <v>46</v>
      </c>
      <c r="AH11" s="50" t="s">
        <v>65</v>
      </c>
      <c r="AI11" s="50"/>
      <c r="AJ11" s="70"/>
      <c r="AK11" s="174">
        <f t="shared" ref="AK11:AK12" ca="1" si="6">TotH(F11:AJ11)</f>
        <v>7.083333333333333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50</v>
      </c>
      <c r="G12" s="51" t="s">
        <v>50</v>
      </c>
      <c r="H12" s="51" t="s">
        <v>65</v>
      </c>
      <c r="I12" s="52" t="s">
        <v>65</v>
      </c>
      <c r="J12" s="51" t="s">
        <v>41</v>
      </c>
      <c r="K12" s="51" t="s">
        <v>41</v>
      </c>
      <c r="L12" s="51" t="s">
        <v>41</v>
      </c>
      <c r="M12" s="52" t="s">
        <v>65</v>
      </c>
      <c r="N12" s="51" t="s">
        <v>65</v>
      </c>
      <c r="O12" s="51" t="s">
        <v>62</v>
      </c>
      <c r="P12" s="51" t="s">
        <v>62</v>
      </c>
      <c r="Q12" s="51" t="s">
        <v>62</v>
      </c>
      <c r="R12" s="51" t="s">
        <v>65</v>
      </c>
      <c r="S12" s="51" t="s">
        <v>65</v>
      </c>
      <c r="T12" s="51" t="s">
        <v>49</v>
      </c>
      <c r="U12" s="51" t="s">
        <v>49</v>
      </c>
      <c r="V12" s="51" t="s">
        <v>47</v>
      </c>
      <c r="W12" s="51" t="s">
        <v>65</v>
      </c>
      <c r="X12" s="51" t="s">
        <v>47</v>
      </c>
      <c r="Y12" s="51" t="s">
        <v>47</v>
      </c>
      <c r="Z12" s="51" t="s">
        <v>47</v>
      </c>
      <c r="AA12" s="51" t="s">
        <v>65</v>
      </c>
      <c r="AB12" s="51" t="s">
        <v>65</v>
      </c>
      <c r="AC12" s="51" t="s">
        <v>62</v>
      </c>
      <c r="AD12" s="51" t="s">
        <v>62</v>
      </c>
      <c r="AE12" s="51" t="s">
        <v>62</v>
      </c>
      <c r="AF12" s="51" t="s">
        <v>65</v>
      </c>
      <c r="AG12" s="51" t="s">
        <v>65</v>
      </c>
      <c r="AH12" s="51" t="s">
        <v>49</v>
      </c>
      <c r="AI12" s="51"/>
      <c r="AJ12" s="71"/>
      <c r="AK12" s="173">
        <f t="shared" ca="1" si="6"/>
        <v>7.1249999999999991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605" priority="147">
      <formula>OR(F$10=1,F$10=7)</formula>
    </cfRule>
  </conditionalFormatting>
  <conditionalFormatting sqref="AH11:AJ11 F12:AJ12">
    <cfRule type="cellIs" dxfId="604" priority="122" operator="equal">
      <formula>"A"</formula>
    </cfRule>
    <cfRule type="cellIs" dxfId="603" priority="123" operator="equal">
      <formula>"D"</formula>
    </cfRule>
    <cfRule type="cellIs" dxfId="602" priority="124" operator="equal">
      <formula>"P"</formula>
    </cfRule>
    <cfRule type="cellIs" dxfId="601" priority="125" operator="equal">
      <formula>"G"</formula>
    </cfRule>
    <cfRule type="cellIs" dxfId="600" priority="126" operator="equal">
      <formula>"Q"</formula>
    </cfRule>
    <cfRule type="cellIs" dxfId="599" priority="127" operator="equal">
      <formula>"N"</formula>
    </cfRule>
    <cfRule type="cellIs" dxfId="598" priority="128" operator="equal">
      <formula>"PN"</formula>
    </cfRule>
    <cfRule type="cellIs" dxfId="597" priority="129" operator="equal">
      <formula>"PJ"</formula>
    </cfRule>
    <cfRule type="cellIs" dxfId="596" priority="130" operator="equal">
      <formula>"J"</formula>
    </cfRule>
    <cfRule type="cellIs" dxfId="595" priority="131" operator="equal">
      <formula>"F"</formula>
    </cfRule>
    <cfRule type="cellIs" dxfId="594" priority="132" operator="equal">
      <formula>"GP"</formula>
    </cfRule>
    <cfRule type="cellIs" dxfId="593" priority="133" operator="equal">
      <formula>"PM"</formula>
    </cfRule>
    <cfRule type="cellIs" dxfId="592" priority="134" operator="equal">
      <formula>"GA"</formula>
    </cfRule>
    <cfRule type="cellIs" dxfId="591" priority="135" operator="equal">
      <formula>"AM"</formula>
    </cfRule>
    <cfRule type="cellIs" dxfId="590" priority="137" operator="equal">
      <formula>"CV"</formula>
    </cfRule>
    <cfRule type="cellIs" dxfId="589" priority="138" operator="equal">
      <formula>"ND"</formula>
    </cfRule>
    <cfRule type="cellIs" dxfId="588" priority="139" operator="equal">
      <formula>"CPA"</formula>
    </cfRule>
    <cfRule type="cellIs" dxfId="587" priority="140" operator="equal">
      <formula>"MA"</formula>
    </cfRule>
    <cfRule type="cellIs" dxfId="586" priority="141" operator="equal">
      <formula>"DR"</formula>
    </cfRule>
    <cfRule type="cellIs" dxfId="585" priority="142" operator="equal">
      <formula>"RC"</formula>
    </cfRule>
    <cfRule type="cellIs" dxfId="584" priority="144" operator="equal">
      <formula>"CP"</formula>
    </cfRule>
    <cfRule type="expression" dxfId="583" priority="145">
      <formula>OR(F$10=1,F$10=7)</formula>
    </cfRule>
    <cfRule type="cellIs" dxfId="582" priority="146" operator="equal">
      <formula>"R"</formula>
    </cfRule>
  </conditionalFormatting>
  <conditionalFormatting sqref="C11:E12">
    <cfRule type="cellIs" dxfId="581" priority="136" operator="equal">
      <formula>0</formula>
    </cfRule>
  </conditionalFormatting>
  <conditionalFormatting sqref="F11:T11">
    <cfRule type="cellIs" dxfId="580" priority="98" operator="equal">
      <formula>"A"</formula>
    </cfRule>
    <cfRule type="cellIs" dxfId="579" priority="99" operator="equal">
      <formula>"D"</formula>
    </cfRule>
    <cfRule type="cellIs" dxfId="578" priority="100" operator="equal">
      <formula>"P"</formula>
    </cfRule>
    <cfRule type="cellIs" dxfId="577" priority="101" operator="equal">
      <formula>"G"</formula>
    </cfRule>
    <cfRule type="cellIs" dxfId="576" priority="102" operator="equal">
      <formula>"Q"</formula>
    </cfRule>
    <cfRule type="cellIs" dxfId="575" priority="103" operator="equal">
      <formula>"N"</formula>
    </cfRule>
    <cfRule type="cellIs" dxfId="574" priority="104" operator="equal">
      <formula>"PN"</formula>
    </cfRule>
    <cfRule type="cellIs" dxfId="573" priority="105" operator="equal">
      <formula>"PJ"</formula>
    </cfRule>
    <cfRule type="cellIs" dxfId="572" priority="106" operator="equal">
      <formula>"J"</formula>
    </cfRule>
    <cfRule type="cellIs" dxfId="571" priority="107" operator="equal">
      <formula>"F"</formula>
    </cfRule>
    <cfRule type="cellIs" dxfId="570" priority="108" operator="equal">
      <formula>"GP"</formula>
    </cfRule>
    <cfRule type="cellIs" dxfId="569" priority="109" operator="equal">
      <formula>"PM"</formula>
    </cfRule>
    <cfRule type="cellIs" dxfId="568" priority="110" operator="equal">
      <formula>"GA"</formula>
    </cfRule>
    <cfRule type="cellIs" dxfId="567" priority="111" operator="equal">
      <formula>"AM"</formula>
    </cfRule>
    <cfRule type="cellIs" dxfId="566" priority="112" operator="equal">
      <formula>"CV"</formula>
    </cfRule>
    <cfRule type="cellIs" dxfId="565" priority="113" operator="equal">
      <formula>"ND"</formula>
    </cfRule>
    <cfRule type="cellIs" dxfId="564" priority="114" operator="equal">
      <formula>"CPA"</formula>
    </cfRule>
    <cfRule type="cellIs" dxfId="563" priority="115" operator="equal">
      <formula>"MA"</formula>
    </cfRule>
    <cfRule type="cellIs" dxfId="562" priority="116" operator="equal">
      <formula>"DR"</formula>
    </cfRule>
    <cfRule type="cellIs" dxfId="561" priority="117" operator="equal">
      <formula>"RC"</formula>
    </cfRule>
    <cfRule type="cellIs" dxfId="560" priority="118" operator="equal">
      <formula>"CP"</formula>
    </cfRule>
    <cfRule type="expression" dxfId="559" priority="119">
      <formula>OR(F$10=1,F$10=7)</formula>
    </cfRule>
    <cfRule type="cellIs" dxfId="558" priority="120" operator="equal">
      <formula>"R"</formula>
    </cfRule>
  </conditionalFormatting>
  <conditionalFormatting sqref="U11:Y11">
    <cfRule type="cellIs" dxfId="557" priority="74" operator="equal">
      <formula>"A"</formula>
    </cfRule>
    <cfRule type="cellIs" dxfId="556" priority="75" operator="equal">
      <formula>"D"</formula>
    </cfRule>
    <cfRule type="cellIs" dxfId="555" priority="76" operator="equal">
      <formula>"P"</formula>
    </cfRule>
    <cfRule type="cellIs" dxfId="554" priority="77" operator="equal">
      <formula>"G"</formula>
    </cfRule>
    <cfRule type="cellIs" dxfId="553" priority="78" operator="equal">
      <formula>"Q"</formula>
    </cfRule>
    <cfRule type="cellIs" dxfId="552" priority="79" operator="equal">
      <formula>"N"</formula>
    </cfRule>
    <cfRule type="cellIs" dxfId="551" priority="80" operator="equal">
      <formula>"PN"</formula>
    </cfRule>
    <cfRule type="cellIs" dxfId="550" priority="81" operator="equal">
      <formula>"PJ"</formula>
    </cfRule>
    <cfRule type="cellIs" dxfId="549" priority="82" operator="equal">
      <formula>"J"</formula>
    </cfRule>
    <cfRule type="cellIs" dxfId="548" priority="83" operator="equal">
      <formula>"F"</formula>
    </cfRule>
    <cfRule type="cellIs" dxfId="547" priority="84" operator="equal">
      <formula>"GP"</formula>
    </cfRule>
    <cfRule type="cellIs" dxfId="546" priority="85" operator="equal">
      <formula>"PM"</formula>
    </cfRule>
    <cfRule type="cellIs" dxfId="545" priority="86" operator="equal">
      <formula>"GA"</formula>
    </cfRule>
    <cfRule type="cellIs" dxfId="544" priority="87" operator="equal">
      <formula>"AM"</formula>
    </cfRule>
    <cfRule type="cellIs" dxfId="543" priority="88" operator="equal">
      <formula>"CV"</formula>
    </cfRule>
    <cfRule type="cellIs" dxfId="542" priority="89" operator="equal">
      <formula>"ND"</formula>
    </cfRule>
    <cfRule type="cellIs" dxfId="541" priority="90" operator="equal">
      <formula>"CPA"</formula>
    </cfRule>
    <cfRule type="cellIs" dxfId="540" priority="91" operator="equal">
      <formula>"MA"</formula>
    </cfRule>
    <cfRule type="cellIs" dxfId="539" priority="92" operator="equal">
      <formula>"DR"</formula>
    </cfRule>
    <cfRule type="cellIs" dxfId="538" priority="93" operator="equal">
      <formula>"RC"</formula>
    </cfRule>
    <cfRule type="cellIs" dxfId="537" priority="94" operator="equal">
      <formula>"CP"</formula>
    </cfRule>
    <cfRule type="expression" dxfId="536" priority="95">
      <formula>OR(U$10=1,U$10=7)</formula>
    </cfRule>
    <cfRule type="cellIs" dxfId="535" priority="96" operator="equal">
      <formula>"R"</formula>
    </cfRule>
  </conditionalFormatting>
  <conditionalFormatting sqref="Z11:AD11">
    <cfRule type="cellIs" dxfId="534" priority="50" operator="equal">
      <formula>"A"</formula>
    </cfRule>
    <cfRule type="cellIs" dxfId="533" priority="51" operator="equal">
      <formula>"D"</formula>
    </cfRule>
    <cfRule type="cellIs" dxfId="532" priority="52" operator="equal">
      <formula>"P"</formula>
    </cfRule>
    <cfRule type="cellIs" dxfId="531" priority="53" operator="equal">
      <formula>"G"</formula>
    </cfRule>
    <cfRule type="cellIs" dxfId="530" priority="54" operator="equal">
      <formula>"Q"</formula>
    </cfRule>
    <cfRule type="cellIs" dxfId="529" priority="55" operator="equal">
      <formula>"N"</formula>
    </cfRule>
    <cfRule type="cellIs" dxfId="528" priority="56" operator="equal">
      <formula>"PN"</formula>
    </cfRule>
    <cfRule type="cellIs" dxfId="527" priority="57" operator="equal">
      <formula>"PJ"</formula>
    </cfRule>
    <cfRule type="cellIs" dxfId="526" priority="58" operator="equal">
      <formula>"J"</formula>
    </cfRule>
    <cfRule type="cellIs" dxfId="525" priority="59" operator="equal">
      <formula>"F"</formula>
    </cfRule>
    <cfRule type="cellIs" dxfId="524" priority="60" operator="equal">
      <formula>"GP"</formula>
    </cfRule>
    <cfRule type="cellIs" dxfId="523" priority="61" operator="equal">
      <formula>"PM"</formula>
    </cfRule>
    <cfRule type="cellIs" dxfId="522" priority="62" operator="equal">
      <formula>"GA"</formula>
    </cfRule>
    <cfRule type="cellIs" dxfId="521" priority="63" operator="equal">
      <formula>"AM"</formula>
    </cfRule>
    <cfRule type="cellIs" dxfId="520" priority="64" operator="equal">
      <formula>"CV"</formula>
    </cfRule>
    <cfRule type="cellIs" dxfId="519" priority="65" operator="equal">
      <formula>"ND"</formula>
    </cfRule>
    <cfRule type="cellIs" dxfId="518" priority="66" operator="equal">
      <formula>"CPA"</formula>
    </cfRule>
    <cfRule type="cellIs" dxfId="517" priority="67" operator="equal">
      <formula>"MA"</formula>
    </cfRule>
    <cfRule type="cellIs" dxfId="516" priority="68" operator="equal">
      <formula>"DR"</formula>
    </cfRule>
    <cfRule type="cellIs" dxfId="515" priority="69" operator="equal">
      <formula>"RC"</formula>
    </cfRule>
    <cfRule type="cellIs" dxfId="514" priority="70" operator="equal">
      <formula>"CP"</formula>
    </cfRule>
    <cfRule type="expression" dxfId="513" priority="71">
      <formula>OR(Z$10=1,Z$10=7)</formula>
    </cfRule>
    <cfRule type="cellIs" dxfId="512" priority="72" operator="equal">
      <formula>"R"</formula>
    </cfRule>
  </conditionalFormatting>
  <conditionalFormatting sqref="AE11:AG11">
    <cfRule type="cellIs" dxfId="511" priority="26" operator="equal">
      <formula>"A"</formula>
    </cfRule>
    <cfRule type="cellIs" dxfId="510" priority="27" operator="equal">
      <formula>"D"</formula>
    </cfRule>
    <cfRule type="cellIs" dxfId="509" priority="28" operator="equal">
      <formula>"P"</formula>
    </cfRule>
    <cfRule type="cellIs" dxfId="508" priority="29" operator="equal">
      <formula>"G"</formula>
    </cfRule>
    <cfRule type="cellIs" dxfId="507" priority="30" operator="equal">
      <formula>"Q"</formula>
    </cfRule>
    <cfRule type="cellIs" dxfId="506" priority="31" operator="equal">
      <formula>"N"</formula>
    </cfRule>
    <cfRule type="cellIs" dxfId="505" priority="32" operator="equal">
      <formula>"PN"</formula>
    </cfRule>
    <cfRule type="cellIs" dxfId="504" priority="33" operator="equal">
      <formula>"PJ"</formula>
    </cfRule>
    <cfRule type="cellIs" dxfId="503" priority="34" operator="equal">
      <formula>"J"</formula>
    </cfRule>
    <cfRule type="cellIs" dxfId="502" priority="35" operator="equal">
      <formula>"F"</formula>
    </cfRule>
    <cfRule type="cellIs" dxfId="501" priority="36" operator="equal">
      <formula>"GP"</formula>
    </cfRule>
    <cfRule type="cellIs" dxfId="500" priority="37" operator="equal">
      <formula>"PM"</formula>
    </cfRule>
    <cfRule type="cellIs" dxfId="499" priority="38" operator="equal">
      <formula>"GA"</formula>
    </cfRule>
    <cfRule type="cellIs" dxfId="498" priority="39" operator="equal">
      <formula>"AM"</formula>
    </cfRule>
    <cfRule type="cellIs" dxfId="497" priority="40" operator="equal">
      <formula>"CV"</formula>
    </cfRule>
    <cfRule type="cellIs" dxfId="496" priority="41" operator="equal">
      <formula>"ND"</formula>
    </cfRule>
    <cfRule type="cellIs" dxfId="495" priority="42" operator="equal">
      <formula>"CPA"</formula>
    </cfRule>
    <cfRule type="cellIs" dxfId="494" priority="43" operator="equal">
      <formula>"MA"</formula>
    </cfRule>
    <cfRule type="cellIs" dxfId="493" priority="44" operator="equal">
      <formula>"DR"</formula>
    </cfRule>
    <cfRule type="cellIs" dxfId="492" priority="45" operator="equal">
      <formula>"RC"</formula>
    </cfRule>
    <cfRule type="cellIs" dxfId="491" priority="46" operator="equal">
      <formula>"CP"</formula>
    </cfRule>
    <cfRule type="expression" dxfId="490" priority="47">
      <formula>OR(AE$10=1,AE$10=7)</formula>
    </cfRule>
    <cfRule type="cellIs" dxfId="489" priority="48" operator="equal">
      <formula>"R"</formula>
    </cfRule>
  </conditionalFormatting>
  <dataValidations count="3">
    <dataValidation type="list" allowBlank="1" showInputMessage="1" showErrorMessage="1" sqref="AH11:AJ12 F12:AG12">
      <formula1>"CP,ND,MA,RC,F,CPA,DR,AM,GA,Q,PM,GP,G,PJ,PN,J,N,D,A,P,R,"</formula1>
    </dataValidation>
    <dataValidation type="list" allowBlank="1" showInputMessage="1" showErrorMessage="1" sqref="U11:AG11">
      <formula1>"CP,ND,MA,RC,F,CPA,DR,AM,GA,Q,PM,GP,G,PJ,PN,J,N,D,P,A,R,"</formula1>
    </dataValidation>
    <dataValidation type="list" allowBlank="1" showInputMessage="1" showErrorMessage="1" sqref="F11:T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2" id="{5AF27C02-5239-471D-BBC0-6EF2C2D1E97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>
    <tabColor theme="9" tint="-0.249977111117893"/>
    <pageSetUpPr fitToPage="1"/>
  </sheetPr>
  <dimension ref="A1:AT14"/>
  <sheetViews>
    <sheetView showGridLines="0" showZeros="0" topLeftCell="A4" workbookViewId="0">
      <selection activeCell="K17" sqref="K17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Config!E15</f>
        <v>43891</v>
      </c>
    </row>
    <row r="2" spans="1:46" ht="15" hidden="1" thickBot="1">
      <c r="A2" s="10">
        <f>Config!F15</f>
        <v>43921</v>
      </c>
      <c r="F2" s="2">
        <f>IFERROR(WEEKDAY(F3),"")</f>
        <v>1</v>
      </c>
      <c r="G2" s="2">
        <f t="shared" ref="G2:AI2" si="0">IFERROR(WEEKDAY(G3),"")</f>
        <v>2</v>
      </c>
      <c r="H2" s="2">
        <f t="shared" si="0"/>
        <v>3</v>
      </c>
      <c r="I2" s="2">
        <f t="shared" si="0"/>
        <v>4</v>
      </c>
      <c r="J2" s="2">
        <f t="shared" si="0"/>
        <v>5</v>
      </c>
      <c r="K2" s="2">
        <f t="shared" si="0"/>
        <v>6</v>
      </c>
      <c r="L2" s="2">
        <f t="shared" si="0"/>
        <v>7</v>
      </c>
      <c r="M2" s="2">
        <f t="shared" si="0"/>
        <v>1</v>
      </c>
      <c r="N2" s="2">
        <f t="shared" si="0"/>
        <v>2</v>
      </c>
      <c r="O2" s="2">
        <f t="shared" si="0"/>
        <v>3</v>
      </c>
      <c r="P2" s="2">
        <f t="shared" si="0"/>
        <v>4</v>
      </c>
      <c r="Q2" s="2">
        <f t="shared" si="0"/>
        <v>5</v>
      </c>
      <c r="R2" s="2">
        <f t="shared" si="0"/>
        <v>6</v>
      </c>
      <c r="S2" s="2">
        <f t="shared" si="0"/>
        <v>7</v>
      </c>
      <c r="T2" s="2">
        <f t="shared" si="0"/>
        <v>1</v>
      </c>
      <c r="U2" s="2">
        <f t="shared" si="0"/>
        <v>2</v>
      </c>
      <c r="V2" s="2">
        <f t="shared" si="0"/>
        <v>3</v>
      </c>
      <c r="W2" s="2">
        <f t="shared" si="0"/>
        <v>4</v>
      </c>
      <c r="X2" s="2">
        <f t="shared" si="0"/>
        <v>5</v>
      </c>
      <c r="Y2" s="2">
        <f t="shared" si="0"/>
        <v>6</v>
      </c>
      <c r="Z2" s="2">
        <f t="shared" si="0"/>
        <v>7</v>
      </c>
      <c r="AA2" s="2">
        <f t="shared" si="0"/>
        <v>1</v>
      </c>
      <c r="AB2" s="2">
        <f t="shared" si="0"/>
        <v>2</v>
      </c>
      <c r="AC2" s="2">
        <f t="shared" si="0"/>
        <v>3</v>
      </c>
      <c r="AD2" s="2">
        <f t="shared" si="0"/>
        <v>4</v>
      </c>
      <c r="AE2" s="2">
        <f t="shared" si="0"/>
        <v>5</v>
      </c>
      <c r="AF2" s="2">
        <f t="shared" si="0"/>
        <v>6</v>
      </c>
      <c r="AG2" s="2">
        <f t="shared" si="0"/>
        <v>7</v>
      </c>
      <c r="AH2" s="2">
        <f t="shared" si="0"/>
        <v>1</v>
      </c>
      <c r="AI2" s="2">
        <f t="shared" si="0"/>
        <v>2</v>
      </c>
    </row>
    <row r="3" spans="1:46" ht="73.5" hidden="1" customHeight="1" thickBot="1">
      <c r="F3" s="5">
        <f>A1</f>
        <v>43891</v>
      </c>
      <c r="G3" s="5">
        <f>F3+1</f>
        <v>43892</v>
      </c>
      <c r="H3" s="5">
        <f t="shared" ref="H3:AG3" si="1">G3+1</f>
        <v>43893</v>
      </c>
      <c r="I3" s="5">
        <f t="shared" si="1"/>
        <v>43894</v>
      </c>
      <c r="J3" s="5">
        <f t="shared" si="1"/>
        <v>43895</v>
      </c>
      <c r="K3" s="5">
        <f t="shared" si="1"/>
        <v>43896</v>
      </c>
      <c r="L3" s="5">
        <f t="shared" si="1"/>
        <v>43897</v>
      </c>
      <c r="M3" s="5">
        <f t="shared" si="1"/>
        <v>43898</v>
      </c>
      <c r="N3" s="5">
        <f t="shared" si="1"/>
        <v>43899</v>
      </c>
      <c r="O3" s="5">
        <f t="shared" si="1"/>
        <v>43900</v>
      </c>
      <c r="P3" s="5">
        <f t="shared" si="1"/>
        <v>43901</v>
      </c>
      <c r="Q3" s="5">
        <f t="shared" si="1"/>
        <v>43902</v>
      </c>
      <c r="R3" s="5">
        <f t="shared" si="1"/>
        <v>43903</v>
      </c>
      <c r="S3" s="5">
        <f t="shared" si="1"/>
        <v>43904</v>
      </c>
      <c r="T3" s="5">
        <f t="shared" si="1"/>
        <v>43905</v>
      </c>
      <c r="U3" s="5">
        <f t="shared" si="1"/>
        <v>43906</v>
      </c>
      <c r="V3" s="5">
        <f t="shared" si="1"/>
        <v>43907</v>
      </c>
      <c r="W3" s="5">
        <f t="shared" si="1"/>
        <v>43908</v>
      </c>
      <c r="X3" s="5">
        <f t="shared" si="1"/>
        <v>43909</v>
      </c>
      <c r="Y3" s="5">
        <f t="shared" si="1"/>
        <v>43910</v>
      </c>
      <c r="Z3" s="5">
        <f t="shared" si="1"/>
        <v>43911</v>
      </c>
      <c r="AA3" s="5">
        <f t="shared" si="1"/>
        <v>43912</v>
      </c>
      <c r="AB3" s="5">
        <f t="shared" si="1"/>
        <v>43913</v>
      </c>
      <c r="AC3" s="5">
        <f t="shared" si="1"/>
        <v>43914</v>
      </c>
      <c r="AD3" s="5">
        <f t="shared" si="1"/>
        <v>43915</v>
      </c>
      <c r="AE3" s="5">
        <f t="shared" si="1"/>
        <v>43916</v>
      </c>
      <c r="AF3" s="5">
        <f t="shared" si="1"/>
        <v>43917</v>
      </c>
      <c r="AG3" s="5">
        <f t="shared" si="1"/>
        <v>43918</v>
      </c>
      <c r="AH3" s="5">
        <f>IFERROR(IF(AG3+1&gt;A2,"",AG3+1),"")</f>
        <v>43919</v>
      </c>
      <c r="AI3" s="5">
        <f>IFERROR(IF(AH3+1&gt;A2,"",AH3+1),"")</f>
        <v>43920</v>
      </c>
      <c r="AJ3" s="5">
        <f>IFERROR(IF(AI3+1&gt;A2,"",AI3+1),"")</f>
        <v>43921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mars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1</v>
      </c>
      <c r="G10" s="8">
        <f t="shared" ref="G10:AJ10" si="4">IFERROR(WEEKDAY(G3),"")</f>
        <v>2</v>
      </c>
      <c r="H10" s="8">
        <f t="shared" si="4"/>
        <v>3</v>
      </c>
      <c r="I10" s="8">
        <f t="shared" si="4"/>
        <v>4</v>
      </c>
      <c r="J10" s="8">
        <f t="shared" si="4"/>
        <v>5</v>
      </c>
      <c r="K10" s="8">
        <f t="shared" si="4"/>
        <v>6</v>
      </c>
      <c r="L10" s="8">
        <f t="shared" si="4"/>
        <v>7</v>
      </c>
      <c r="M10" s="8">
        <f t="shared" si="4"/>
        <v>1</v>
      </c>
      <c r="N10" s="8">
        <f t="shared" si="4"/>
        <v>2</v>
      </c>
      <c r="O10" s="8">
        <f t="shared" si="4"/>
        <v>3</v>
      </c>
      <c r="P10" s="8">
        <f t="shared" si="4"/>
        <v>4</v>
      </c>
      <c r="Q10" s="8">
        <f t="shared" si="4"/>
        <v>5</v>
      </c>
      <c r="R10" s="8">
        <f t="shared" si="4"/>
        <v>6</v>
      </c>
      <c r="S10" s="8">
        <f t="shared" si="4"/>
        <v>7</v>
      </c>
      <c r="T10" s="8">
        <f t="shared" si="4"/>
        <v>1</v>
      </c>
      <c r="U10" s="8">
        <f t="shared" si="4"/>
        <v>2</v>
      </c>
      <c r="V10" s="8">
        <f>IFERROR(WEEKDAY(V3),"")</f>
        <v>3</v>
      </c>
      <c r="W10" s="6">
        <f t="shared" si="4"/>
        <v>4</v>
      </c>
      <c r="X10" s="8">
        <f t="shared" si="4"/>
        <v>5</v>
      </c>
      <c r="Y10" s="8">
        <f t="shared" si="4"/>
        <v>6</v>
      </c>
      <c r="Z10" s="8">
        <f t="shared" si="4"/>
        <v>7</v>
      </c>
      <c r="AA10" s="8">
        <f t="shared" si="4"/>
        <v>1</v>
      </c>
      <c r="AB10" s="8">
        <f t="shared" si="4"/>
        <v>2</v>
      </c>
      <c r="AC10" s="8">
        <f t="shared" si="4"/>
        <v>3</v>
      </c>
      <c r="AD10" s="8">
        <f t="shared" si="4"/>
        <v>4</v>
      </c>
      <c r="AE10" s="8">
        <f t="shared" si="4"/>
        <v>5</v>
      </c>
      <c r="AF10" s="8">
        <f t="shared" si="4"/>
        <v>6</v>
      </c>
      <c r="AG10" s="8">
        <f t="shared" si="4"/>
        <v>7</v>
      </c>
      <c r="AH10" s="8">
        <f t="shared" si="4"/>
        <v>1</v>
      </c>
      <c r="AI10" s="8">
        <f t="shared" si="4"/>
        <v>2</v>
      </c>
      <c r="AJ10" s="69">
        <f t="shared" si="4"/>
        <v>3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65</v>
      </c>
      <c r="G11" s="50" t="s">
        <v>41</v>
      </c>
      <c r="H11" s="50" t="s">
        <v>41</v>
      </c>
      <c r="I11" s="50" t="s">
        <v>65</v>
      </c>
      <c r="J11" s="50" t="s">
        <v>62</v>
      </c>
      <c r="K11" s="50" t="s">
        <v>62</v>
      </c>
      <c r="L11" s="50" t="s">
        <v>50</v>
      </c>
      <c r="M11" s="50" t="s">
        <v>50</v>
      </c>
      <c r="N11" s="50" t="s">
        <v>65</v>
      </c>
      <c r="O11" s="50" t="s">
        <v>65</v>
      </c>
      <c r="P11" s="50" t="s">
        <v>41</v>
      </c>
      <c r="Q11" s="50" t="s">
        <v>41</v>
      </c>
      <c r="R11" s="50" t="s">
        <v>41</v>
      </c>
      <c r="S11" s="50" t="s">
        <v>65</v>
      </c>
      <c r="T11" s="50" t="s">
        <v>65</v>
      </c>
      <c r="U11" s="50" t="s">
        <v>62</v>
      </c>
      <c r="V11" s="50" t="s">
        <v>62</v>
      </c>
      <c r="W11" s="50" t="s">
        <v>62</v>
      </c>
      <c r="X11" s="50" t="s">
        <v>65</v>
      </c>
      <c r="Y11" s="50" t="s">
        <v>65</v>
      </c>
      <c r="Z11" s="50" t="s">
        <v>49</v>
      </c>
      <c r="AA11" s="49" t="s">
        <v>49</v>
      </c>
      <c r="AB11" s="49" t="s">
        <v>47</v>
      </c>
      <c r="AC11" s="49" t="s">
        <v>65</v>
      </c>
      <c r="AD11" s="50" t="s">
        <v>47</v>
      </c>
      <c r="AE11" s="50" t="s">
        <v>47</v>
      </c>
      <c r="AF11" s="50" t="s">
        <v>47</v>
      </c>
      <c r="AG11" s="50" t="s">
        <v>65</v>
      </c>
      <c r="AH11" s="50" t="s">
        <v>65</v>
      </c>
      <c r="AI11" s="50" t="s">
        <v>62</v>
      </c>
      <c r="AJ11" s="50" t="s">
        <v>62</v>
      </c>
      <c r="AK11" s="170">
        <f t="shared" ref="AK11:AK12" ca="1" si="6">TotH(F11:AJ11)</f>
        <v>7.7083333333333321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49</v>
      </c>
      <c r="G12" s="51" t="s">
        <v>65</v>
      </c>
      <c r="H12" s="51" t="s">
        <v>47</v>
      </c>
      <c r="I12" s="52" t="s">
        <v>48</v>
      </c>
      <c r="J12" s="51" t="s">
        <v>48</v>
      </c>
      <c r="K12" s="51" t="s">
        <v>48</v>
      </c>
      <c r="L12" s="51" t="s">
        <v>65</v>
      </c>
      <c r="M12" s="52" t="s">
        <v>65</v>
      </c>
      <c r="N12" s="51" t="s">
        <v>46</v>
      </c>
      <c r="O12" s="51" t="s">
        <v>46</v>
      </c>
      <c r="P12" s="51" t="s">
        <v>65</v>
      </c>
      <c r="Q12" s="51" t="s">
        <v>62</v>
      </c>
      <c r="R12" s="51" t="s">
        <v>62</v>
      </c>
      <c r="S12" s="51" t="s">
        <v>50</v>
      </c>
      <c r="T12" s="51" t="s">
        <v>50</v>
      </c>
      <c r="U12" s="51" t="s">
        <v>65</v>
      </c>
      <c r="V12" s="51" t="s">
        <v>65</v>
      </c>
      <c r="W12" s="51" t="s">
        <v>46</v>
      </c>
      <c r="X12" s="51" t="s">
        <v>46</v>
      </c>
      <c r="Y12" s="51" t="s">
        <v>46</v>
      </c>
      <c r="Z12" s="51" t="s">
        <v>65</v>
      </c>
      <c r="AA12" s="51" t="s">
        <v>65</v>
      </c>
      <c r="AB12" s="51" t="s">
        <v>41</v>
      </c>
      <c r="AC12" s="51" t="s">
        <v>41</v>
      </c>
      <c r="AD12" s="51" t="s">
        <v>65</v>
      </c>
      <c r="AE12" s="51" t="s">
        <v>62</v>
      </c>
      <c r="AF12" s="51" t="s">
        <v>62</v>
      </c>
      <c r="AG12" s="51" t="s">
        <v>50</v>
      </c>
      <c r="AH12" s="51" t="s">
        <v>50</v>
      </c>
      <c r="AI12" s="51" t="s">
        <v>65</v>
      </c>
      <c r="AJ12" s="71" t="s">
        <v>65</v>
      </c>
      <c r="AK12" s="172">
        <f t="shared" ca="1" si="6"/>
        <v>7.958333333333333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488" priority="195">
      <formula>OR(F$10=1,F$10=7)</formula>
    </cfRule>
  </conditionalFormatting>
  <conditionalFormatting sqref="F12:AJ12">
    <cfRule type="cellIs" dxfId="487" priority="170" operator="equal">
      <formula>"A"</formula>
    </cfRule>
    <cfRule type="cellIs" dxfId="486" priority="171" operator="equal">
      <formula>"D"</formula>
    </cfRule>
    <cfRule type="cellIs" dxfId="485" priority="172" operator="equal">
      <formula>"P"</formula>
    </cfRule>
    <cfRule type="cellIs" dxfId="484" priority="173" operator="equal">
      <formula>"G"</formula>
    </cfRule>
    <cfRule type="cellIs" dxfId="483" priority="174" operator="equal">
      <formula>"Q"</formula>
    </cfRule>
    <cfRule type="cellIs" dxfId="482" priority="175" operator="equal">
      <formula>"N"</formula>
    </cfRule>
    <cfRule type="cellIs" dxfId="481" priority="176" operator="equal">
      <formula>"PN"</formula>
    </cfRule>
    <cfRule type="cellIs" dxfId="480" priority="177" operator="equal">
      <formula>"PJ"</formula>
    </cfRule>
    <cfRule type="cellIs" dxfId="479" priority="178" operator="equal">
      <formula>"J"</formula>
    </cfRule>
    <cfRule type="cellIs" dxfId="478" priority="179" operator="equal">
      <formula>"F"</formula>
    </cfRule>
    <cfRule type="cellIs" dxfId="477" priority="180" operator="equal">
      <formula>"GP"</formula>
    </cfRule>
    <cfRule type="cellIs" dxfId="476" priority="181" operator="equal">
      <formula>"PM"</formula>
    </cfRule>
    <cfRule type="cellIs" dxfId="475" priority="182" operator="equal">
      <formula>"GA"</formula>
    </cfRule>
    <cfRule type="cellIs" dxfId="474" priority="183" operator="equal">
      <formula>"AM"</formula>
    </cfRule>
    <cfRule type="cellIs" dxfId="473" priority="185" operator="equal">
      <formula>"CV"</formula>
    </cfRule>
    <cfRule type="cellIs" dxfId="472" priority="186" operator="equal">
      <formula>"ND"</formula>
    </cfRule>
    <cfRule type="cellIs" dxfId="471" priority="187" operator="equal">
      <formula>"CPA"</formula>
    </cfRule>
    <cfRule type="cellIs" dxfId="470" priority="188" operator="equal">
      <formula>"MA"</formula>
    </cfRule>
    <cfRule type="cellIs" dxfId="469" priority="189" operator="equal">
      <formula>"DR"</formula>
    </cfRule>
    <cfRule type="cellIs" dxfId="468" priority="190" operator="equal">
      <formula>"RC"</formula>
    </cfRule>
    <cfRule type="cellIs" dxfId="467" priority="192" operator="equal">
      <formula>"CP"</formula>
    </cfRule>
    <cfRule type="expression" dxfId="466" priority="193">
      <formula>OR(F$10=1,F$10=7)</formula>
    </cfRule>
    <cfRule type="cellIs" dxfId="465" priority="194" operator="equal">
      <formula>"R"</formula>
    </cfRule>
  </conditionalFormatting>
  <conditionalFormatting sqref="C11:E12">
    <cfRule type="cellIs" dxfId="464" priority="184" operator="equal">
      <formula>0</formula>
    </cfRule>
  </conditionalFormatting>
  <conditionalFormatting sqref="F11:V11">
    <cfRule type="cellIs" dxfId="463" priority="146" operator="equal">
      <formula>"A"</formula>
    </cfRule>
    <cfRule type="cellIs" dxfId="462" priority="147" operator="equal">
      <formula>"D"</formula>
    </cfRule>
    <cfRule type="cellIs" dxfId="461" priority="148" operator="equal">
      <formula>"P"</formula>
    </cfRule>
    <cfRule type="cellIs" dxfId="460" priority="149" operator="equal">
      <formula>"G"</formula>
    </cfRule>
    <cfRule type="cellIs" dxfId="459" priority="150" operator="equal">
      <formula>"Q"</formula>
    </cfRule>
    <cfRule type="cellIs" dxfId="458" priority="151" operator="equal">
      <formula>"N"</formula>
    </cfRule>
    <cfRule type="cellIs" dxfId="457" priority="152" operator="equal">
      <formula>"PN"</formula>
    </cfRule>
    <cfRule type="cellIs" dxfId="456" priority="153" operator="equal">
      <formula>"PJ"</formula>
    </cfRule>
    <cfRule type="cellIs" dxfId="455" priority="154" operator="equal">
      <formula>"J"</formula>
    </cfRule>
    <cfRule type="cellIs" dxfId="454" priority="155" operator="equal">
      <formula>"F"</formula>
    </cfRule>
    <cfRule type="cellIs" dxfId="453" priority="156" operator="equal">
      <formula>"GP"</formula>
    </cfRule>
    <cfRule type="cellIs" dxfId="452" priority="157" operator="equal">
      <formula>"PM"</formula>
    </cfRule>
    <cfRule type="cellIs" dxfId="451" priority="158" operator="equal">
      <formula>"GA"</formula>
    </cfRule>
    <cfRule type="cellIs" dxfId="450" priority="159" operator="equal">
      <formula>"AM"</formula>
    </cfRule>
    <cfRule type="cellIs" dxfId="449" priority="160" operator="equal">
      <formula>"CV"</formula>
    </cfRule>
    <cfRule type="cellIs" dxfId="448" priority="161" operator="equal">
      <formula>"ND"</formula>
    </cfRule>
    <cfRule type="cellIs" dxfId="447" priority="162" operator="equal">
      <formula>"CPA"</formula>
    </cfRule>
    <cfRule type="cellIs" dxfId="446" priority="163" operator="equal">
      <formula>"MA"</formula>
    </cfRule>
    <cfRule type="cellIs" dxfId="445" priority="164" operator="equal">
      <formula>"DR"</formula>
    </cfRule>
    <cfRule type="cellIs" dxfId="444" priority="165" operator="equal">
      <formula>"RC"</formula>
    </cfRule>
    <cfRule type="cellIs" dxfId="443" priority="166" operator="equal">
      <formula>"CP"</formula>
    </cfRule>
    <cfRule type="expression" dxfId="442" priority="167">
      <formula>OR(F$10=1,F$10=7)</formula>
    </cfRule>
    <cfRule type="cellIs" dxfId="441" priority="168" operator="equal">
      <formula>"R"</formula>
    </cfRule>
  </conditionalFormatting>
  <conditionalFormatting sqref="W11:AA11">
    <cfRule type="cellIs" dxfId="440" priority="122" operator="equal">
      <formula>"A"</formula>
    </cfRule>
    <cfRule type="cellIs" dxfId="439" priority="123" operator="equal">
      <formula>"D"</formula>
    </cfRule>
    <cfRule type="cellIs" dxfId="438" priority="124" operator="equal">
      <formula>"P"</formula>
    </cfRule>
    <cfRule type="cellIs" dxfId="437" priority="125" operator="equal">
      <formula>"G"</formula>
    </cfRule>
    <cfRule type="cellIs" dxfId="436" priority="126" operator="equal">
      <formula>"Q"</formula>
    </cfRule>
    <cfRule type="cellIs" dxfId="435" priority="127" operator="equal">
      <formula>"N"</formula>
    </cfRule>
    <cfRule type="cellIs" dxfId="434" priority="128" operator="equal">
      <formula>"PN"</formula>
    </cfRule>
    <cfRule type="cellIs" dxfId="433" priority="129" operator="equal">
      <formula>"PJ"</formula>
    </cfRule>
    <cfRule type="cellIs" dxfId="432" priority="130" operator="equal">
      <formula>"J"</formula>
    </cfRule>
    <cfRule type="cellIs" dxfId="431" priority="131" operator="equal">
      <formula>"F"</formula>
    </cfRule>
    <cfRule type="cellIs" dxfId="430" priority="132" operator="equal">
      <formula>"GP"</formula>
    </cfRule>
    <cfRule type="cellIs" dxfId="429" priority="133" operator="equal">
      <formula>"PM"</formula>
    </cfRule>
    <cfRule type="cellIs" dxfId="428" priority="134" operator="equal">
      <formula>"GA"</formula>
    </cfRule>
    <cfRule type="cellIs" dxfId="427" priority="135" operator="equal">
      <formula>"AM"</formula>
    </cfRule>
    <cfRule type="cellIs" dxfId="426" priority="136" operator="equal">
      <formula>"CV"</formula>
    </cfRule>
    <cfRule type="cellIs" dxfId="425" priority="137" operator="equal">
      <formula>"ND"</formula>
    </cfRule>
    <cfRule type="cellIs" dxfId="424" priority="138" operator="equal">
      <formula>"CPA"</formula>
    </cfRule>
    <cfRule type="cellIs" dxfId="423" priority="139" operator="equal">
      <formula>"MA"</formula>
    </cfRule>
    <cfRule type="cellIs" dxfId="422" priority="140" operator="equal">
      <formula>"DR"</formula>
    </cfRule>
    <cfRule type="cellIs" dxfId="421" priority="141" operator="equal">
      <formula>"RC"</formula>
    </cfRule>
    <cfRule type="cellIs" dxfId="420" priority="142" operator="equal">
      <formula>"CP"</formula>
    </cfRule>
    <cfRule type="expression" dxfId="419" priority="143">
      <formula>OR(W$10=1,W$10=7)</formula>
    </cfRule>
    <cfRule type="cellIs" dxfId="418" priority="144" operator="equal">
      <formula>"R"</formula>
    </cfRule>
  </conditionalFormatting>
  <conditionalFormatting sqref="AB11:AE11">
    <cfRule type="cellIs" dxfId="417" priority="98" operator="equal">
      <formula>"A"</formula>
    </cfRule>
    <cfRule type="cellIs" dxfId="416" priority="99" operator="equal">
      <formula>"D"</formula>
    </cfRule>
    <cfRule type="cellIs" dxfId="415" priority="100" operator="equal">
      <formula>"P"</formula>
    </cfRule>
    <cfRule type="cellIs" dxfId="414" priority="101" operator="equal">
      <formula>"G"</formula>
    </cfRule>
    <cfRule type="cellIs" dxfId="413" priority="102" operator="equal">
      <formula>"Q"</formula>
    </cfRule>
    <cfRule type="cellIs" dxfId="412" priority="103" operator="equal">
      <formula>"N"</formula>
    </cfRule>
    <cfRule type="cellIs" dxfId="411" priority="104" operator="equal">
      <formula>"PN"</formula>
    </cfRule>
    <cfRule type="cellIs" dxfId="410" priority="105" operator="equal">
      <formula>"PJ"</formula>
    </cfRule>
    <cfRule type="cellIs" dxfId="409" priority="106" operator="equal">
      <formula>"J"</formula>
    </cfRule>
    <cfRule type="cellIs" dxfId="408" priority="107" operator="equal">
      <formula>"F"</formula>
    </cfRule>
    <cfRule type="cellIs" dxfId="407" priority="108" operator="equal">
      <formula>"GP"</formula>
    </cfRule>
    <cfRule type="cellIs" dxfId="406" priority="109" operator="equal">
      <formula>"PM"</formula>
    </cfRule>
    <cfRule type="cellIs" dxfId="405" priority="110" operator="equal">
      <formula>"GA"</formula>
    </cfRule>
    <cfRule type="cellIs" dxfId="404" priority="111" operator="equal">
      <formula>"AM"</formula>
    </cfRule>
    <cfRule type="cellIs" dxfId="403" priority="112" operator="equal">
      <formula>"CV"</formula>
    </cfRule>
    <cfRule type="cellIs" dxfId="402" priority="113" operator="equal">
      <formula>"ND"</formula>
    </cfRule>
    <cfRule type="cellIs" dxfId="401" priority="114" operator="equal">
      <formula>"CPA"</formula>
    </cfRule>
    <cfRule type="cellIs" dxfId="400" priority="115" operator="equal">
      <formula>"MA"</formula>
    </cfRule>
    <cfRule type="cellIs" dxfId="399" priority="116" operator="equal">
      <formula>"DR"</formula>
    </cfRule>
    <cfRule type="cellIs" dxfId="398" priority="117" operator="equal">
      <formula>"RC"</formula>
    </cfRule>
    <cfRule type="cellIs" dxfId="397" priority="118" operator="equal">
      <formula>"CP"</formula>
    </cfRule>
    <cfRule type="expression" dxfId="396" priority="119">
      <formula>OR(AB$10=1,AB$10=7)</formula>
    </cfRule>
    <cfRule type="cellIs" dxfId="395" priority="120" operator="equal">
      <formula>"R"</formula>
    </cfRule>
  </conditionalFormatting>
  <conditionalFormatting sqref="AF11">
    <cfRule type="cellIs" dxfId="394" priority="74" operator="equal">
      <formula>"A"</formula>
    </cfRule>
    <cfRule type="cellIs" dxfId="393" priority="75" operator="equal">
      <formula>"D"</formula>
    </cfRule>
    <cfRule type="cellIs" dxfId="392" priority="76" operator="equal">
      <formula>"P"</formula>
    </cfRule>
    <cfRule type="cellIs" dxfId="391" priority="77" operator="equal">
      <formula>"G"</formula>
    </cfRule>
    <cfRule type="cellIs" dxfId="390" priority="78" operator="equal">
      <formula>"Q"</formula>
    </cfRule>
    <cfRule type="cellIs" dxfId="389" priority="79" operator="equal">
      <formula>"N"</formula>
    </cfRule>
    <cfRule type="cellIs" dxfId="388" priority="80" operator="equal">
      <formula>"PN"</formula>
    </cfRule>
    <cfRule type="cellIs" dxfId="387" priority="81" operator="equal">
      <formula>"PJ"</formula>
    </cfRule>
    <cfRule type="cellIs" dxfId="386" priority="82" operator="equal">
      <formula>"J"</formula>
    </cfRule>
    <cfRule type="cellIs" dxfId="385" priority="83" operator="equal">
      <formula>"F"</formula>
    </cfRule>
    <cfRule type="cellIs" dxfId="384" priority="84" operator="equal">
      <formula>"GP"</formula>
    </cfRule>
    <cfRule type="cellIs" dxfId="383" priority="85" operator="equal">
      <formula>"PM"</formula>
    </cfRule>
    <cfRule type="cellIs" dxfId="382" priority="86" operator="equal">
      <formula>"GA"</formula>
    </cfRule>
    <cfRule type="cellIs" dxfId="381" priority="87" operator="equal">
      <formula>"AM"</formula>
    </cfRule>
    <cfRule type="cellIs" dxfId="380" priority="88" operator="equal">
      <formula>"CV"</formula>
    </cfRule>
    <cfRule type="cellIs" dxfId="379" priority="89" operator="equal">
      <formula>"ND"</formula>
    </cfRule>
    <cfRule type="cellIs" dxfId="378" priority="90" operator="equal">
      <formula>"CPA"</formula>
    </cfRule>
    <cfRule type="cellIs" dxfId="377" priority="91" operator="equal">
      <formula>"MA"</formula>
    </cfRule>
    <cfRule type="cellIs" dxfId="376" priority="92" operator="equal">
      <formula>"DR"</formula>
    </cfRule>
    <cfRule type="cellIs" dxfId="375" priority="93" operator="equal">
      <formula>"RC"</formula>
    </cfRule>
    <cfRule type="cellIs" dxfId="374" priority="94" operator="equal">
      <formula>"CP"</formula>
    </cfRule>
    <cfRule type="expression" dxfId="373" priority="95">
      <formula>OR(AF$10=1,AF$10=7)</formula>
    </cfRule>
    <cfRule type="cellIs" dxfId="372" priority="96" operator="equal">
      <formula>"R"</formula>
    </cfRule>
  </conditionalFormatting>
  <conditionalFormatting sqref="AG11">
    <cfRule type="cellIs" dxfId="371" priority="50" operator="equal">
      <formula>"A"</formula>
    </cfRule>
    <cfRule type="cellIs" dxfId="370" priority="51" operator="equal">
      <formula>"D"</formula>
    </cfRule>
    <cfRule type="cellIs" dxfId="369" priority="52" operator="equal">
      <formula>"P"</formula>
    </cfRule>
    <cfRule type="cellIs" dxfId="368" priority="53" operator="equal">
      <formula>"G"</formula>
    </cfRule>
    <cfRule type="cellIs" dxfId="367" priority="54" operator="equal">
      <formula>"Q"</formula>
    </cfRule>
    <cfRule type="cellIs" dxfId="366" priority="55" operator="equal">
      <formula>"N"</formula>
    </cfRule>
    <cfRule type="cellIs" dxfId="365" priority="56" operator="equal">
      <formula>"PN"</formula>
    </cfRule>
    <cfRule type="cellIs" dxfId="364" priority="57" operator="equal">
      <formula>"PJ"</formula>
    </cfRule>
    <cfRule type="cellIs" dxfId="363" priority="58" operator="equal">
      <formula>"J"</formula>
    </cfRule>
    <cfRule type="cellIs" dxfId="362" priority="59" operator="equal">
      <formula>"F"</formula>
    </cfRule>
    <cfRule type="cellIs" dxfId="361" priority="60" operator="equal">
      <formula>"GP"</formula>
    </cfRule>
    <cfRule type="cellIs" dxfId="360" priority="61" operator="equal">
      <formula>"PM"</formula>
    </cfRule>
    <cfRule type="cellIs" dxfId="359" priority="62" operator="equal">
      <formula>"GA"</formula>
    </cfRule>
    <cfRule type="cellIs" dxfId="358" priority="63" operator="equal">
      <formula>"AM"</formula>
    </cfRule>
    <cfRule type="cellIs" dxfId="357" priority="64" operator="equal">
      <formula>"CV"</formula>
    </cfRule>
    <cfRule type="cellIs" dxfId="356" priority="65" operator="equal">
      <formula>"ND"</formula>
    </cfRule>
    <cfRule type="cellIs" dxfId="355" priority="66" operator="equal">
      <formula>"CPA"</formula>
    </cfRule>
    <cfRule type="cellIs" dxfId="354" priority="67" operator="equal">
      <formula>"MA"</formula>
    </cfRule>
    <cfRule type="cellIs" dxfId="353" priority="68" operator="equal">
      <formula>"DR"</formula>
    </cfRule>
    <cfRule type="cellIs" dxfId="352" priority="69" operator="equal">
      <formula>"RC"</formula>
    </cfRule>
    <cfRule type="cellIs" dxfId="351" priority="70" operator="equal">
      <formula>"CP"</formula>
    </cfRule>
    <cfRule type="expression" dxfId="350" priority="71">
      <formula>OR(AG$10=1,AG$10=7)</formula>
    </cfRule>
    <cfRule type="cellIs" dxfId="349" priority="72" operator="equal">
      <formula>"R"</formula>
    </cfRule>
  </conditionalFormatting>
  <conditionalFormatting sqref="AH11:AJ11">
    <cfRule type="cellIs" dxfId="348" priority="26" operator="equal">
      <formula>"A"</formula>
    </cfRule>
    <cfRule type="cellIs" dxfId="347" priority="27" operator="equal">
      <formula>"D"</formula>
    </cfRule>
    <cfRule type="cellIs" dxfId="346" priority="28" operator="equal">
      <formula>"P"</formula>
    </cfRule>
    <cfRule type="cellIs" dxfId="345" priority="29" operator="equal">
      <formula>"G"</formula>
    </cfRule>
    <cfRule type="cellIs" dxfId="344" priority="30" operator="equal">
      <formula>"Q"</formula>
    </cfRule>
    <cfRule type="cellIs" dxfId="343" priority="31" operator="equal">
      <formula>"N"</formula>
    </cfRule>
    <cfRule type="cellIs" dxfId="342" priority="32" operator="equal">
      <formula>"PN"</formula>
    </cfRule>
    <cfRule type="cellIs" dxfId="341" priority="33" operator="equal">
      <formula>"PJ"</formula>
    </cfRule>
    <cfRule type="cellIs" dxfId="340" priority="34" operator="equal">
      <formula>"J"</formula>
    </cfRule>
    <cfRule type="cellIs" dxfId="339" priority="35" operator="equal">
      <formula>"F"</formula>
    </cfRule>
    <cfRule type="cellIs" dxfId="338" priority="36" operator="equal">
      <formula>"GP"</formula>
    </cfRule>
    <cfRule type="cellIs" dxfId="337" priority="37" operator="equal">
      <formula>"PM"</formula>
    </cfRule>
    <cfRule type="cellIs" dxfId="336" priority="38" operator="equal">
      <formula>"GA"</formula>
    </cfRule>
    <cfRule type="cellIs" dxfId="335" priority="39" operator="equal">
      <formula>"AM"</formula>
    </cfRule>
    <cfRule type="cellIs" dxfId="334" priority="40" operator="equal">
      <formula>"CV"</formula>
    </cfRule>
    <cfRule type="cellIs" dxfId="333" priority="41" operator="equal">
      <formula>"ND"</formula>
    </cfRule>
    <cfRule type="cellIs" dxfId="332" priority="42" operator="equal">
      <formula>"CPA"</formula>
    </cfRule>
    <cfRule type="cellIs" dxfId="331" priority="43" operator="equal">
      <formula>"MA"</formula>
    </cfRule>
    <cfRule type="cellIs" dxfId="330" priority="44" operator="equal">
      <formula>"DR"</formula>
    </cfRule>
    <cfRule type="cellIs" dxfId="329" priority="45" operator="equal">
      <formula>"RC"</formula>
    </cfRule>
    <cfRule type="cellIs" dxfId="328" priority="46" operator="equal">
      <formula>"CP"</formula>
    </cfRule>
    <cfRule type="expression" dxfId="327" priority="47">
      <formula>OR(AH$10=1,AH$10=7)</formula>
    </cfRule>
    <cfRule type="cellIs" dxfId="326" priority="48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AF11:AJ11">
      <formula1>"CP,ND,MA,RC,F,CPA,DR,AM,GA,Q,PM,GP,G,PJ,PN,J,N,R,D,A,P,"</formula1>
    </dataValidation>
    <dataValidation type="list" allowBlank="1" showInputMessage="1" showErrorMessage="1" sqref="F11:V11">
      <formula1>"CP,ND,MA,RC,F,CPA,DR,AM,GA,Q,PM,GP,G,PJ,PN,J,N,D,P,A,R,"</formula1>
    </dataValidation>
    <dataValidation type="list" allowBlank="1" showInputMessage="1" showErrorMessage="1" sqref="W11:AE11">
      <formula1>"CP,ND,MA,RC,F,CPA,DR,AM,GA,Q,PM,GP,G,PJ,PN,J,N,P,A,D,R,"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59" id="{22AC8015-A12F-4E79-87D2-254893683A36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>
    <tabColor theme="9" tint="0.39997558519241921"/>
    <pageSetUpPr fitToPage="1"/>
  </sheetPr>
  <dimension ref="A1:AT14"/>
  <sheetViews>
    <sheetView showGridLines="0" showZeros="0" topLeftCell="A4" workbookViewId="0">
      <selection activeCell="L28" sqref="L28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Config!E16</f>
        <v>43922</v>
      </c>
    </row>
    <row r="2" spans="1:46" ht="15" hidden="1" thickBot="1">
      <c r="A2" s="10">
        <f>Config!F16</f>
        <v>43951</v>
      </c>
      <c r="F2" s="2">
        <f>IFERROR(WEEKDAY(F3),"")</f>
        <v>4</v>
      </c>
      <c r="G2" s="2">
        <f t="shared" ref="G2:AI2" si="0">IFERROR(WEEKDAY(G3),"")</f>
        <v>5</v>
      </c>
      <c r="H2" s="2">
        <f t="shared" si="0"/>
        <v>6</v>
      </c>
      <c r="I2" s="2">
        <f t="shared" si="0"/>
        <v>7</v>
      </c>
      <c r="J2" s="2">
        <f t="shared" si="0"/>
        <v>1</v>
      </c>
      <c r="K2" s="2">
        <f t="shared" si="0"/>
        <v>2</v>
      </c>
      <c r="L2" s="2">
        <f t="shared" si="0"/>
        <v>3</v>
      </c>
      <c r="M2" s="2">
        <f t="shared" si="0"/>
        <v>4</v>
      </c>
      <c r="N2" s="2">
        <f t="shared" si="0"/>
        <v>5</v>
      </c>
      <c r="O2" s="2">
        <f t="shared" si="0"/>
        <v>6</v>
      </c>
      <c r="P2" s="2">
        <f t="shared" si="0"/>
        <v>7</v>
      </c>
      <c r="Q2" s="2">
        <f t="shared" si="0"/>
        <v>1</v>
      </c>
      <c r="R2" s="2">
        <f t="shared" si="0"/>
        <v>2</v>
      </c>
      <c r="S2" s="2">
        <f t="shared" si="0"/>
        <v>3</v>
      </c>
      <c r="T2" s="2">
        <f t="shared" si="0"/>
        <v>4</v>
      </c>
      <c r="U2" s="2">
        <f t="shared" si="0"/>
        <v>5</v>
      </c>
      <c r="V2" s="2">
        <f t="shared" si="0"/>
        <v>6</v>
      </c>
      <c r="W2" s="2">
        <f t="shared" si="0"/>
        <v>7</v>
      </c>
      <c r="X2" s="2">
        <f t="shared" si="0"/>
        <v>1</v>
      </c>
      <c r="Y2" s="2">
        <f t="shared" si="0"/>
        <v>2</v>
      </c>
      <c r="Z2" s="2">
        <f t="shared" si="0"/>
        <v>3</v>
      </c>
      <c r="AA2" s="2">
        <f t="shared" si="0"/>
        <v>4</v>
      </c>
      <c r="AB2" s="2">
        <f t="shared" si="0"/>
        <v>5</v>
      </c>
      <c r="AC2" s="2">
        <f t="shared" si="0"/>
        <v>6</v>
      </c>
      <c r="AD2" s="2">
        <f t="shared" si="0"/>
        <v>7</v>
      </c>
      <c r="AE2" s="2">
        <f t="shared" si="0"/>
        <v>1</v>
      </c>
      <c r="AF2" s="2">
        <f t="shared" si="0"/>
        <v>2</v>
      </c>
      <c r="AG2" s="2">
        <f t="shared" si="0"/>
        <v>3</v>
      </c>
      <c r="AH2" s="2">
        <f t="shared" si="0"/>
        <v>4</v>
      </c>
      <c r="AI2" s="2">
        <f t="shared" si="0"/>
        <v>5</v>
      </c>
    </row>
    <row r="3" spans="1:46" ht="73.5" hidden="1" customHeight="1" thickBot="1">
      <c r="F3" s="5">
        <f>A1</f>
        <v>43922</v>
      </c>
      <c r="G3" s="5">
        <f>F3+1</f>
        <v>43923</v>
      </c>
      <c r="H3" s="5">
        <f t="shared" ref="H3:AG3" si="1">G3+1</f>
        <v>43924</v>
      </c>
      <c r="I3" s="5">
        <f t="shared" si="1"/>
        <v>43925</v>
      </c>
      <c r="J3" s="5">
        <f t="shared" si="1"/>
        <v>43926</v>
      </c>
      <c r="K3" s="5">
        <f t="shared" si="1"/>
        <v>43927</v>
      </c>
      <c r="L3" s="5">
        <f t="shared" si="1"/>
        <v>43928</v>
      </c>
      <c r="M3" s="5">
        <f t="shared" si="1"/>
        <v>43929</v>
      </c>
      <c r="N3" s="5">
        <f t="shared" si="1"/>
        <v>43930</v>
      </c>
      <c r="O3" s="5">
        <f t="shared" si="1"/>
        <v>43931</v>
      </c>
      <c r="P3" s="5">
        <f t="shared" si="1"/>
        <v>43932</v>
      </c>
      <c r="Q3" s="5">
        <f t="shared" si="1"/>
        <v>43933</v>
      </c>
      <c r="R3" s="5">
        <f t="shared" si="1"/>
        <v>43934</v>
      </c>
      <c r="S3" s="5">
        <f t="shared" si="1"/>
        <v>43935</v>
      </c>
      <c r="T3" s="5">
        <f t="shared" si="1"/>
        <v>43936</v>
      </c>
      <c r="U3" s="5">
        <f t="shared" si="1"/>
        <v>43937</v>
      </c>
      <c r="V3" s="5">
        <f t="shared" si="1"/>
        <v>43938</v>
      </c>
      <c r="W3" s="5">
        <f t="shared" si="1"/>
        <v>43939</v>
      </c>
      <c r="X3" s="5">
        <f t="shared" si="1"/>
        <v>43940</v>
      </c>
      <c r="Y3" s="5">
        <f t="shared" si="1"/>
        <v>43941</v>
      </c>
      <c r="Z3" s="5">
        <f t="shared" si="1"/>
        <v>43942</v>
      </c>
      <c r="AA3" s="5">
        <f t="shared" si="1"/>
        <v>43943</v>
      </c>
      <c r="AB3" s="5">
        <f t="shared" si="1"/>
        <v>43944</v>
      </c>
      <c r="AC3" s="5">
        <f t="shared" si="1"/>
        <v>43945</v>
      </c>
      <c r="AD3" s="5">
        <f t="shared" si="1"/>
        <v>43946</v>
      </c>
      <c r="AE3" s="5">
        <f t="shared" si="1"/>
        <v>43947</v>
      </c>
      <c r="AF3" s="5">
        <f t="shared" si="1"/>
        <v>43948</v>
      </c>
      <c r="AG3" s="5">
        <f t="shared" si="1"/>
        <v>43949</v>
      </c>
      <c r="AH3" s="5">
        <f>IFERROR(IF(AG3+1&gt;A2,"",AG3+1),"")</f>
        <v>43950</v>
      </c>
      <c r="AI3" s="5">
        <f>IFERROR(IF(AH3+1&gt;A2,"",AH3+1),"")</f>
        <v>43951</v>
      </c>
      <c r="AJ3" s="5" t="str">
        <f>IFERROR(IF(AI3+1&gt;A2,"",AI3+1),"")</f>
        <v/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avril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 t="str">
        <f t="shared" si="3"/>
        <v/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4</v>
      </c>
      <c r="G10" s="8">
        <f t="shared" ref="G10:AJ10" si="4">IFERROR(WEEKDAY(G3),"")</f>
        <v>5</v>
      </c>
      <c r="H10" s="8">
        <f t="shared" si="4"/>
        <v>6</v>
      </c>
      <c r="I10" s="8">
        <f t="shared" si="4"/>
        <v>7</v>
      </c>
      <c r="J10" s="8">
        <f t="shared" si="4"/>
        <v>1</v>
      </c>
      <c r="K10" s="8">
        <f t="shared" si="4"/>
        <v>2</v>
      </c>
      <c r="L10" s="8">
        <f t="shared" si="4"/>
        <v>3</v>
      </c>
      <c r="M10" s="8">
        <f t="shared" si="4"/>
        <v>4</v>
      </c>
      <c r="N10" s="8">
        <f t="shared" si="4"/>
        <v>5</v>
      </c>
      <c r="O10" s="8">
        <f t="shared" si="4"/>
        <v>6</v>
      </c>
      <c r="P10" s="8">
        <f t="shared" si="4"/>
        <v>7</v>
      </c>
      <c r="Q10" s="8">
        <f t="shared" si="4"/>
        <v>1</v>
      </c>
      <c r="R10" s="8">
        <f t="shared" si="4"/>
        <v>2</v>
      </c>
      <c r="S10" s="8">
        <f t="shared" si="4"/>
        <v>3</v>
      </c>
      <c r="T10" s="8">
        <f t="shared" si="4"/>
        <v>4</v>
      </c>
      <c r="U10" s="8">
        <f t="shared" si="4"/>
        <v>5</v>
      </c>
      <c r="V10" s="8">
        <f>IFERROR(WEEKDAY(V3),"")</f>
        <v>6</v>
      </c>
      <c r="W10" s="6">
        <f t="shared" si="4"/>
        <v>7</v>
      </c>
      <c r="X10" s="8">
        <f t="shared" si="4"/>
        <v>1</v>
      </c>
      <c r="Y10" s="8">
        <f t="shared" si="4"/>
        <v>2</v>
      </c>
      <c r="Z10" s="8">
        <f t="shared" si="4"/>
        <v>3</v>
      </c>
      <c r="AA10" s="8">
        <f t="shared" si="4"/>
        <v>4</v>
      </c>
      <c r="AB10" s="8">
        <f t="shared" si="4"/>
        <v>5</v>
      </c>
      <c r="AC10" s="8">
        <f t="shared" si="4"/>
        <v>6</v>
      </c>
      <c r="AD10" s="8">
        <f t="shared" si="4"/>
        <v>7</v>
      </c>
      <c r="AE10" s="8">
        <f t="shared" si="4"/>
        <v>1</v>
      </c>
      <c r="AF10" s="8">
        <f t="shared" si="4"/>
        <v>2</v>
      </c>
      <c r="AG10" s="8">
        <f t="shared" si="4"/>
        <v>3</v>
      </c>
      <c r="AH10" s="8">
        <f t="shared" si="4"/>
        <v>4</v>
      </c>
      <c r="AI10" s="8">
        <f t="shared" si="4"/>
        <v>5</v>
      </c>
      <c r="AJ10" s="69" t="str">
        <f t="shared" si="4"/>
        <v/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65</v>
      </c>
      <c r="H11" s="50" t="s">
        <v>65</v>
      </c>
      <c r="I11" s="50" t="s">
        <v>49</v>
      </c>
      <c r="J11" s="50" t="s">
        <v>49</v>
      </c>
      <c r="K11" s="50" t="s">
        <v>65</v>
      </c>
      <c r="L11" s="50" t="s">
        <v>47</v>
      </c>
      <c r="M11" s="50" t="s">
        <v>48</v>
      </c>
      <c r="N11" s="50" t="s">
        <v>48</v>
      </c>
      <c r="O11" s="50" t="s">
        <v>48</v>
      </c>
      <c r="P11" s="50" t="s">
        <v>65</v>
      </c>
      <c r="Q11" s="181" t="s">
        <v>65</v>
      </c>
      <c r="R11" s="49" t="s">
        <v>46</v>
      </c>
      <c r="S11" s="50" t="s">
        <v>46</v>
      </c>
      <c r="T11" s="50" t="s">
        <v>65</v>
      </c>
      <c r="U11" s="50" t="s">
        <v>62</v>
      </c>
      <c r="V11" s="49" t="s">
        <v>62</v>
      </c>
      <c r="W11" s="49" t="s">
        <v>50</v>
      </c>
      <c r="X11" s="49" t="s">
        <v>50</v>
      </c>
      <c r="Y11" s="50" t="s">
        <v>65</v>
      </c>
      <c r="Z11" s="50" t="s">
        <v>65</v>
      </c>
      <c r="AA11" s="50" t="s">
        <v>46</v>
      </c>
      <c r="AB11" s="49" t="s">
        <v>46</v>
      </c>
      <c r="AC11" s="49" t="s">
        <v>46</v>
      </c>
      <c r="AD11" s="49" t="s">
        <v>65</v>
      </c>
      <c r="AE11" s="50" t="s">
        <v>65</v>
      </c>
      <c r="AF11" s="50" t="s">
        <v>41</v>
      </c>
      <c r="AG11" s="50" t="s">
        <v>41</v>
      </c>
      <c r="AH11" s="50" t="s">
        <v>65</v>
      </c>
      <c r="AI11" s="50" t="s">
        <v>62</v>
      </c>
      <c r="AJ11" s="70"/>
      <c r="AK11" s="170">
        <f t="shared" ref="AK11:AK12" ca="1" si="6">TotH(F11:AJ11)</f>
        <v>7.4166666666666661</v>
      </c>
    </row>
    <row r="12" spans="1:46">
      <c r="A12" s="3"/>
      <c r="B12" s="75" t="str">
        <f>IF(Config!B5&lt;&gt;"",Config!B5,"")</f>
        <v>MENU</v>
      </c>
      <c r="C12" s="182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41</v>
      </c>
      <c r="G12" s="51" t="s">
        <v>41</v>
      </c>
      <c r="H12" s="51" t="s">
        <v>41</v>
      </c>
      <c r="I12" s="52" t="s">
        <v>65</v>
      </c>
      <c r="J12" s="51" t="s">
        <v>65</v>
      </c>
      <c r="K12" s="51" t="s">
        <v>62</v>
      </c>
      <c r="L12" s="51" t="s">
        <v>62</v>
      </c>
      <c r="M12" s="52" t="s">
        <v>62</v>
      </c>
      <c r="N12" s="51" t="s">
        <v>65</v>
      </c>
      <c r="O12" s="51" t="s">
        <v>65</v>
      </c>
      <c r="P12" s="51" t="s">
        <v>49</v>
      </c>
      <c r="Q12" s="51" t="s">
        <v>49</v>
      </c>
      <c r="R12" s="51" t="s">
        <v>47</v>
      </c>
      <c r="S12" s="51" t="s">
        <v>65</v>
      </c>
      <c r="T12" s="51" t="s">
        <v>47</v>
      </c>
      <c r="U12" s="51" t="s">
        <v>47</v>
      </c>
      <c r="V12" s="51" t="s">
        <v>47</v>
      </c>
      <c r="W12" s="51" t="s">
        <v>65</v>
      </c>
      <c r="X12" s="51" t="s">
        <v>65</v>
      </c>
      <c r="Y12" s="51" t="s">
        <v>62</v>
      </c>
      <c r="Z12" s="51" t="s">
        <v>62</v>
      </c>
      <c r="AA12" s="51" t="s">
        <v>62</v>
      </c>
      <c r="AB12" s="51" t="s">
        <v>65</v>
      </c>
      <c r="AC12" s="51" t="s">
        <v>65</v>
      </c>
      <c r="AD12" s="51" t="s">
        <v>49</v>
      </c>
      <c r="AE12" s="51" t="s">
        <v>49</v>
      </c>
      <c r="AF12" s="51" t="s">
        <v>65</v>
      </c>
      <c r="AG12" s="51" t="s">
        <v>47</v>
      </c>
      <c r="AH12" s="51" t="s">
        <v>48</v>
      </c>
      <c r="AI12" s="51" t="s">
        <v>48</v>
      </c>
      <c r="AJ12" s="71"/>
      <c r="AK12" s="171">
        <f t="shared" ca="1" si="6"/>
        <v>7.8333333333333321</v>
      </c>
    </row>
    <row r="13" spans="1:46">
      <c r="B13" s="56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325" priority="170">
      <formula>OR(F$10=1,F$10=7)</formula>
    </cfRule>
  </conditionalFormatting>
  <conditionalFormatting sqref="AJ11 F12:AJ12">
    <cfRule type="cellIs" dxfId="324" priority="146" operator="equal">
      <formula>"A"</formula>
    </cfRule>
    <cfRule type="cellIs" dxfId="323" priority="147" operator="equal">
      <formula>"P"</formula>
    </cfRule>
    <cfRule type="cellIs" dxfId="322" priority="148" operator="equal">
      <formula>"G"</formula>
    </cfRule>
    <cfRule type="containsText" dxfId="321" priority="149" operator="containsText" text="Q">
      <formula>NOT(ISERROR(SEARCH("Q",F11)))</formula>
    </cfRule>
    <cfRule type="cellIs" dxfId="320" priority="150" operator="equal">
      <formula>"N"</formula>
    </cfRule>
    <cfRule type="cellIs" dxfId="319" priority="151" operator="equal">
      <formula>"PN"</formula>
    </cfRule>
    <cfRule type="containsText" dxfId="318" priority="152" operator="containsText" text="PJ">
      <formula>NOT(ISERROR(SEARCH("PJ",F11)))</formula>
    </cfRule>
    <cfRule type="containsText" dxfId="317" priority="153" operator="containsText" text="J">
      <formula>NOT(ISERROR(SEARCH("J",F11)))</formula>
    </cfRule>
    <cfRule type="containsText" dxfId="316" priority="154" operator="containsText" text="F">
      <formula>NOT(ISERROR(SEARCH("F",F11)))</formula>
    </cfRule>
    <cfRule type="containsText" dxfId="315" priority="155" operator="containsText" text="GP">
      <formula>NOT(ISERROR(SEARCH("GP",F11)))</formula>
    </cfRule>
    <cfRule type="containsText" dxfId="314" priority="156" operator="containsText" text="PM">
      <formula>NOT(ISERROR(SEARCH("PM",F11)))</formula>
    </cfRule>
    <cfRule type="cellIs" dxfId="313" priority="157" operator="equal">
      <formula>"GA"</formula>
    </cfRule>
    <cfRule type="containsText" dxfId="312" priority="158" operator="containsText" text="AM">
      <formula>NOT(ISERROR(SEARCH("AM",F11)))</formula>
    </cfRule>
    <cfRule type="cellIs" dxfId="311" priority="160" operator="equal">
      <formula>"CV"</formula>
    </cfRule>
    <cfRule type="cellIs" dxfId="310" priority="161" operator="equal">
      <formula>"ND"</formula>
    </cfRule>
    <cfRule type="cellIs" dxfId="309" priority="162" operator="equal">
      <formula>"CPA"</formula>
    </cfRule>
    <cfRule type="cellIs" dxfId="308" priority="163" operator="equal">
      <formula>"MA"</formula>
    </cfRule>
    <cfRule type="cellIs" dxfId="307" priority="164" operator="equal">
      <formula>"DR"</formula>
    </cfRule>
    <cfRule type="cellIs" dxfId="306" priority="165" operator="equal">
      <formula>"RC"</formula>
    </cfRule>
    <cfRule type="cellIs" dxfId="305" priority="166" operator="equal">
      <formula>"D"</formula>
    </cfRule>
    <cfRule type="cellIs" dxfId="304" priority="167" operator="equal">
      <formula>"CP"</formula>
    </cfRule>
    <cfRule type="expression" dxfId="303" priority="168">
      <formula>OR(F$10=1,F$10=7)</formula>
    </cfRule>
    <cfRule type="cellIs" dxfId="302" priority="169" operator="equal">
      <formula>"R"</formula>
    </cfRule>
  </conditionalFormatting>
  <conditionalFormatting sqref="C11:E12">
    <cfRule type="cellIs" dxfId="301" priority="159" operator="equal">
      <formula>0</formula>
    </cfRule>
  </conditionalFormatting>
  <conditionalFormatting sqref="F11:Q11">
    <cfRule type="cellIs" dxfId="300" priority="122" operator="equal">
      <formula>"A"</formula>
    </cfRule>
    <cfRule type="cellIs" dxfId="299" priority="123" operator="equal">
      <formula>"D"</formula>
    </cfRule>
    <cfRule type="cellIs" dxfId="298" priority="124" operator="equal">
      <formula>"P"</formula>
    </cfRule>
    <cfRule type="cellIs" dxfId="297" priority="125" operator="equal">
      <formula>"G"</formula>
    </cfRule>
    <cfRule type="cellIs" dxfId="296" priority="126" operator="equal">
      <formula>"Q"</formula>
    </cfRule>
    <cfRule type="cellIs" dxfId="295" priority="127" operator="equal">
      <formula>"N"</formula>
    </cfRule>
    <cfRule type="cellIs" dxfId="294" priority="128" operator="equal">
      <formula>"PN"</formula>
    </cfRule>
    <cfRule type="cellIs" dxfId="293" priority="129" operator="equal">
      <formula>"PJ"</formula>
    </cfRule>
    <cfRule type="cellIs" dxfId="292" priority="130" operator="equal">
      <formula>"J"</formula>
    </cfRule>
    <cfRule type="cellIs" dxfId="291" priority="131" operator="equal">
      <formula>"F"</formula>
    </cfRule>
    <cfRule type="cellIs" dxfId="290" priority="132" operator="equal">
      <formula>"GP"</formula>
    </cfRule>
    <cfRule type="cellIs" dxfId="289" priority="133" operator="equal">
      <formula>"PM"</formula>
    </cfRule>
    <cfRule type="cellIs" dxfId="288" priority="134" operator="equal">
      <formula>"GA"</formula>
    </cfRule>
    <cfRule type="cellIs" dxfId="287" priority="135" operator="equal">
      <formula>"AM"</formula>
    </cfRule>
    <cfRule type="cellIs" dxfId="286" priority="136" operator="equal">
      <formula>"CV"</formula>
    </cfRule>
    <cfRule type="cellIs" dxfId="285" priority="137" operator="equal">
      <formula>"ND"</formula>
    </cfRule>
    <cfRule type="cellIs" dxfId="284" priority="138" operator="equal">
      <formula>"CPA"</formula>
    </cfRule>
    <cfRule type="cellIs" dxfId="283" priority="139" operator="equal">
      <formula>"MA"</formula>
    </cfRule>
    <cfRule type="cellIs" dxfId="282" priority="140" operator="equal">
      <formula>"DR"</formula>
    </cfRule>
    <cfRule type="cellIs" dxfId="281" priority="141" operator="equal">
      <formula>"RC"</formula>
    </cfRule>
    <cfRule type="cellIs" dxfId="280" priority="142" operator="equal">
      <formula>"CP"</formula>
    </cfRule>
    <cfRule type="expression" dxfId="279" priority="143">
      <formula>OR(F$10=1,F$10=7)</formula>
    </cfRule>
    <cfRule type="cellIs" dxfId="278" priority="144" operator="equal">
      <formula>"R"</formula>
    </cfRule>
  </conditionalFormatting>
  <conditionalFormatting sqref="R11:V11">
    <cfRule type="cellIs" dxfId="277" priority="98" operator="equal">
      <formula>"A"</formula>
    </cfRule>
    <cfRule type="cellIs" dxfId="276" priority="99" operator="equal">
      <formula>"D"</formula>
    </cfRule>
    <cfRule type="cellIs" dxfId="275" priority="100" operator="equal">
      <formula>"P"</formula>
    </cfRule>
    <cfRule type="cellIs" dxfId="274" priority="101" operator="equal">
      <formula>"G"</formula>
    </cfRule>
    <cfRule type="cellIs" dxfId="273" priority="102" operator="equal">
      <formula>"Q"</formula>
    </cfRule>
    <cfRule type="cellIs" dxfId="272" priority="103" operator="equal">
      <formula>"N"</formula>
    </cfRule>
    <cfRule type="cellIs" dxfId="271" priority="104" operator="equal">
      <formula>"PN"</formula>
    </cfRule>
    <cfRule type="cellIs" dxfId="270" priority="105" operator="equal">
      <formula>"PJ"</formula>
    </cfRule>
    <cfRule type="cellIs" dxfId="269" priority="106" operator="equal">
      <formula>"J"</formula>
    </cfRule>
    <cfRule type="cellIs" dxfId="268" priority="107" operator="equal">
      <formula>"F"</formula>
    </cfRule>
    <cfRule type="cellIs" dxfId="267" priority="108" operator="equal">
      <formula>"GP"</formula>
    </cfRule>
    <cfRule type="cellIs" dxfId="266" priority="109" operator="equal">
      <formula>"PM"</formula>
    </cfRule>
    <cfRule type="cellIs" dxfId="265" priority="110" operator="equal">
      <formula>"GA"</formula>
    </cfRule>
    <cfRule type="cellIs" dxfId="264" priority="111" operator="equal">
      <formula>"AM"</formula>
    </cfRule>
    <cfRule type="cellIs" dxfId="263" priority="112" operator="equal">
      <formula>"CV"</formula>
    </cfRule>
    <cfRule type="cellIs" dxfId="262" priority="113" operator="equal">
      <formula>"ND"</formula>
    </cfRule>
    <cfRule type="cellIs" dxfId="261" priority="114" operator="equal">
      <formula>"CPA"</formula>
    </cfRule>
    <cfRule type="cellIs" dxfId="260" priority="115" operator="equal">
      <formula>"MA"</formula>
    </cfRule>
    <cfRule type="cellIs" dxfId="259" priority="116" operator="equal">
      <formula>"DR"</formula>
    </cfRule>
    <cfRule type="cellIs" dxfId="258" priority="117" operator="equal">
      <formula>"RC"</formula>
    </cfRule>
    <cfRule type="cellIs" dxfId="257" priority="118" operator="equal">
      <formula>"CP"</formula>
    </cfRule>
    <cfRule type="expression" dxfId="256" priority="119">
      <formula>OR(R$10=1,R$10=7)</formula>
    </cfRule>
    <cfRule type="cellIs" dxfId="255" priority="120" operator="equal">
      <formula>"R"</formula>
    </cfRule>
  </conditionalFormatting>
  <conditionalFormatting sqref="W11:AA11">
    <cfRule type="cellIs" dxfId="254" priority="74" operator="equal">
      <formula>"A"</formula>
    </cfRule>
    <cfRule type="cellIs" dxfId="253" priority="75" operator="equal">
      <formula>"D"</formula>
    </cfRule>
    <cfRule type="cellIs" dxfId="252" priority="76" operator="equal">
      <formula>"P"</formula>
    </cfRule>
    <cfRule type="cellIs" dxfId="251" priority="77" operator="equal">
      <formula>"G"</formula>
    </cfRule>
    <cfRule type="cellIs" dxfId="250" priority="78" operator="equal">
      <formula>"Q"</formula>
    </cfRule>
    <cfRule type="cellIs" dxfId="249" priority="79" operator="equal">
      <formula>"N"</formula>
    </cfRule>
    <cfRule type="cellIs" dxfId="248" priority="80" operator="equal">
      <formula>"PN"</formula>
    </cfRule>
    <cfRule type="cellIs" dxfId="247" priority="81" operator="equal">
      <formula>"PJ"</formula>
    </cfRule>
    <cfRule type="cellIs" dxfId="246" priority="82" operator="equal">
      <formula>"J"</formula>
    </cfRule>
    <cfRule type="cellIs" dxfId="245" priority="83" operator="equal">
      <formula>"F"</formula>
    </cfRule>
    <cfRule type="cellIs" dxfId="244" priority="84" operator="equal">
      <formula>"GP"</formula>
    </cfRule>
    <cfRule type="cellIs" dxfId="243" priority="85" operator="equal">
      <formula>"PM"</formula>
    </cfRule>
    <cfRule type="cellIs" dxfId="242" priority="86" operator="equal">
      <formula>"GA"</formula>
    </cfRule>
    <cfRule type="cellIs" dxfId="241" priority="87" operator="equal">
      <formula>"AM"</formula>
    </cfRule>
    <cfRule type="cellIs" dxfId="240" priority="88" operator="equal">
      <formula>"CV"</formula>
    </cfRule>
    <cfRule type="cellIs" dxfId="239" priority="89" operator="equal">
      <formula>"ND"</formula>
    </cfRule>
    <cfRule type="cellIs" dxfId="238" priority="90" operator="equal">
      <formula>"CPA"</formula>
    </cfRule>
    <cfRule type="cellIs" dxfId="237" priority="91" operator="equal">
      <formula>"MA"</formula>
    </cfRule>
    <cfRule type="cellIs" dxfId="236" priority="92" operator="equal">
      <formula>"DR"</formula>
    </cfRule>
    <cfRule type="cellIs" dxfId="235" priority="93" operator="equal">
      <formula>"RC"</formula>
    </cfRule>
    <cfRule type="cellIs" dxfId="234" priority="94" operator="equal">
      <formula>"CP"</formula>
    </cfRule>
    <cfRule type="expression" dxfId="233" priority="95">
      <formula>OR(W$10=1,W$10=7)</formula>
    </cfRule>
    <cfRule type="cellIs" dxfId="232" priority="96" operator="equal">
      <formula>"R"</formula>
    </cfRule>
  </conditionalFormatting>
  <conditionalFormatting sqref="AB11:AD11">
    <cfRule type="cellIs" dxfId="231" priority="50" operator="equal">
      <formula>"A"</formula>
    </cfRule>
    <cfRule type="cellIs" dxfId="230" priority="51" operator="equal">
      <formula>"D"</formula>
    </cfRule>
    <cfRule type="cellIs" dxfId="229" priority="52" operator="equal">
      <formula>"P"</formula>
    </cfRule>
    <cfRule type="cellIs" dxfId="228" priority="53" operator="equal">
      <formula>"G"</formula>
    </cfRule>
    <cfRule type="cellIs" dxfId="227" priority="54" operator="equal">
      <formula>"Q"</formula>
    </cfRule>
    <cfRule type="cellIs" dxfId="226" priority="55" operator="equal">
      <formula>"N"</formula>
    </cfRule>
    <cfRule type="cellIs" dxfId="225" priority="56" operator="equal">
      <formula>"PN"</formula>
    </cfRule>
    <cfRule type="cellIs" dxfId="224" priority="57" operator="equal">
      <formula>"PJ"</formula>
    </cfRule>
    <cfRule type="cellIs" dxfId="223" priority="58" operator="equal">
      <formula>"J"</formula>
    </cfRule>
    <cfRule type="cellIs" dxfId="222" priority="59" operator="equal">
      <formula>"F"</formula>
    </cfRule>
    <cfRule type="cellIs" dxfId="221" priority="60" operator="equal">
      <formula>"GP"</formula>
    </cfRule>
    <cfRule type="cellIs" dxfId="220" priority="61" operator="equal">
      <formula>"PM"</formula>
    </cfRule>
    <cfRule type="cellIs" dxfId="219" priority="62" operator="equal">
      <formula>"GA"</formula>
    </cfRule>
    <cfRule type="cellIs" dxfId="218" priority="63" operator="equal">
      <formula>"AM"</formula>
    </cfRule>
    <cfRule type="cellIs" dxfId="217" priority="64" operator="equal">
      <formula>"CV"</formula>
    </cfRule>
    <cfRule type="cellIs" dxfId="216" priority="65" operator="equal">
      <formula>"ND"</formula>
    </cfRule>
    <cfRule type="cellIs" dxfId="215" priority="66" operator="equal">
      <formula>"CPA"</formula>
    </cfRule>
    <cfRule type="cellIs" dxfId="214" priority="67" operator="equal">
      <formula>"MA"</formula>
    </cfRule>
    <cfRule type="cellIs" dxfId="213" priority="68" operator="equal">
      <formula>"DR"</formula>
    </cfRule>
    <cfRule type="cellIs" dxfId="212" priority="69" operator="equal">
      <formula>"RC"</formula>
    </cfRule>
    <cfRule type="cellIs" dxfId="211" priority="70" operator="equal">
      <formula>"CP"</formula>
    </cfRule>
    <cfRule type="expression" dxfId="210" priority="71">
      <formula>OR(AB$10=1,AB$10=7)</formula>
    </cfRule>
    <cfRule type="cellIs" dxfId="209" priority="72" operator="equal">
      <formula>"R"</formula>
    </cfRule>
  </conditionalFormatting>
  <conditionalFormatting sqref="AE11:AI11">
    <cfRule type="cellIs" dxfId="208" priority="26" operator="equal">
      <formula>"A"</formula>
    </cfRule>
    <cfRule type="cellIs" dxfId="207" priority="27" operator="equal">
      <formula>"D"</formula>
    </cfRule>
    <cfRule type="cellIs" dxfId="206" priority="28" operator="equal">
      <formula>"P"</formula>
    </cfRule>
    <cfRule type="cellIs" dxfId="205" priority="29" operator="equal">
      <formula>"G"</formula>
    </cfRule>
    <cfRule type="cellIs" dxfId="204" priority="30" operator="equal">
      <formula>"Q"</formula>
    </cfRule>
    <cfRule type="cellIs" dxfId="203" priority="31" operator="equal">
      <formula>"N"</formula>
    </cfRule>
    <cfRule type="cellIs" dxfId="202" priority="32" operator="equal">
      <formula>"PN"</formula>
    </cfRule>
    <cfRule type="cellIs" dxfId="201" priority="33" operator="equal">
      <formula>"PJ"</formula>
    </cfRule>
    <cfRule type="cellIs" dxfId="200" priority="34" operator="equal">
      <formula>"J"</formula>
    </cfRule>
    <cfRule type="cellIs" dxfId="199" priority="35" operator="equal">
      <formula>"F"</formula>
    </cfRule>
    <cfRule type="cellIs" dxfId="198" priority="36" operator="equal">
      <formula>"GP"</formula>
    </cfRule>
    <cfRule type="cellIs" dxfId="197" priority="37" operator="equal">
      <formula>"PM"</formula>
    </cfRule>
    <cfRule type="cellIs" dxfId="196" priority="38" operator="equal">
      <formula>"GA"</formula>
    </cfRule>
    <cfRule type="cellIs" dxfId="195" priority="39" operator="equal">
      <formula>"AM"</formula>
    </cfRule>
    <cfRule type="cellIs" dxfId="194" priority="40" operator="equal">
      <formula>"CV"</formula>
    </cfRule>
    <cfRule type="cellIs" dxfId="193" priority="41" operator="equal">
      <formula>"ND"</formula>
    </cfRule>
    <cfRule type="cellIs" dxfId="192" priority="42" operator="equal">
      <formula>"CPA"</formula>
    </cfRule>
    <cfRule type="cellIs" dxfId="191" priority="43" operator="equal">
      <formula>"MA"</formula>
    </cfRule>
    <cfRule type="cellIs" dxfId="190" priority="44" operator="equal">
      <formula>"DR"</formula>
    </cfRule>
    <cfRule type="cellIs" dxfId="189" priority="45" operator="equal">
      <formula>"RC"</formula>
    </cfRule>
    <cfRule type="cellIs" dxfId="188" priority="46" operator="equal">
      <formula>"CP"</formula>
    </cfRule>
    <cfRule type="expression" dxfId="187" priority="47">
      <formula>OR(AE$10=1,AE$10=7)</formula>
    </cfRule>
    <cfRule type="cellIs" dxfId="186" priority="48" operator="equal">
      <formula>"R"</formula>
    </cfRule>
  </conditionalFormatting>
  <dataValidations count="3">
    <dataValidation type="list" allowBlank="1" showInputMessage="1" showErrorMessage="1" sqref="AJ11:AJ12 F12:AI12">
      <formula1>"CP,ND,MA,RC,F,CPA,DR,AM,GA,Q,PM,GP,G,PJ,PN,J,N,D,A,P,R,"</formula1>
    </dataValidation>
    <dataValidation type="list" allowBlank="1" showInputMessage="1" showErrorMessage="1" sqref="F11:Q11">
      <formula1>"CP,ND,MA,RC,F,CPA,DR,AM,GA,Q,PM,GP,G,PJ,PN,J,N,R,D,A,P,"</formula1>
    </dataValidation>
    <dataValidation type="list" allowBlank="1" showInputMessage="1" showErrorMessage="1" sqref="R11:AI11">
      <formula1>"CP,ND,MA,RC,F,CPA,DR,AM,GA,Q,PM,GP,G,PJ,PN,J,N,D,P,A,R,"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67" id="{797EE43B-CEC2-41D8-9757-6CA4D0D72972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theme="9" tint="0.59999389629810485"/>
    <pageSetUpPr fitToPage="1"/>
  </sheetPr>
  <dimension ref="A1:AT14"/>
  <sheetViews>
    <sheetView showGridLines="0" showZeros="0" topLeftCell="A4" workbookViewId="0">
      <selection activeCell="L16" sqref="L16"/>
    </sheetView>
  </sheetViews>
  <sheetFormatPr baseColWidth="10" defaultRowHeight="14.5"/>
  <cols>
    <col min="1" max="1" width="10.7265625" customWidth="1"/>
    <col min="2" max="2" width="10.54296875" customWidth="1"/>
    <col min="3" max="5" width="7.26953125" customWidth="1"/>
    <col min="6" max="36" width="4.26953125" customWidth="1"/>
    <col min="37" max="37" width="12.7265625" customWidth="1"/>
  </cols>
  <sheetData>
    <row r="1" spans="1:46" hidden="1">
      <c r="A1" s="9">
        <f>Config!E17</f>
        <v>43952</v>
      </c>
    </row>
    <row r="2" spans="1:46" ht="15" hidden="1" thickBot="1">
      <c r="A2" s="10">
        <f>Config!F17</f>
        <v>43982</v>
      </c>
      <c r="F2" s="2">
        <f>IFERROR(WEEKDAY(F3),"")</f>
        <v>6</v>
      </c>
      <c r="G2" s="2">
        <f t="shared" ref="G2:AI2" si="0">IFERROR(WEEKDAY(G3),"")</f>
        <v>7</v>
      </c>
      <c r="H2" s="2">
        <f t="shared" si="0"/>
        <v>1</v>
      </c>
      <c r="I2" s="2">
        <f t="shared" si="0"/>
        <v>2</v>
      </c>
      <c r="J2" s="2">
        <f t="shared" si="0"/>
        <v>3</v>
      </c>
      <c r="K2" s="2">
        <f t="shared" si="0"/>
        <v>4</v>
      </c>
      <c r="L2" s="2">
        <f t="shared" si="0"/>
        <v>5</v>
      </c>
      <c r="M2" s="2">
        <f t="shared" si="0"/>
        <v>6</v>
      </c>
      <c r="N2" s="2">
        <f t="shared" si="0"/>
        <v>7</v>
      </c>
      <c r="O2" s="2">
        <f t="shared" si="0"/>
        <v>1</v>
      </c>
      <c r="P2" s="2">
        <f t="shared" si="0"/>
        <v>2</v>
      </c>
      <c r="Q2" s="2">
        <f t="shared" si="0"/>
        <v>3</v>
      </c>
      <c r="R2" s="2">
        <f t="shared" si="0"/>
        <v>4</v>
      </c>
      <c r="S2" s="2">
        <f t="shared" si="0"/>
        <v>5</v>
      </c>
      <c r="T2" s="2">
        <f t="shared" si="0"/>
        <v>6</v>
      </c>
      <c r="U2" s="2">
        <f t="shared" si="0"/>
        <v>7</v>
      </c>
      <c r="V2" s="2">
        <f t="shared" si="0"/>
        <v>1</v>
      </c>
      <c r="W2" s="2">
        <f t="shared" si="0"/>
        <v>2</v>
      </c>
      <c r="X2" s="2">
        <f t="shared" si="0"/>
        <v>3</v>
      </c>
      <c r="Y2" s="2">
        <f t="shared" si="0"/>
        <v>4</v>
      </c>
      <c r="Z2" s="2">
        <f t="shared" si="0"/>
        <v>5</v>
      </c>
      <c r="AA2" s="2">
        <f t="shared" si="0"/>
        <v>6</v>
      </c>
      <c r="AB2" s="2">
        <f t="shared" si="0"/>
        <v>7</v>
      </c>
      <c r="AC2" s="2">
        <f t="shared" si="0"/>
        <v>1</v>
      </c>
      <c r="AD2" s="2">
        <f t="shared" si="0"/>
        <v>2</v>
      </c>
      <c r="AE2" s="2">
        <f t="shared" si="0"/>
        <v>3</v>
      </c>
      <c r="AF2" s="2">
        <f t="shared" si="0"/>
        <v>4</v>
      </c>
      <c r="AG2" s="2">
        <f t="shared" si="0"/>
        <v>5</v>
      </c>
      <c r="AH2" s="2">
        <f t="shared" si="0"/>
        <v>6</v>
      </c>
      <c r="AI2" s="2">
        <f t="shared" si="0"/>
        <v>7</v>
      </c>
    </row>
    <row r="3" spans="1:46" ht="73.5" hidden="1" customHeight="1" thickBot="1">
      <c r="F3" s="5">
        <f>A1</f>
        <v>43952</v>
      </c>
      <c r="G3" s="5">
        <f>F3+1</f>
        <v>43953</v>
      </c>
      <c r="H3" s="5">
        <f t="shared" ref="H3:AG3" si="1">G3+1</f>
        <v>43954</v>
      </c>
      <c r="I3" s="5">
        <f t="shared" si="1"/>
        <v>43955</v>
      </c>
      <c r="J3" s="5">
        <f t="shared" si="1"/>
        <v>43956</v>
      </c>
      <c r="K3" s="5">
        <f t="shared" si="1"/>
        <v>43957</v>
      </c>
      <c r="L3" s="5">
        <f t="shared" si="1"/>
        <v>43958</v>
      </c>
      <c r="M3" s="5">
        <f t="shared" si="1"/>
        <v>43959</v>
      </c>
      <c r="N3" s="5">
        <f t="shared" si="1"/>
        <v>43960</v>
      </c>
      <c r="O3" s="5">
        <f t="shared" si="1"/>
        <v>43961</v>
      </c>
      <c r="P3" s="5">
        <f t="shared" si="1"/>
        <v>43962</v>
      </c>
      <c r="Q3" s="5">
        <f t="shared" si="1"/>
        <v>43963</v>
      </c>
      <c r="R3" s="5">
        <f t="shared" si="1"/>
        <v>43964</v>
      </c>
      <c r="S3" s="5">
        <f t="shared" si="1"/>
        <v>43965</v>
      </c>
      <c r="T3" s="5">
        <f t="shared" si="1"/>
        <v>43966</v>
      </c>
      <c r="U3" s="5">
        <f t="shared" si="1"/>
        <v>43967</v>
      </c>
      <c r="V3" s="5">
        <f t="shared" si="1"/>
        <v>43968</v>
      </c>
      <c r="W3" s="5">
        <f t="shared" si="1"/>
        <v>43969</v>
      </c>
      <c r="X3" s="5">
        <f t="shared" si="1"/>
        <v>43970</v>
      </c>
      <c r="Y3" s="5">
        <f t="shared" si="1"/>
        <v>43971</v>
      </c>
      <c r="Z3" s="5">
        <f t="shared" si="1"/>
        <v>43972</v>
      </c>
      <c r="AA3" s="5">
        <f t="shared" si="1"/>
        <v>43973</v>
      </c>
      <c r="AB3" s="5">
        <f t="shared" si="1"/>
        <v>43974</v>
      </c>
      <c r="AC3" s="5">
        <f t="shared" si="1"/>
        <v>43975</v>
      </c>
      <c r="AD3" s="5">
        <f t="shared" si="1"/>
        <v>43976</v>
      </c>
      <c r="AE3" s="5">
        <f t="shared" si="1"/>
        <v>43977</v>
      </c>
      <c r="AF3" s="5">
        <f t="shared" si="1"/>
        <v>43978</v>
      </c>
      <c r="AG3" s="5">
        <f t="shared" si="1"/>
        <v>43979</v>
      </c>
      <c r="AH3" s="5">
        <f>IFERROR(IF(AG3+1&gt;A2,"",AG3+1),"")</f>
        <v>43980</v>
      </c>
      <c r="AI3" s="5">
        <f>IFERROR(IF(AH3+1&gt;A2,"",AH3+1),"")</f>
        <v>43981</v>
      </c>
      <c r="AJ3" s="5">
        <f>IFERROR(IF(AI3+1&gt;A2,"",AI3+1),"")</f>
        <v>43982</v>
      </c>
      <c r="AK3" s="1"/>
      <c r="AL3" s="1"/>
      <c r="AM3" s="1"/>
      <c r="AN3" s="1"/>
      <c r="AO3" s="1"/>
      <c r="AP3" s="1"/>
      <c r="AQ3" s="1"/>
      <c r="AR3" s="1"/>
      <c r="AS3" s="1"/>
      <c r="AT3" s="1"/>
    </row>
    <row r="4" spans="1:46">
      <c r="B4" s="241" t="str">
        <f>TEXT(A1,"mmmmmmmmmmmmmm")</f>
        <v>mai</v>
      </c>
      <c r="C4" s="242"/>
      <c r="D4" s="242"/>
      <c r="E4" s="242"/>
      <c r="F4" s="242"/>
      <c r="G4" s="242"/>
      <c r="H4" s="242"/>
      <c r="I4" s="242"/>
      <c r="J4" s="242"/>
      <c r="K4" s="242"/>
      <c r="L4" s="242"/>
      <c r="M4" s="242"/>
      <c r="N4" s="242"/>
      <c r="O4" s="242"/>
      <c r="P4" s="242"/>
      <c r="Q4" s="242"/>
      <c r="R4" s="242"/>
      <c r="S4" s="242"/>
      <c r="T4" s="242"/>
      <c r="U4" s="242"/>
      <c r="V4" s="242"/>
      <c r="W4" s="242"/>
      <c r="X4" s="242"/>
      <c r="Y4" s="242"/>
      <c r="Z4" s="242"/>
      <c r="AA4" s="242"/>
      <c r="AB4" s="242"/>
      <c r="AC4" s="242"/>
      <c r="AD4" s="242"/>
      <c r="AE4" s="242"/>
      <c r="AF4" s="242"/>
      <c r="AG4" s="242"/>
      <c r="AH4" s="242"/>
      <c r="AI4" s="242"/>
      <c r="AJ4" s="243"/>
    </row>
    <row r="5" spans="1:46">
      <c r="B5" s="244"/>
      <c r="C5" s="245"/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245"/>
      <c r="AF5" s="245"/>
      <c r="AG5" s="245"/>
      <c r="AH5" s="245"/>
      <c r="AI5" s="245"/>
      <c r="AJ5" s="246"/>
    </row>
    <row r="6" spans="1:46">
      <c r="A6" s="4"/>
      <c r="B6" s="244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5"/>
      <c r="AG6" s="245"/>
      <c r="AH6" s="245"/>
      <c r="AI6" s="245"/>
      <c r="AJ6" s="246"/>
    </row>
    <row r="7" spans="1:46" ht="15" thickBot="1">
      <c r="A7" s="4"/>
      <c r="B7" s="247"/>
      <c r="C7" s="248"/>
      <c r="D7" s="248"/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9"/>
    </row>
    <row r="8" spans="1:46" ht="15" thickBot="1">
      <c r="A8" s="4"/>
      <c r="B8" s="4"/>
      <c r="C8" s="4"/>
      <c r="D8" s="4"/>
      <c r="E8" s="4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</row>
    <row r="9" spans="1:46" ht="15.5" thickTop="1" thickBot="1">
      <c r="A9" s="4"/>
      <c r="B9" s="59"/>
      <c r="C9" s="250" t="s">
        <v>56</v>
      </c>
      <c r="D9" s="251"/>
      <c r="E9" s="252"/>
      <c r="F9" s="62">
        <f>DAY(F3)</f>
        <v>1</v>
      </c>
      <c r="G9" s="7">
        <f t="shared" ref="G9:AG9" si="2">DAY(G3)</f>
        <v>2</v>
      </c>
      <c r="H9" s="7">
        <f t="shared" si="2"/>
        <v>3</v>
      </c>
      <c r="I9" s="7">
        <f t="shared" si="2"/>
        <v>4</v>
      </c>
      <c r="J9" s="7">
        <f t="shared" si="2"/>
        <v>5</v>
      </c>
      <c r="K9" s="7">
        <f t="shared" si="2"/>
        <v>6</v>
      </c>
      <c r="L9" s="7">
        <f t="shared" si="2"/>
        <v>7</v>
      </c>
      <c r="M9" s="7">
        <f t="shared" si="2"/>
        <v>8</v>
      </c>
      <c r="N9" s="7">
        <f t="shared" si="2"/>
        <v>9</v>
      </c>
      <c r="O9" s="7">
        <f t="shared" si="2"/>
        <v>10</v>
      </c>
      <c r="P9" s="7">
        <f t="shared" si="2"/>
        <v>11</v>
      </c>
      <c r="Q9" s="7">
        <f t="shared" si="2"/>
        <v>12</v>
      </c>
      <c r="R9" s="7">
        <f t="shared" si="2"/>
        <v>13</v>
      </c>
      <c r="S9" s="7">
        <f t="shared" si="2"/>
        <v>14</v>
      </c>
      <c r="T9" s="7">
        <f t="shared" si="2"/>
        <v>15</v>
      </c>
      <c r="U9" s="7">
        <f t="shared" si="2"/>
        <v>16</v>
      </c>
      <c r="V9" s="7">
        <f t="shared" si="2"/>
        <v>17</v>
      </c>
      <c r="W9" s="7">
        <f t="shared" si="2"/>
        <v>18</v>
      </c>
      <c r="X9" s="7">
        <f t="shared" si="2"/>
        <v>19</v>
      </c>
      <c r="Y9" s="7">
        <f t="shared" si="2"/>
        <v>20</v>
      </c>
      <c r="Z9" s="7">
        <f t="shared" si="2"/>
        <v>21</v>
      </c>
      <c r="AA9" s="7">
        <f t="shared" si="2"/>
        <v>22</v>
      </c>
      <c r="AB9" s="7">
        <f t="shared" si="2"/>
        <v>23</v>
      </c>
      <c r="AC9" s="7">
        <f t="shared" si="2"/>
        <v>24</v>
      </c>
      <c r="AD9" s="7">
        <f t="shared" si="2"/>
        <v>25</v>
      </c>
      <c r="AE9" s="7">
        <f t="shared" si="2"/>
        <v>26</v>
      </c>
      <c r="AF9" s="7">
        <f t="shared" si="2"/>
        <v>27</v>
      </c>
      <c r="AG9" s="7">
        <f t="shared" si="2"/>
        <v>28</v>
      </c>
      <c r="AH9" s="7">
        <f>IFERROR(DAY(AH3),"")</f>
        <v>29</v>
      </c>
      <c r="AI9" s="7">
        <f t="shared" ref="AI9:AJ9" si="3">IFERROR(DAY(AI3),"")</f>
        <v>30</v>
      </c>
      <c r="AJ9" s="68">
        <f t="shared" si="3"/>
        <v>31</v>
      </c>
      <c r="AK9" s="73" t="s">
        <v>44</v>
      </c>
      <c r="AL9" s="4"/>
    </row>
    <row r="10" spans="1:46" ht="15" thickBot="1">
      <c r="A10" s="3"/>
      <c r="B10" s="66" t="s">
        <v>0</v>
      </c>
      <c r="C10" s="67" t="s">
        <v>17</v>
      </c>
      <c r="D10" s="55" t="s">
        <v>19</v>
      </c>
      <c r="E10" s="63" t="s">
        <v>20</v>
      </c>
      <c r="F10" s="61">
        <f>IFERROR(WEEKDAY(F3),"")</f>
        <v>6</v>
      </c>
      <c r="G10" s="8">
        <f t="shared" ref="G10:AJ10" si="4">IFERROR(WEEKDAY(G3),"")</f>
        <v>7</v>
      </c>
      <c r="H10" s="8">
        <f t="shared" si="4"/>
        <v>1</v>
      </c>
      <c r="I10" s="8">
        <f t="shared" si="4"/>
        <v>2</v>
      </c>
      <c r="J10" s="8">
        <f t="shared" si="4"/>
        <v>3</v>
      </c>
      <c r="K10" s="8">
        <f t="shared" si="4"/>
        <v>4</v>
      </c>
      <c r="L10" s="8">
        <f t="shared" si="4"/>
        <v>5</v>
      </c>
      <c r="M10" s="8">
        <f t="shared" si="4"/>
        <v>6</v>
      </c>
      <c r="N10" s="8">
        <f t="shared" si="4"/>
        <v>7</v>
      </c>
      <c r="O10" s="8">
        <f t="shared" si="4"/>
        <v>1</v>
      </c>
      <c r="P10" s="8">
        <f t="shared" si="4"/>
        <v>2</v>
      </c>
      <c r="Q10" s="8">
        <f t="shared" si="4"/>
        <v>3</v>
      </c>
      <c r="R10" s="8">
        <f t="shared" si="4"/>
        <v>4</v>
      </c>
      <c r="S10" s="8">
        <f t="shared" si="4"/>
        <v>5</v>
      </c>
      <c r="T10" s="8">
        <f t="shared" si="4"/>
        <v>6</v>
      </c>
      <c r="U10" s="8">
        <f t="shared" si="4"/>
        <v>7</v>
      </c>
      <c r="V10" s="8">
        <f>IFERROR(WEEKDAY(V3),"")</f>
        <v>1</v>
      </c>
      <c r="W10" s="6">
        <f t="shared" si="4"/>
        <v>2</v>
      </c>
      <c r="X10" s="8">
        <f t="shared" si="4"/>
        <v>3</v>
      </c>
      <c r="Y10" s="8">
        <f t="shared" si="4"/>
        <v>4</v>
      </c>
      <c r="Z10" s="8">
        <f t="shared" si="4"/>
        <v>5</v>
      </c>
      <c r="AA10" s="8">
        <f t="shared" si="4"/>
        <v>6</v>
      </c>
      <c r="AB10" s="8">
        <f t="shared" si="4"/>
        <v>7</v>
      </c>
      <c r="AC10" s="8">
        <f t="shared" si="4"/>
        <v>1</v>
      </c>
      <c r="AD10" s="8">
        <f t="shared" si="4"/>
        <v>2</v>
      </c>
      <c r="AE10" s="8">
        <f t="shared" si="4"/>
        <v>3</v>
      </c>
      <c r="AF10" s="8">
        <f t="shared" si="4"/>
        <v>4</v>
      </c>
      <c r="AG10" s="8">
        <f t="shared" si="4"/>
        <v>5</v>
      </c>
      <c r="AH10" s="8">
        <f t="shared" si="4"/>
        <v>6</v>
      </c>
      <c r="AI10" s="8">
        <f t="shared" si="4"/>
        <v>7</v>
      </c>
      <c r="AJ10" s="69">
        <f t="shared" si="4"/>
        <v>1</v>
      </c>
      <c r="AK10" s="72" t="s">
        <v>45</v>
      </c>
      <c r="AL10" s="4"/>
    </row>
    <row r="11" spans="1:46">
      <c r="A11" s="3"/>
      <c r="B11" s="74" t="str">
        <f>IF(Config!B4&lt;&gt;"",Config!B4,"")</f>
        <v>NOEL</v>
      </c>
      <c r="C11" s="60">
        <f t="shared" ref="C11:C12" si="5">IF(B11="","",COUNTIF(F11:AJ11,"MA"))</f>
        <v>0</v>
      </c>
      <c r="D11" s="20">
        <f>IF(B11="","",COUNTIF(F11:AJ11,"CP"))</f>
        <v>0</v>
      </c>
      <c r="E11" s="64">
        <f>IF(B11="","",COUNTIF(F11:AJ11,"RC"))</f>
        <v>0</v>
      </c>
      <c r="F11" s="50" t="s">
        <v>62</v>
      </c>
      <c r="G11" s="50" t="s">
        <v>50</v>
      </c>
      <c r="H11" s="50" t="s">
        <v>50</v>
      </c>
      <c r="I11" s="50" t="s">
        <v>65</v>
      </c>
      <c r="J11" s="50" t="s">
        <v>65</v>
      </c>
      <c r="K11" s="50" t="s">
        <v>41</v>
      </c>
      <c r="L11" s="50" t="s">
        <v>41</v>
      </c>
      <c r="M11" s="50" t="s">
        <v>41</v>
      </c>
      <c r="N11" s="50" t="s">
        <v>65</v>
      </c>
      <c r="O11" s="50" t="s">
        <v>65</v>
      </c>
      <c r="P11" s="50" t="s">
        <v>62</v>
      </c>
      <c r="Q11" s="50" t="s">
        <v>62</v>
      </c>
      <c r="R11" s="50" t="s">
        <v>62</v>
      </c>
      <c r="S11" s="50" t="s">
        <v>65</v>
      </c>
      <c r="T11" s="50" t="s">
        <v>65</v>
      </c>
      <c r="U11" s="50" t="s">
        <v>49</v>
      </c>
      <c r="V11" s="49" t="s">
        <v>49</v>
      </c>
      <c r="W11" s="49" t="s">
        <v>47</v>
      </c>
      <c r="X11" s="49" t="s">
        <v>65</v>
      </c>
      <c r="Y11" s="50" t="s">
        <v>47</v>
      </c>
      <c r="Z11" s="50" t="s">
        <v>47</v>
      </c>
      <c r="AA11" s="50" t="s">
        <v>47</v>
      </c>
      <c r="AB11" s="50" t="s">
        <v>65</v>
      </c>
      <c r="AC11" s="50" t="s">
        <v>65</v>
      </c>
      <c r="AD11" s="50" t="s">
        <v>62</v>
      </c>
      <c r="AE11" s="50" t="s">
        <v>62</v>
      </c>
      <c r="AF11" s="50" t="s">
        <v>62</v>
      </c>
      <c r="AG11" s="50" t="s">
        <v>65</v>
      </c>
      <c r="AH11" s="50" t="s">
        <v>65</v>
      </c>
      <c r="AI11" s="50" t="s">
        <v>49</v>
      </c>
      <c r="AJ11" s="50" t="s">
        <v>49</v>
      </c>
      <c r="AK11" s="170">
        <f t="shared" ref="AK11:AK12" ca="1" si="6">TotH(F11:AJ11)</f>
        <v>7.958333333333333</v>
      </c>
    </row>
    <row r="12" spans="1:46">
      <c r="A12" s="3"/>
      <c r="B12" s="75" t="str">
        <f>IF(Config!B5&lt;&gt;"",Config!B5,"")</f>
        <v>MENU</v>
      </c>
      <c r="C12" s="60">
        <f t="shared" si="5"/>
        <v>0</v>
      </c>
      <c r="D12" s="21">
        <f t="shared" ref="D12" si="7">IF(B12="","",COUNTIF(F12:AJ12,"CP"))</f>
        <v>0</v>
      </c>
      <c r="E12" s="65">
        <f t="shared" ref="E12" si="8">IF(B12="","",COUNTIF(F12:AJ12,"RC"))</f>
        <v>0</v>
      </c>
      <c r="F12" s="52" t="s">
        <v>48</v>
      </c>
      <c r="G12" s="51" t="s">
        <v>65</v>
      </c>
      <c r="H12" s="51" t="s">
        <v>65</v>
      </c>
      <c r="I12" s="52" t="s">
        <v>46</v>
      </c>
      <c r="J12" s="51" t="s">
        <v>46</v>
      </c>
      <c r="K12" s="51" t="s">
        <v>65</v>
      </c>
      <c r="L12" s="51" t="s">
        <v>62</v>
      </c>
      <c r="M12" s="52" t="s">
        <v>62</v>
      </c>
      <c r="N12" s="51" t="s">
        <v>50</v>
      </c>
      <c r="O12" s="51" t="s">
        <v>50</v>
      </c>
      <c r="P12" s="51" t="s">
        <v>65</v>
      </c>
      <c r="Q12" s="51" t="s">
        <v>65</v>
      </c>
      <c r="R12" s="51" t="s">
        <v>46</v>
      </c>
      <c r="S12" s="51" t="s">
        <v>46</v>
      </c>
      <c r="T12" s="51" t="s">
        <v>46</v>
      </c>
      <c r="U12" s="51" t="s">
        <v>65</v>
      </c>
      <c r="V12" s="51" t="s">
        <v>65</v>
      </c>
      <c r="W12" s="51" t="s">
        <v>41</v>
      </c>
      <c r="X12" s="51" t="s">
        <v>41</v>
      </c>
      <c r="Y12" s="51" t="s">
        <v>65</v>
      </c>
      <c r="Z12" s="51" t="s">
        <v>62</v>
      </c>
      <c r="AA12" s="51" t="s">
        <v>62</v>
      </c>
      <c r="AB12" s="51" t="s">
        <v>50</v>
      </c>
      <c r="AC12" s="51" t="s">
        <v>50</v>
      </c>
      <c r="AD12" s="51" t="s">
        <v>65</v>
      </c>
      <c r="AE12" s="51" t="s">
        <v>65</v>
      </c>
      <c r="AF12" s="51" t="s">
        <v>41</v>
      </c>
      <c r="AG12" s="51" t="s">
        <v>41</v>
      </c>
      <c r="AH12" s="51" t="s">
        <v>41</v>
      </c>
      <c r="AI12" s="51" t="s">
        <v>65</v>
      </c>
      <c r="AJ12" s="71" t="s">
        <v>65</v>
      </c>
      <c r="AK12" s="172">
        <f t="shared" ca="1" si="6"/>
        <v>7.5416666666666661</v>
      </c>
    </row>
    <row r="13" spans="1:46">
      <c r="B13" s="56"/>
      <c r="C13" s="183"/>
      <c r="AD13" s="56"/>
    </row>
    <row r="14" spans="1:46">
      <c r="AH14" s="2"/>
    </row>
  </sheetData>
  <sheetProtection selectLockedCells="1"/>
  <mergeCells count="2">
    <mergeCell ref="B4:AJ7"/>
    <mergeCell ref="C9:E9"/>
  </mergeCells>
  <conditionalFormatting sqref="F10:AJ10">
    <cfRule type="expression" dxfId="185" priority="219">
      <formula>OR(F$10=1,F$10=7)</formula>
    </cfRule>
  </conditionalFormatting>
  <conditionalFormatting sqref="F12:AJ12">
    <cfRule type="cellIs" dxfId="184" priority="195" operator="equal">
      <formula>"A"</formula>
    </cfRule>
    <cfRule type="cellIs" dxfId="183" priority="196" operator="equal">
      <formula>"P"</formula>
    </cfRule>
    <cfRule type="cellIs" dxfId="182" priority="197" operator="equal">
      <formula>"G"</formula>
    </cfRule>
    <cfRule type="cellIs" dxfId="181" priority="198" operator="equal">
      <formula>"Q"</formula>
    </cfRule>
    <cfRule type="cellIs" dxfId="180" priority="199" operator="equal">
      <formula>"N"</formula>
    </cfRule>
    <cfRule type="cellIs" dxfId="179" priority="200" operator="equal">
      <formula>"PN"</formula>
    </cfRule>
    <cfRule type="cellIs" dxfId="178" priority="201" operator="equal">
      <formula>"PJ"</formula>
    </cfRule>
    <cfRule type="cellIs" dxfId="177" priority="202" operator="equal">
      <formula>"J"</formula>
    </cfRule>
    <cfRule type="cellIs" dxfId="176" priority="203" operator="equal">
      <formula>"F"</formula>
    </cfRule>
    <cfRule type="cellIs" dxfId="175" priority="204" operator="equal">
      <formula>"GP"</formula>
    </cfRule>
    <cfRule type="cellIs" dxfId="174" priority="205" operator="equal">
      <formula>"PM"</formula>
    </cfRule>
    <cfRule type="cellIs" dxfId="173" priority="206" operator="equal">
      <formula>"GA"</formula>
    </cfRule>
    <cfRule type="cellIs" dxfId="172" priority="207" operator="equal">
      <formula>"AM"</formula>
    </cfRule>
    <cfRule type="cellIs" dxfId="171" priority="209" operator="equal">
      <formula>"CV"</formula>
    </cfRule>
    <cfRule type="cellIs" dxfId="170" priority="210" operator="equal">
      <formula>"ND"</formula>
    </cfRule>
    <cfRule type="cellIs" dxfId="169" priority="211" operator="equal">
      <formula>"CPA"</formula>
    </cfRule>
    <cfRule type="cellIs" dxfId="168" priority="212" operator="equal">
      <formula>"MA"</formula>
    </cfRule>
    <cfRule type="cellIs" dxfId="167" priority="213" operator="equal">
      <formula>"DR"</formula>
    </cfRule>
    <cfRule type="cellIs" dxfId="166" priority="214" operator="equal">
      <formula>"RC"</formula>
    </cfRule>
    <cfRule type="cellIs" dxfId="165" priority="215" operator="equal">
      <formula>"D"</formula>
    </cfRule>
    <cfRule type="cellIs" dxfId="164" priority="216" operator="equal">
      <formula>"CP"</formula>
    </cfRule>
    <cfRule type="expression" dxfId="163" priority="217">
      <formula>OR(F$10=1,F$10=7)</formula>
    </cfRule>
    <cfRule type="cellIs" dxfId="162" priority="218" operator="equal">
      <formula>"R"</formula>
    </cfRule>
  </conditionalFormatting>
  <conditionalFormatting sqref="C11:E12">
    <cfRule type="cellIs" dxfId="161" priority="208" operator="equal">
      <formula>0</formula>
    </cfRule>
  </conditionalFormatting>
  <conditionalFormatting sqref="F11:Q11">
    <cfRule type="cellIs" dxfId="160" priority="171" operator="equal">
      <formula>"A"</formula>
    </cfRule>
    <cfRule type="cellIs" dxfId="159" priority="172" operator="equal">
      <formula>"D"</formula>
    </cfRule>
    <cfRule type="cellIs" dxfId="158" priority="173" operator="equal">
      <formula>"P"</formula>
    </cfRule>
    <cfRule type="cellIs" dxfId="157" priority="174" operator="equal">
      <formula>"G"</formula>
    </cfRule>
    <cfRule type="cellIs" dxfId="156" priority="175" operator="equal">
      <formula>"Q"</formula>
    </cfRule>
    <cfRule type="cellIs" dxfId="155" priority="176" operator="equal">
      <formula>"N"</formula>
    </cfRule>
    <cfRule type="cellIs" dxfId="154" priority="177" operator="equal">
      <formula>"PN"</formula>
    </cfRule>
    <cfRule type="cellIs" dxfId="153" priority="178" operator="equal">
      <formula>"PJ"</formula>
    </cfRule>
    <cfRule type="cellIs" dxfId="152" priority="179" operator="equal">
      <formula>"J"</formula>
    </cfRule>
    <cfRule type="cellIs" dxfId="151" priority="180" operator="equal">
      <formula>"F"</formula>
    </cfRule>
    <cfRule type="cellIs" dxfId="150" priority="181" operator="equal">
      <formula>"GP"</formula>
    </cfRule>
    <cfRule type="cellIs" dxfId="149" priority="182" operator="equal">
      <formula>"PM"</formula>
    </cfRule>
    <cfRule type="cellIs" dxfId="148" priority="183" operator="equal">
      <formula>"GA"</formula>
    </cfRule>
    <cfRule type="cellIs" dxfId="147" priority="184" operator="equal">
      <formula>"AM"</formula>
    </cfRule>
    <cfRule type="cellIs" dxfId="146" priority="185" operator="equal">
      <formula>"CV"</formula>
    </cfRule>
    <cfRule type="cellIs" dxfId="145" priority="186" operator="equal">
      <formula>"ND"</formula>
    </cfRule>
    <cfRule type="cellIs" dxfId="144" priority="187" operator="equal">
      <formula>"CPA"</formula>
    </cfRule>
    <cfRule type="cellIs" dxfId="143" priority="188" operator="equal">
      <formula>"MA"</formula>
    </cfRule>
    <cfRule type="cellIs" dxfId="142" priority="189" operator="equal">
      <formula>"DR"</formula>
    </cfRule>
    <cfRule type="cellIs" dxfId="141" priority="190" operator="equal">
      <formula>"RC"</formula>
    </cfRule>
    <cfRule type="cellIs" dxfId="140" priority="191" operator="equal">
      <formula>"CP"</formula>
    </cfRule>
    <cfRule type="expression" dxfId="139" priority="192">
      <formula>OR(F$10=1,F$10=7)</formula>
    </cfRule>
    <cfRule type="cellIs" dxfId="138" priority="193" operator="equal">
      <formula>"R"</formula>
    </cfRule>
  </conditionalFormatting>
  <conditionalFormatting sqref="R11:V11">
    <cfRule type="cellIs" dxfId="137" priority="147" operator="equal">
      <formula>"A"</formula>
    </cfRule>
    <cfRule type="cellIs" dxfId="136" priority="148" operator="equal">
      <formula>"D"</formula>
    </cfRule>
    <cfRule type="cellIs" dxfId="135" priority="149" operator="equal">
      <formula>"P"</formula>
    </cfRule>
    <cfRule type="cellIs" dxfId="134" priority="150" operator="equal">
      <formula>"G"</formula>
    </cfRule>
    <cfRule type="cellIs" dxfId="133" priority="151" operator="equal">
      <formula>"Q"</formula>
    </cfRule>
    <cfRule type="cellIs" dxfId="132" priority="152" operator="equal">
      <formula>"N"</formula>
    </cfRule>
    <cfRule type="cellIs" dxfId="131" priority="153" operator="equal">
      <formula>"PN"</formula>
    </cfRule>
    <cfRule type="cellIs" dxfId="130" priority="154" operator="equal">
      <formula>"PJ"</formula>
    </cfRule>
    <cfRule type="cellIs" dxfId="129" priority="155" operator="equal">
      <formula>"J"</formula>
    </cfRule>
    <cfRule type="cellIs" dxfId="128" priority="156" operator="equal">
      <formula>"F"</formula>
    </cfRule>
    <cfRule type="cellIs" dxfId="127" priority="157" operator="equal">
      <formula>"GP"</formula>
    </cfRule>
    <cfRule type="cellIs" dxfId="126" priority="158" operator="equal">
      <formula>"PM"</formula>
    </cfRule>
    <cfRule type="cellIs" dxfId="125" priority="159" operator="equal">
      <formula>"GA"</formula>
    </cfRule>
    <cfRule type="cellIs" dxfId="124" priority="160" operator="equal">
      <formula>"AM"</formula>
    </cfRule>
    <cfRule type="cellIs" dxfId="123" priority="161" operator="equal">
      <formula>"CV"</formula>
    </cfRule>
    <cfRule type="cellIs" dxfId="122" priority="162" operator="equal">
      <formula>"ND"</formula>
    </cfRule>
    <cfRule type="cellIs" dxfId="121" priority="163" operator="equal">
      <formula>"CPA"</formula>
    </cfRule>
    <cfRule type="cellIs" dxfId="120" priority="164" operator="equal">
      <formula>"MA"</formula>
    </cfRule>
    <cfRule type="cellIs" dxfId="119" priority="165" operator="equal">
      <formula>"DR"</formula>
    </cfRule>
    <cfRule type="cellIs" dxfId="118" priority="166" operator="equal">
      <formula>"RC"</formula>
    </cfRule>
    <cfRule type="cellIs" dxfId="117" priority="167" operator="equal">
      <formula>"CP"</formula>
    </cfRule>
    <cfRule type="expression" dxfId="116" priority="168">
      <formula>OR(R$10=1,R$10=7)</formula>
    </cfRule>
    <cfRule type="cellIs" dxfId="115" priority="169" operator="equal">
      <formula>"R"</formula>
    </cfRule>
  </conditionalFormatting>
  <conditionalFormatting sqref="W11:Z11">
    <cfRule type="cellIs" dxfId="114" priority="123" operator="equal">
      <formula>"A"</formula>
    </cfRule>
    <cfRule type="cellIs" dxfId="113" priority="124" operator="equal">
      <formula>"D"</formula>
    </cfRule>
    <cfRule type="cellIs" dxfId="112" priority="125" operator="equal">
      <formula>"P"</formula>
    </cfRule>
    <cfRule type="cellIs" dxfId="111" priority="126" operator="equal">
      <formula>"G"</formula>
    </cfRule>
    <cfRule type="cellIs" dxfId="110" priority="127" operator="equal">
      <formula>"Q"</formula>
    </cfRule>
    <cfRule type="cellIs" dxfId="109" priority="128" operator="equal">
      <formula>"N"</formula>
    </cfRule>
    <cfRule type="cellIs" dxfId="108" priority="129" operator="equal">
      <formula>"PN"</formula>
    </cfRule>
    <cfRule type="cellIs" dxfId="107" priority="130" operator="equal">
      <formula>"PJ"</formula>
    </cfRule>
    <cfRule type="cellIs" dxfId="106" priority="131" operator="equal">
      <formula>"J"</formula>
    </cfRule>
    <cfRule type="cellIs" dxfId="105" priority="132" operator="equal">
      <formula>"F"</formula>
    </cfRule>
    <cfRule type="cellIs" dxfId="104" priority="133" operator="equal">
      <formula>"GP"</formula>
    </cfRule>
    <cfRule type="cellIs" dxfId="103" priority="134" operator="equal">
      <formula>"PM"</formula>
    </cfRule>
    <cfRule type="cellIs" dxfId="102" priority="135" operator="equal">
      <formula>"GA"</formula>
    </cfRule>
    <cfRule type="cellIs" dxfId="101" priority="136" operator="equal">
      <formula>"AM"</formula>
    </cfRule>
    <cfRule type="cellIs" dxfId="100" priority="137" operator="equal">
      <formula>"CV"</formula>
    </cfRule>
    <cfRule type="cellIs" dxfId="99" priority="138" operator="equal">
      <formula>"ND"</formula>
    </cfRule>
    <cfRule type="cellIs" dxfId="98" priority="139" operator="equal">
      <formula>"CPA"</formula>
    </cfRule>
    <cfRule type="cellIs" dxfId="97" priority="140" operator="equal">
      <formula>"MA"</formula>
    </cfRule>
    <cfRule type="cellIs" dxfId="96" priority="141" operator="equal">
      <formula>"DR"</formula>
    </cfRule>
    <cfRule type="cellIs" dxfId="95" priority="142" operator="equal">
      <formula>"RC"</formula>
    </cfRule>
    <cfRule type="cellIs" dxfId="94" priority="143" operator="equal">
      <formula>"CP"</formula>
    </cfRule>
    <cfRule type="expression" dxfId="93" priority="144">
      <formula>OR(W$10=1,W$10=7)</formula>
    </cfRule>
    <cfRule type="cellIs" dxfId="92" priority="145" operator="equal">
      <formula>"R"</formula>
    </cfRule>
  </conditionalFormatting>
  <conditionalFormatting sqref="AA11">
    <cfRule type="cellIs" dxfId="91" priority="99" operator="equal">
      <formula>"A"</formula>
    </cfRule>
    <cfRule type="cellIs" dxfId="90" priority="100" operator="equal">
      <formula>"D"</formula>
    </cfRule>
    <cfRule type="cellIs" dxfId="89" priority="101" operator="equal">
      <formula>"P"</formula>
    </cfRule>
    <cfRule type="cellIs" dxfId="88" priority="102" operator="equal">
      <formula>"G"</formula>
    </cfRule>
    <cfRule type="cellIs" dxfId="87" priority="103" operator="equal">
      <formula>"Q"</formula>
    </cfRule>
    <cfRule type="cellIs" dxfId="86" priority="104" operator="equal">
      <formula>"N"</formula>
    </cfRule>
    <cfRule type="cellIs" dxfId="85" priority="105" operator="equal">
      <formula>"PN"</formula>
    </cfRule>
    <cfRule type="cellIs" dxfId="84" priority="106" operator="equal">
      <formula>"PJ"</formula>
    </cfRule>
    <cfRule type="cellIs" dxfId="83" priority="107" operator="equal">
      <formula>"J"</formula>
    </cfRule>
    <cfRule type="cellIs" dxfId="82" priority="108" operator="equal">
      <formula>"F"</formula>
    </cfRule>
    <cfRule type="cellIs" dxfId="81" priority="109" operator="equal">
      <formula>"GP"</formula>
    </cfRule>
    <cfRule type="cellIs" dxfId="80" priority="110" operator="equal">
      <formula>"PM"</formula>
    </cfRule>
    <cfRule type="cellIs" dxfId="79" priority="111" operator="equal">
      <formula>"GA"</formula>
    </cfRule>
    <cfRule type="cellIs" dxfId="78" priority="112" operator="equal">
      <formula>"AM"</formula>
    </cfRule>
    <cfRule type="cellIs" dxfId="77" priority="113" operator="equal">
      <formula>"CV"</formula>
    </cfRule>
    <cfRule type="cellIs" dxfId="76" priority="114" operator="equal">
      <formula>"ND"</formula>
    </cfRule>
    <cfRule type="cellIs" dxfId="75" priority="115" operator="equal">
      <formula>"CPA"</formula>
    </cfRule>
    <cfRule type="cellIs" dxfId="74" priority="116" operator="equal">
      <formula>"MA"</formula>
    </cfRule>
    <cfRule type="cellIs" dxfId="73" priority="117" operator="equal">
      <formula>"DR"</formula>
    </cfRule>
    <cfRule type="cellIs" dxfId="72" priority="118" operator="equal">
      <formula>"RC"</formula>
    </cfRule>
    <cfRule type="cellIs" dxfId="71" priority="119" operator="equal">
      <formula>"CP"</formula>
    </cfRule>
    <cfRule type="expression" dxfId="70" priority="120">
      <formula>OR(AA$10=1,AA$10=7)</formula>
    </cfRule>
    <cfRule type="cellIs" dxfId="69" priority="121" operator="equal">
      <formula>"R"</formula>
    </cfRule>
  </conditionalFormatting>
  <conditionalFormatting sqref="AB11">
    <cfRule type="cellIs" dxfId="68" priority="75" operator="equal">
      <formula>"A"</formula>
    </cfRule>
    <cfRule type="cellIs" dxfId="67" priority="76" operator="equal">
      <formula>"D"</formula>
    </cfRule>
    <cfRule type="cellIs" dxfId="66" priority="77" operator="equal">
      <formula>"P"</formula>
    </cfRule>
    <cfRule type="cellIs" dxfId="65" priority="78" operator="equal">
      <formula>"G"</formula>
    </cfRule>
    <cfRule type="cellIs" dxfId="64" priority="79" operator="equal">
      <formula>"Q"</formula>
    </cfRule>
    <cfRule type="cellIs" dxfId="63" priority="80" operator="equal">
      <formula>"N"</formula>
    </cfRule>
    <cfRule type="cellIs" dxfId="62" priority="81" operator="equal">
      <formula>"PN"</formula>
    </cfRule>
    <cfRule type="cellIs" dxfId="61" priority="82" operator="equal">
      <formula>"PJ"</formula>
    </cfRule>
    <cfRule type="cellIs" dxfId="60" priority="83" operator="equal">
      <formula>"J"</formula>
    </cfRule>
    <cfRule type="cellIs" dxfId="59" priority="84" operator="equal">
      <formula>"F"</formula>
    </cfRule>
    <cfRule type="cellIs" dxfId="58" priority="85" operator="equal">
      <formula>"GP"</formula>
    </cfRule>
    <cfRule type="cellIs" dxfId="57" priority="86" operator="equal">
      <formula>"PM"</formula>
    </cfRule>
    <cfRule type="cellIs" dxfId="56" priority="87" operator="equal">
      <formula>"GA"</formula>
    </cfRule>
    <cfRule type="cellIs" dxfId="55" priority="88" operator="equal">
      <formula>"AM"</formula>
    </cfRule>
    <cfRule type="cellIs" dxfId="54" priority="89" operator="equal">
      <formula>"CV"</formula>
    </cfRule>
    <cfRule type="cellIs" dxfId="53" priority="90" operator="equal">
      <formula>"ND"</formula>
    </cfRule>
    <cfRule type="cellIs" dxfId="52" priority="91" operator="equal">
      <formula>"CPA"</formula>
    </cfRule>
    <cfRule type="cellIs" dxfId="51" priority="92" operator="equal">
      <formula>"MA"</formula>
    </cfRule>
    <cfRule type="cellIs" dxfId="50" priority="93" operator="equal">
      <formula>"DR"</formula>
    </cfRule>
    <cfRule type="cellIs" dxfId="49" priority="94" operator="equal">
      <formula>"RC"</formula>
    </cfRule>
    <cfRule type="cellIs" dxfId="48" priority="95" operator="equal">
      <formula>"CP"</formula>
    </cfRule>
    <cfRule type="expression" dxfId="47" priority="96">
      <formula>OR(AB$10=1,AB$10=7)</formula>
    </cfRule>
    <cfRule type="cellIs" dxfId="46" priority="97" operator="equal">
      <formula>"R"</formula>
    </cfRule>
  </conditionalFormatting>
  <conditionalFormatting sqref="AC11:AE11">
    <cfRule type="cellIs" dxfId="45" priority="51" operator="equal">
      <formula>"A"</formula>
    </cfRule>
    <cfRule type="cellIs" dxfId="44" priority="52" operator="equal">
      <formula>"D"</formula>
    </cfRule>
    <cfRule type="cellIs" dxfId="43" priority="53" operator="equal">
      <formula>"P"</formula>
    </cfRule>
    <cfRule type="cellIs" dxfId="42" priority="54" operator="equal">
      <formula>"G"</formula>
    </cfRule>
    <cfRule type="cellIs" dxfId="41" priority="55" operator="equal">
      <formula>"Q"</formula>
    </cfRule>
    <cfRule type="cellIs" dxfId="40" priority="56" operator="equal">
      <formula>"N"</formula>
    </cfRule>
    <cfRule type="cellIs" dxfId="39" priority="57" operator="equal">
      <formula>"PN"</formula>
    </cfRule>
    <cfRule type="cellIs" dxfId="38" priority="58" operator="equal">
      <formula>"PJ"</formula>
    </cfRule>
    <cfRule type="cellIs" dxfId="37" priority="59" operator="equal">
      <formula>"J"</formula>
    </cfRule>
    <cfRule type="cellIs" dxfId="36" priority="60" operator="equal">
      <formula>"F"</formula>
    </cfRule>
    <cfRule type="cellIs" dxfId="35" priority="61" operator="equal">
      <formula>"GP"</formula>
    </cfRule>
    <cfRule type="cellIs" dxfId="34" priority="62" operator="equal">
      <formula>"PM"</formula>
    </cfRule>
    <cfRule type="cellIs" dxfId="33" priority="63" operator="equal">
      <formula>"GA"</formula>
    </cfRule>
    <cfRule type="cellIs" dxfId="32" priority="64" operator="equal">
      <formula>"AM"</formula>
    </cfRule>
    <cfRule type="cellIs" dxfId="31" priority="65" operator="equal">
      <formula>"CV"</formula>
    </cfRule>
    <cfRule type="cellIs" dxfId="30" priority="66" operator="equal">
      <formula>"ND"</formula>
    </cfRule>
    <cfRule type="cellIs" dxfId="29" priority="67" operator="equal">
      <formula>"CPA"</formula>
    </cfRule>
    <cfRule type="cellIs" dxfId="28" priority="68" operator="equal">
      <formula>"MA"</formula>
    </cfRule>
    <cfRule type="cellIs" dxfId="27" priority="69" operator="equal">
      <formula>"DR"</formula>
    </cfRule>
    <cfRule type="cellIs" dxfId="26" priority="70" operator="equal">
      <formula>"RC"</formula>
    </cfRule>
    <cfRule type="cellIs" dxfId="25" priority="71" operator="equal">
      <formula>"CP"</formula>
    </cfRule>
    <cfRule type="expression" dxfId="24" priority="72">
      <formula>OR(AC$10=1,AC$10=7)</formula>
    </cfRule>
    <cfRule type="cellIs" dxfId="23" priority="73" operator="equal">
      <formula>"R"</formula>
    </cfRule>
  </conditionalFormatting>
  <conditionalFormatting sqref="AF11:AJ11">
    <cfRule type="cellIs" dxfId="22" priority="27" operator="equal">
      <formula>"A"</formula>
    </cfRule>
    <cfRule type="cellIs" dxfId="21" priority="28" operator="equal">
      <formula>"D"</formula>
    </cfRule>
    <cfRule type="cellIs" dxfId="20" priority="29" operator="equal">
      <formula>"P"</formula>
    </cfRule>
    <cfRule type="cellIs" dxfId="19" priority="30" operator="equal">
      <formula>"G"</formula>
    </cfRule>
    <cfRule type="cellIs" dxfId="18" priority="31" operator="equal">
      <formula>"Q"</formula>
    </cfRule>
    <cfRule type="cellIs" dxfId="17" priority="32" operator="equal">
      <formula>"N"</formula>
    </cfRule>
    <cfRule type="cellIs" dxfId="16" priority="33" operator="equal">
      <formula>"PN"</formula>
    </cfRule>
    <cfRule type="cellIs" dxfId="15" priority="34" operator="equal">
      <formula>"PJ"</formula>
    </cfRule>
    <cfRule type="cellIs" dxfId="14" priority="35" operator="equal">
      <formula>"J"</formula>
    </cfRule>
    <cfRule type="cellIs" dxfId="13" priority="36" operator="equal">
      <formula>"F"</formula>
    </cfRule>
    <cfRule type="cellIs" dxfId="12" priority="37" operator="equal">
      <formula>"GP"</formula>
    </cfRule>
    <cfRule type="cellIs" dxfId="11" priority="38" operator="equal">
      <formula>"PM"</formula>
    </cfRule>
    <cfRule type="cellIs" dxfId="10" priority="39" operator="equal">
      <formula>"GA"</formula>
    </cfRule>
    <cfRule type="cellIs" dxfId="9" priority="40" operator="equal">
      <formula>"AM"</formula>
    </cfRule>
    <cfRule type="cellIs" dxfId="8" priority="41" operator="equal">
      <formula>"CV"</formula>
    </cfRule>
    <cfRule type="cellIs" dxfId="7" priority="42" operator="equal">
      <formula>"ND"</formula>
    </cfRule>
    <cfRule type="cellIs" dxfId="6" priority="43" operator="equal">
      <formula>"CPA"</formula>
    </cfRule>
    <cfRule type="cellIs" dxfId="5" priority="44" operator="equal">
      <formula>"MA"</formula>
    </cfRule>
    <cfRule type="cellIs" dxfId="4" priority="45" operator="equal">
      <formula>"DR"</formula>
    </cfRule>
    <cfRule type="cellIs" dxfId="3" priority="46" operator="equal">
      <formula>"RC"</formula>
    </cfRule>
    <cfRule type="cellIs" dxfId="2" priority="47" operator="equal">
      <formula>"CP"</formula>
    </cfRule>
    <cfRule type="expression" dxfId="1" priority="48">
      <formula>OR(AF$10=1,AF$10=7)</formula>
    </cfRule>
    <cfRule type="cellIs" dxfId="0" priority="49" operator="equal">
      <formula>"R"</formula>
    </cfRule>
  </conditionalFormatting>
  <dataValidations count="4">
    <dataValidation type="list" allowBlank="1" showInputMessage="1" showErrorMessage="1" sqref="F12:AJ12">
      <formula1>"CP,ND,MA,RC,F,CPA,DR,AM,GA,Q,PM,GP,G,PJ,PN,J,N,D,A,P,R,"</formula1>
    </dataValidation>
    <dataValidation type="list" allowBlank="1" showInputMessage="1" showErrorMessage="1" sqref="R11:Z11">
      <formula1>"CP,ND,MA,RC,F,CPA,DR,AM,GA,Q,PM,GP,G,PJ,PN,J,N,P,A,D,R,"</formula1>
    </dataValidation>
    <dataValidation type="list" allowBlank="1" showInputMessage="1" showErrorMessage="1" sqref="F11:Q11">
      <formula1>"CP,ND,MA,RC,F,CPA,DR,AM,GA,Q,PM,GP,G,PJ,PN,J,N,D,P,A,R,"</formula1>
    </dataValidation>
    <dataValidation type="list" allowBlank="1" showInputMessage="1" showErrorMessage="1" sqref="AA11:AJ11">
      <formula1>"CP,ND,MA,RC,F,CPA,DR,AM,GA,Q,PM,GP,G,PJ,PN,J,N,R,D,A,P,"</formula1>
    </dataValidation>
  </dataValidations>
  <printOptions horizontalCentered="1" verticalCentered="1"/>
  <pageMargins left="0.25" right="0.25" top="0.75" bottom="0.75" header="0.3" footer="0.3"/>
  <pageSetup paperSize="8" fitToWidth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5" id="{A7C2DAE2-70DD-4F0F-A7B5-1EB658F661D8}">
            <xm:f>F$3=VLOOKUP(F$3,Config!$D$24:$E$35,1,0)</xm:f>
            <x14:dxf>
              <fill>
                <patternFill>
                  <bgColor theme="7" tint="0.59996337778862885"/>
                </patternFill>
              </fill>
            </x14:dxf>
          </x14:cfRule>
          <xm:sqref>F11:AJ12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14</vt:i4>
      </vt:variant>
    </vt:vector>
  </HeadingPairs>
  <TitlesOfParts>
    <vt:vector size="14" baseType="lpstr">
      <vt:lpstr>MENU</vt:lpstr>
      <vt:lpstr>Config</vt:lpstr>
      <vt:lpstr>Juin</vt:lpstr>
      <vt:lpstr>Juillet </vt:lpstr>
      <vt:lpstr>Août </vt:lpstr>
      <vt:lpstr>Septembre</vt:lpstr>
      <vt:lpstr>Octobre </vt:lpstr>
      <vt:lpstr>Novembre </vt:lpstr>
      <vt:lpstr>Décembre </vt:lpstr>
      <vt:lpstr>Janvier </vt:lpstr>
      <vt:lpstr>Février</vt:lpstr>
      <vt:lpstr>Mars </vt:lpstr>
      <vt:lpstr>Avril </vt:lpstr>
      <vt:lpstr>Mai </vt:lpstr>
    </vt:vector>
  </TitlesOfParts>
  <Company>Huntsman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Despres</dc:creator>
  <cp:lastModifiedBy>tulipe</cp:lastModifiedBy>
  <cp:lastPrinted>2020-05-19T05:14:35Z</cp:lastPrinted>
  <dcterms:created xsi:type="dcterms:W3CDTF">2018-09-02T04:43:50Z</dcterms:created>
  <dcterms:modified xsi:type="dcterms:W3CDTF">2022-02-17T12:53:04Z</dcterms:modified>
</cp:coreProperties>
</file>