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 codeName="ThisWorkbook"/>
  <bookViews>
    <workbookView xWindow="-120" yWindow="-120" windowWidth="19420" windowHeight="11020"/>
  </bookViews>
  <sheets>
    <sheet name="Feuil1" sheetId="1" r:id="rId1"/>
  </sheets>
  <definedNames>
    <definedName name="clients">Tableau2[Client]</definedName>
    <definedName name="montantdu">Tableau2[Montant dû]</definedName>
    <definedName name="payé">Tableau2[Payée]</definedName>
  </definedNames>
  <calcPr calcId="124519"/>
  <fileRecoveryPr repairLoad="1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4" i="1" a="1"/>
  <c r="L4" s="1"/>
  <c r="L5" s="1" a="1"/>
  <c r="L5" s="1"/>
  <c r="M5" s="1"/>
  <c r="M4" l="1"/>
  <c r="L6" a="1"/>
  <c r="L6" s="1"/>
  <c r="M6" s="1"/>
  <c r="G17"/>
  <c r="I4"/>
  <c r="I5"/>
  <c r="I6"/>
  <c r="I7"/>
  <c r="I8"/>
  <c r="I9"/>
  <c r="H10"/>
  <c r="I10" s="1"/>
  <c r="H11"/>
  <c r="I11" s="1"/>
  <c r="H12"/>
  <c r="I12" s="1"/>
  <c r="I13"/>
  <c r="I14"/>
  <c r="H15"/>
  <c r="I15"/>
  <c r="I16"/>
  <c r="L7" l="1" a="1"/>
  <c r="L7" s="1"/>
  <c r="M7" s="1"/>
  <c r="L8" l="1" a="1"/>
  <c r="L8" s="1"/>
  <c r="M8" s="1"/>
  <c r="L9" l="1" a="1"/>
  <c r="L9" s="1"/>
  <c r="M9" s="1"/>
  <c r="L10" l="1" a="1"/>
  <c r="L10" s="1"/>
  <c r="M10" s="1"/>
  <c r="L11" l="1" a="1"/>
  <c r="L11" s="1"/>
  <c r="M11" s="1"/>
  <c r="L12" l="1" a="1"/>
  <c r="L12" s="1"/>
  <c r="M12" s="1"/>
  <c r="L13" l="1" a="1"/>
  <c r="L13" s="1"/>
  <c r="M13" s="1"/>
  <c r="L14" l="1" a="1"/>
  <c r="L14" s="1"/>
  <c r="M14" s="1"/>
  <c r="L15" l="1" a="1"/>
  <c r="L15" s="1"/>
  <c r="M15" s="1"/>
  <c r="L16" l="1" a="1"/>
  <c r="L16" s="1"/>
  <c r="M16" s="1"/>
  <c r="L17" l="1" a="1"/>
  <c r="L17" s="1"/>
  <c r="M17" s="1"/>
  <c r="L18" l="1" a="1"/>
  <c r="L18" s="1"/>
  <c r="M18" s="1"/>
  <c r="L19" l="1" a="1"/>
  <c r="L19" s="1"/>
  <c r="M19" s="1"/>
  <c r="L20" l="1" a="1"/>
  <c r="L20" s="1"/>
  <c r="M20" s="1"/>
</calcChain>
</file>

<file path=xl/sharedStrings.xml><?xml version="1.0" encoding="utf-8"?>
<sst xmlns="http://schemas.openxmlformats.org/spreadsheetml/2006/main" count="25" uniqueCount="21">
  <si>
    <t>Midaloche</t>
  </si>
  <si>
    <t>Carrouf</t>
  </si>
  <si>
    <t>Casto</t>
  </si>
  <si>
    <t>Tripe</t>
  </si>
  <si>
    <t>Payée</t>
  </si>
  <si>
    <t>oui</t>
  </si>
  <si>
    <t>MM</t>
  </si>
  <si>
    <t>SDGS</t>
  </si>
  <si>
    <t>Date facture</t>
  </si>
  <si>
    <t>Date écheance</t>
  </si>
  <si>
    <t>Client</t>
  </si>
  <si>
    <t>Montant dû</t>
  </si>
  <si>
    <t>Zara</t>
  </si>
  <si>
    <t>MacDo</t>
  </si>
  <si>
    <t>BK</t>
  </si>
  <si>
    <t>Macdo</t>
  </si>
  <si>
    <t>Total</t>
  </si>
  <si>
    <t>les clients</t>
  </si>
  <si>
    <t>montant du</t>
  </si>
  <si>
    <t xml:space="preserve">les clients sont automatiquement </t>
  </si>
  <si>
    <t xml:space="preserve">extraits sans double </t>
  </si>
</sst>
</file>

<file path=xl/styles.xml><?xml version="1.0" encoding="utf-8"?>
<styleSheet xmlns="http://schemas.openxmlformats.org/spreadsheetml/2006/main">
  <numFmts count="3">
    <numFmt numFmtId="6" formatCode="#,##0\ &quot;€&quot;;[Red]\-#,##0\ &quot;€&quot;"/>
    <numFmt numFmtId="44" formatCode="_-* #,##0.00\ &quot;€&quot;_-;\-* #,##0.00\ &quot;€&quot;_-;_-* &quot;-&quot;??\ &quot;€&quot;_-;_-@_-"/>
    <numFmt numFmtId="164" formatCode="_-* #,##0\ &quot;€&quot;_-;\-* #,##0\ &quot;€&quot;_-;_-* &quot;-&quot;??\ &quot;€&quot;_-;_-@_-"/>
  </numFmts>
  <fonts count="3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8">
    <xf numFmtId="0" fontId="0" fillId="0" borderId="0" xfId="0"/>
    <xf numFmtId="49" fontId="0" fillId="0" borderId="0" xfId="0" applyNumberFormat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14" fontId="0" fillId="0" borderId="0" xfId="0" applyNumberFormat="1"/>
    <xf numFmtId="6" fontId="0" fillId="0" borderId="0" xfId="0" applyNumberFormat="1"/>
    <xf numFmtId="49" fontId="0" fillId="0" borderId="0" xfId="0" applyNumberFormat="1"/>
    <xf numFmtId="164" fontId="0" fillId="0" borderId="0" xfId="1" applyNumberFormat="1" applyFont="1" applyFill="1"/>
    <xf numFmtId="0" fontId="0" fillId="2" borderId="1" xfId="0" applyFill="1" applyBorder="1"/>
  </cellXfs>
  <cellStyles count="2">
    <cellStyle name="Monétaire" xfId="1" builtinId="4"/>
    <cellStyle name="Normal" xfId="0" builtinId="0"/>
  </cellStyles>
  <dxfs count="8">
    <dxf>
      <numFmt numFmtId="10" formatCode="#,##0\ &quot;€&quot;;[Red]\-#,##0\ &quot;€&quot;"/>
    </dxf>
    <dxf>
      <numFmt numFmtId="19" formatCode="dd/mm/yyyy"/>
    </dxf>
    <dxf>
      <numFmt numFmtId="19" formatCode="dd/mm/yyyy"/>
    </dxf>
    <dxf>
      <numFmt numFmtId="10" formatCode="#,##0\ &quot;€&quot;;[Red]\-#,##0\ &quot;€&quot;"/>
    </dxf>
    <dxf>
      <font>
        <color theme="1" tint="4.9989318521683403E-2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1"/>
      </font>
      <fill>
        <patternFill>
          <bgColor rgb="FF00B050"/>
        </patternFill>
      </fill>
    </dxf>
    <dxf>
      <font>
        <color rgb="FF9C0006"/>
      </font>
      <fill>
        <patternFill>
          <bgColor theme="7" tint="0.39994506668294322"/>
        </patternFill>
      </fill>
    </dxf>
    <dxf>
      <font>
        <color auto="1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114300</xdr:colOff>
      <xdr:row>1</xdr:row>
      <xdr:rowOff>50800</xdr:rowOff>
    </xdr:from>
    <xdr:to>
      <xdr:col>17</xdr:col>
      <xdr:colOff>241300</xdr:colOff>
      <xdr:row>5</xdr:row>
      <xdr:rowOff>152400</xdr:rowOff>
    </xdr:to>
    <xdr:sp macro="" textlink="">
      <xdr:nvSpPr>
        <xdr:cNvPr id="2" name="ZoneTexte 1"/>
        <xdr:cNvSpPr txBox="1"/>
      </xdr:nvSpPr>
      <xdr:spPr>
        <a:xfrm>
          <a:off x="10947400" y="234950"/>
          <a:ext cx="3175000" cy="8382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 b="0" i="0">
              <a:solidFill>
                <a:schemeClr val="dk1"/>
              </a:solidFill>
              <a:latin typeface="+mn-lt"/>
              <a:ea typeface="+mn-ea"/>
              <a:cs typeface="+mn-cs"/>
            </a:rPr>
            <a:t>Dans un fichier me servant de mini-compta je souhaite additionner uniquement les factures non payées par client.</a:t>
          </a:r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id="2" name="Tableau2" displayName="Tableau2" ref="F3:J17" totalsRowCount="1">
  <autoFilter ref="F3:J16"/>
  <sortState ref="F4:J16">
    <sortCondition ref="F4:F16"/>
    <sortCondition ref="I4:I16"/>
  </sortState>
  <tableColumns count="5">
    <tableColumn id="2" name="Client" totalsRowLabel="Total"/>
    <tableColumn id="9" name="Montant dû" totalsRowFunction="custom" dataDxfId="3" totalsRowDxfId="0">
      <totalsRowFormula>SUBTOTAL(9,[Montant dû])</totalsRowFormula>
    </tableColumn>
    <tableColumn id="6" name="Date facture" dataDxfId="2">
      <calculatedColumnFormula>DATE(2021,5,28)</calculatedColumnFormula>
    </tableColumn>
    <tableColumn id="3" name="Date écheance" dataDxfId="1"/>
    <tableColumn id="4" name="Payé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D2:O20"/>
  <sheetViews>
    <sheetView tabSelected="1" topLeftCell="B1" workbookViewId="0">
      <selection activeCell="P17" sqref="P17"/>
    </sheetView>
  </sheetViews>
  <sheetFormatPr baseColWidth="10" defaultRowHeight="14.5"/>
  <cols>
    <col min="6" max="7" width="11.54296875" customWidth="1"/>
    <col min="8" max="8" width="11.7265625" bestFit="1" customWidth="1"/>
    <col min="9" max="9" width="14.1796875" bestFit="1" customWidth="1"/>
    <col min="10" max="10" width="16.26953125" bestFit="1" customWidth="1"/>
    <col min="13" max="13" width="13.453125" bestFit="1" customWidth="1"/>
  </cols>
  <sheetData>
    <row r="2" spans="4:15">
      <c r="L2" t="s">
        <v>17</v>
      </c>
      <c r="M2" t="s">
        <v>18</v>
      </c>
    </row>
    <row r="3" spans="4:15">
      <c r="F3" t="s">
        <v>10</v>
      </c>
      <c r="G3" t="s">
        <v>11</v>
      </c>
      <c r="H3" t="s">
        <v>8</v>
      </c>
      <c r="I3" t="s">
        <v>9</v>
      </c>
      <c r="J3" t="s">
        <v>4</v>
      </c>
      <c r="N3" s="5"/>
    </row>
    <row r="4" spans="4:15">
      <c r="D4" s="2"/>
      <c r="E4" s="2"/>
      <c r="F4" t="s">
        <v>14</v>
      </c>
      <c r="G4" s="4">
        <v>3000</v>
      </c>
      <c r="H4" s="3">
        <v>44362</v>
      </c>
      <c r="I4" s="3">
        <f>EDATE(Tableau2[[#This Row],[Date facture]],2)</f>
        <v>44423</v>
      </c>
      <c r="L4" s="7" t="str">
        <f t="array" aca="1" ref="L4" ca="1">IFERROR(OFFSET($F$3,MATCH(0,COUNTIF(L$3:L3,clients),0),),"")</f>
        <v>BK</v>
      </c>
      <c r="M4" s="7">
        <f ca="1">IF(L4="","",SUMPRODUCT((clients=L4)*(payé&lt;&gt;"oui")*(montantdu)))</f>
        <v>5500</v>
      </c>
      <c r="N4" s="5"/>
    </row>
    <row r="5" spans="4:15">
      <c r="D5" s="1"/>
      <c r="E5" s="1"/>
      <c r="F5" t="s">
        <v>14</v>
      </c>
      <c r="G5" s="4">
        <v>2500</v>
      </c>
      <c r="H5" s="3">
        <v>44362</v>
      </c>
      <c r="I5" s="3">
        <f>EDATE(Tableau2[[#This Row],[Date facture]],2)</f>
        <v>44423</v>
      </c>
      <c r="L5" s="7" t="str">
        <f t="array" aca="1" ref="L5" ca="1">IFERROR(OFFSET($F$3,MATCH(0,COUNTIF(L$3:L4,clients),0),),"")</f>
        <v>Carrouf</v>
      </c>
      <c r="M5" s="7">
        <f ca="1">IF(L5="","",SUMPRODUCT((clients=L5)*(payé&lt;&gt;"oui")*(montantdu)))</f>
        <v>300</v>
      </c>
      <c r="N5" s="5"/>
    </row>
    <row r="6" spans="4:15">
      <c r="D6" s="1"/>
      <c r="E6" s="1"/>
      <c r="F6" s="4" t="s">
        <v>1</v>
      </c>
      <c r="G6" s="4">
        <v>300</v>
      </c>
      <c r="H6" s="3">
        <v>44258</v>
      </c>
      <c r="I6" s="3">
        <f>EDATE(Tableau2[[#This Row],[Date facture]],2)</f>
        <v>44319</v>
      </c>
      <c r="L6" s="7" t="str">
        <f t="array" aca="1" ref="L6" ca="1">IFERROR(OFFSET($F$3,MATCH(0,COUNTIF(L$3:L5,clients),0),),"")</f>
        <v>Casto</v>
      </c>
      <c r="M6" s="7">
        <f ca="1">IF(L6="","",SUMPRODUCT((clients=L6)*(payé&lt;&gt;"oui")*(montantdu)))</f>
        <v>600</v>
      </c>
      <c r="N6" s="5"/>
    </row>
    <row r="7" spans="4:15">
      <c r="D7" s="1"/>
      <c r="E7" s="1"/>
      <c r="F7" s="4" t="s">
        <v>2</v>
      </c>
      <c r="G7" s="4">
        <v>600</v>
      </c>
      <c r="H7" s="3">
        <v>44242</v>
      </c>
      <c r="I7" s="3">
        <f>EOMONTH(Tableau2[[#This Row],[Date facture]],1)</f>
        <v>44286</v>
      </c>
      <c r="L7" s="7" t="str">
        <f t="array" aca="1" ref="L7" ca="1">IFERROR(OFFSET($F$3,MATCH(0,COUNTIF(L$3:L6,clients),0),),"")</f>
        <v>MacDo</v>
      </c>
      <c r="M7" s="7">
        <f ca="1">IF(L7="","",SUMPRODUCT((clients=L7)*(payé&lt;&gt;"oui")*(montantdu)))</f>
        <v>6000</v>
      </c>
      <c r="N7" s="5"/>
    </row>
    <row r="8" spans="4:15">
      <c r="D8" s="1"/>
      <c r="E8" s="1"/>
      <c r="F8" t="s">
        <v>13</v>
      </c>
      <c r="G8" s="4">
        <v>3000</v>
      </c>
      <c r="H8" s="3">
        <v>43997</v>
      </c>
      <c r="I8" s="3">
        <f>EDATE(Tableau2[[#This Row],[Date facture]],2)</f>
        <v>44058</v>
      </c>
      <c r="L8" s="7" t="str">
        <f t="array" aca="1" ref="L8" ca="1">IFERROR(OFFSET($F$3,MATCH(0,COUNTIF(L$3:L7,clients),0),),"")</f>
        <v>Midaloche</v>
      </c>
      <c r="M8" s="7">
        <f ca="1">IF(L8="","",SUMPRODUCT((clients=L8)*(payé&lt;&gt;"oui"),(montantdu)))</f>
        <v>2000</v>
      </c>
      <c r="N8" s="5"/>
    </row>
    <row r="9" spans="4:15">
      <c r="D9" s="1"/>
      <c r="E9" s="1"/>
      <c r="F9" t="s">
        <v>15</v>
      </c>
      <c r="G9" s="4">
        <v>3000</v>
      </c>
      <c r="H9" s="3">
        <v>44301</v>
      </c>
      <c r="I9" s="3">
        <f>EDATE(Tableau2[[#This Row],[Date facture]],2)</f>
        <v>44362</v>
      </c>
      <c r="L9" s="7" t="str">
        <f t="array" aca="1" ref="L9" ca="1">IFERROR(OFFSET($F$3,MATCH(0,COUNTIF(L$3:L8,clients),0),),"")</f>
        <v>MM</v>
      </c>
      <c r="M9" s="7">
        <f ca="1">IF(L9="","",SUMPRODUCT((clients=L9)*(payé&lt;&gt;"oui")*(montantdu)))</f>
        <v>50</v>
      </c>
      <c r="N9" s="5"/>
      <c r="O9" t="s">
        <v>19</v>
      </c>
    </row>
    <row r="10" spans="4:15">
      <c r="F10" t="s">
        <v>0</v>
      </c>
      <c r="G10" s="4">
        <v>1000</v>
      </c>
      <c r="H10" s="3">
        <f>DATE(2021,2,28)</f>
        <v>44255</v>
      </c>
      <c r="I10" s="3">
        <f>EOMONTH(Tableau2[[#This Row],[Date facture]],1)</f>
        <v>44286</v>
      </c>
      <c r="L10" s="7" t="str">
        <f t="array" aca="1" ref="L10" ca="1">IFERROR(OFFSET($F$3,MATCH(0,COUNTIF(L$3:L9,clients),0),),"")</f>
        <v>SDGS</v>
      </c>
      <c r="M10" s="7">
        <f ca="1">IF(L10="","",SUMPRODUCT((clients=L10)*(payé&lt;&gt;"oui")*(montantdu)))</f>
        <v>645563</v>
      </c>
      <c r="N10" s="5"/>
      <c r="O10" t="s">
        <v>20</v>
      </c>
    </row>
    <row r="11" spans="4:15">
      <c r="F11" t="s">
        <v>0</v>
      </c>
      <c r="G11" s="4">
        <v>1000</v>
      </c>
      <c r="H11" s="3">
        <f>DATE(2021,3,28)</f>
        <v>44283</v>
      </c>
      <c r="I11" s="3">
        <f>EOMONTH(Tableau2[[#This Row],[Date facture]],1)</f>
        <v>44316</v>
      </c>
      <c r="J11" t="s">
        <v>5</v>
      </c>
      <c r="L11" s="7" t="str">
        <f t="array" aca="1" ref="L11" ca="1">IFERROR(OFFSET($F$3,MATCH(0,COUNTIF(L$3:L10,clients),0),),"")</f>
        <v>Tripe</v>
      </c>
      <c r="M11" s="7">
        <f ca="1">IF(L11="","",SUMPRODUCT((clients=L11)*(payé&lt;&gt;"oui")*(montantdu)))</f>
        <v>0</v>
      </c>
      <c r="N11" s="5"/>
    </row>
    <row r="12" spans="4:15">
      <c r="F12" t="s">
        <v>0</v>
      </c>
      <c r="G12" s="4">
        <v>1000</v>
      </c>
      <c r="H12" s="3">
        <f>DATE(2021,5,28)</f>
        <v>44344</v>
      </c>
      <c r="I12" s="3">
        <f>EOMONTH(Tableau2[[#This Row],[Date facture]],1)</f>
        <v>44377</v>
      </c>
      <c r="L12" s="7" t="str">
        <f t="array" aca="1" ref="L12" ca="1">IFERROR(OFFSET($F$3,MATCH(0,COUNTIF(L$3:L11,clients),0),),"")</f>
        <v>Zara</v>
      </c>
      <c r="M12" s="7">
        <f ca="1">IF(L12="","",SUMPRODUCT((clients=L12)*(payé&lt;&gt;"oui")*(montantdu)))</f>
        <v>0</v>
      </c>
    </row>
    <row r="13" spans="4:15">
      <c r="F13" t="s">
        <v>6</v>
      </c>
      <c r="G13" s="4">
        <v>50</v>
      </c>
      <c r="H13" s="3">
        <v>44270</v>
      </c>
      <c r="I13" s="3">
        <f>EOMONTH(Tableau2[[#This Row],[Date facture]],1)</f>
        <v>44316</v>
      </c>
      <c r="L13" s="7" t="str">
        <f t="array" aca="1" ref="L13" ca="1">IFERROR(OFFSET($F$3,MATCH(0,COUNTIF(L$3:L12,clients),0),),"")</f>
        <v/>
      </c>
      <c r="M13" s="7" t="str">
        <f ca="1">IF(L13="","",SUMPRODUCT((clients=L13)*(payé&lt;&gt;"oui")*(montantdu)))</f>
        <v/>
      </c>
    </row>
    <row r="14" spans="4:15">
      <c r="F14" t="s">
        <v>7</v>
      </c>
      <c r="G14" s="4">
        <v>645563</v>
      </c>
      <c r="H14" s="3"/>
      <c r="I14" s="3">
        <f>DATE(2021,5,4)</f>
        <v>44320</v>
      </c>
      <c r="L14" s="7" t="str">
        <f t="array" aca="1" ref="L14" ca="1">IFERROR(OFFSET($F$3,MATCH(0,COUNTIF(L$3:L13,clients),0),),"")</f>
        <v/>
      </c>
      <c r="M14" s="7" t="str">
        <f ca="1">IF(L14="","",SUMPRODUCT((clients=L14)*(payé&lt;&gt;"oui")*(montantdu)))</f>
        <v/>
      </c>
    </row>
    <row r="15" spans="4:15">
      <c r="F15" t="s">
        <v>3</v>
      </c>
      <c r="G15" s="4">
        <v>1000</v>
      </c>
      <c r="H15" s="3">
        <f>DATE(2021,3,1)</f>
        <v>44256</v>
      </c>
      <c r="I15" s="3">
        <f>DATE(2021,3,15)</f>
        <v>44270</v>
      </c>
      <c r="J15" t="s">
        <v>5</v>
      </c>
      <c r="L15" s="7" t="str">
        <f t="array" aca="1" ref="L15" ca="1">IFERROR(OFFSET($F$3,MATCH(0,COUNTIF(L$3:L14,clients),0),),"")</f>
        <v/>
      </c>
      <c r="M15" s="7" t="str">
        <f ca="1">IF(L15="","",SUMPRODUCT((clients=L15)*(payé&lt;&gt;"oui")*(montantdu)))</f>
        <v/>
      </c>
    </row>
    <row r="16" spans="4:15">
      <c r="F16" t="s">
        <v>12</v>
      </c>
      <c r="G16" s="4"/>
      <c r="H16" s="3">
        <v>44270</v>
      </c>
      <c r="I16" s="3">
        <f>EDATE(Tableau2[[#This Row],[Date facture]],2)</f>
        <v>44331</v>
      </c>
      <c r="L16" s="7" t="str">
        <f t="array" aca="1" ref="L16" ca="1">IFERROR(OFFSET($F$3,MATCH(0,COUNTIF(L$3:L15,clients),0),),"")</f>
        <v/>
      </c>
      <c r="M16" s="7" t="str">
        <f ca="1">IF(L16="","",SUMPRODUCT((clients=L16)*(payé&lt;&gt;"oui")*(montantdu)))</f>
        <v/>
      </c>
    </row>
    <row r="17" spans="6:13">
      <c r="F17" t="s">
        <v>16</v>
      </c>
      <c r="G17" s="4">
        <f>SUBTOTAL(9,[Montant dû])</f>
        <v>662013</v>
      </c>
      <c r="L17" s="7" t="str">
        <f t="array" aca="1" ref="L17" ca="1">IFERROR(OFFSET($F$3,MATCH(0,COUNTIF(L$3:L16,clients),0),),"")</f>
        <v/>
      </c>
      <c r="M17" s="7" t="str">
        <f ca="1">IF(L17="","",SUMPRODUCT((clients=L17)*(payé&lt;&gt;"oui")*(montantdu)))</f>
        <v/>
      </c>
    </row>
    <row r="18" spans="6:13">
      <c r="G18" s="6"/>
      <c r="L18" s="7" t="str">
        <f t="array" aca="1" ref="L18" ca="1">IFERROR(OFFSET($F$3,MATCH(0,COUNTIF(L$3:L17,clients),0),),"")</f>
        <v/>
      </c>
      <c r="M18" s="7" t="str">
        <f ca="1">IF(L18="","",SUMPRODUCT((clients=L18)*(payé&lt;&gt;"oui")*(montantdu)))</f>
        <v/>
      </c>
    </row>
    <row r="19" spans="6:13">
      <c r="L19" s="7" t="str">
        <f t="array" aca="1" ref="L19" ca="1">IFERROR(OFFSET($F$3,MATCH(0,COUNTIF(L$3:L18,clients),0),),"")</f>
        <v/>
      </c>
      <c r="M19" s="7" t="str">
        <f ca="1">IF(L19="","",SUMPRODUCT((clients=L19)*(payé&lt;&gt;"oui")*(montantdu)))</f>
        <v/>
      </c>
    </row>
    <row r="20" spans="6:13">
      <c r="L20" s="7" t="str">
        <f t="array" aca="1" ref="L20" ca="1">IFERROR(OFFSET($F$3,MATCH(0,COUNTIF(L$3:L19,clients),0),),"")</f>
        <v/>
      </c>
      <c r="M20" s="7" t="str">
        <f ca="1">IF(L20="","",SUMPRODUCT((clients=L20)*(payé&lt;&gt;"oui")*(montantdu)))</f>
        <v/>
      </c>
    </row>
  </sheetData>
  <phoneticPr fontId="2" type="noConversion"/>
  <conditionalFormatting sqref="H9 H10:I11 I3:I16 J18:J20">
    <cfRule type="timePeriod" dxfId="7" priority="3" timePeriod="thisWeek">
      <formula>AND(TODAY()-ROUNDDOWN(H3,0)&lt;=WEEKDAY(TODAY())-1,ROUNDDOWN(H3,0)-TODAY()&lt;=7-WEEKDAY(TODAY()))</formula>
    </cfRule>
    <cfRule type="timePeriod" dxfId="6" priority="4" timePeriod="nextWeek">
      <formula>AND(ROUNDDOWN(H3,0)-TODAY()&gt;(7-WEEKDAY(TODAY())),ROUNDDOWN(H3,0)-TODAY()&lt;(15-WEEKDAY(TODAY())))</formula>
    </cfRule>
  </conditionalFormatting>
  <conditionalFormatting sqref="I4:I16">
    <cfRule type="expression" dxfId="5" priority="1">
      <formula>$J4 = "oui"</formula>
    </cfRule>
    <cfRule type="expression" dxfId="4" priority="2">
      <formula>$I4&lt;TODAY()</formula>
    </cfRule>
  </conditionalFormatting>
  <dataValidations disablePrompts="1" count="2">
    <dataValidation type="whole" allowBlank="1" showInputMessage="1" showErrorMessage="1" errorTitle="Nardine" error="Bebek&#10;" promptTitle="Doit être compris entre 1 et 5" prompt="Allez l'OM" sqref="K3:K15">
      <formula1>1</formula1>
      <formula2>5</formula2>
    </dataValidation>
    <dataValidation allowBlank="1" showInputMessage="1" showErrorMessage="1" promptTitle="Format Date" prompt="JJ/MM/AAAA" sqref="H4:H16"/>
  </dataValidations>
  <pageMargins left="0.70866141732283472" right="0.70866141732283472" top="0.74803149606299213" bottom="0.74803149606299213" header="0.31496062992125984" footer="0.31496062992125984"/>
  <pageSetup paperSize="9" orientation="landscape" r:id="rId1"/>
  <headerFooter>
    <oddHeader>&amp;LWesh bien&amp;CEt toi&amp;Rla miff&amp;&amp;</oddHeader>
    <oddFooter>&amp;L&amp;D&amp;C&amp;T&amp;R&amp;P</oddFooter>
  </headerFooter>
  <ignoredErrors>
    <ignoredError sqref="H4:H16" calculatedColumn="1"/>
  </ignoredErrors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3</vt:i4>
      </vt:variant>
    </vt:vector>
  </HeadingPairs>
  <TitlesOfParts>
    <vt:vector size="4" baseType="lpstr">
      <vt:lpstr>Feuil1</vt:lpstr>
      <vt:lpstr>clients</vt:lpstr>
      <vt:lpstr>montantdu</vt:lpstr>
      <vt:lpstr>payé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Romain BRUNET MANQUAT</dc:creator>
  <cp:lastModifiedBy>tulipe</cp:lastModifiedBy>
  <cp:lastPrinted>2021-04-28T08:12:58Z</cp:lastPrinted>
  <dcterms:created xsi:type="dcterms:W3CDTF">2021-04-28T07:51:11Z</dcterms:created>
  <dcterms:modified xsi:type="dcterms:W3CDTF">2021-04-28T15:55:49Z</dcterms:modified>
</cp:coreProperties>
</file>