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 tabRatio="699" firstSheet="1" activeTab="1"/>
  </bookViews>
  <sheets>
    <sheet name="Clients" sheetId="2" r:id="rId1"/>
    <sheet name="Articles" sheetId="1" r:id="rId2"/>
    <sheet name="Facture" sheetId="3" r:id="rId3"/>
    <sheet name="Facture (2)" sheetId="26" r:id="rId4"/>
    <sheet name="Facture (3)" sheetId="27" r:id="rId5"/>
    <sheet name="Facture (4)" sheetId="28" r:id="rId6"/>
    <sheet name="Facture (5)" sheetId="29" r:id="rId7"/>
    <sheet name="Facture (6)" sheetId="30" r:id="rId8"/>
    <sheet name="Facture (7)" sheetId="31" r:id="rId9"/>
    <sheet name="Facture (8)" sheetId="32" r:id="rId10"/>
    <sheet name="Facture (9)" sheetId="33" r:id="rId11"/>
    <sheet name="Facture (10)" sheetId="34" r:id="rId12"/>
  </sheets>
  <definedNames>
    <definedName name="champfeuille">OFFSET(Articles!$M$3,,,COUNTIF(Articles!$M:$M,"&gt;&lt;"))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/>
  <c r="H4"/>
  <c r="H5"/>
  <c r="H6"/>
  <c r="H7"/>
  <c r="H8"/>
  <c r="H9"/>
  <c r="H10"/>
  <c r="H11"/>
  <c r="H12"/>
  <c r="H13"/>
  <c r="H14"/>
  <c r="H15"/>
  <c r="H16"/>
  <c r="F33" i="34" l="1"/>
  <c r="H33" s="1"/>
  <c r="C33"/>
  <c r="F32"/>
  <c r="H32" s="1"/>
  <c r="C32"/>
  <c r="F31"/>
  <c r="H31" s="1"/>
  <c r="C31"/>
  <c r="F30"/>
  <c r="H30" s="1"/>
  <c r="C30"/>
  <c r="F29"/>
  <c r="H29" s="1"/>
  <c r="C29"/>
  <c r="F28"/>
  <c r="H28" s="1"/>
  <c r="C28"/>
  <c r="F27"/>
  <c r="H27" s="1"/>
  <c r="C27"/>
  <c r="F26"/>
  <c r="H26" s="1"/>
  <c r="C26"/>
  <c r="F25"/>
  <c r="H25" s="1"/>
  <c r="C25"/>
  <c r="F24"/>
  <c r="H24" s="1"/>
  <c r="C24"/>
  <c r="F23"/>
  <c r="H23" s="1"/>
  <c r="C23"/>
  <c r="F22"/>
  <c r="H22" s="1"/>
  <c r="C22"/>
  <c r="F21"/>
  <c r="H21" s="1"/>
  <c r="C21"/>
  <c r="F20"/>
  <c r="H20" s="1"/>
  <c r="C20"/>
  <c r="F19"/>
  <c r="H19" s="1"/>
  <c r="C19"/>
  <c r="F18"/>
  <c r="H18" s="1"/>
  <c r="C18"/>
  <c r="C15"/>
  <c r="C12"/>
  <c r="H11"/>
  <c r="G11"/>
  <c r="I10"/>
  <c r="G10"/>
  <c r="H9"/>
  <c r="G9"/>
  <c r="F33" i="33"/>
  <c r="H33" s="1"/>
  <c r="C33"/>
  <c r="F32"/>
  <c r="H32" s="1"/>
  <c r="C32"/>
  <c r="F31"/>
  <c r="H31" s="1"/>
  <c r="C31"/>
  <c r="F30"/>
  <c r="H30" s="1"/>
  <c r="C30"/>
  <c r="F29"/>
  <c r="H29" s="1"/>
  <c r="C29"/>
  <c r="F28"/>
  <c r="H28" s="1"/>
  <c r="C28"/>
  <c r="F27"/>
  <c r="H27" s="1"/>
  <c r="C27"/>
  <c r="F26"/>
  <c r="H26" s="1"/>
  <c r="C26"/>
  <c r="F25"/>
  <c r="H25" s="1"/>
  <c r="C25"/>
  <c r="F24"/>
  <c r="H24" s="1"/>
  <c r="C24"/>
  <c r="F23"/>
  <c r="H23" s="1"/>
  <c r="C23"/>
  <c r="F22"/>
  <c r="H22" s="1"/>
  <c r="C22"/>
  <c r="F21"/>
  <c r="H21" s="1"/>
  <c r="C21"/>
  <c r="F20"/>
  <c r="H20" s="1"/>
  <c r="C20"/>
  <c r="F19"/>
  <c r="H19" s="1"/>
  <c r="C19"/>
  <c r="F18"/>
  <c r="H18" s="1"/>
  <c r="C18"/>
  <c r="C15"/>
  <c r="C12"/>
  <c r="H11"/>
  <c r="G11"/>
  <c r="I10"/>
  <c r="G10"/>
  <c r="H9"/>
  <c r="G9"/>
  <c r="F33" i="32"/>
  <c r="H33" s="1"/>
  <c r="C33"/>
  <c r="F32"/>
  <c r="H32" s="1"/>
  <c r="C32"/>
  <c r="F31"/>
  <c r="H31" s="1"/>
  <c r="C31"/>
  <c r="F30"/>
  <c r="H30" s="1"/>
  <c r="C30"/>
  <c r="F29"/>
  <c r="H29" s="1"/>
  <c r="C29"/>
  <c r="F28"/>
  <c r="H28" s="1"/>
  <c r="C28"/>
  <c r="F27"/>
  <c r="H27" s="1"/>
  <c r="C27"/>
  <c r="F26"/>
  <c r="H26" s="1"/>
  <c r="C26"/>
  <c r="F25"/>
  <c r="H25" s="1"/>
  <c r="C25"/>
  <c r="F24"/>
  <c r="H24" s="1"/>
  <c r="C24"/>
  <c r="F23"/>
  <c r="H23" s="1"/>
  <c r="C23"/>
  <c r="F22"/>
  <c r="H22" s="1"/>
  <c r="C22"/>
  <c r="F21"/>
  <c r="H21" s="1"/>
  <c r="C21"/>
  <c r="F20"/>
  <c r="H20" s="1"/>
  <c r="C20"/>
  <c r="F19"/>
  <c r="H19" s="1"/>
  <c r="C19"/>
  <c r="F18"/>
  <c r="H18" s="1"/>
  <c r="C18"/>
  <c r="C15"/>
  <c r="C12"/>
  <c r="H11"/>
  <c r="G11"/>
  <c r="I10"/>
  <c r="G10"/>
  <c r="H9"/>
  <c r="G9"/>
  <c r="F33" i="31"/>
  <c r="H33" s="1"/>
  <c r="C33"/>
  <c r="F32"/>
  <c r="H32" s="1"/>
  <c r="C32"/>
  <c r="F31"/>
  <c r="H31" s="1"/>
  <c r="C31"/>
  <c r="F30"/>
  <c r="H30" s="1"/>
  <c r="C30"/>
  <c r="F29"/>
  <c r="H29" s="1"/>
  <c r="C29"/>
  <c r="F28"/>
  <c r="H28" s="1"/>
  <c r="C28"/>
  <c r="F27"/>
  <c r="H27" s="1"/>
  <c r="C27"/>
  <c r="F26"/>
  <c r="H26" s="1"/>
  <c r="C26"/>
  <c r="F25"/>
  <c r="H25" s="1"/>
  <c r="C25"/>
  <c r="F24"/>
  <c r="H24" s="1"/>
  <c r="C24"/>
  <c r="F23"/>
  <c r="H23" s="1"/>
  <c r="C23"/>
  <c r="F22"/>
  <c r="H22" s="1"/>
  <c r="C22"/>
  <c r="F21"/>
  <c r="H21" s="1"/>
  <c r="C21"/>
  <c r="F20"/>
  <c r="H20" s="1"/>
  <c r="C20"/>
  <c r="F19"/>
  <c r="H19" s="1"/>
  <c r="C19"/>
  <c r="F18"/>
  <c r="H18" s="1"/>
  <c r="C18"/>
  <c r="C15"/>
  <c r="C12"/>
  <c r="H11"/>
  <c r="G11"/>
  <c r="I10"/>
  <c r="G10"/>
  <c r="H9"/>
  <c r="G9"/>
  <c r="F33" i="30"/>
  <c r="H33" s="1"/>
  <c r="C33"/>
  <c r="F32"/>
  <c r="H32" s="1"/>
  <c r="C32"/>
  <c r="F31"/>
  <c r="H31" s="1"/>
  <c r="C31"/>
  <c r="F30"/>
  <c r="H30" s="1"/>
  <c r="C30"/>
  <c r="F29"/>
  <c r="H29" s="1"/>
  <c r="C29"/>
  <c r="F28"/>
  <c r="H28" s="1"/>
  <c r="C28"/>
  <c r="F27"/>
  <c r="H27" s="1"/>
  <c r="C27"/>
  <c r="F26"/>
  <c r="H26" s="1"/>
  <c r="C26"/>
  <c r="F25"/>
  <c r="H25" s="1"/>
  <c r="C25"/>
  <c r="F24"/>
  <c r="H24" s="1"/>
  <c r="C24"/>
  <c r="F23"/>
  <c r="H23" s="1"/>
  <c r="C23"/>
  <c r="F22"/>
  <c r="H22" s="1"/>
  <c r="C22"/>
  <c r="F21"/>
  <c r="H21" s="1"/>
  <c r="C21"/>
  <c r="F20"/>
  <c r="H20" s="1"/>
  <c r="C20"/>
  <c r="F19"/>
  <c r="H19" s="1"/>
  <c r="C19"/>
  <c r="F18"/>
  <c r="H18" s="1"/>
  <c r="C18"/>
  <c r="C15"/>
  <c r="C12"/>
  <c r="H11"/>
  <c r="G11"/>
  <c r="I10"/>
  <c r="G10"/>
  <c r="H9"/>
  <c r="G9"/>
  <c r="F33" i="29"/>
  <c r="H33" s="1"/>
  <c r="C33"/>
  <c r="F32"/>
  <c r="H32" s="1"/>
  <c r="C32"/>
  <c r="F31"/>
  <c r="H31" s="1"/>
  <c r="C31"/>
  <c r="F30"/>
  <c r="H30" s="1"/>
  <c r="C30"/>
  <c r="F29"/>
  <c r="H29" s="1"/>
  <c r="C29"/>
  <c r="F28"/>
  <c r="H28" s="1"/>
  <c r="C28"/>
  <c r="F27"/>
  <c r="H27" s="1"/>
  <c r="C27"/>
  <c r="F26"/>
  <c r="H26" s="1"/>
  <c r="C26"/>
  <c r="F25"/>
  <c r="H25" s="1"/>
  <c r="C25"/>
  <c r="F24"/>
  <c r="H24" s="1"/>
  <c r="C24"/>
  <c r="F23"/>
  <c r="H23" s="1"/>
  <c r="C23"/>
  <c r="F22"/>
  <c r="H22" s="1"/>
  <c r="C22"/>
  <c r="F21"/>
  <c r="H21" s="1"/>
  <c r="C21"/>
  <c r="F20"/>
  <c r="H20" s="1"/>
  <c r="C20"/>
  <c r="F19"/>
  <c r="H19" s="1"/>
  <c r="C19"/>
  <c r="F18"/>
  <c r="H18" s="1"/>
  <c r="C18"/>
  <c r="C15"/>
  <c r="C12"/>
  <c r="H11"/>
  <c r="G11"/>
  <c r="I10"/>
  <c r="G10"/>
  <c r="H9"/>
  <c r="G9"/>
  <c r="F33" i="28"/>
  <c r="H33" s="1"/>
  <c r="C33"/>
  <c r="F32"/>
  <c r="H32" s="1"/>
  <c r="C32"/>
  <c r="F31"/>
  <c r="H31" s="1"/>
  <c r="C31"/>
  <c r="F30"/>
  <c r="H30" s="1"/>
  <c r="C30"/>
  <c r="F29"/>
  <c r="H29" s="1"/>
  <c r="C29"/>
  <c r="F28"/>
  <c r="H28" s="1"/>
  <c r="C28"/>
  <c r="F27"/>
  <c r="H27" s="1"/>
  <c r="C27"/>
  <c r="F26"/>
  <c r="H26" s="1"/>
  <c r="C26"/>
  <c r="F25"/>
  <c r="H25" s="1"/>
  <c r="C25"/>
  <c r="F24"/>
  <c r="H24" s="1"/>
  <c r="C24"/>
  <c r="F23"/>
  <c r="H23" s="1"/>
  <c r="C23"/>
  <c r="F22"/>
  <c r="H22" s="1"/>
  <c r="C22"/>
  <c r="F21"/>
  <c r="H21" s="1"/>
  <c r="C21"/>
  <c r="F20"/>
  <c r="H20" s="1"/>
  <c r="C20"/>
  <c r="F19"/>
  <c r="H19" s="1"/>
  <c r="C19"/>
  <c r="F18"/>
  <c r="H18" s="1"/>
  <c r="C18"/>
  <c r="C15"/>
  <c r="C12"/>
  <c r="H11"/>
  <c r="G11"/>
  <c r="I10"/>
  <c r="G10"/>
  <c r="H9"/>
  <c r="G9"/>
  <c r="F33" i="27"/>
  <c r="H33" s="1"/>
  <c r="C33"/>
  <c r="F32"/>
  <c r="H32" s="1"/>
  <c r="C32"/>
  <c r="F31"/>
  <c r="H31" s="1"/>
  <c r="C31"/>
  <c r="F30"/>
  <c r="H30" s="1"/>
  <c r="C30"/>
  <c r="F29"/>
  <c r="H29" s="1"/>
  <c r="C29"/>
  <c r="F28"/>
  <c r="H28" s="1"/>
  <c r="C28"/>
  <c r="F27"/>
  <c r="H27" s="1"/>
  <c r="C27"/>
  <c r="F26"/>
  <c r="H26" s="1"/>
  <c r="C26"/>
  <c r="F25"/>
  <c r="H25" s="1"/>
  <c r="C25"/>
  <c r="F24"/>
  <c r="H24" s="1"/>
  <c r="C24"/>
  <c r="F23"/>
  <c r="H23" s="1"/>
  <c r="C23"/>
  <c r="F22"/>
  <c r="H22" s="1"/>
  <c r="C22"/>
  <c r="F21"/>
  <c r="H21" s="1"/>
  <c r="C21"/>
  <c r="F20"/>
  <c r="H20" s="1"/>
  <c r="C20"/>
  <c r="F19"/>
  <c r="H19" s="1"/>
  <c r="C19"/>
  <c r="F18"/>
  <c r="H18" s="1"/>
  <c r="C18"/>
  <c r="C15"/>
  <c r="C12"/>
  <c r="H11"/>
  <c r="G11"/>
  <c r="I10"/>
  <c r="G10"/>
  <c r="H9"/>
  <c r="G9"/>
  <c r="F33" i="26"/>
  <c r="H33" s="1"/>
  <c r="C33"/>
  <c r="F32"/>
  <c r="H32" s="1"/>
  <c r="C32"/>
  <c r="F31"/>
  <c r="H31" s="1"/>
  <c r="C31"/>
  <c r="F30"/>
  <c r="H30" s="1"/>
  <c r="C30"/>
  <c r="F29"/>
  <c r="H29" s="1"/>
  <c r="C29"/>
  <c r="F28"/>
  <c r="H28" s="1"/>
  <c r="C28"/>
  <c r="F27"/>
  <c r="H27" s="1"/>
  <c r="C27"/>
  <c r="F26"/>
  <c r="H26" s="1"/>
  <c r="C26"/>
  <c r="F25"/>
  <c r="H25" s="1"/>
  <c r="C25"/>
  <c r="F24"/>
  <c r="H24" s="1"/>
  <c r="C24"/>
  <c r="F23"/>
  <c r="H23" s="1"/>
  <c r="C23"/>
  <c r="F22"/>
  <c r="H22" s="1"/>
  <c r="C22"/>
  <c r="F21"/>
  <c r="H21" s="1"/>
  <c r="C21"/>
  <c r="F20"/>
  <c r="H20" s="1"/>
  <c r="C20"/>
  <c r="F19"/>
  <c r="H19" s="1"/>
  <c r="C19"/>
  <c r="F18"/>
  <c r="H18" s="1"/>
  <c r="C18"/>
  <c r="C15"/>
  <c r="C12"/>
  <c r="H11"/>
  <c r="G11"/>
  <c r="I10"/>
  <c r="G10"/>
  <c r="H9"/>
  <c r="G9"/>
  <c r="H11" i="3"/>
  <c r="G11"/>
  <c r="I10"/>
  <c r="G10"/>
  <c r="H9"/>
  <c r="G9"/>
  <c r="C15"/>
  <c r="F19"/>
  <c r="H19" s="1"/>
  <c r="F20"/>
  <c r="H20" s="1"/>
  <c r="F21"/>
  <c r="H21" s="1"/>
  <c r="F22"/>
  <c r="H22" s="1"/>
  <c r="F23"/>
  <c r="H23" s="1"/>
  <c r="F24"/>
  <c r="H24" s="1"/>
  <c r="F25"/>
  <c r="H25" s="1"/>
  <c r="F26"/>
  <c r="H26" s="1"/>
  <c r="F27"/>
  <c r="H27" s="1"/>
  <c r="F28"/>
  <c r="H28" s="1"/>
  <c r="F29"/>
  <c r="H29" s="1"/>
  <c r="F30"/>
  <c r="H30" s="1"/>
  <c r="F31"/>
  <c r="H31" s="1"/>
  <c r="F32"/>
  <c r="H32" s="1"/>
  <c r="F33"/>
  <c r="H33" s="1"/>
  <c r="F18"/>
  <c r="H18" s="1"/>
  <c r="C18"/>
  <c r="C19"/>
  <c r="C20"/>
  <c r="C21"/>
  <c r="C22"/>
  <c r="C23"/>
  <c r="C24"/>
  <c r="C25"/>
  <c r="C26"/>
  <c r="C27"/>
  <c r="C28"/>
  <c r="C29"/>
  <c r="C30"/>
  <c r="C31"/>
  <c r="C32"/>
  <c r="C33"/>
  <c r="C12"/>
  <c r="H2" i="1"/>
  <c r="I15" l="1"/>
  <c r="I13"/>
  <c r="I12"/>
  <c r="I11"/>
  <c r="I8"/>
  <c r="I6"/>
  <c r="I4"/>
  <c r="I3"/>
  <c r="I16"/>
  <c r="I14"/>
  <c r="I10"/>
  <c r="I2"/>
  <c r="H35" i="34"/>
  <c r="H35" i="33"/>
  <c r="H35" i="31"/>
  <c r="H35" i="32"/>
  <c r="H35" i="29"/>
  <c r="H35" i="30"/>
  <c r="H35" i="28"/>
  <c r="H35" i="27"/>
  <c r="H35" i="26"/>
  <c r="I7" i="1"/>
  <c r="I5"/>
  <c r="I9"/>
  <c r="H35" i="3"/>
  <c r="H36" i="34" l="1"/>
  <c r="H37" s="1"/>
  <c r="H36" i="33"/>
  <c r="H37" s="1"/>
  <c r="H36" i="30"/>
  <c r="H37" s="1"/>
  <c r="H36" i="29"/>
  <c r="H37" s="1"/>
  <c r="H36" i="32"/>
  <c r="H37" s="1"/>
  <c r="H36" i="31"/>
  <c r="H37" s="1"/>
  <c r="H36" i="27"/>
  <c r="H37" s="1"/>
  <c r="H36" i="28"/>
  <c r="H37" s="1"/>
  <c r="H36" i="26"/>
  <c r="H37" s="1"/>
  <c r="H36" i="3"/>
  <c r="H37" s="1"/>
</calcChain>
</file>

<file path=xl/sharedStrings.xml><?xml version="1.0" encoding="utf-8"?>
<sst xmlns="http://schemas.openxmlformats.org/spreadsheetml/2006/main" count="435" uniqueCount="192">
  <si>
    <t>Nom</t>
  </si>
  <si>
    <t>Prénom</t>
  </si>
  <si>
    <t>Rue</t>
  </si>
  <si>
    <t>Numéro</t>
  </si>
  <si>
    <t>Code postal</t>
  </si>
  <si>
    <t>Localité</t>
  </si>
  <si>
    <t>N° GSM</t>
  </si>
  <si>
    <t>000001</t>
  </si>
  <si>
    <t>000002</t>
  </si>
  <si>
    <t>000003</t>
  </si>
  <si>
    <t>000004</t>
  </si>
  <si>
    <t>000005</t>
  </si>
  <si>
    <t>000006</t>
  </si>
  <si>
    <t>000007</t>
  </si>
  <si>
    <t>000008</t>
  </si>
  <si>
    <t>000009</t>
  </si>
  <si>
    <t>000010</t>
  </si>
  <si>
    <t>000011</t>
  </si>
  <si>
    <t>000012</t>
  </si>
  <si>
    <t>000013</t>
  </si>
  <si>
    <t>000014</t>
  </si>
  <si>
    <t>000015</t>
  </si>
  <si>
    <t>Hennequin</t>
  </si>
  <si>
    <t>Gouin</t>
  </si>
  <si>
    <t>Moreau</t>
  </si>
  <si>
    <t>Sylvestre</t>
  </si>
  <si>
    <t>Reverdin</t>
  </si>
  <si>
    <t>Poincaré</t>
  </si>
  <si>
    <t>Tomas</t>
  </si>
  <si>
    <t>Thibodeaux</t>
  </si>
  <si>
    <t>Gérin-Lajoie</t>
  </si>
  <si>
    <t>Bettencourt</t>
  </si>
  <si>
    <t>Darche</t>
  </si>
  <si>
    <t>Manoury</t>
  </si>
  <si>
    <t>Duchamp</t>
  </si>
  <si>
    <t>Galopin</t>
  </si>
  <si>
    <t>Delannoy</t>
  </si>
  <si>
    <t>Jacques</t>
  </si>
  <si>
    <t>Lucien</t>
  </si>
  <si>
    <t>Edouard</t>
  </si>
  <si>
    <t>Timothé</t>
  </si>
  <si>
    <t>Remy</t>
  </si>
  <si>
    <t>Théodore</t>
  </si>
  <si>
    <t>Léopold</t>
  </si>
  <si>
    <t>Jean</t>
  </si>
  <si>
    <t>Lucas</t>
  </si>
  <si>
    <t>Clément</t>
  </si>
  <si>
    <t>Dimitri</t>
  </si>
  <si>
    <t>Hugo</t>
  </si>
  <si>
    <t>Maxime</t>
  </si>
  <si>
    <t>Yves</t>
  </si>
  <si>
    <t>Rue des Gades</t>
  </si>
  <si>
    <t>Rue de la Biche</t>
  </si>
  <si>
    <t>Rue de la Grande Triperie</t>
  </si>
  <si>
    <t>Rue des Archers</t>
  </si>
  <si>
    <t>Mons</t>
  </si>
  <si>
    <t>Rue de Baudour</t>
  </si>
  <si>
    <t>Rue de Jurbise</t>
  </si>
  <si>
    <t>Rue de Masnuy</t>
  </si>
  <si>
    <t>Ghlin</t>
  </si>
  <si>
    <t>Rue Verte</t>
  </si>
  <si>
    <t>Rue du Port</t>
  </si>
  <si>
    <t>Saint-Ghislain</t>
  </si>
  <si>
    <t>Rue des Canadiens</t>
  </si>
  <si>
    <t>Rue de Frameries</t>
  </si>
  <si>
    <t>Pâturages</t>
  </si>
  <si>
    <t>Rue de Flénu</t>
  </si>
  <si>
    <t>Rue du Bois</t>
  </si>
  <si>
    <t>Flénu</t>
  </si>
  <si>
    <t>Avenue du Coq</t>
  </si>
  <si>
    <t>Jemappes</t>
  </si>
  <si>
    <t>Rue Monclair</t>
  </si>
  <si>
    <t>0479250776</t>
  </si>
  <si>
    <t>0472710657</t>
  </si>
  <si>
    <t>0472217520</t>
  </si>
  <si>
    <t>0473738732</t>
  </si>
  <si>
    <t>0477930172</t>
  </si>
  <si>
    <t>0474913578</t>
  </si>
  <si>
    <t>0471160962</t>
  </si>
  <si>
    <t>0475498358</t>
  </si>
  <si>
    <t>0473117081</t>
  </si>
  <si>
    <t>0479974464</t>
  </si>
  <si>
    <t>0472376220</t>
  </si>
  <si>
    <t>0477477931</t>
  </si>
  <si>
    <t>0475871621</t>
  </si>
  <si>
    <t>0475402609</t>
  </si>
  <si>
    <t>0472726745</t>
  </si>
  <si>
    <t>Référence</t>
  </si>
  <si>
    <t>Catégorie</t>
  </si>
  <si>
    <t>Désignation</t>
  </si>
  <si>
    <t>Marque</t>
  </si>
  <si>
    <t>Localisation</t>
  </si>
  <si>
    <t>P.U HTVA</t>
  </si>
  <si>
    <t>Stock initial</t>
  </si>
  <si>
    <t>Stock final</t>
  </si>
  <si>
    <t>N° TVA</t>
  </si>
  <si>
    <t>Philippe</t>
  </si>
  <si>
    <t>03D198819C</t>
  </si>
  <si>
    <t>Moteur</t>
  </si>
  <si>
    <t>Filtre à huile avec joint</t>
  </si>
  <si>
    <t>Purflux</t>
  </si>
  <si>
    <t>A1</t>
  </si>
  <si>
    <t>Alternateur</t>
  </si>
  <si>
    <t>HELLA</t>
  </si>
  <si>
    <t>B4</t>
  </si>
  <si>
    <t>036903018AX</t>
  </si>
  <si>
    <t>101905601F</t>
  </si>
  <si>
    <t>Bougie d'allumage</t>
  </si>
  <si>
    <t>NGK</t>
  </si>
  <si>
    <t>B1</t>
  </si>
  <si>
    <t>6Q0614417AJ</t>
  </si>
  <si>
    <t>Freinage</t>
  </si>
  <si>
    <t>Unité ABS</t>
  </si>
  <si>
    <t>Bosch</t>
  </si>
  <si>
    <t>C8</t>
  </si>
  <si>
    <t>6Q1423062FX</t>
  </si>
  <si>
    <t>Direction</t>
  </si>
  <si>
    <t>Mécanisme de direction</t>
  </si>
  <si>
    <t>TRW</t>
  </si>
  <si>
    <t>C4</t>
  </si>
  <si>
    <t>6Q0820808GX</t>
  </si>
  <si>
    <t>Compresseur de climatiseur</t>
  </si>
  <si>
    <t>DENSO</t>
  </si>
  <si>
    <t>C7</t>
  </si>
  <si>
    <t>030109417D</t>
  </si>
  <si>
    <t>Culbuteur à galet</t>
  </si>
  <si>
    <t>Volkswagen</t>
  </si>
  <si>
    <t>B8</t>
  </si>
  <si>
    <t>03D109229</t>
  </si>
  <si>
    <t>Chaîne de distribution</t>
  </si>
  <si>
    <t>B2</t>
  </si>
  <si>
    <t>02T911024N</t>
  </si>
  <si>
    <t>Electricité</t>
  </si>
  <si>
    <t>Démarreur</t>
  </si>
  <si>
    <t>Magneti Marelli</t>
  </si>
  <si>
    <t>6N0877051D</t>
  </si>
  <si>
    <t>Carosserie</t>
  </si>
  <si>
    <t>Couvre-toit coulissant verre avec étancheité</t>
  </si>
  <si>
    <t>Meritor</t>
  </si>
  <si>
    <t>D4</t>
  </si>
  <si>
    <t>B6</t>
  </si>
  <si>
    <t>D180003M2</t>
  </si>
  <si>
    <t>Colle de carrosserie à 2 composantes</t>
  </si>
  <si>
    <t>SIKA</t>
  </si>
  <si>
    <t>D2</t>
  </si>
  <si>
    <t>6Q1423891H</t>
  </si>
  <si>
    <t>Flexible de retour de direction assistée</t>
  </si>
  <si>
    <t>C5</t>
  </si>
  <si>
    <t>038107065CK</t>
  </si>
  <si>
    <t>Piston complet</t>
  </si>
  <si>
    <t>Alcan</t>
  </si>
  <si>
    <t>B3</t>
  </si>
  <si>
    <t>GS55502M2</t>
  </si>
  <si>
    <t>Huile moteur</t>
  </si>
  <si>
    <t>03D141031A</t>
  </si>
  <si>
    <t>Transmission</t>
  </si>
  <si>
    <t>Disque d'embrayage</t>
  </si>
  <si>
    <t>LUK</t>
  </si>
  <si>
    <t>D1</t>
  </si>
  <si>
    <t>HELHa Car Service SA</t>
  </si>
  <si>
    <t>Chaussée de Binche 159</t>
  </si>
  <si>
    <t>7000 Mons</t>
  </si>
  <si>
    <t>Tél : 065/40.41.47</t>
  </si>
  <si>
    <t>TVA : BE 0735.896.933</t>
  </si>
  <si>
    <t>Mail : serviceparts@helha.be</t>
  </si>
  <si>
    <t>Client :</t>
  </si>
  <si>
    <t>Adresse :</t>
  </si>
  <si>
    <t>FACTURE</t>
  </si>
  <si>
    <t xml:space="preserve">Réf. Client : </t>
  </si>
  <si>
    <t>Date :</t>
  </si>
  <si>
    <t>N° de facture :</t>
  </si>
  <si>
    <t>Échéance :</t>
  </si>
  <si>
    <t>Quantité</t>
  </si>
  <si>
    <t>Prix total TVAC</t>
  </si>
  <si>
    <t>Total HTVA :</t>
  </si>
  <si>
    <t xml:space="preserve">TVA à payer : </t>
  </si>
  <si>
    <t>Total TTC :</t>
  </si>
  <si>
    <t>Réf. Client</t>
  </si>
  <si>
    <t>TVA Client :</t>
  </si>
  <si>
    <t>Non assujetti</t>
  </si>
  <si>
    <t>Valeur en stock HTVA</t>
  </si>
  <si>
    <t>Facture (2)</t>
  </si>
  <si>
    <t>Facture (3)</t>
  </si>
  <si>
    <t>Facture (4)</t>
  </si>
  <si>
    <t>Facture (5)</t>
  </si>
  <si>
    <t>Facture (6)</t>
  </si>
  <si>
    <t>Facture (7)</t>
  </si>
  <si>
    <t>Facture (8)</t>
  </si>
  <si>
    <t>Facture (9)</t>
  </si>
  <si>
    <t>Facture (10)</t>
  </si>
  <si>
    <t xml:space="preserve">en vert , les seules refs présentes dans les factures </t>
  </si>
  <si>
    <t xml:space="preserve">pour ton exemple </t>
  </si>
</sst>
</file>

<file path=xl/styles.xml><?xml version="1.0" encoding="utf-8"?>
<styleSheet xmlns="http://schemas.openxmlformats.org/spreadsheetml/2006/main">
  <numFmts count="3">
    <numFmt numFmtId="164" formatCode="_-* #,##0.00\ [$€-80C]_-;\-* #,##0.00\ [$€-80C]_-;_-* &quot;-&quot;??\ [$€-80C]_-;_-@_-"/>
    <numFmt numFmtId="165" formatCode="#,##0.00\ &quot;€&quot;"/>
    <numFmt numFmtId="166" formatCode="[$-80C]d\ mmmm\ yy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0" fillId="0" borderId="1" xfId="0" applyBorder="1"/>
    <xf numFmtId="0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Fill="1" applyBorder="1"/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applyNumberFormat="1"/>
    <xf numFmtId="0" fontId="0" fillId="0" borderId="0" xfId="0" applyNumberFormat="1" applyAlignment="1">
      <alignment horizontal="left"/>
    </xf>
    <xf numFmtId="0" fontId="0" fillId="0" borderId="0" xfId="0" applyNumberFormat="1" applyAlignment="1"/>
    <xf numFmtId="0" fontId="0" fillId="0" borderId="0" xfId="0" applyNumberFormat="1" applyFill="1" applyAlignment="1">
      <alignment horizontal="left"/>
    </xf>
    <xf numFmtId="0" fontId="1" fillId="0" borderId="1" xfId="0" applyFont="1" applyBorder="1" applyAlignment="1">
      <alignment horizontal="right"/>
    </xf>
    <xf numFmtId="165" fontId="0" fillId="0" borderId="1" xfId="0" applyNumberFormat="1" applyBorder="1"/>
    <xf numFmtId="166" fontId="0" fillId="0" borderId="1" xfId="0" applyNumberFormat="1" applyBorder="1"/>
    <xf numFmtId="165" fontId="0" fillId="0" borderId="1" xfId="0" applyNumberFormat="1" applyBorder="1"/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165" fontId="0" fillId="0" borderId="1" xfId="0" applyNumberFormat="1" applyBorder="1"/>
    <xf numFmtId="0" fontId="0" fillId="0" borderId="1" xfId="0" applyBorder="1"/>
    <xf numFmtId="0" fontId="0" fillId="0" borderId="1" xfId="0" applyBorder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165" fontId="0" fillId="0" borderId="8" xfId="0" applyNumberFormat="1" applyBorder="1"/>
    <xf numFmtId="165" fontId="0" fillId="0" borderId="9" xfId="0" applyNumberFormat="1" applyBorder="1"/>
    <xf numFmtId="165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321235</xdr:colOff>
      <xdr:row>11</xdr:row>
      <xdr:rowOff>7471</xdr:rowOff>
    </xdr:from>
    <xdr:to>
      <xdr:col>11</xdr:col>
      <xdr:colOff>597647</xdr:colOff>
      <xdr:row>15</xdr:row>
      <xdr:rowOff>22412</xdr:rowOff>
    </xdr:to>
    <xdr:sp macro="" textlink="">
      <xdr:nvSpPr>
        <xdr:cNvPr id="2" name="ZoneTexte 1"/>
        <xdr:cNvSpPr txBox="1"/>
      </xdr:nvSpPr>
      <xdr:spPr>
        <a:xfrm>
          <a:off x="10735235" y="2061883"/>
          <a:ext cx="1800412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</a:rPr>
            <a:t>possibilité de rajouter des feuilles  ,à condition de les </a:t>
          </a:r>
        </a:p>
        <a:p>
          <a:r>
            <a:rPr lang="fr-FR" sz="1100" b="1">
              <a:solidFill>
                <a:srgbClr val="FF0000"/>
              </a:solidFill>
            </a:rPr>
            <a:t>inscrire sous Facture</a:t>
          </a:r>
          <a:r>
            <a:rPr lang="fr-FR" sz="1100" b="1" baseline="0">
              <a:solidFill>
                <a:srgbClr val="FF0000"/>
              </a:solidFill>
            </a:rPr>
            <a:t> (10</a:t>
          </a:r>
          <a:r>
            <a:rPr lang="fr-FR" sz="1100" baseline="0"/>
            <a:t>)</a:t>
          </a:r>
          <a:endParaRPr lang="fr-FR" sz="1100"/>
        </a:p>
      </xdr:txBody>
    </xdr:sp>
    <xdr:clientData/>
  </xdr:twoCellAnchor>
  <xdr:twoCellAnchor>
    <xdr:from>
      <xdr:col>6</xdr:col>
      <xdr:colOff>694764</xdr:colOff>
      <xdr:row>14</xdr:row>
      <xdr:rowOff>134471</xdr:rowOff>
    </xdr:from>
    <xdr:to>
      <xdr:col>7</xdr:col>
      <xdr:colOff>246529</xdr:colOff>
      <xdr:row>18</xdr:row>
      <xdr:rowOff>14942</xdr:rowOff>
    </xdr:to>
    <xdr:cxnSp macro="">
      <xdr:nvCxnSpPr>
        <xdr:cNvPr id="4" name="Connecteur droit avec flèche 3"/>
        <xdr:cNvCxnSpPr/>
      </xdr:nvCxnSpPr>
      <xdr:spPr>
        <a:xfrm rot="5400000" flipH="1" flipV="1">
          <a:off x="8150411" y="2906059"/>
          <a:ext cx="627530" cy="31376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6"/>
  <sheetViews>
    <sheetView workbookViewId="0">
      <selection activeCell="B21" sqref="B21"/>
    </sheetView>
  </sheetViews>
  <sheetFormatPr baseColWidth="10" defaultRowHeight="14.5"/>
  <cols>
    <col min="2" max="2" width="13.7265625" customWidth="1"/>
    <col min="3" max="3" width="12" customWidth="1"/>
    <col min="5" max="5" width="26.81640625" customWidth="1"/>
    <col min="8" max="8" width="13.54296875" customWidth="1"/>
    <col min="9" max="9" width="12.453125" customWidth="1"/>
  </cols>
  <sheetData>
    <row r="1" spans="1:9" ht="32.25" customHeight="1">
      <c r="A1" s="3" t="s">
        <v>177</v>
      </c>
      <c r="B1" s="5" t="s">
        <v>95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</row>
    <row r="2" spans="1:9">
      <c r="A2" s="1" t="s">
        <v>7</v>
      </c>
      <c r="B2" s="1">
        <v>879162270</v>
      </c>
      <c r="C2" s="2" t="s">
        <v>22</v>
      </c>
      <c r="D2" s="2" t="s">
        <v>96</v>
      </c>
      <c r="E2" s="2" t="s">
        <v>51</v>
      </c>
      <c r="F2" s="2">
        <v>15</v>
      </c>
      <c r="G2" s="2">
        <v>7000</v>
      </c>
      <c r="H2" s="2" t="s">
        <v>55</v>
      </c>
      <c r="I2" s="1" t="s">
        <v>72</v>
      </c>
    </row>
    <row r="3" spans="1:9">
      <c r="A3" s="1" t="s">
        <v>8</v>
      </c>
      <c r="B3" s="1" t="s">
        <v>179</v>
      </c>
      <c r="C3" s="2" t="s">
        <v>23</v>
      </c>
      <c r="D3" s="2" t="s">
        <v>37</v>
      </c>
      <c r="E3" s="2" t="s">
        <v>61</v>
      </c>
      <c r="F3" s="2">
        <v>3</v>
      </c>
      <c r="G3" s="2">
        <v>7330</v>
      </c>
      <c r="H3" s="2" t="s">
        <v>62</v>
      </c>
      <c r="I3" s="1" t="s">
        <v>73</v>
      </c>
    </row>
    <row r="4" spans="1:9">
      <c r="A4" s="1" t="s">
        <v>9</v>
      </c>
      <c r="B4" s="1" t="s">
        <v>179</v>
      </c>
      <c r="C4" s="2" t="s">
        <v>24</v>
      </c>
      <c r="D4" s="2" t="s">
        <v>38</v>
      </c>
      <c r="E4" s="2" t="s">
        <v>64</v>
      </c>
      <c r="F4" s="2">
        <v>12</v>
      </c>
      <c r="G4" s="2">
        <v>7340</v>
      </c>
      <c r="H4" s="2" t="s">
        <v>65</v>
      </c>
      <c r="I4" s="1" t="s">
        <v>74</v>
      </c>
    </row>
    <row r="5" spans="1:9">
      <c r="A5" s="1" t="s">
        <v>10</v>
      </c>
      <c r="B5" s="1" t="s">
        <v>179</v>
      </c>
      <c r="C5" s="2" t="s">
        <v>25</v>
      </c>
      <c r="D5" s="2" t="s">
        <v>39</v>
      </c>
      <c r="E5" s="2" t="s">
        <v>56</v>
      </c>
      <c r="F5" s="2">
        <v>24</v>
      </c>
      <c r="G5" s="2">
        <v>7011</v>
      </c>
      <c r="H5" s="2" t="s">
        <v>59</v>
      </c>
      <c r="I5" s="1" t="s">
        <v>75</v>
      </c>
    </row>
    <row r="6" spans="1:9">
      <c r="A6" s="1" t="s">
        <v>11</v>
      </c>
      <c r="B6" s="1" t="s">
        <v>179</v>
      </c>
      <c r="C6" s="2" t="s">
        <v>26</v>
      </c>
      <c r="D6" s="2" t="s">
        <v>40</v>
      </c>
      <c r="E6" s="2" t="s">
        <v>69</v>
      </c>
      <c r="F6" s="2">
        <v>13</v>
      </c>
      <c r="G6" s="2">
        <v>7012</v>
      </c>
      <c r="H6" s="2" t="s">
        <v>70</v>
      </c>
      <c r="I6" s="1" t="s">
        <v>76</v>
      </c>
    </row>
    <row r="7" spans="1:9">
      <c r="A7" s="1" t="s">
        <v>12</v>
      </c>
      <c r="B7" s="1">
        <v>599974692</v>
      </c>
      <c r="C7" s="2" t="s">
        <v>27</v>
      </c>
      <c r="D7" s="2" t="s">
        <v>41</v>
      </c>
      <c r="E7" s="2" t="s">
        <v>71</v>
      </c>
      <c r="F7" s="2">
        <v>125</v>
      </c>
      <c r="G7" s="2">
        <v>7012</v>
      </c>
      <c r="H7" s="2" t="s">
        <v>70</v>
      </c>
      <c r="I7" s="1" t="s">
        <v>77</v>
      </c>
    </row>
    <row r="8" spans="1:9">
      <c r="A8" s="1" t="s">
        <v>13</v>
      </c>
      <c r="B8" s="1" t="s">
        <v>179</v>
      </c>
      <c r="C8" s="2" t="s">
        <v>28</v>
      </c>
      <c r="D8" s="2" t="s">
        <v>42</v>
      </c>
      <c r="E8" s="2" t="s">
        <v>57</v>
      </c>
      <c r="F8" s="2">
        <v>37</v>
      </c>
      <c r="G8" s="2">
        <v>7011</v>
      </c>
      <c r="H8" s="2" t="s">
        <v>59</v>
      </c>
      <c r="I8" s="1" t="s">
        <v>78</v>
      </c>
    </row>
    <row r="9" spans="1:9">
      <c r="A9" s="1" t="s">
        <v>14</v>
      </c>
      <c r="B9" s="1" t="s">
        <v>179</v>
      </c>
      <c r="C9" s="2" t="s">
        <v>29</v>
      </c>
      <c r="D9" s="2" t="s">
        <v>43</v>
      </c>
      <c r="E9" s="2" t="s">
        <v>67</v>
      </c>
      <c r="F9" s="2">
        <v>56</v>
      </c>
      <c r="G9" s="2">
        <v>7012</v>
      </c>
      <c r="H9" s="2" t="s">
        <v>68</v>
      </c>
      <c r="I9" s="1" t="s">
        <v>80</v>
      </c>
    </row>
    <row r="10" spans="1:9">
      <c r="A10" s="1" t="s">
        <v>15</v>
      </c>
      <c r="B10" s="1" t="s">
        <v>179</v>
      </c>
      <c r="C10" s="2" t="s">
        <v>30</v>
      </c>
      <c r="D10" s="2" t="s">
        <v>44</v>
      </c>
      <c r="E10" s="2" t="s">
        <v>52</v>
      </c>
      <c r="F10" s="2">
        <v>2</v>
      </c>
      <c r="G10" s="2">
        <v>7000</v>
      </c>
      <c r="H10" s="2" t="s">
        <v>55</v>
      </c>
      <c r="I10" s="1" t="s">
        <v>79</v>
      </c>
    </row>
    <row r="11" spans="1:9">
      <c r="A11" s="1" t="s">
        <v>16</v>
      </c>
      <c r="B11" s="1" t="s">
        <v>179</v>
      </c>
      <c r="C11" s="2" t="s">
        <v>31</v>
      </c>
      <c r="D11" s="2" t="s">
        <v>45</v>
      </c>
      <c r="E11" s="2" t="s">
        <v>66</v>
      </c>
      <c r="F11" s="2">
        <v>8</v>
      </c>
      <c r="G11" s="2">
        <v>7340</v>
      </c>
      <c r="H11" s="2" t="s">
        <v>65</v>
      </c>
      <c r="I11" s="1" t="s">
        <v>81</v>
      </c>
    </row>
    <row r="12" spans="1:9">
      <c r="A12" s="1" t="s">
        <v>17</v>
      </c>
      <c r="B12" s="1" t="s">
        <v>179</v>
      </c>
      <c r="C12" s="2" t="s">
        <v>32</v>
      </c>
      <c r="D12" s="2" t="s">
        <v>46</v>
      </c>
      <c r="E12" s="2" t="s">
        <v>60</v>
      </c>
      <c r="F12" s="2">
        <v>96</v>
      </c>
      <c r="G12" s="2">
        <v>7011</v>
      </c>
      <c r="H12" s="2" t="s">
        <v>59</v>
      </c>
      <c r="I12" s="1" t="s">
        <v>82</v>
      </c>
    </row>
    <row r="13" spans="1:9">
      <c r="A13" s="1" t="s">
        <v>18</v>
      </c>
      <c r="B13" s="1">
        <v>674492567</v>
      </c>
      <c r="C13" s="2" t="s">
        <v>33</v>
      </c>
      <c r="D13" s="2" t="s">
        <v>47</v>
      </c>
      <c r="E13" s="2" t="s">
        <v>54</v>
      </c>
      <c r="F13" s="2">
        <v>9</v>
      </c>
      <c r="G13" s="2">
        <v>7000</v>
      </c>
      <c r="H13" s="2" t="s">
        <v>55</v>
      </c>
      <c r="I13" s="1" t="s">
        <v>83</v>
      </c>
    </row>
    <row r="14" spans="1:9">
      <c r="A14" s="1" t="s">
        <v>19</v>
      </c>
      <c r="B14" s="1" t="s">
        <v>179</v>
      </c>
      <c r="C14" s="2" t="s">
        <v>34</v>
      </c>
      <c r="D14" s="2" t="s">
        <v>48</v>
      </c>
      <c r="E14" s="2" t="s">
        <v>63</v>
      </c>
      <c r="F14" s="2">
        <v>86</v>
      </c>
      <c r="G14" s="2">
        <v>7330</v>
      </c>
      <c r="H14" s="2" t="s">
        <v>62</v>
      </c>
      <c r="I14" s="1" t="s">
        <v>84</v>
      </c>
    </row>
    <row r="15" spans="1:9">
      <c r="A15" s="1" t="s">
        <v>20</v>
      </c>
      <c r="B15" s="1">
        <v>508995127</v>
      </c>
      <c r="C15" s="2" t="s">
        <v>35</v>
      </c>
      <c r="D15" s="2" t="s">
        <v>49</v>
      </c>
      <c r="E15" s="2" t="s">
        <v>53</v>
      </c>
      <c r="F15" s="2">
        <v>78</v>
      </c>
      <c r="G15" s="2">
        <v>7000</v>
      </c>
      <c r="H15" s="2" t="s">
        <v>55</v>
      </c>
      <c r="I15" s="1" t="s">
        <v>85</v>
      </c>
    </row>
    <row r="16" spans="1:9">
      <c r="A16" s="1" t="s">
        <v>21</v>
      </c>
      <c r="B16" s="1" t="s">
        <v>179</v>
      </c>
      <c r="C16" s="2" t="s">
        <v>36</v>
      </c>
      <c r="D16" s="2" t="s">
        <v>50</v>
      </c>
      <c r="E16" s="2" t="s">
        <v>58</v>
      </c>
      <c r="F16" s="2">
        <v>45</v>
      </c>
      <c r="G16" s="2">
        <v>7011</v>
      </c>
      <c r="H16" s="2" t="s">
        <v>59</v>
      </c>
      <c r="I16" s="1" t="s">
        <v>86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2"/>
  <sheetViews>
    <sheetView tabSelected="1" zoomScale="85" zoomScaleNormal="85" workbookViewId="0">
      <selection activeCell="H2" sqref="H2"/>
    </sheetView>
  </sheetViews>
  <sheetFormatPr baseColWidth="10" defaultRowHeight="14.5"/>
  <cols>
    <col min="1" max="1" width="14.453125" customWidth="1"/>
    <col min="2" max="2" width="14.1796875" customWidth="1"/>
    <col min="3" max="3" width="40" customWidth="1"/>
    <col min="4" max="4" width="16.1796875" customWidth="1"/>
    <col min="6" max="6" width="13.26953125" customWidth="1"/>
    <col min="9" max="9" width="18.26953125" customWidth="1"/>
  </cols>
  <sheetData>
    <row r="1" spans="1:13">
      <c r="A1" s="8" t="s">
        <v>87</v>
      </c>
      <c r="B1" s="8" t="s">
        <v>88</v>
      </c>
      <c r="C1" s="8" t="s">
        <v>89</v>
      </c>
      <c r="D1" s="8" t="s">
        <v>90</v>
      </c>
      <c r="E1" s="8" t="s">
        <v>91</v>
      </c>
      <c r="F1" s="8" t="s">
        <v>92</v>
      </c>
      <c r="G1" s="8" t="s">
        <v>93</v>
      </c>
      <c r="H1" s="8" t="s">
        <v>94</v>
      </c>
      <c r="I1" s="31" t="s">
        <v>180</v>
      </c>
    </row>
    <row r="2" spans="1:13">
      <c r="A2" s="6" t="s">
        <v>135</v>
      </c>
      <c r="B2" s="6" t="s">
        <v>136</v>
      </c>
      <c r="C2" s="6" t="s">
        <v>137</v>
      </c>
      <c r="D2" s="6" t="s">
        <v>138</v>
      </c>
      <c r="E2" s="6" t="s">
        <v>139</v>
      </c>
      <c r="F2" s="9">
        <v>588.13</v>
      </c>
      <c r="G2" s="6">
        <v>20</v>
      </c>
      <c r="H2" s="44">
        <f ca="1">G2-SUMPRODUCT(SUMIF(INDIRECT("'"&amp;champfeuille&amp;"'!$B$18:$B$33"),A2,INDIRECT("'"&amp;champfeuille&amp;"'!$G$18:$G$33")))</f>
        <v>12</v>
      </c>
      <c r="I2" s="9">
        <f t="shared" ref="I2:I16" ca="1" si="0">H2*F2</f>
        <v>7057.5599999999995</v>
      </c>
    </row>
    <row r="3" spans="1:13">
      <c r="A3" s="6" t="s">
        <v>141</v>
      </c>
      <c r="B3" s="6" t="s">
        <v>136</v>
      </c>
      <c r="C3" s="6" t="s">
        <v>142</v>
      </c>
      <c r="D3" s="6" t="s">
        <v>143</v>
      </c>
      <c r="E3" s="6" t="s">
        <v>144</v>
      </c>
      <c r="F3" s="9">
        <v>91</v>
      </c>
      <c r="G3" s="6">
        <v>15</v>
      </c>
      <c r="H3" s="43">
        <f ca="1">G3-SUMPRODUCT(SUMIF(INDIRECT("'"&amp;champfeuille&amp;"'!$B$18:$B$33"),A3,INDIRECT("'"&amp;champfeuille&amp;"'!$G$18:$G$33")))</f>
        <v>15</v>
      </c>
      <c r="I3" s="9">
        <f t="shared" ca="1" si="0"/>
        <v>1365</v>
      </c>
      <c r="M3" s="34" t="s">
        <v>181</v>
      </c>
    </row>
    <row r="4" spans="1:13">
      <c r="A4" s="6" t="s">
        <v>115</v>
      </c>
      <c r="B4" s="6" t="s">
        <v>116</v>
      </c>
      <c r="C4" s="6" t="s">
        <v>117</v>
      </c>
      <c r="D4" s="6" t="s">
        <v>118</v>
      </c>
      <c r="E4" s="6" t="s">
        <v>119</v>
      </c>
      <c r="F4" s="9">
        <v>662</v>
      </c>
      <c r="G4" s="6">
        <v>12</v>
      </c>
      <c r="H4" s="44">
        <f ca="1">G4-SUMPRODUCT(SUMIF(INDIRECT("'"&amp;champfeuille&amp;"'!$B$18:$B$33"),A4,INDIRECT("'"&amp;champfeuille&amp;"'!$G$18:$G$33")))</f>
        <v>7</v>
      </c>
      <c r="I4" s="9">
        <f t="shared" ca="1" si="0"/>
        <v>4634</v>
      </c>
      <c r="M4" s="34" t="s">
        <v>182</v>
      </c>
    </row>
    <row r="5" spans="1:13">
      <c r="A5" s="6" t="s">
        <v>145</v>
      </c>
      <c r="B5" s="6" t="s">
        <v>116</v>
      </c>
      <c r="C5" s="6" t="s">
        <v>146</v>
      </c>
      <c r="D5" s="6" t="s">
        <v>118</v>
      </c>
      <c r="E5" s="6" t="s">
        <v>147</v>
      </c>
      <c r="F5" s="9">
        <v>51.6</v>
      </c>
      <c r="G5" s="6">
        <v>2</v>
      </c>
      <c r="H5" s="43">
        <f ca="1">G5-SUMPRODUCT(SUMIF(INDIRECT("'"&amp;champfeuille&amp;"'!$B$18:$B$33"),A5,INDIRECT("'"&amp;champfeuille&amp;"'!$G$18:$G$33")))</f>
        <v>2</v>
      </c>
      <c r="I5" s="9">
        <f t="shared" ca="1" si="0"/>
        <v>103.2</v>
      </c>
      <c r="M5" s="34" t="s">
        <v>183</v>
      </c>
    </row>
    <row r="6" spans="1:13">
      <c r="A6" s="6" t="s">
        <v>105</v>
      </c>
      <c r="B6" s="6" t="s">
        <v>132</v>
      </c>
      <c r="C6" s="6" t="s">
        <v>102</v>
      </c>
      <c r="D6" s="6" t="s">
        <v>103</v>
      </c>
      <c r="E6" s="6" t="s">
        <v>104</v>
      </c>
      <c r="F6" s="9">
        <v>150.33000000000001</v>
      </c>
      <c r="G6" s="6">
        <v>2</v>
      </c>
      <c r="H6" s="43">
        <f ca="1">G6-SUMPRODUCT(SUMIF(INDIRECT("'"&amp;champfeuille&amp;"'!$B$18:$B$33"),A6,INDIRECT("'"&amp;champfeuille&amp;"'!$G$18:$G$33")))</f>
        <v>2</v>
      </c>
      <c r="I6" s="9">
        <f t="shared" ca="1" si="0"/>
        <v>300.66000000000003</v>
      </c>
      <c r="M6" s="34" t="s">
        <v>184</v>
      </c>
    </row>
    <row r="7" spans="1:13">
      <c r="A7" s="6" t="s">
        <v>131</v>
      </c>
      <c r="B7" s="6" t="s">
        <v>132</v>
      </c>
      <c r="C7" s="6" t="s">
        <v>133</v>
      </c>
      <c r="D7" s="6" t="s">
        <v>134</v>
      </c>
      <c r="E7" s="6" t="s">
        <v>140</v>
      </c>
      <c r="F7" s="9">
        <v>487</v>
      </c>
      <c r="G7" s="6">
        <v>2</v>
      </c>
      <c r="H7" s="43">
        <f ca="1">G7-SUMPRODUCT(SUMIF(INDIRECT("'"&amp;champfeuille&amp;"'!$B$18:$B$33"),A7,INDIRECT("'"&amp;champfeuille&amp;"'!$G$18:$G$33")))</f>
        <v>2</v>
      </c>
      <c r="I7" s="9">
        <f t="shared" ca="1" si="0"/>
        <v>974</v>
      </c>
      <c r="M7" s="34" t="s">
        <v>185</v>
      </c>
    </row>
    <row r="8" spans="1:13">
      <c r="A8" s="6" t="s">
        <v>110</v>
      </c>
      <c r="B8" s="6" t="s">
        <v>111</v>
      </c>
      <c r="C8" s="6" t="s">
        <v>112</v>
      </c>
      <c r="D8" s="6" t="s">
        <v>113</v>
      </c>
      <c r="E8" s="6" t="s">
        <v>114</v>
      </c>
      <c r="F8" s="9">
        <v>1190</v>
      </c>
      <c r="G8" s="6">
        <v>1</v>
      </c>
      <c r="H8" s="43">
        <f ca="1">G8-SUMPRODUCT(SUMIF(INDIRECT("'"&amp;champfeuille&amp;"'!$B$18:$B$33"),A8,INDIRECT("'"&amp;champfeuille&amp;"'!$G$18:$G$33")))</f>
        <v>1</v>
      </c>
      <c r="I8" s="9">
        <f t="shared" ca="1" si="0"/>
        <v>1190</v>
      </c>
      <c r="M8" s="34" t="s">
        <v>186</v>
      </c>
    </row>
    <row r="9" spans="1:13">
      <c r="A9" s="6" t="s">
        <v>97</v>
      </c>
      <c r="B9" s="6" t="s">
        <v>98</v>
      </c>
      <c r="C9" s="6" t="s">
        <v>99</v>
      </c>
      <c r="D9" s="6" t="s">
        <v>100</v>
      </c>
      <c r="E9" s="6" t="s">
        <v>101</v>
      </c>
      <c r="F9" s="9">
        <v>7.85</v>
      </c>
      <c r="G9" s="6">
        <v>8</v>
      </c>
      <c r="H9" s="43">
        <f ca="1">G9-SUMPRODUCT(SUMIF(INDIRECT("'"&amp;champfeuille&amp;"'!$B$18:$B$33"),A9,INDIRECT("'"&amp;champfeuille&amp;"'!$G$18:$G$33")))</f>
        <v>8</v>
      </c>
      <c r="I9" s="9">
        <f t="shared" ca="1" si="0"/>
        <v>62.8</v>
      </c>
      <c r="M9" s="34" t="s">
        <v>187</v>
      </c>
    </row>
    <row r="10" spans="1:13">
      <c r="A10" s="6" t="s">
        <v>106</v>
      </c>
      <c r="B10" s="6" t="s">
        <v>98</v>
      </c>
      <c r="C10" s="6" t="s">
        <v>107</v>
      </c>
      <c r="D10" s="6" t="s">
        <v>108</v>
      </c>
      <c r="E10" s="6" t="s">
        <v>109</v>
      </c>
      <c r="F10" s="9">
        <v>10.9</v>
      </c>
      <c r="G10" s="6">
        <v>24</v>
      </c>
      <c r="H10" s="43">
        <f ca="1">G10-SUMPRODUCT(SUMIF(INDIRECT("'"&amp;champfeuille&amp;"'!$B$18:$B$33"),A10,INDIRECT("'"&amp;champfeuille&amp;"'!$G$18:$G$33")))</f>
        <v>24</v>
      </c>
      <c r="I10" s="9">
        <f t="shared" ca="1" si="0"/>
        <v>261.60000000000002</v>
      </c>
      <c r="M10" s="34" t="s">
        <v>188</v>
      </c>
    </row>
    <row r="11" spans="1:13">
      <c r="A11" s="6" t="s">
        <v>120</v>
      </c>
      <c r="B11" s="6" t="s">
        <v>98</v>
      </c>
      <c r="C11" s="6" t="s">
        <v>121</v>
      </c>
      <c r="D11" s="6" t="s">
        <v>122</v>
      </c>
      <c r="E11" s="6" t="s">
        <v>123</v>
      </c>
      <c r="F11" s="9">
        <v>487</v>
      </c>
      <c r="G11" s="6">
        <v>2</v>
      </c>
      <c r="H11" s="43">
        <f ca="1">G11-SUMPRODUCT(SUMIF(INDIRECT("'"&amp;champfeuille&amp;"'!$B$18:$B$33"),A11,INDIRECT("'"&amp;champfeuille&amp;"'!$G$18:$G$33")))</f>
        <v>2</v>
      </c>
      <c r="I11" s="9">
        <f t="shared" ca="1" si="0"/>
        <v>974</v>
      </c>
      <c r="M11" s="34" t="s">
        <v>189</v>
      </c>
    </row>
    <row r="12" spans="1:13">
      <c r="A12" s="6" t="s">
        <v>124</v>
      </c>
      <c r="B12" s="6" t="s">
        <v>98</v>
      </c>
      <c r="C12" s="6" t="s">
        <v>125</v>
      </c>
      <c r="D12" s="6" t="s">
        <v>126</v>
      </c>
      <c r="E12" s="6" t="s">
        <v>127</v>
      </c>
      <c r="F12" s="9">
        <v>10.92</v>
      </c>
      <c r="G12" s="6">
        <v>12</v>
      </c>
      <c r="H12" s="43">
        <f ca="1">G12-SUMPRODUCT(SUMIF(INDIRECT("'"&amp;champfeuille&amp;"'!$B$18:$B$33"),A12,INDIRECT("'"&amp;champfeuille&amp;"'!$G$18:$G$33")))</f>
        <v>12</v>
      </c>
      <c r="I12" s="9">
        <f t="shared" ca="1" si="0"/>
        <v>131.04</v>
      </c>
      <c r="M12" s="34"/>
    </row>
    <row r="13" spans="1:13">
      <c r="A13" s="6" t="s">
        <v>128</v>
      </c>
      <c r="B13" s="6" t="s">
        <v>98</v>
      </c>
      <c r="C13" s="6" t="s">
        <v>129</v>
      </c>
      <c r="D13" s="6" t="s">
        <v>126</v>
      </c>
      <c r="E13" s="6" t="s">
        <v>130</v>
      </c>
      <c r="F13" s="9">
        <v>67.599999999999994</v>
      </c>
      <c r="G13" s="6">
        <v>1</v>
      </c>
      <c r="H13" s="43">
        <f ca="1">G13-SUMPRODUCT(SUMIF(INDIRECT("'"&amp;champfeuille&amp;"'!$B$18:$B$33"),A13,INDIRECT("'"&amp;champfeuille&amp;"'!$G$18:$G$33")))</f>
        <v>1</v>
      </c>
      <c r="I13" s="9">
        <f t="shared" ca="1" si="0"/>
        <v>67.599999999999994</v>
      </c>
      <c r="M13" s="34"/>
    </row>
    <row r="14" spans="1:13">
      <c r="A14" s="6" t="s">
        <v>148</v>
      </c>
      <c r="B14" s="6" t="s">
        <v>98</v>
      </c>
      <c r="C14" s="6" t="s">
        <v>149</v>
      </c>
      <c r="D14" s="6" t="s">
        <v>150</v>
      </c>
      <c r="E14" s="6" t="s">
        <v>151</v>
      </c>
      <c r="F14" s="9">
        <v>229</v>
      </c>
      <c r="G14" s="6">
        <v>4</v>
      </c>
      <c r="H14" s="43">
        <f ca="1">G14-SUMPRODUCT(SUMIF(INDIRECT("'"&amp;champfeuille&amp;"'!$B$18:$B$33"),A14,INDIRECT("'"&amp;champfeuille&amp;"'!$G$18:$G$33")))</f>
        <v>4</v>
      </c>
      <c r="I14" s="9">
        <f t="shared" ca="1" si="0"/>
        <v>916</v>
      </c>
      <c r="M14" s="34"/>
    </row>
    <row r="15" spans="1:13">
      <c r="A15" s="6" t="s">
        <v>152</v>
      </c>
      <c r="B15" s="6" t="s">
        <v>98</v>
      </c>
      <c r="C15" s="6" t="s">
        <v>153</v>
      </c>
      <c r="D15" s="6" t="s">
        <v>126</v>
      </c>
      <c r="E15" s="6" t="s">
        <v>109</v>
      </c>
      <c r="F15" s="9">
        <v>11.1</v>
      </c>
      <c r="G15" s="6">
        <v>155</v>
      </c>
      <c r="H15" s="43">
        <f ca="1">G15-SUMPRODUCT(SUMIF(INDIRECT("'"&amp;champfeuille&amp;"'!$B$18:$B$33"),A15,INDIRECT("'"&amp;champfeuille&amp;"'!$G$18:$G$33")))</f>
        <v>155</v>
      </c>
      <c r="I15" s="9">
        <f t="shared" ca="1" si="0"/>
        <v>1720.5</v>
      </c>
      <c r="M15" s="34"/>
    </row>
    <row r="16" spans="1:13">
      <c r="A16" s="6" t="s">
        <v>154</v>
      </c>
      <c r="B16" s="6" t="s">
        <v>155</v>
      </c>
      <c r="C16" s="6" t="s">
        <v>156</v>
      </c>
      <c r="D16" s="6" t="s">
        <v>157</v>
      </c>
      <c r="E16" s="6" t="s">
        <v>158</v>
      </c>
      <c r="F16" s="9">
        <v>177</v>
      </c>
      <c r="G16" s="6">
        <v>2</v>
      </c>
      <c r="H16" s="43">
        <f ca="1">G16-SUMPRODUCT(SUMIF(INDIRECT("'"&amp;champfeuille&amp;"'!$B$18:$B$33"),A16,INDIRECT("'"&amp;champfeuille&amp;"'!$G$18:$G$33")))</f>
        <v>2</v>
      </c>
      <c r="I16" s="9">
        <f t="shared" ca="1" si="0"/>
        <v>354</v>
      </c>
      <c r="M16" s="34"/>
    </row>
    <row r="17" spans="1:13">
      <c r="M17" s="34"/>
    </row>
    <row r="18" spans="1:13">
      <c r="A18">
        <v>1</v>
      </c>
      <c r="M18" s="34"/>
    </row>
    <row r="19" spans="1:13" ht="18.5">
      <c r="A19">
        <v>2</v>
      </c>
      <c r="F19" s="45" t="s">
        <v>190</v>
      </c>
      <c r="M19" s="34"/>
    </row>
    <row r="20" spans="1:13" ht="18.5">
      <c r="A20">
        <v>3</v>
      </c>
      <c r="F20" s="45" t="s">
        <v>191</v>
      </c>
      <c r="M20" s="34"/>
    </row>
    <row r="21" spans="1:13">
      <c r="A21">
        <v>4</v>
      </c>
      <c r="M21" s="34"/>
    </row>
    <row r="22" spans="1:13">
      <c r="A22">
        <v>5</v>
      </c>
      <c r="M22" s="34"/>
    </row>
    <row r="23" spans="1:13">
      <c r="A23">
        <v>6</v>
      </c>
      <c r="M23" s="34"/>
    </row>
    <row r="24" spans="1:13">
      <c r="A24">
        <v>7</v>
      </c>
      <c r="M24" s="34"/>
    </row>
    <row r="25" spans="1:13">
      <c r="A25">
        <v>8</v>
      </c>
      <c r="M25" s="34"/>
    </row>
    <row r="26" spans="1:13">
      <c r="A26">
        <v>9</v>
      </c>
      <c r="M26" s="34"/>
    </row>
    <row r="27" spans="1:13">
      <c r="A27">
        <v>10</v>
      </c>
    </row>
    <row r="28" spans="1:13">
      <c r="A28">
        <v>11</v>
      </c>
    </row>
    <row r="29" spans="1:13">
      <c r="A29">
        <v>12</v>
      </c>
    </row>
    <row r="30" spans="1:13">
      <c r="A30">
        <v>13</v>
      </c>
    </row>
    <row r="31" spans="1:13">
      <c r="A31">
        <v>14</v>
      </c>
    </row>
    <row r="32" spans="1:13">
      <c r="A32">
        <v>15</v>
      </c>
    </row>
  </sheetData>
  <sortState ref="A2:I16">
    <sortCondition ref="B2:B16"/>
  </sortState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1:J40"/>
  <sheetViews>
    <sheetView zoomScale="85" zoomScaleNormal="85" workbookViewId="0">
      <selection activeCell="D44" sqref="D44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IFERROR(VLOOKUP(Facture!C11,Clients!$A$1:$I$16,3,0),"")</f>
        <v/>
      </c>
      <c r="H9" s="23" t="str">
        <f>IFERROR(VLOOKUP(Facture!$C$11,Clients!$A$1:$I$16,4,0),"")</f>
        <v/>
      </c>
    </row>
    <row r="10" spans="1:10">
      <c r="F10" t="s">
        <v>166</v>
      </c>
      <c r="G10" s="25" t="str">
        <f>IFERROR(VLOOKUP(Facture!$C$11,Clients!$A$1:$I$16,5,0),"")</f>
        <v/>
      </c>
      <c r="I10" s="26" t="str">
        <f>IFERROR(VLOOKUP(Facture!$C$11,Clients!$A$1:$I$16,6,0),"")</f>
        <v/>
      </c>
    </row>
    <row r="11" spans="1:10">
      <c r="B11" s="17" t="s">
        <v>168</v>
      </c>
      <c r="C11" s="1"/>
      <c r="G11" s="24" t="str">
        <f>IFERROR(VLOOKUP(Facture!$C$11,Clients!$A$1:$I$16,7,0),"")</f>
        <v/>
      </c>
      <c r="H11" s="24" t="str">
        <f>IFERROR(VLOOKUP(Facture!$C$11,Clients!$A$1:$I$16,8,0),"")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6"/>
    </row>
    <row r="14" spans="1:10">
      <c r="B14" s="17" t="s">
        <v>171</v>
      </c>
      <c r="C14" s="6"/>
      <c r="E14" s="19"/>
    </row>
    <row r="15" spans="1:10">
      <c r="B15" s="17" t="s">
        <v>178</v>
      </c>
      <c r="C15" s="7" t="str">
        <f>IFERROR(VLOOKUP(Facture!$C$11,Clients!$A$1:$I$16,2,0),"")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6"/>
      <c r="C18" s="35" t="str">
        <f>IFERROR(VLOOKUP(Facture!B18,Articles!A1:H16,3,0),"")</f>
        <v/>
      </c>
      <c r="D18" s="35"/>
      <c r="E18" s="35"/>
      <c r="F18" s="28" t="str">
        <f>IFERROR(VLOOKUP(Facture!B18,Articles!A1:H16,6,0),"")</f>
        <v/>
      </c>
      <c r="G18" s="6"/>
      <c r="H18" s="40" t="str">
        <f>IFERROR(F18*G18,"")</f>
        <v/>
      </c>
      <c r="I18" s="41"/>
    </row>
    <row r="19" spans="2:9">
      <c r="B19" s="6"/>
      <c r="C19" s="35" t="str">
        <f>IFERROR(VLOOKUP(Facture!B19,Articles!A2:H17,3,0),"")</f>
        <v/>
      </c>
      <c r="D19" s="35"/>
      <c r="E19" s="35"/>
      <c r="F19" s="30" t="str">
        <f>IFERROR(VLOOKUP(Facture!B19,Articles!A2:H17,6,0),"")</f>
        <v/>
      </c>
      <c r="G19" s="6"/>
      <c r="H19" s="40" t="str">
        <f t="shared" ref="H19:H33" si="0">IFERROR(F19*G19,"")</f>
        <v/>
      </c>
      <c r="I19" s="41"/>
    </row>
    <row r="20" spans="2:9">
      <c r="B20" s="6"/>
      <c r="C20" s="35" t="str">
        <f>IFERROR(VLOOKUP(Facture!B20,Articles!A3:H18,3,0),"")</f>
        <v/>
      </c>
      <c r="D20" s="35"/>
      <c r="E20" s="35"/>
      <c r="F20" s="30" t="str">
        <f>IFERROR(VLOOKUP(Facture!B20,Articles!A3:H18,6,0),"")</f>
        <v/>
      </c>
      <c r="G20" s="6"/>
      <c r="H20" s="40" t="str">
        <f t="shared" si="0"/>
        <v/>
      </c>
      <c r="I20" s="41"/>
    </row>
    <row r="21" spans="2:9">
      <c r="B21" s="6"/>
      <c r="C21" s="35" t="str">
        <f>IFERROR(VLOOKUP(Facture!B21,Articles!A4:H19,3,0),"")</f>
        <v/>
      </c>
      <c r="D21" s="35"/>
      <c r="E21" s="35"/>
      <c r="F21" s="30" t="str">
        <f>IFERROR(VLOOKUP(Facture!B21,Articles!A4:H19,6,0),"")</f>
        <v/>
      </c>
      <c r="G21" s="6"/>
      <c r="H21" s="40" t="str">
        <f t="shared" si="0"/>
        <v/>
      </c>
      <c r="I21" s="41"/>
    </row>
    <row r="22" spans="2:9">
      <c r="B22" s="6"/>
      <c r="C22" s="35" t="str">
        <f>IFERROR(VLOOKUP(Facture!B22,Articles!A5:H20,3,0),"")</f>
        <v/>
      </c>
      <c r="D22" s="35"/>
      <c r="E22" s="35"/>
      <c r="F22" s="30" t="str">
        <f>IFERROR(VLOOKUP(Facture!B22,Articles!A5:H20,6,0),"")</f>
        <v/>
      </c>
      <c r="G22" s="6"/>
      <c r="H22" s="40" t="str">
        <f t="shared" si="0"/>
        <v/>
      </c>
      <c r="I22" s="41"/>
    </row>
    <row r="23" spans="2:9">
      <c r="B23" s="6"/>
      <c r="C23" s="35" t="str">
        <f>IFERROR(VLOOKUP(Facture!B23,Articles!A6:H21,3,0),"")</f>
        <v/>
      </c>
      <c r="D23" s="35"/>
      <c r="E23" s="35"/>
      <c r="F23" s="30" t="str">
        <f>IFERROR(VLOOKUP(Facture!B23,Articles!A6:H21,6,0),"")</f>
        <v/>
      </c>
      <c r="G23" s="6"/>
      <c r="H23" s="40" t="str">
        <f t="shared" si="0"/>
        <v/>
      </c>
      <c r="I23" s="41"/>
    </row>
    <row r="24" spans="2:9">
      <c r="B24" s="6"/>
      <c r="C24" s="35" t="str">
        <f>IFERROR(VLOOKUP(Facture!B24,Articles!A7:H22,3,0),"")</f>
        <v/>
      </c>
      <c r="D24" s="35"/>
      <c r="E24" s="35"/>
      <c r="F24" s="30" t="str">
        <f>IFERROR(VLOOKUP(Facture!B24,Articles!A7:H22,6,0),"")</f>
        <v/>
      </c>
      <c r="G24" s="6"/>
      <c r="H24" s="40" t="str">
        <f t="shared" si="0"/>
        <v/>
      </c>
      <c r="I24" s="41"/>
    </row>
    <row r="25" spans="2:9">
      <c r="B25" s="6"/>
      <c r="C25" s="35" t="str">
        <f>IFERROR(VLOOKUP(Facture!B25,Articles!A8:H23,3,0),"")</f>
        <v/>
      </c>
      <c r="D25" s="35"/>
      <c r="E25" s="35"/>
      <c r="F25" s="30" t="str">
        <f>IFERROR(VLOOKUP(Facture!B25,Articles!A8:H23,6,0),"")</f>
        <v/>
      </c>
      <c r="G25" s="6"/>
      <c r="H25" s="40" t="str">
        <f t="shared" si="0"/>
        <v/>
      </c>
      <c r="I25" s="41"/>
    </row>
    <row r="26" spans="2:9">
      <c r="B26" s="6"/>
      <c r="C26" s="35" t="str">
        <f>IFERROR(VLOOKUP(Facture!B26,Articles!A9:H24,3,0),"")</f>
        <v/>
      </c>
      <c r="D26" s="35"/>
      <c r="E26" s="35"/>
      <c r="F26" s="30" t="str">
        <f>IFERROR(VLOOKUP(Facture!B26,Articles!A9:H24,6,0),"")</f>
        <v/>
      </c>
      <c r="G26" s="6"/>
      <c r="H26" s="40" t="str">
        <f t="shared" si="0"/>
        <v/>
      </c>
      <c r="I26" s="41"/>
    </row>
    <row r="27" spans="2:9">
      <c r="B27" s="6"/>
      <c r="C27" s="35" t="str">
        <f>IFERROR(VLOOKUP(Facture!B27,Articles!A10:H25,3,0),"")</f>
        <v/>
      </c>
      <c r="D27" s="35"/>
      <c r="E27" s="35"/>
      <c r="F27" s="30" t="str">
        <f>IFERROR(VLOOKUP(Facture!B27,Articles!A10:H25,6,0),"")</f>
        <v/>
      </c>
      <c r="G27" s="6"/>
      <c r="H27" s="40" t="str">
        <f t="shared" si="0"/>
        <v/>
      </c>
      <c r="I27" s="41"/>
    </row>
    <row r="28" spans="2:9">
      <c r="B28" s="6"/>
      <c r="C28" s="35" t="str">
        <f>IFERROR(VLOOKUP(Facture!B28,Articles!A11:H26,3,0),"")</f>
        <v/>
      </c>
      <c r="D28" s="35"/>
      <c r="E28" s="35"/>
      <c r="F28" s="30" t="str">
        <f>IFERROR(VLOOKUP(Facture!B28,Articles!A11:H26,6,0),"")</f>
        <v/>
      </c>
      <c r="G28" s="6"/>
      <c r="H28" s="40" t="str">
        <f t="shared" si="0"/>
        <v/>
      </c>
      <c r="I28" s="41"/>
    </row>
    <row r="29" spans="2:9">
      <c r="B29" s="6"/>
      <c r="C29" s="35" t="str">
        <f>IFERROR(VLOOKUP(Facture!B29,Articles!A12:H27,3,0),"")</f>
        <v/>
      </c>
      <c r="D29" s="35"/>
      <c r="E29" s="35"/>
      <c r="F29" s="30" t="str">
        <f>IFERROR(VLOOKUP(Facture!B29,Articles!A12:H27,6,0),"")</f>
        <v/>
      </c>
      <c r="G29" s="6"/>
      <c r="H29" s="40" t="str">
        <f t="shared" si="0"/>
        <v/>
      </c>
      <c r="I29" s="41"/>
    </row>
    <row r="30" spans="2:9">
      <c r="B30" s="6"/>
      <c r="C30" s="35" t="str">
        <f>IFERROR(VLOOKUP(Facture!B30,Articles!A13:H28,3,0),"")</f>
        <v/>
      </c>
      <c r="D30" s="35"/>
      <c r="E30" s="35"/>
      <c r="F30" s="30" t="str">
        <f>IFERROR(VLOOKUP(Facture!B30,Articles!A13:H28,6,0),"")</f>
        <v/>
      </c>
      <c r="G30" s="6"/>
      <c r="H30" s="40" t="str">
        <f t="shared" si="0"/>
        <v/>
      </c>
      <c r="I30" s="41"/>
    </row>
    <row r="31" spans="2:9">
      <c r="B31" s="6"/>
      <c r="C31" s="35" t="str">
        <f>IFERROR(VLOOKUP(Facture!B31,Articles!A14:H29,3,0),"")</f>
        <v/>
      </c>
      <c r="D31" s="35"/>
      <c r="E31" s="35"/>
      <c r="F31" s="30" t="str">
        <f>IFERROR(VLOOKUP(Facture!B31,Articles!A14:H29,6,0),"")</f>
        <v/>
      </c>
      <c r="G31" s="6"/>
      <c r="H31" s="40" t="str">
        <f t="shared" si="0"/>
        <v/>
      </c>
      <c r="I31" s="41"/>
    </row>
    <row r="32" spans="2:9">
      <c r="B32" s="6"/>
      <c r="C32" s="35" t="str">
        <f>IFERROR(VLOOKUP(Facture!B32,Articles!A15:H30,3,0),"")</f>
        <v/>
      </c>
      <c r="D32" s="35"/>
      <c r="E32" s="35"/>
      <c r="F32" s="30" t="str">
        <f>IFERROR(VLOOKUP(Facture!B32,Articles!A15:H30,6,0),"")</f>
        <v/>
      </c>
      <c r="G32" s="6"/>
      <c r="H32" s="40" t="str">
        <f t="shared" si="0"/>
        <v/>
      </c>
      <c r="I32" s="41"/>
    </row>
    <row r="33" spans="2:9">
      <c r="B33" s="6"/>
      <c r="C33" s="35" t="str">
        <f>IFERROR(VLOOKUP(Facture!B33,Articles!A16:H31,3,0),"")</f>
        <v/>
      </c>
      <c r="D33" s="35"/>
      <c r="E33" s="35"/>
      <c r="F33" s="30" t="str">
        <f>IFERROR(VLOOKUP(Facture!B33,Articles!A16:H31,6,0),"")</f>
        <v/>
      </c>
      <c r="G33" s="6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0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0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0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</sheetData>
  <mergeCells count="38">
    <mergeCell ref="H35:I35"/>
    <mergeCell ref="H36:I36"/>
    <mergeCell ref="H37:I37"/>
    <mergeCell ref="H29:I29"/>
    <mergeCell ref="H30:I30"/>
    <mergeCell ref="H31:I31"/>
    <mergeCell ref="H32:I32"/>
    <mergeCell ref="H33:I33"/>
    <mergeCell ref="H24:I24"/>
    <mergeCell ref="H25:I25"/>
    <mergeCell ref="H26:I26"/>
    <mergeCell ref="H27:I27"/>
    <mergeCell ref="H28:I28"/>
    <mergeCell ref="H19:I19"/>
    <mergeCell ref="H20:I20"/>
    <mergeCell ref="H21:I21"/>
    <mergeCell ref="H22:I22"/>
    <mergeCell ref="H23:I23"/>
    <mergeCell ref="A1:J1"/>
    <mergeCell ref="C17:E17"/>
    <mergeCell ref="C18:E18"/>
    <mergeCell ref="H17:I17"/>
    <mergeCell ref="H18:I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11B6FC1-E02E-4116-A37F-5E47CE8B98D7}">
          <x14:formula1>
            <xm:f>Clients!$A$2:$A$16</xm:f>
          </x14:formula1>
          <xm:sqref>C11</xm:sqref>
        </x14:dataValidation>
        <x14:dataValidation type="list" allowBlank="1" showInputMessage="1" showErrorMessage="1" xr:uid="{7C0D77A9-83C2-4EF4-BF71-2EB4D7E710B1}">
          <x14:formula1>
            <xm:f>Articles!$A$18:$A$32</xm:f>
          </x14:formula1>
          <xm:sqref>G18:G33</xm:sqref>
        </x14:dataValidation>
        <x14:dataValidation type="list" allowBlank="1" showInputMessage="1" showErrorMessage="1" xr:uid="{73BC06E3-ACA6-4380-AFE9-2AF307616FB4}">
          <x14:formula1>
            <xm:f>Articles!$A$2:$A$16</xm:f>
          </x14:formula1>
          <xm:sqref>B18:B33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</sheetPr>
  <dimension ref="A1:J40"/>
  <sheetViews>
    <sheetView topLeftCell="A8" zoomScale="85" zoomScaleNormal="85" workbookViewId="0">
      <selection activeCell="O22" sqref="O22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IFERROR(VLOOKUP('Facture (2)'!C11,Clients!$A$1:$I$16,3,0),"")</f>
        <v/>
      </c>
      <c r="H9" s="23" t="str">
        <f>IFERROR(VLOOKUP('Facture (2)'!$C$11,Clients!$A$1:$I$16,4,0),"")</f>
        <v/>
      </c>
    </row>
    <row r="10" spans="1:10">
      <c r="F10" t="s">
        <v>166</v>
      </c>
      <c r="G10" s="25" t="str">
        <f>IFERROR(VLOOKUP('Facture (2)'!$C$11,Clients!$A$1:$I$16,5,0),"")</f>
        <v/>
      </c>
      <c r="I10" s="26" t="str">
        <f>IFERROR(VLOOKUP('Facture (2)'!$C$11,Clients!$A$1:$I$16,6,0),"")</f>
        <v/>
      </c>
    </row>
    <row r="11" spans="1:10">
      <c r="B11" s="17" t="s">
        <v>168</v>
      </c>
      <c r="C11" s="1"/>
      <c r="G11" s="24" t="str">
        <f>IFERROR(VLOOKUP('Facture (2)'!$C$11,Clients!$A$1:$I$16,7,0),"")</f>
        <v/>
      </c>
      <c r="H11" s="24" t="str">
        <f>IFERROR(VLOOKUP('Facture (2)'!$C$11,Clients!$A$1:$I$16,8,0),"")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32"/>
    </row>
    <row r="14" spans="1:10">
      <c r="B14" s="17" t="s">
        <v>171</v>
      </c>
      <c r="C14" s="32"/>
      <c r="E14" s="19"/>
    </row>
    <row r="15" spans="1:10">
      <c r="B15" s="17" t="s">
        <v>178</v>
      </c>
      <c r="C15" s="7" t="str">
        <f>IFERROR(VLOOKUP('Facture (2)'!$C$11,Clients!$A$1:$I$16,2,0),"")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34">
        <v>22</v>
      </c>
      <c r="C18" s="35" t="str">
        <f>IFERROR(VLOOKUP('Facture (2)'!B18,Articles!A1:H16,3,0),"")</f>
        <v/>
      </c>
      <c r="D18" s="35"/>
      <c r="E18" s="35"/>
      <c r="F18" s="33" t="str">
        <f>IFERROR(VLOOKUP('Facture (2)'!B18,Articles!A1:H16,6,0),"")</f>
        <v/>
      </c>
      <c r="G18" s="32">
        <v>1</v>
      </c>
      <c r="H18" s="40" t="str">
        <f>IFERROR(F18*G18,"")</f>
        <v/>
      </c>
      <c r="I18" s="41"/>
    </row>
    <row r="19" spans="2:9">
      <c r="B19" s="32"/>
      <c r="C19" s="35" t="str">
        <f>IFERROR(VLOOKUP('Facture (2)'!B19,Articles!A2:H17,3,0),"")</f>
        <v/>
      </c>
      <c r="D19" s="35"/>
      <c r="E19" s="35"/>
      <c r="F19" s="33" t="str">
        <f>IFERROR(VLOOKUP('Facture (2)'!B19,Articles!A2:H17,6,0),"")</f>
        <v/>
      </c>
      <c r="G19" s="32"/>
      <c r="H19" s="40" t="str">
        <f t="shared" ref="H19:H33" si="0">IFERROR(F19*G19,"")</f>
        <v/>
      </c>
      <c r="I19" s="41"/>
    </row>
    <row r="20" spans="2:9">
      <c r="B20" s="32"/>
      <c r="C20" s="35" t="str">
        <f>IFERROR(VLOOKUP('Facture (2)'!B20,Articles!A3:H18,3,0),"")</f>
        <v/>
      </c>
      <c r="D20" s="35"/>
      <c r="E20" s="35"/>
      <c r="F20" s="33" t="str">
        <f>IFERROR(VLOOKUP('Facture (2)'!B20,Articles!A3:H18,6,0),"")</f>
        <v/>
      </c>
      <c r="G20" s="32"/>
      <c r="H20" s="40" t="str">
        <f t="shared" si="0"/>
        <v/>
      </c>
      <c r="I20" s="41"/>
    </row>
    <row r="21" spans="2:9">
      <c r="B21" s="32"/>
      <c r="C21" s="35" t="str">
        <f>IFERROR(VLOOKUP('Facture (2)'!B21,Articles!A4:H19,3,0),"")</f>
        <v/>
      </c>
      <c r="D21" s="35"/>
      <c r="E21" s="35"/>
      <c r="F21" s="33" t="str">
        <f>IFERROR(VLOOKUP('Facture (2)'!B21,Articles!A4:H19,6,0),"")</f>
        <v/>
      </c>
      <c r="G21" s="32"/>
      <c r="H21" s="40" t="str">
        <f t="shared" si="0"/>
        <v/>
      </c>
      <c r="I21" s="41"/>
    </row>
    <row r="22" spans="2:9">
      <c r="B22" s="32"/>
      <c r="C22" s="35" t="str">
        <f>IFERROR(VLOOKUP('Facture (2)'!B22,Articles!A5:H20,3,0),"")</f>
        <v/>
      </c>
      <c r="D22" s="35"/>
      <c r="E22" s="35"/>
      <c r="F22" s="33" t="str">
        <f>IFERROR(VLOOKUP('Facture (2)'!B22,Articles!A5:H20,6,0),"")</f>
        <v/>
      </c>
      <c r="G22" s="32"/>
      <c r="H22" s="40" t="str">
        <f t="shared" si="0"/>
        <v/>
      </c>
      <c r="I22" s="41"/>
    </row>
    <row r="23" spans="2:9">
      <c r="B23" s="32"/>
      <c r="C23" s="35" t="str">
        <f>IFERROR(VLOOKUP('Facture (2)'!B23,Articles!A6:H21,3,0),"")</f>
        <v/>
      </c>
      <c r="D23" s="35"/>
      <c r="E23" s="35"/>
      <c r="F23" s="33" t="str">
        <f>IFERROR(VLOOKUP('Facture (2)'!B23,Articles!A6:H21,6,0),"")</f>
        <v/>
      </c>
      <c r="G23" s="32"/>
      <c r="H23" s="40" t="str">
        <f t="shared" si="0"/>
        <v/>
      </c>
      <c r="I23" s="41"/>
    </row>
    <row r="24" spans="2:9">
      <c r="B24" s="32"/>
      <c r="C24" s="35" t="str">
        <f>IFERROR(VLOOKUP('Facture (2)'!B24,Articles!A7:H22,3,0),"")</f>
        <v/>
      </c>
      <c r="D24" s="35"/>
      <c r="E24" s="35"/>
      <c r="F24" s="33" t="str">
        <f>IFERROR(VLOOKUP('Facture (2)'!B24,Articles!A7:H22,6,0),"")</f>
        <v/>
      </c>
      <c r="G24" s="32"/>
      <c r="H24" s="40" t="str">
        <f t="shared" si="0"/>
        <v/>
      </c>
      <c r="I24" s="41"/>
    </row>
    <row r="25" spans="2:9">
      <c r="B25" s="32"/>
      <c r="C25" s="35" t="str">
        <f>IFERROR(VLOOKUP('Facture (2)'!B25,Articles!A8:H23,3,0),"")</f>
        <v/>
      </c>
      <c r="D25" s="35"/>
      <c r="E25" s="35"/>
      <c r="F25" s="33" t="str">
        <f>IFERROR(VLOOKUP('Facture (2)'!B25,Articles!A8:H23,6,0),"")</f>
        <v/>
      </c>
      <c r="G25" s="32"/>
      <c r="H25" s="40" t="str">
        <f t="shared" si="0"/>
        <v/>
      </c>
      <c r="I25" s="41"/>
    </row>
    <row r="26" spans="2:9">
      <c r="B26" s="32"/>
      <c r="C26" s="35" t="str">
        <f>IFERROR(VLOOKUP('Facture (2)'!B26,Articles!A9:H24,3,0),"")</f>
        <v/>
      </c>
      <c r="D26" s="35"/>
      <c r="E26" s="35"/>
      <c r="F26" s="33" t="str">
        <f>IFERROR(VLOOKUP('Facture (2)'!B26,Articles!A9:H24,6,0),"")</f>
        <v/>
      </c>
      <c r="G26" s="32"/>
      <c r="H26" s="40" t="str">
        <f t="shared" si="0"/>
        <v/>
      </c>
      <c r="I26" s="41"/>
    </row>
    <row r="27" spans="2:9">
      <c r="B27" s="32"/>
      <c r="C27" s="35" t="str">
        <f>IFERROR(VLOOKUP('Facture (2)'!B27,Articles!A10:H25,3,0),"")</f>
        <v/>
      </c>
      <c r="D27" s="35"/>
      <c r="E27" s="35"/>
      <c r="F27" s="33" t="str">
        <f>IFERROR(VLOOKUP('Facture (2)'!B27,Articles!A10:H25,6,0),"")</f>
        <v/>
      </c>
      <c r="G27" s="32"/>
      <c r="H27" s="40" t="str">
        <f t="shared" si="0"/>
        <v/>
      </c>
      <c r="I27" s="41"/>
    </row>
    <row r="28" spans="2:9">
      <c r="B28" s="32"/>
      <c r="C28" s="35" t="str">
        <f>IFERROR(VLOOKUP('Facture (2)'!B28,Articles!A11:H26,3,0),"")</f>
        <v/>
      </c>
      <c r="D28" s="35"/>
      <c r="E28" s="35"/>
      <c r="F28" s="33" t="str">
        <f>IFERROR(VLOOKUP('Facture (2)'!B28,Articles!A11:H26,6,0),"")</f>
        <v/>
      </c>
      <c r="G28" s="32"/>
      <c r="H28" s="40" t="str">
        <f t="shared" si="0"/>
        <v/>
      </c>
      <c r="I28" s="41"/>
    </row>
    <row r="29" spans="2:9">
      <c r="B29" s="32"/>
      <c r="C29" s="35" t="str">
        <f>IFERROR(VLOOKUP('Facture (2)'!B29,Articles!A12:H27,3,0),"")</f>
        <v/>
      </c>
      <c r="D29" s="35"/>
      <c r="E29" s="35"/>
      <c r="F29" s="33" t="str">
        <f>IFERROR(VLOOKUP('Facture (2)'!B29,Articles!A12:H27,6,0),"")</f>
        <v/>
      </c>
      <c r="G29" s="32"/>
      <c r="H29" s="40" t="str">
        <f t="shared" si="0"/>
        <v/>
      </c>
      <c r="I29" s="41"/>
    </row>
    <row r="30" spans="2:9">
      <c r="B30" s="32"/>
      <c r="C30" s="35" t="str">
        <f>IFERROR(VLOOKUP('Facture (2)'!B30,Articles!A13:H28,3,0),"")</f>
        <v/>
      </c>
      <c r="D30" s="35"/>
      <c r="E30" s="35"/>
      <c r="F30" s="33" t="str">
        <f>IFERROR(VLOOKUP('Facture (2)'!B30,Articles!A13:H28,6,0),"")</f>
        <v/>
      </c>
      <c r="G30" s="32"/>
      <c r="H30" s="40" t="str">
        <f t="shared" si="0"/>
        <v/>
      </c>
      <c r="I30" s="41"/>
    </row>
    <row r="31" spans="2:9">
      <c r="B31" s="32"/>
      <c r="C31" s="35" t="str">
        <f>IFERROR(VLOOKUP('Facture (2)'!B31,Articles!A14:H29,3,0),"")</f>
        <v/>
      </c>
      <c r="D31" s="35"/>
      <c r="E31" s="35"/>
      <c r="F31" s="33" t="str">
        <f>IFERROR(VLOOKUP('Facture (2)'!B31,Articles!A14:H29,6,0),"")</f>
        <v/>
      </c>
      <c r="G31" s="32"/>
      <c r="H31" s="40" t="str">
        <f t="shared" si="0"/>
        <v/>
      </c>
      <c r="I31" s="41"/>
    </row>
    <row r="32" spans="2:9">
      <c r="B32" s="32"/>
      <c r="C32" s="35" t="str">
        <f>IFERROR(VLOOKUP('Facture (2)'!B32,Articles!A15:H30,3,0),"")</f>
        <v/>
      </c>
      <c r="D32" s="35"/>
      <c r="E32" s="35"/>
      <c r="F32" s="33" t="str">
        <f>IFERROR(VLOOKUP('Facture (2)'!B32,Articles!A15:H30,6,0),"")</f>
        <v/>
      </c>
      <c r="G32" s="32"/>
      <c r="H32" s="40" t="str">
        <f t="shared" si="0"/>
        <v/>
      </c>
      <c r="I32" s="41"/>
    </row>
    <row r="33" spans="2:9">
      <c r="B33" s="32"/>
      <c r="C33" s="35" t="str">
        <f>IFERROR(VLOOKUP('Facture (2)'!B33,Articles!A16:H31,3,0),"")</f>
        <v/>
      </c>
      <c r="D33" s="35"/>
      <c r="E33" s="35"/>
      <c r="F33" s="33" t="str">
        <f>IFERROR(VLOOKUP('Facture (2)'!B33,Articles!A16:H31,6,0),"")</f>
        <v/>
      </c>
      <c r="G33" s="32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0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0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0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</sheetData>
  <mergeCells count="38">
    <mergeCell ref="C19:E19"/>
    <mergeCell ref="H19:I19"/>
    <mergeCell ref="A1:J1"/>
    <mergeCell ref="C17:E17"/>
    <mergeCell ref="H17:I17"/>
    <mergeCell ref="C18:E18"/>
    <mergeCell ref="H18:I18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H37:I37"/>
    <mergeCell ref="C32:E32"/>
    <mergeCell ref="H32:I32"/>
    <mergeCell ref="C33:E33"/>
    <mergeCell ref="H33:I33"/>
    <mergeCell ref="H35:I35"/>
    <mergeCell ref="H36:I36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A3FB58D-BA9F-4EAF-8A66-C410AB98A26E}">
          <x14:formula1>
            <xm:f>Articles!$A$18:$A$32</xm:f>
          </x14:formula1>
          <xm:sqref>G18:G33</xm:sqref>
        </x14:dataValidation>
        <x14:dataValidation type="list" allowBlank="1" showInputMessage="1" showErrorMessage="1" xr:uid="{E3979C14-9145-48F8-9312-44AAFE620760}">
          <x14:formula1>
            <xm:f>Clients!$A$2:$A$16</xm:f>
          </x14:formula1>
          <xm:sqref>C11</xm:sqref>
        </x14:dataValidation>
        <x14:dataValidation type="list" allowBlank="1" showInputMessage="1" showErrorMessage="1" xr:uid="{61FA4318-21A4-4069-9AC8-55EC55DBCAD0}">
          <x14:formula1>
            <xm:f>Articles!$A$2:$A$16</xm:f>
          </x14:formula1>
          <xm:sqref>B18:B33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J40"/>
  <sheetViews>
    <sheetView zoomScale="85" zoomScaleNormal="85" workbookViewId="0">
      <selection activeCell="G18" sqref="G18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IFERROR(VLOOKUP('Facture (3)'!C11,Clients!$A$1:$I$16,3,0),"")</f>
        <v/>
      </c>
      <c r="H9" s="23" t="str">
        <f>IFERROR(VLOOKUP('Facture (3)'!$C$11,Clients!$A$1:$I$16,4,0),"")</f>
        <v/>
      </c>
    </row>
    <row r="10" spans="1:10">
      <c r="F10" t="s">
        <v>166</v>
      </c>
      <c r="G10" s="25" t="str">
        <f>IFERROR(VLOOKUP('Facture (3)'!$C$11,Clients!$A$1:$I$16,5,0),"")</f>
        <v/>
      </c>
      <c r="I10" s="26" t="str">
        <f>IFERROR(VLOOKUP('Facture (3)'!$C$11,Clients!$A$1:$I$16,6,0),"")</f>
        <v/>
      </c>
    </row>
    <row r="11" spans="1:10">
      <c r="B11" s="17" t="s">
        <v>168</v>
      </c>
      <c r="C11" s="1"/>
      <c r="G11" s="24" t="str">
        <f>IFERROR(VLOOKUP('Facture (3)'!$C$11,Clients!$A$1:$I$16,7,0),"")</f>
        <v/>
      </c>
      <c r="H11" s="24" t="str">
        <f>IFERROR(VLOOKUP('Facture (3)'!$C$11,Clients!$A$1:$I$16,8,0),"")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32"/>
    </row>
    <row r="14" spans="1:10">
      <c r="B14" s="17" t="s">
        <v>171</v>
      </c>
      <c r="C14" s="32"/>
      <c r="E14" s="19"/>
    </row>
    <row r="15" spans="1:10">
      <c r="B15" s="17" t="s">
        <v>178</v>
      </c>
      <c r="C15" s="7" t="str">
        <f>IFERROR(VLOOKUP('Facture (3)'!$C$11,Clients!$A$1:$I$16,2,0),"")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34" t="s">
        <v>135</v>
      </c>
      <c r="C18" s="35" t="str">
        <f>IFERROR(VLOOKUP('Facture (3)'!B18,Articles!A1:H16,3,0),"")</f>
        <v>Couvre-toit coulissant verre avec étancheité</v>
      </c>
      <c r="D18" s="35"/>
      <c r="E18" s="35"/>
      <c r="F18" s="33">
        <f>IFERROR(VLOOKUP('Facture (3)'!B18,Articles!A1:H16,6,0),"")</f>
        <v>588.13</v>
      </c>
      <c r="G18" s="32">
        <v>1</v>
      </c>
      <c r="H18" s="40">
        <f>IFERROR(F18*G18,"")</f>
        <v>588.13</v>
      </c>
      <c r="I18" s="41"/>
    </row>
    <row r="19" spans="2:9">
      <c r="B19" s="32"/>
      <c r="C19" s="35" t="str">
        <f>IFERROR(VLOOKUP('Facture (3)'!B19,Articles!A2:H17,3,0),"")</f>
        <v/>
      </c>
      <c r="D19" s="35"/>
      <c r="E19" s="35"/>
      <c r="F19" s="33" t="str">
        <f>IFERROR(VLOOKUP('Facture (3)'!B19,Articles!A2:H17,6,0),"")</f>
        <v/>
      </c>
      <c r="G19" s="32"/>
      <c r="H19" s="40" t="str">
        <f t="shared" ref="H19:H33" si="0">IFERROR(F19*G19,"")</f>
        <v/>
      </c>
      <c r="I19" s="41"/>
    </row>
    <row r="20" spans="2:9">
      <c r="B20" s="32"/>
      <c r="C20" s="35" t="str">
        <f>IFERROR(VLOOKUP('Facture (3)'!B20,Articles!A3:H18,3,0),"")</f>
        <v/>
      </c>
      <c r="D20" s="35"/>
      <c r="E20" s="35"/>
      <c r="F20" s="33" t="str">
        <f>IFERROR(VLOOKUP('Facture (3)'!B20,Articles!A3:H18,6,0),"")</f>
        <v/>
      </c>
      <c r="G20" s="32"/>
      <c r="H20" s="40" t="str">
        <f t="shared" si="0"/>
        <v/>
      </c>
      <c r="I20" s="41"/>
    </row>
    <row r="21" spans="2:9">
      <c r="B21" s="32"/>
      <c r="C21" s="35" t="str">
        <f>IFERROR(VLOOKUP('Facture (3)'!B21,Articles!A4:H19,3,0),"")</f>
        <v/>
      </c>
      <c r="D21" s="35"/>
      <c r="E21" s="35"/>
      <c r="F21" s="33" t="str">
        <f>IFERROR(VLOOKUP('Facture (3)'!B21,Articles!A4:H19,6,0),"")</f>
        <v/>
      </c>
      <c r="G21" s="32"/>
      <c r="H21" s="40" t="str">
        <f t="shared" si="0"/>
        <v/>
      </c>
      <c r="I21" s="41"/>
    </row>
    <row r="22" spans="2:9">
      <c r="B22" s="32"/>
      <c r="C22" s="35" t="str">
        <f>IFERROR(VLOOKUP('Facture (3)'!B22,Articles!A5:H20,3,0),"")</f>
        <v/>
      </c>
      <c r="D22" s="35"/>
      <c r="E22" s="35"/>
      <c r="F22" s="33" t="str">
        <f>IFERROR(VLOOKUP('Facture (3)'!B22,Articles!A5:H20,6,0),"")</f>
        <v/>
      </c>
      <c r="G22" s="32"/>
      <c r="H22" s="40" t="str">
        <f t="shared" si="0"/>
        <v/>
      </c>
      <c r="I22" s="41"/>
    </row>
    <row r="23" spans="2:9">
      <c r="B23" s="32"/>
      <c r="C23" s="35" t="str">
        <f>IFERROR(VLOOKUP('Facture (3)'!B23,Articles!A6:H21,3,0),"")</f>
        <v/>
      </c>
      <c r="D23" s="35"/>
      <c r="E23" s="35"/>
      <c r="F23" s="33" t="str">
        <f>IFERROR(VLOOKUP('Facture (3)'!B23,Articles!A6:H21,6,0),"")</f>
        <v/>
      </c>
      <c r="G23" s="32"/>
      <c r="H23" s="40" t="str">
        <f t="shared" si="0"/>
        <v/>
      </c>
      <c r="I23" s="41"/>
    </row>
    <row r="24" spans="2:9">
      <c r="B24" s="32"/>
      <c r="C24" s="35" t="str">
        <f>IFERROR(VLOOKUP('Facture (3)'!B24,Articles!A7:H22,3,0),"")</f>
        <v/>
      </c>
      <c r="D24" s="35"/>
      <c r="E24" s="35"/>
      <c r="F24" s="33" t="str">
        <f>IFERROR(VLOOKUP('Facture (3)'!B24,Articles!A7:H22,6,0),"")</f>
        <v/>
      </c>
      <c r="G24" s="32"/>
      <c r="H24" s="40" t="str">
        <f t="shared" si="0"/>
        <v/>
      </c>
      <c r="I24" s="41"/>
    </row>
    <row r="25" spans="2:9">
      <c r="B25" s="32"/>
      <c r="C25" s="35" t="str">
        <f>IFERROR(VLOOKUP('Facture (3)'!B25,Articles!A8:H23,3,0),"")</f>
        <v/>
      </c>
      <c r="D25" s="35"/>
      <c r="E25" s="35"/>
      <c r="F25" s="33" t="str">
        <f>IFERROR(VLOOKUP('Facture (3)'!B25,Articles!A8:H23,6,0),"")</f>
        <v/>
      </c>
      <c r="G25" s="32"/>
      <c r="H25" s="40" t="str">
        <f t="shared" si="0"/>
        <v/>
      </c>
      <c r="I25" s="41"/>
    </row>
    <row r="26" spans="2:9">
      <c r="B26" s="32"/>
      <c r="C26" s="35" t="str">
        <f>IFERROR(VLOOKUP('Facture (3)'!B26,Articles!A9:H24,3,0),"")</f>
        <v/>
      </c>
      <c r="D26" s="35"/>
      <c r="E26" s="35"/>
      <c r="F26" s="33" t="str">
        <f>IFERROR(VLOOKUP('Facture (3)'!B26,Articles!A9:H24,6,0),"")</f>
        <v/>
      </c>
      <c r="G26" s="32"/>
      <c r="H26" s="40" t="str">
        <f t="shared" si="0"/>
        <v/>
      </c>
      <c r="I26" s="41"/>
    </row>
    <row r="27" spans="2:9">
      <c r="B27" s="32"/>
      <c r="C27" s="35" t="str">
        <f>IFERROR(VLOOKUP('Facture (3)'!B27,Articles!A10:H25,3,0),"")</f>
        <v/>
      </c>
      <c r="D27" s="35"/>
      <c r="E27" s="35"/>
      <c r="F27" s="33" t="str">
        <f>IFERROR(VLOOKUP('Facture (3)'!B27,Articles!A10:H25,6,0),"")</f>
        <v/>
      </c>
      <c r="G27" s="32"/>
      <c r="H27" s="40" t="str">
        <f t="shared" si="0"/>
        <v/>
      </c>
      <c r="I27" s="41"/>
    </row>
    <row r="28" spans="2:9">
      <c r="B28" s="32"/>
      <c r="C28" s="35" t="str">
        <f>IFERROR(VLOOKUP('Facture (3)'!B28,Articles!A11:H26,3,0),"")</f>
        <v/>
      </c>
      <c r="D28" s="35"/>
      <c r="E28" s="35"/>
      <c r="F28" s="33" t="str">
        <f>IFERROR(VLOOKUP('Facture (3)'!B28,Articles!A11:H26,6,0),"")</f>
        <v/>
      </c>
      <c r="G28" s="32"/>
      <c r="H28" s="40" t="str">
        <f t="shared" si="0"/>
        <v/>
      </c>
      <c r="I28" s="41"/>
    </row>
    <row r="29" spans="2:9">
      <c r="B29" s="32"/>
      <c r="C29" s="35" t="str">
        <f>IFERROR(VLOOKUP('Facture (3)'!B29,Articles!A12:H27,3,0),"")</f>
        <v/>
      </c>
      <c r="D29" s="35"/>
      <c r="E29" s="35"/>
      <c r="F29" s="33" t="str">
        <f>IFERROR(VLOOKUP('Facture (3)'!B29,Articles!A12:H27,6,0),"")</f>
        <v/>
      </c>
      <c r="G29" s="32"/>
      <c r="H29" s="40" t="str">
        <f t="shared" si="0"/>
        <v/>
      </c>
      <c r="I29" s="41"/>
    </row>
    <row r="30" spans="2:9">
      <c r="B30" s="32"/>
      <c r="C30" s="35" t="str">
        <f>IFERROR(VLOOKUP('Facture (3)'!B30,Articles!A13:H28,3,0),"")</f>
        <v/>
      </c>
      <c r="D30" s="35"/>
      <c r="E30" s="35"/>
      <c r="F30" s="33" t="str">
        <f>IFERROR(VLOOKUP('Facture (3)'!B30,Articles!A13:H28,6,0),"")</f>
        <v/>
      </c>
      <c r="G30" s="32"/>
      <c r="H30" s="40" t="str">
        <f t="shared" si="0"/>
        <v/>
      </c>
      <c r="I30" s="41"/>
    </row>
    <row r="31" spans="2:9">
      <c r="B31" s="32"/>
      <c r="C31" s="35" t="str">
        <f>IFERROR(VLOOKUP('Facture (3)'!B31,Articles!A14:H29,3,0),"")</f>
        <v/>
      </c>
      <c r="D31" s="35"/>
      <c r="E31" s="35"/>
      <c r="F31" s="33" t="str">
        <f>IFERROR(VLOOKUP('Facture (3)'!B31,Articles!A14:H29,6,0),"")</f>
        <v/>
      </c>
      <c r="G31" s="32"/>
      <c r="H31" s="40" t="str">
        <f t="shared" si="0"/>
        <v/>
      </c>
      <c r="I31" s="41"/>
    </row>
    <row r="32" spans="2:9">
      <c r="B32" s="32"/>
      <c r="C32" s="35" t="str">
        <f>IFERROR(VLOOKUP('Facture (3)'!B32,Articles!A15:H30,3,0),"")</f>
        <v/>
      </c>
      <c r="D32" s="35"/>
      <c r="E32" s="35"/>
      <c r="F32" s="33" t="str">
        <f>IFERROR(VLOOKUP('Facture (3)'!B32,Articles!A15:H30,6,0),"")</f>
        <v/>
      </c>
      <c r="G32" s="32"/>
      <c r="H32" s="40" t="str">
        <f t="shared" si="0"/>
        <v/>
      </c>
      <c r="I32" s="41"/>
    </row>
    <row r="33" spans="2:9">
      <c r="B33" s="32"/>
      <c r="C33" s="35" t="str">
        <f>IFERROR(VLOOKUP('Facture (3)'!B33,Articles!A16:H31,3,0),"")</f>
        <v/>
      </c>
      <c r="D33" s="35"/>
      <c r="E33" s="35"/>
      <c r="F33" s="33" t="str">
        <f>IFERROR(VLOOKUP('Facture (3)'!B33,Articles!A16:H31,6,0),"")</f>
        <v/>
      </c>
      <c r="G33" s="32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588.13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123.5073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711.63729999999998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</sheetData>
  <mergeCells count="38">
    <mergeCell ref="C19:E19"/>
    <mergeCell ref="H19:I19"/>
    <mergeCell ref="A1:J1"/>
    <mergeCell ref="C17:E17"/>
    <mergeCell ref="H17:I17"/>
    <mergeCell ref="C18:E18"/>
    <mergeCell ref="H18:I18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H37:I37"/>
    <mergeCell ref="C32:E32"/>
    <mergeCell ref="H32:I32"/>
    <mergeCell ref="C33:E33"/>
    <mergeCell ref="H33:I33"/>
    <mergeCell ref="H35:I35"/>
    <mergeCell ref="H36:I36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CB27C91-D69F-4FBE-B130-C5D5C5915700}">
          <x14:formula1>
            <xm:f>Articles!$A$18:$A$32</xm:f>
          </x14:formula1>
          <xm:sqref>G18:G33</xm:sqref>
        </x14:dataValidation>
        <x14:dataValidation type="list" allowBlank="1" showInputMessage="1" showErrorMessage="1" xr:uid="{AAAF7850-995A-4D46-9BE1-6D0EFE26D55B}">
          <x14:formula1>
            <xm:f>Clients!$A$2:$A$16</xm:f>
          </x14:formula1>
          <xm:sqref>C11</xm:sqref>
        </x14:dataValidation>
        <x14:dataValidation type="list" allowBlank="1" showInputMessage="1" showErrorMessage="1" xr:uid="{823DAD03-5EF6-456A-B564-A4E44C24F899}">
          <x14:formula1>
            <xm:f>Articles!$A$2:$A$16</xm:f>
          </x14:formula1>
          <xm:sqref>B18:B33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J44"/>
  <sheetViews>
    <sheetView zoomScale="85" zoomScaleNormal="85" workbookViewId="0">
      <selection activeCell="G18" sqref="G18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IFERROR(VLOOKUP('Facture (4)'!C11,Clients!$A$1:$I$16,3,0),"")</f>
        <v/>
      </c>
      <c r="H9" s="23" t="str">
        <f>IFERROR(VLOOKUP('Facture (4)'!$C$11,Clients!$A$1:$I$16,4,0),"")</f>
        <v/>
      </c>
    </row>
    <row r="10" spans="1:10">
      <c r="F10" t="s">
        <v>166</v>
      </c>
      <c r="G10" s="25" t="str">
        <f>IFERROR(VLOOKUP('Facture (4)'!$C$11,Clients!$A$1:$I$16,5,0),"")</f>
        <v/>
      </c>
      <c r="I10" s="26" t="str">
        <f>IFERROR(VLOOKUP('Facture (4)'!$C$11,Clients!$A$1:$I$16,6,0),"")</f>
        <v/>
      </c>
    </row>
    <row r="11" spans="1:10">
      <c r="B11" s="17" t="s">
        <v>168</v>
      </c>
      <c r="C11" s="1"/>
      <c r="G11" s="24" t="str">
        <f>IFERROR(VLOOKUP('Facture (4)'!$C$11,Clients!$A$1:$I$16,7,0),"")</f>
        <v/>
      </c>
      <c r="H11" s="24" t="str">
        <f>IFERROR(VLOOKUP('Facture (4)'!$C$11,Clients!$A$1:$I$16,8,0),"")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32"/>
    </row>
    <row r="14" spans="1:10">
      <c r="B14" s="17" t="s">
        <v>171</v>
      </c>
      <c r="C14" s="32"/>
      <c r="E14" s="19"/>
    </row>
    <row r="15" spans="1:10">
      <c r="B15" s="17" t="s">
        <v>178</v>
      </c>
      <c r="C15" s="7" t="str">
        <f>IFERROR(VLOOKUP('Facture (4)'!$C$11,Clients!$A$1:$I$16,2,0),"")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34" t="s">
        <v>135</v>
      </c>
      <c r="C18" s="35" t="str">
        <f>IFERROR(VLOOKUP('Facture (4)'!B18,Articles!A1:H16,3,0),"")</f>
        <v>Couvre-toit coulissant verre avec étancheité</v>
      </c>
      <c r="D18" s="35"/>
      <c r="E18" s="35"/>
      <c r="F18" s="33">
        <f>IFERROR(VLOOKUP('Facture (4)'!B18,Articles!A1:H16,6,0),"")</f>
        <v>588.13</v>
      </c>
      <c r="G18" s="32">
        <v>1</v>
      </c>
      <c r="H18" s="40">
        <f>IFERROR(F18*G18,"")</f>
        <v>588.13</v>
      </c>
      <c r="I18" s="41"/>
    </row>
    <row r="19" spans="2:9">
      <c r="B19" s="32"/>
      <c r="C19" s="35" t="str">
        <f>IFERROR(VLOOKUP('Facture (4)'!B19,Articles!A2:H17,3,0),"")</f>
        <v/>
      </c>
      <c r="D19" s="35"/>
      <c r="E19" s="35"/>
      <c r="F19" s="33" t="str">
        <f>IFERROR(VLOOKUP('Facture (4)'!B19,Articles!A2:H17,6,0),"")</f>
        <v/>
      </c>
      <c r="G19" s="32"/>
      <c r="H19" s="40" t="str">
        <f t="shared" ref="H19:H33" si="0">IFERROR(F19*G19,"")</f>
        <v/>
      </c>
      <c r="I19" s="41"/>
    </row>
    <row r="20" spans="2:9">
      <c r="B20" s="32"/>
      <c r="C20" s="35" t="str">
        <f>IFERROR(VLOOKUP('Facture (4)'!B20,Articles!A3:H18,3,0),"")</f>
        <v/>
      </c>
      <c r="D20" s="35"/>
      <c r="E20" s="35"/>
      <c r="F20" s="33" t="str">
        <f>IFERROR(VLOOKUP('Facture (4)'!B20,Articles!A3:H18,6,0),"")</f>
        <v/>
      </c>
      <c r="G20" s="32"/>
      <c r="H20" s="40" t="str">
        <f t="shared" si="0"/>
        <v/>
      </c>
      <c r="I20" s="41"/>
    </row>
    <row r="21" spans="2:9">
      <c r="B21" s="32"/>
      <c r="C21" s="35" t="str">
        <f>IFERROR(VLOOKUP('Facture (4)'!B21,Articles!A4:H19,3,0),"")</f>
        <v/>
      </c>
      <c r="D21" s="35"/>
      <c r="E21" s="35"/>
      <c r="F21" s="33" t="str">
        <f>IFERROR(VLOOKUP('Facture (4)'!B21,Articles!A4:H19,6,0),"")</f>
        <v/>
      </c>
      <c r="G21" s="32"/>
      <c r="H21" s="40" t="str">
        <f t="shared" si="0"/>
        <v/>
      </c>
      <c r="I21" s="41"/>
    </row>
    <row r="22" spans="2:9">
      <c r="B22" s="32"/>
      <c r="C22" s="35" t="str">
        <f>IFERROR(VLOOKUP('Facture (4)'!B22,Articles!A5:H20,3,0),"")</f>
        <v/>
      </c>
      <c r="D22" s="35"/>
      <c r="E22" s="35"/>
      <c r="F22" s="33" t="str">
        <f>IFERROR(VLOOKUP('Facture (4)'!B22,Articles!A5:H20,6,0),"")</f>
        <v/>
      </c>
      <c r="G22" s="32"/>
      <c r="H22" s="40" t="str">
        <f t="shared" si="0"/>
        <v/>
      </c>
      <c r="I22" s="41"/>
    </row>
    <row r="23" spans="2:9">
      <c r="B23" s="32"/>
      <c r="C23" s="35" t="str">
        <f>IFERROR(VLOOKUP('Facture (4)'!B23,Articles!A6:H21,3,0),"")</f>
        <v/>
      </c>
      <c r="D23" s="35"/>
      <c r="E23" s="35"/>
      <c r="F23" s="33" t="str">
        <f>IFERROR(VLOOKUP('Facture (4)'!B23,Articles!A6:H21,6,0),"")</f>
        <v/>
      </c>
      <c r="G23" s="32"/>
      <c r="H23" s="40" t="str">
        <f t="shared" si="0"/>
        <v/>
      </c>
      <c r="I23" s="41"/>
    </row>
    <row r="24" spans="2:9">
      <c r="B24" s="32"/>
      <c r="C24" s="35" t="str">
        <f>IFERROR(VLOOKUP('Facture (4)'!B24,Articles!A7:H22,3,0),"")</f>
        <v/>
      </c>
      <c r="D24" s="35"/>
      <c r="E24" s="35"/>
      <c r="F24" s="33" t="str">
        <f>IFERROR(VLOOKUP('Facture (4)'!B24,Articles!A7:H22,6,0),"")</f>
        <v/>
      </c>
      <c r="G24" s="32"/>
      <c r="H24" s="40" t="str">
        <f t="shared" si="0"/>
        <v/>
      </c>
      <c r="I24" s="41"/>
    </row>
    <row r="25" spans="2:9">
      <c r="B25" s="32"/>
      <c r="C25" s="35" t="str">
        <f>IFERROR(VLOOKUP('Facture (4)'!B25,Articles!A8:H23,3,0),"")</f>
        <v/>
      </c>
      <c r="D25" s="35"/>
      <c r="E25" s="35"/>
      <c r="F25" s="33" t="str">
        <f>IFERROR(VLOOKUP('Facture (4)'!B25,Articles!A8:H23,6,0),"")</f>
        <v/>
      </c>
      <c r="G25" s="32"/>
      <c r="H25" s="40" t="str">
        <f t="shared" si="0"/>
        <v/>
      </c>
      <c r="I25" s="41"/>
    </row>
    <row r="26" spans="2:9">
      <c r="B26" s="32"/>
      <c r="C26" s="35" t="str">
        <f>IFERROR(VLOOKUP('Facture (4)'!B26,Articles!A9:H24,3,0),"")</f>
        <v/>
      </c>
      <c r="D26" s="35"/>
      <c r="E26" s="35"/>
      <c r="F26" s="33" t="str">
        <f>IFERROR(VLOOKUP('Facture (4)'!B26,Articles!A9:H24,6,0),"")</f>
        <v/>
      </c>
      <c r="G26" s="32"/>
      <c r="H26" s="40" t="str">
        <f t="shared" si="0"/>
        <v/>
      </c>
      <c r="I26" s="41"/>
    </row>
    <row r="27" spans="2:9">
      <c r="B27" s="32"/>
      <c r="C27" s="35" t="str">
        <f>IFERROR(VLOOKUP('Facture (4)'!B27,Articles!A10:H25,3,0),"")</f>
        <v/>
      </c>
      <c r="D27" s="35"/>
      <c r="E27" s="35"/>
      <c r="F27" s="33" t="str">
        <f>IFERROR(VLOOKUP('Facture (4)'!B27,Articles!A10:H25,6,0),"")</f>
        <v/>
      </c>
      <c r="G27" s="32"/>
      <c r="H27" s="40" t="str">
        <f t="shared" si="0"/>
        <v/>
      </c>
      <c r="I27" s="41"/>
    </row>
    <row r="28" spans="2:9">
      <c r="B28" s="32"/>
      <c r="C28" s="35" t="str">
        <f>IFERROR(VLOOKUP('Facture (4)'!B28,Articles!A11:H26,3,0),"")</f>
        <v/>
      </c>
      <c r="D28" s="35"/>
      <c r="E28" s="35"/>
      <c r="F28" s="33" t="str">
        <f>IFERROR(VLOOKUP('Facture (4)'!B28,Articles!A11:H26,6,0),"")</f>
        <v/>
      </c>
      <c r="G28" s="32"/>
      <c r="H28" s="40" t="str">
        <f t="shared" si="0"/>
        <v/>
      </c>
      <c r="I28" s="41"/>
    </row>
    <row r="29" spans="2:9">
      <c r="B29" s="32"/>
      <c r="C29" s="35" t="str">
        <f>IFERROR(VLOOKUP('Facture (4)'!B29,Articles!A12:H27,3,0),"")</f>
        <v/>
      </c>
      <c r="D29" s="35"/>
      <c r="E29" s="35"/>
      <c r="F29" s="33" t="str">
        <f>IFERROR(VLOOKUP('Facture (4)'!B29,Articles!A12:H27,6,0),"")</f>
        <v/>
      </c>
      <c r="G29" s="32"/>
      <c r="H29" s="40" t="str">
        <f t="shared" si="0"/>
        <v/>
      </c>
      <c r="I29" s="41"/>
    </row>
    <row r="30" spans="2:9">
      <c r="B30" s="32"/>
      <c r="C30" s="35" t="str">
        <f>IFERROR(VLOOKUP('Facture (4)'!B30,Articles!A13:H28,3,0),"")</f>
        <v/>
      </c>
      <c r="D30" s="35"/>
      <c r="E30" s="35"/>
      <c r="F30" s="33" t="str">
        <f>IFERROR(VLOOKUP('Facture (4)'!B30,Articles!A13:H28,6,0),"")</f>
        <v/>
      </c>
      <c r="G30" s="32"/>
      <c r="H30" s="40" t="str">
        <f t="shared" si="0"/>
        <v/>
      </c>
      <c r="I30" s="41"/>
    </row>
    <row r="31" spans="2:9">
      <c r="B31" s="32"/>
      <c r="C31" s="35" t="str">
        <f>IFERROR(VLOOKUP('Facture (4)'!B31,Articles!A14:H29,3,0),"")</f>
        <v/>
      </c>
      <c r="D31" s="35"/>
      <c r="E31" s="35"/>
      <c r="F31" s="33" t="str">
        <f>IFERROR(VLOOKUP('Facture (4)'!B31,Articles!A14:H29,6,0),"")</f>
        <v/>
      </c>
      <c r="G31" s="32"/>
      <c r="H31" s="40" t="str">
        <f t="shared" si="0"/>
        <v/>
      </c>
      <c r="I31" s="41"/>
    </row>
    <row r="32" spans="2:9">
      <c r="B32" s="32"/>
      <c r="C32" s="35" t="str">
        <f>IFERROR(VLOOKUP('Facture (4)'!B32,Articles!A15:H30,3,0),"")</f>
        <v/>
      </c>
      <c r="D32" s="35"/>
      <c r="E32" s="35"/>
      <c r="F32" s="33" t="str">
        <f>IFERROR(VLOOKUP('Facture (4)'!B32,Articles!A15:H30,6,0),"")</f>
        <v/>
      </c>
      <c r="G32" s="32"/>
      <c r="H32" s="40" t="str">
        <f t="shared" si="0"/>
        <v/>
      </c>
      <c r="I32" s="41"/>
    </row>
    <row r="33" spans="2:9">
      <c r="B33" s="32"/>
      <c r="C33" s="35" t="str">
        <f>IFERROR(VLOOKUP('Facture (4)'!B33,Articles!A16:H31,3,0),"")</f>
        <v/>
      </c>
      <c r="D33" s="35"/>
      <c r="E33" s="35"/>
      <c r="F33" s="33" t="str">
        <f>IFERROR(VLOOKUP('Facture (4)'!B33,Articles!A16:H31,6,0),"")</f>
        <v/>
      </c>
      <c r="G33" s="32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588.13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123.5073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711.63729999999998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  <row r="44" spans="2:9">
      <c r="D44" s="34" t="s">
        <v>135</v>
      </c>
    </row>
  </sheetData>
  <mergeCells count="38">
    <mergeCell ref="C19:E19"/>
    <mergeCell ref="H19:I19"/>
    <mergeCell ref="A1:J1"/>
    <mergeCell ref="C17:E17"/>
    <mergeCell ref="H17:I17"/>
    <mergeCell ref="C18:E18"/>
    <mergeCell ref="H18:I18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H37:I37"/>
    <mergeCell ref="C32:E32"/>
    <mergeCell ref="H32:I32"/>
    <mergeCell ref="C33:E33"/>
    <mergeCell ref="H33:I33"/>
    <mergeCell ref="H35:I35"/>
    <mergeCell ref="H36:I36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66BC078-BBA1-47C4-AEAE-249AE2FD68BD}">
          <x14:formula1>
            <xm:f>Clients!$A$2:$A$16</xm:f>
          </x14:formula1>
          <xm:sqref>C11</xm:sqref>
        </x14:dataValidation>
        <x14:dataValidation type="list" allowBlank="1" showInputMessage="1" showErrorMessage="1" xr:uid="{511E6CBF-DD81-442E-B612-A1DCB0EB77C0}">
          <x14:formula1>
            <xm:f>Articles!$A$18:$A$32</xm:f>
          </x14:formula1>
          <xm:sqref>G18:G33</xm:sqref>
        </x14:dataValidation>
        <x14:dataValidation type="list" allowBlank="1" showInputMessage="1" showErrorMessage="1" xr:uid="{541EF599-7C89-4AE9-AB2D-1BE798A7935E}">
          <x14:formula1>
            <xm:f>Articles!$A$2:$A$16</xm:f>
          </x14:formula1>
          <xm:sqref>B18:B33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</sheetPr>
  <dimension ref="A1:J40"/>
  <sheetViews>
    <sheetView zoomScale="85" zoomScaleNormal="85" workbookViewId="0">
      <selection activeCell="G18" sqref="G18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IFERROR(VLOOKUP('Facture (5)'!C11,Clients!$A$1:$I$16,3,0),"")</f>
        <v/>
      </c>
      <c r="H9" s="23" t="str">
        <f>IFERROR(VLOOKUP('Facture (5)'!$C$11,Clients!$A$1:$I$16,4,0),"")</f>
        <v/>
      </c>
    </row>
    <row r="10" spans="1:10">
      <c r="F10" t="s">
        <v>166</v>
      </c>
      <c r="G10" s="25" t="str">
        <f>IFERROR(VLOOKUP('Facture (5)'!$C$11,Clients!$A$1:$I$16,5,0),"")</f>
        <v/>
      </c>
      <c r="I10" s="26" t="str">
        <f>IFERROR(VLOOKUP('Facture (5)'!$C$11,Clients!$A$1:$I$16,6,0),"")</f>
        <v/>
      </c>
    </row>
    <row r="11" spans="1:10">
      <c r="B11" s="17" t="s">
        <v>168</v>
      </c>
      <c r="C11" s="1"/>
      <c r="G11" s="24" t="str">
        <f>IFERROR(VLOOKUP('Facture (5)'!$C$11,Clients!$A$1:$I$16,7,0),"")</f>
        <v/>
      </c>
      <c r="H11" s="24" t="str">
        <f>IFERROR(VLOOKUP('Facture (5)'!$C$11,Clients!$A$1:$I$16,8,0),"")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32"/>
    </row>
    <row r="14" spans="1:10">
      <c r="B14" s="17" t="s">
        <v>171</v>
      </c>
      <c r="C14" s="32"/>
      <c r="E14" s="19"/>
    </row>
    <row r="15" spans="1:10">
      <c r="B15" s="17" t="s">
        <v>178</v>
      </c>
      <c r="C15" s="7" t="str">
        <f>IFERROR(VLOOKUP('Facture (5)'!$C$11,Clients!$A$1:$I$16,2,0),"")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34" t="s">
        <v>135</v>
      </c>
      <c r="C18" s="35" t="str">
        <f>IFERROR(VLOOKUP('Facture (5)'!B18,Articles!A1:H16,3,0),"")</f>
        <v>Couvre-toit coulissant verre avec étancheité</v>
      </c>
      <c r="D18" s="35"/>
      <c r="E18" s="35"/>
      <c r="F18" s="33">
        <f>IFERROR(VLOOKUP('Facture (5)'!B18,Articles!A1:H16,6,0),"")</f>
        <v>588.13</v>
      </c>
      <c r="G18" s="32">
        <v>1</v>
      </c>
      <c r="H18" s="40">
        <f>IFERROR(F18*G18,"")</f>
        <v>588.13</v>
      </c>
      <c r="I18" s="41"/>
    </row>
    <row r="19" spans="2:9">
      <c r="B19" s="32"/>
      <c r="C19" s="35" t="str">
        <f>IFERROR(VLOOKUP('Facture (5)'!B19,Articles!A2:H17,3,0),"")</f>
        <v/>
      </c>
      <c r="D19" s="35"/>
      <c r="E19" s="35"/>
      <c r="F19" s="33" t="str">
        <f>IFERROR(VLOOKUP('Facture (5)'!B19,Articles!A2:H17,6,0),"")</f>
        <v/>
      </c>
      <c r="G19" s="32"/>
      <c r="H19" s="40" t="str">
        <f t="shared" ref="H19:H33" si="0">IFERROR(F19*G19,"")</f>
        <v/>
      </c>
      <c r="I19" s="41"/>
    </row>
    <row r="20" spans="2:9">
      <c r="B20" s="32"/>
      <c r="C20" s="35" t="str">
        <f>IFERROR(VLOOKUP('Facture (5)'!B20,Articles!A3:H18,3,0),"")</f>
        <v/>
      </c>
      <c r="D20" s="35"/>
      <c r="E20" s="35"/>
      <c r="F20" s="33" t="str">
        <f>IFERROR(VLOOKUP('Facture (5)'!B20,Articles!A3:H18,6,0),"")</f>
        <v/>
      </c>
      <c r="G20" s="32"/>
      <c r="H20" s="40" t="str">
        <f t="shared" si="0"/>
        <v/>
      </c>
      <c r="I20" s="41"/>
    </row>
    <row r="21" spans="2:9">
      <c r="B21" s="32"/>
      <c r="C21" s="35" t="str">
        <f>IFERROR(VLOOKUP('Facture (5)'!B21,Articles!A4:H19,3,0),"")</f>
        <v/>
      </c>
      <c r="D21" s="35"/>
      <c r="E21" s="35"/>
      <c r="F21" s="33" t="str">
        <f>IFERROR(VLOOKUP('Facture (5)'!B21,Articles!A4:H19,6,0),"")</f>
        <v/>
      </c>
      <c r="G21" s="32"/>
      <c r="H21" s="40" t="str">
        <f t="shared" si="0"/>
        <v/>
      </c>
      <c r="I21" s="41"/>
    </row>
    <row r="22" spans="2:9">
      <c r="B22" s="32"/>
      <c r="C22" s="35" t="str">
        <f>IFERROR(VLOOKUP('Facture (5)'!B22,Articles!A5:H20,3,0),"")</f>
        <v/>
      </c>
      <c r="D22" s="35"/>
      <c r="E22" s="35"/>
      <c r="F22" s="33" t="str">
        <f>IFERROR(VLOOKUP('Facture (5)'!B22,Articles!A5:H20,6,0),"")</f>
        <v/>
      </c>
      <c r="G22" s="32"/>
      <c r="H22" s="40" t="str">
        <f t="shared" si="0"/>
        <v/>
      </c>
      <c r="I22" s="41"/>
    </row>
    <row r="23" spans="2:9">
      <c r="B23" s="32"/>
      <c r="C23" s="35" t="str">
        <f>IFERROR(VLOOKUP('Facture (5)'!B23,Articles!A6:H21,3,0),"")</f>
        <v/>
      </c>
      <c r="D23" s="35"/>
      <c r="E23" s="35"/>
      <c r="F23" s="33" t="str">
        <f>IFERROR(VLOOKUP('Facture (5)'!B23,Articles!A6:H21,6,0),"")</f>
        <v/>
      </c>
      <c r="G23" s="32"/>
      <c r="H23" s="40" t="str">
        <f t="shared" si="0"/>
        <v/>
      </c>
      <c r="I23" s="41"/>
    </row>
    <row r="24" spans="2:9">
      <c r="B24" s="32"/>
      <c r="C24" s="35" t="str">
        <f>IFERROR(VLOOKUP('Facture (5)'!B24,Articles!A7:H22,3,0),"")</f>
        <v/>
      </c>
      <c r="D24" s="35"/>
      <c r="E24" s="35"/>
      <c r="F24" s="33" t="str">
        <f>IFERROR(VLOOKUP('Facture (5)'!B24,Articles!A7:H22,6,0),"")</f>
        <v/>
      </c>
      <c r="G24" s="32"/>
      <c r="H24" s="40" t="str">
        <f t="shared" si="0"/>
        <v/>
      </c>
      <c r="I24" s="41"/>
    </row>
    <row r="25" spans="2:9">
      <c r="B25" s="32"/>
      <c r="C25" s="35" t="str">
        <f>IFERROR(VLOOKUP('Facture (5)'!B25,Articles!A8:H23,3,0),"")</f>
        <v/>
      </c>
      <c r="D25" s="35"/>
      <c r="E25" s="35"/>
      <c r="F25" s="33" t="str">
        <f>IFERROR(VLOOKUP('Facture (5)'!B25,Articles!A8:H23,6,0),"")</f>
        <v/>
      </c>
      <c r="G25" s="32"/>
      <c r="H25" s="40" t="str">
        <f t="shared" si="0"/>
        <v/>
      </c>
      <c r="I25" s="41"/>
    </row>
    <row r="26" spans="2:9">
      <c r="B26" s="32"/>
      <c r="C26" s="35" t="str">
        <f>IFERROR(VLOOKUP('Facture (5)'!B26,Articles!A9:H24,3,0),"")</f>
        <v/>
      </c>
      <c r="D26" s="35"/>
      <c r="E26" s="35"/>
      <c r="F26" s="33" t="str">
        <f>IFERROR(VLOOKUP('Facture (5)'!B26,Articles!A9:H24,6,0),"")</f>
        <v/>
      </c>
      <c r="G26" s="32"/>
      <c r="H26" s="40" t="str">
        <f t="shared" si="0"/>
        <v/>
      </c>
      <c r="I26" s="41"/>
    </row>
    <row r="27" spans="2:9">
      <c r="B27" s="32"/>
      <c r="C27" s="35" t="str">
        <f>IFERROR(VLOOKUP('Facture (5)'!B27,Articles!A10:H25,3,0),"")</f>
        <v/>
      </c>
      <c r="D27" s="35"/>
      <c r="E27" s="35"/>
      <c r="F27" s="33" t="str">
        <f>IFERROR(VLOOKUP('Facture (5)'!B27,Articles!A10:H25,6,0),"")</f>
        <v/>
      </c>
      <c r="G27" s="32"/>
      <c r="H27" s="40" t="str">
        <f t="shared" si="0"/>
        <v/>
      </c>
      <c r="I27" s="41"/>
    </row>
    <row r="28" spans="2:9">
      <c r="B28" s="32"/>
      <c r="C28" s="35" t="str">
        <f>IFERROR(VLOOKUP('Facture (5)'!B28,Articles!A11:H26,3,0),"")</f>
        <v/>
      </c>
      <c r="D28" s="35"/>
      <c r="E28" s="35"/>
      <c r="F28" s="33" t="str">
        <f>IFERROR(VLOOKUP('Facture (5)'!B28,Articles!A11:H26,6,0),"")</f>
        <v/>
      </c>
      <c r="G28" s="32"/>
      <c r="H28" s="40" t="str">
        <f t="shared" si="0"/>
        <v/>
      </c>
      <c r="I28" s="41"/>
    </row>
    <row r="29" spans="2:9">
      <c r="B29" s="32"/>
      <c r="C29" s="35" t="str">
        <f>IFERROR(VLOOKUP('Facture (5)'!B29,Articles!A12:H27,3,0),"")</f>
        <v/>
      </c>
      <c r="D29" s="35"/>
      <c r="E29" s="35"/>
      <c r="F29" s="33" t="str">
        <f>IFERROR(VLOOKUP('Facture (5)'!B29,Articles!A12:H27,6,0),"")</f>
        <v/>
      </c>
      <c r="G29" s="32"/>
      <c r="H29" s="40" t="str">
        <f t="shared" si="0"/>
        <v/>
      </c>
      <c r="I29" s="41"/>
    </row>
    <row r="30" spans="2:9">
      <c r="B30" s="32"/>
      <c r="C30" s="35" t="str">
        <f>IFERROR(VLOOKUP('Facture (5)'!B30,Articles!A13:H28,3,0),"")</f>
        <v/>
      </c>
      <c r="D30" s="35"/>
      <c r="E30" s="35"/>
      <c r="F30" s="33" t="str">
        <f>IFERROR(VLOOKUP('Facture (5)'!B30,Articles!A13:H28,6,0),"")</f>
        <v/>
      </c>
      <c r="G30" s="32"/>
      <c r="H30" s="40" t="str">
        <f t="shared" si="0"/>
        <v/>
      </c>
      <c r="I30" s="41"/>
    </row>
    <row r="31" spans="2:9">
      <c r="B31" s="32"/>
      <c r="C31" s="35" t="str">
        <f>IFERROR(VLOOKUP('Facture (5)'!B31,Articles!A14:H29,3,0),"")</f>
        <v/>
      </c>
      <c r="D31" s="35"/>
      <c r="E31" s="35"/>
      <c r="F31" s="33" t="str">
        <f>IFERROR(VLOOKUP('Facture (5)'!B31,Articles!A14:H29,6,0),"")</f>
        <v/>
      </c>
      <c r="G31" s="32"/>
      <c r="H31" s="40" t="str">
        <f t="shared" si="0"/>
        <v/>
      </c>
      <c r="I31" s="41"/>
    </row>
    <row r="32" spans="2:9">
      <c r="B32" s="32"/>
      <c r="C32" s="35" t="str">
        <f>IFERROR(VLOOKUP('Facture (5)'!B32,Articles!A15:H30,3,0),"")</f>
        <v/>
      </c>
      <c r="D32" s="35"/>
      <c r="E32" s="35"/>
      <c r="F32" s="33" t="str">
        <f>IFERROR(VLOOKUP('Facture (5)'!B32,Articles!A15:H30,6,0),"")</f>
        <v/>
      </c>
      <c r="G32" s="32"/>
      <c r="H32" s="40" t="str">
        <f t="shared" si="0"/>
        <v/>
      </c>
      <c r="I32" s="41"/>
    </row>
    <row r="33" spans="2:9">
      <c r="B33" s="32"/>
      <c r="C33" s="35" t="str">
        <f>IFERROR(VLOOKUP('Facture (5)'!B33,Articles!A16:H31,3,0),"")</f>
        <v/>
      </c>
      <c r="D33" s="35"/>
      <c r="E33" s="35"/>
      <c r="F33" s="33" t="str">
        <f>IFERROR(VLOOKUP('Facture (5)'!B33,Articles!A16:H31,6,0),"")</f>
        <v/>
      </c>
      <c r="G33" s="32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588.13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123.5073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711.63729999999998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</sheetData>
  <mergeCells count="38">
    <mergeCell ref="C19:E19"/>
    <mergeCell ref="H19:I19"/>
    <mergeCell ref="A1:J1"/>
    <mergeCell ref="C17:E17"/>
    <mergeCell ref="H17:I17"/>
    <mergeCell ref="C18:E18"/>
    <mergeCell ref="H18:I18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H37:I37"/>
    <mergeCell ref="C32:E32"/>
    <mergeCell ref="H32:I32"/>
    <mergeCell ref="C33:E33"/>
    <mergeCell ref="H33:I33"/>
    <mergeCell ref="H35:I35"/>
    <mergeCell ref="H36:I36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A11B624-4088-44F7-A4C7-D7F527385EE6}">
          <x14:formula1>
            <xm:f>Articles!$A$18:$A$32</xm:f>
          </x14:formula1>
          <xm:sqref>G18:G33</xm:sqref>
        </x14:dataValidation>
        <x14:dataValidation type="list" allowBlank="1" showInputMessage="1" showErrorMessage="1" xr:uid="{733C79D2-91A1-4BCB-9C36-162ED7788896}">
          <x14:formula1>
            <xm:f>Clients!$A$2:$A$16</xm:f>
          </x14:formula1>
          <xm:sqref>C11</xm:sqref>
        </x14:dataValidation>
        <x14:dataValidation type="list" allowBlank="1" showInputMessage="1" showErrorMessage="1" xr:uid="{2DE6942B-5115-40A9-B798-37FF20D75BBE}">
          <x14:formula1>
            <xm:f>Articles!$A$2:$A$16</xm:f>
          </x14:formula1>
          <xm:sqref>B18:B33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</sheetPr>
  <dimension ref="A1:J40"/>
  <sheetViews>
    <sheetView zoomScale="85" zoomScaleNormal="85" workbookViewId="0">
      <selection activeCell="G18" sqref="G18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IFERROR(VLOOKUP('Facture (6)'!C11,Clients!$A$1:$I$16,3,0),"")</f>
        <v/>
      </c>
      <c r="H9" s="23" t="str">
        <f>IFERROR(VLOOKUP('Facture (6)'!$C$11,Clients!$A$1:$I$16,4,0),"")</f>
        <v/>
      </c>
    </row>
    <row r="10" spans="1:10">
      <c r="F10" t="s">
        <v>166</v>
      </c>
      <c r="G10" s="25" t="str">
        <f>IFERROR(VLOOKUP('Facture (6)'!$C$11,Clients!$A$1:$I$16,5,0),"")</f>
        <v/>
      </c>
      <c r="I10" s="26" t="str">
        <f>IFERROR(VLOOKUP('Facture (6)'!$C$11,Clients!$A$1:$I$16,6,0),"")</f>
        <v/>
      </c>
    </row>
    <row r="11" spans="1:10">
      <c r="B11" s="17" t="s">
        <v>168</v>
      </c>
      <c r="C11" s="1"/>
      <c r="G11" s="24" t="str">
        <f>IFERROR(VLOOKUP('Facture (6)'!$C$11,Clients!$A$1:$I$16,7,0),"")</f>
        <v/>
      </c>
      <c r="H11" s="24" t="str">
        <f>IFERROR(VLOOKUP('Facture (6)'!$C$11,Clients!$A$1:$I$16,8,0),"")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32"/>
    </row>
    <row r="14" spans="1:10">
      <c r="B14" s="17" t="s">
        <v>171</v>
      </c>
      <c r="C14" s="32"/>
      <c r="E14" s="19"/>
    </row>
    <row r="15" spans="1:10">
      <c r="B15" s="17" t="s">
        <v>178</v>
      </c>
      <c r="C15" s="7" t="str">
        <f>IFERROR(VLOOKUP('Facture (6)'!$C$11,Clients!$A$1:$I$16,2,0),"")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34" t="s">
        <v>135</v>
      </c>
      <c r="C18" s="35" t="str">
        <f>IFERROR(VLOOKUP('Facture (6)'!B18,Articles!A1:H16,3,0),"")</f>
        <v>Couvre-toit coulissant verre avec étancheité</v>
      </c>
      <c r="D18" s="35"/>
      <c r="E18" s="35"/>
      <c r="F18" s="33">
        <f>IFERROR(VLOOKUP('Facture (6)'!B18,Articles!A1:H16,6,0),"")</f>
        <v>588.13</v>
      </c>
      <c r="G18" s="32">
        <v>1</v>
      </c>
      <c r="H18" s="40">
        <f>IFERROR(F18*G18,"")</f>
        <v>588.13</v>
      </c>
      <c r="I18" s="41"/>
    </row>
    <row r="19" spans="2:9">
      <c r="B19" s="32"/>
      <c r="C19" s="35" t="str">
        <f>IFERROR(VLOOKUP('Facture (6)'!B19,Articles!A2:H17,3,0),"")</f>
        <v/>
      </c>
      <c r="D19" s="35"/>
      <c r="E19" s="35"/>
      <c r="F19" s="33" t="str">
        <f>IFERROR(VLOOKUP('Facture (6)'!B19,Articles!A2:H17,6,0),"")</f>
        <v/>
      </c>
      <c r="G19" s="32"/>
      <c r="H19" s="40" t="str">
        <f t="shared" ref="H19:H33" si="0">IFERROR(F19*G19,"")</f>
        <v/>
      </c>
      <c r="I19" s="41"/>
    </row>
    <row r="20" spans="2:9">
      <c r="B20" s="32"/>
      <c r="C20" s="35" t="str">
        <f>IFERROR(VLOOKUP('Facture (6)'!B20,Articles!A3:H18,3,0),"")</f>
        <v/>
      </c>
      <c r="D20" s="35"/>
      <c r="E20" s="35"/>
      <c r="F20" s="33" t="str">
        <f>IFERROR(VLOOKUP('Facture (6)'!B20,Articles!A3:H18,6,0),"")</f>
        <v/>
      </c>
      <c r="G20" s="32"/>
      <c r="H20" s="40" t="str">
        <f t="shared" si="0"/>
        <v/>
      </c>
      <c r="I20" s="41"/>
    </row>
    <row r="21" spans="2:9">
      <c r="B21" s="32"/>
      <c r="C21" s="35" t="str">
        <f>IFERROR(VLOOKUP('Facture (6)'!B21,Articles!A4:H19,3,0),"")</f>
        <v/>
      </c>
      <c r="D21" s="35"/>
      <c r="E21" s="35"/>
      <c r="F21" s="33" t="str">
        <f>IFERROR(VLOOKUP('Facture (6)'!B21,Articles!A4:H19,6,0),"")</f>
        <v/>
      </c>
      <c r="G21" s="32"/>
      <c r="H21" s="40" t="str">
        <f t="shared" si="0"/>
        <v/>
      </c>
      <c r="I21" s="41"/>
    </row>
    <row r="22" spans="2:9">
      <c r="B22" s="32"/>
      <c r="C22" s="35" t="str">
        <f>IFERROR(VLOOKUP('Facture (6)'!B22,Articles!A5:H20,3,0),"")</f>
        <v/>
      </c>
      <c r="D22" s="35"/>
      <c r="E22" s="35"/>
      <c r="F22" s="33" t="str">
        <f>IFERROR(VLOOKUP('Facture (6)'!B22,Articles!A5:H20,6,0),"")</f>
        <v/>
      </c>
      <c r="G22" s="32"/>
      <c r="H22" s="40" t="str">
        <f t="shared" si="0"/>
        <v/>
      </c>
      <c r="I22" s="41"/>
    </row>
    <row r="23" spans="2:9">
      <c r="B23" s="32"/>
      <c r="C23" s="35" t="str">
        <f>IFERROR(VLOOKUP('Facture (6)'!B23,Articles!A6:H21,3,0),"")</f>
        <v/>
      </c>
      <c r="D23" s="35"/>
      <c r="E23" s="35"/>
      <c r="F23" s="33" t="str">
        <f>IFERROR(VLOOKUP('Facture (6)'!B23,Articles!A6:H21,6,0),"")</f>
        <v/>
      </c>
      <c r="G23" s="32"/>
      <c r="H23" s="40" t="str">
        <f t="shared" si="0"/>
        <v/>
      </c>
      <c r="I23" s="41"/>
    </row>
    <row r="24" spans="2:9">
      <c r="B24" s="32"/>
      <c r="C24" s="35" t="str">
        <f>IFERROR(VLOOKUP('Facture (6)'!B24,Articles!A7:H22,3,0),"")</f>
        <v/>
      </c>
      <c r="D24" s="35"/>
      <c r="E24" s="35"/>
      <c r="F24" s="33" t="str">
        <f>IFERROR(VLOOKUP('Facture (6)'!B24,Articles!A7:H22,6,0),"")</f>
        <v/>
      </c>
      <c r="G24" s="32"/>
      <c r="H24" s="40" t="str">
        <f t="shared" si="0"/>
        <v/>
      </c>
      <c r="I24" s="41"/>
    </row>
    <row r="25" spans="2:9">
      <c r="B25" s="32"/>
      <c r="C25" s="35" t="str">
        <f>IFERROR(VLOOKUP('Facture (6)'!B25,Articles!A8:H23,3,0),"")</f>
        <v/>
      </c>
      <c r="D25" s="35"/>
      <c r="E25" s="35"/>
      <c r="F25" s="33" t="str">
        <f>IFERROR(VLOOKUP('Facture (6)'!B25,Articles!A8:H23,6,0),"")</f>
        <v/>
      </c>
      <c r="G25" s="32"/>
      <c r="H25" s="40" t="str">
        <f t="shared" si="0"/>
        <v/>
      </c>
      <c r="I25" s="41"/>
    </row>
    <row r="26" spans="2:9">
      <c r="B26" s="32"/>
      <c r="C26" s="35" t="str">
        <f>IFERROR(VLOOKUP('Facture (6)'!B26,Articles!A9:H24,3,0),"")</f>
        <v/>
      </c>
      <c r="D26" s="35"/>
      <c r="E26" s="35"/>
      <c r="F26" s="33" t="str">
        <f>IFERROR(VLOOKUP('Facture (6)'!B26,Articles!A9:H24,6,0),"")</f>
        <v/>
      </c>
      <c r="G26" s="32"/>
      <c r="H26" s="40" t="str">
        <f t="shared" si="0"/>
        <v/>
      </c>
      <c r="I26" s="41"/>
    </row>
    <row r="27" spans="2:9">
      <c r="B27" s="32"/>
      <c r="C27" s="35" t="str">
        <f>IFERROR(VLOOKUP('Facture (6)'!B27,Articles!A10:H25,3,0),"")</f>
        <v/>
      </c>
      <c r="D27" s="35"/>
      <c r="E27" s="35"/>
      <c r="F27" s="33" t="str">
        <f>IFERROR(VLOOKUP('Facture (6)'!B27,Articles!A10:H25,6,0),"")</f>
        <v/>
      </c>
      <c r="G27" s="32"/>
      <c r="H27" s="40" t="str">
        <f t="shared" si="0"/>
        <v/>
      </c>
      <c r="I27" s="41"/>
    </row>
    <row r="28" spans="2:9">
      <c r="B28" s="32"/>
      <c r="C28" s="35" t="str">
        <f>IFERROR(VLOOKUP('Facture (6)'!B28,Articles!A11:H26,3,0),"")</f>
        <v/>
      </c>
      <c r="D28" s="35"/>
      <c r="E28" s="35"/>
      <c r="F28" s="33" t="str">
        <f>IFERROR(VLOOKUP('Facture (6)'!B28,Articles!A11:H26,6,0),"")</f>
        <v/>
      </c>
      <c r="G28" s="32"/>
      <c r="H28" s="40" t="str">
        <f t="shared" si="0"/>
        <v/>
      </c>
      <c r="I28" s="41"/>
    </row>
    <row r="29" spans="2:9">
      <c r="B29" s="32"/>
      <c r="C29" s="35" t="str">
        <f>IFERROR(VLOOKUP('Facture (6)'!B29,Articles!A12:H27,3,0),"")</f>
        <v/>
      </c>
      <c r="D29" s="35"/>
      <c r="E29" s="35"/>
      <c r="F29" s="33" t="str">
        <f>IFERROR(VLOOKUP('Facture (6)'!B29,Articles!A12:H27,6,0),"")</f>
        <v/>
      </c>
      <c r="G29" s="32"/>
      <c r="H29" s="40" t="str">
        <f t="shared" si="0"/>
        <v/>
      </c>
      <c r="I29" s="41"/>
    </row>
    <row r="30" spans="2:9">
      <c r="B30" s="32"/>
      <c r="C30" s="35" t="str">
        <f>IFERROR(VLOOKUP('Facture (6)'!B30,Articles!A13:H28,3,0),"")</f>
        <v/>
      </c>
      <c r="D30" s="35"/>
      <c r="E30" s="35"/>
      <c r="F30" s="33" t="str">
        <f>IFERROR(VLOOKUP('Facture (6)'!B30,Articles!A13:H28,6,0),"")</f>
        <v/>
      </c>
      <c r="G30" s="32"/>
      <c r="H30" s="40" t="str">
        <f t="shared" si="0"/>
        <v/>
      </c>
      <c r="I30" s="41"/>
    </row>
    <row r="31" spans="2:9">
      <c r="B31" s="32"/>
      <c r="C31" s="35" t="str">
        <f>IFERROR(VLOOKUP('Facture (6)'!B31,Articles!A14:H29,3,0),"")</f>
        <v/>
      </c>
      <c r="D31" s="35"/>
      <c r="E31" s="35"/>
      <c r="F31" s="33" t="str">
        <f>IFERROR(VLOOKUP('Facture (6)'!B31,Articles!A14:H29,6,0),"")</f>
        <v/>
      </c>
      <c r="G31" s="32"/>
      <c r="H31" s="40" t="str">
        <f t="shared" si="0"/>
        <v/>
      </c>
      <c r="I31" s="41"/>
    </row>
    <row r="32" spans="2:9">
      <c r="B32" s="32"/>
      <c r="C32" s="35" t="str">
        <f>IFERROR(VLOOKUP('Facture (6)'!B32,Articles!A15:H30,3,0),"")</f>
        <v/>
      </c>
      <c r="D32" s="35"/>
      <c r="E32" s="35"/>
      <c r="F32" s="33" t="str">
        <f>IFERROR(VLOOKUP('Facture (6)'!B32,Articles!A15:H30,6,0),"")</f>
        <v/>
      </c>
      <c r="G32" s="32"/>
      <c r="H32" s="40" t="str">
        <f t="shared" si="0"/>
        <v/>
      </c>
      <c r="I32" s="41"/>
    </row>
    <row r="33" spans="2:9">
      <c r="B33" s="32"/>
      <c r="C33" s="35" t="str">
        <f>IFERROR(VLOOKUP('Facture (6)'!B33,Articles!A16:H31,3,0),"")</f>
        <v/>
      </c>
      <c r="D33" s="35"/>
      <c r="E33" s="35"/>
      <c r="F33" s="33" t="str">
        <f>IFERROR(VLOOKUP('Facture (6)'!B33,Articles!A16:H31,6,0),"")</f>
        <v/>
      </c>
      <c r="G33" s="32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588.13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123.5073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711.63729999999998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</sheetData>
  <mergeCells count="38">
    <mergeCell ref="C19:E19"/>
    <mergeCell ref="H19:I19"/>
    <mergeCell ref="A1:J1"/>
    <mergeCell ref="C17:E17"/>
    <mergeCell ref="H17:I17"/>
    <mergeCell ref="C18:E18"/>
    <mergeCell ref="H18:I18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H37:I37"/>
    <mergeCell ref="C32:E32"/>
    <mergeCell ref="H32:I32"/>
    <mergeCell ref="C33:E33"/>
    <mergeCell ref="H33:I33"/>
    <mergeCell ref="H35:I35"/>
    <mergeCell ref="H36:I36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4BB5E87-E2A0-4E0F-8B05-EF89DF52ADF5}">
          <x14:formula1>
            <xm:f>Clients!$A$2:$A$16</xm:f>
          </x14:formula1>
          <xm:sqref>C11</xm:sqref>
        </x14:dataValidation>
        <x14:dataValidation type="list" allowBlank="1" showInputMessage="1" showErrorMessage="1" xr:uid="{5B3BEC0D-2235-4AF6-87A1-C845794A9A81}">
          <x14:formula1>
            <xm:f>Articles!$A$18:$A$32</xm:f>
          </x14:formula1>
          <xm:sqref>G18:G33</xm:sqref>
        </x14:dataValidation>
        <x14:dataValidation type="list" allowBlank="1" showInputMessage="1" showErrorMessage="1" xr:uid="{34CD7454-62FD-4E0F-9320-295409C7BCEB}">
          <x14:formula1>
            <xm:f>Articles!$A$2:$A$16</xm:f>
          </x14:formula1>
          <xm:sqref>B18:B33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00000"/>
  </sheetPr>
  <dimension ref="A1:J40"/>
  <sheetViews>
    <sheetView zoomScale="85" zoomScaleNormal="85" workbookViewId="0">
      <selection activeCell="G18" sqref="G18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IFERROR(VLOOKUP('Facture (7)'!C11,Clients!$A$1:$I$16,3,0),"")</f>
        <v/>
      </c>
      <c r="H9" s="23" t="str">
        <f>IFERROR(VLOOKUP('Facture (7)'!$C$11,Clients!$A$1:$I$16,4,0),"")</f>
        <v/>
      </c>
    </row>
    <row r="10" spans="1:10">
      <c r="F10" t="s">
        <v>166</v>
      </c>
      <c r="G10" s="25" t="str">
        <f>IFERROR(VLOOKUP('Facture (7)'!$C$11,Clients!$A$1:$I$16,5,0),"")</f>
        <v/>
      </c>
      <c r="I10" s="26" t="str">
        <f>IFERROR(VLOOKUP('Facture (7)'!$C$11,Clients!$A$1:$I$16,6,0),"")</f>
        <v/>
      </c>
    </row>
    <row r="11" spans="1:10">
      <c r="B11" s="17" t="s">
        <v>168</v>
      </c>
      <c r="C11" s="1"/>
      <c r="G11" s="24" t="str">
        <f>IFERROR(VLOOKUP('Facture (7)'!$C$11,Clients!$A$1:$I$16,7,0),"")</f>
        <v/>
      </c>
      <c r="H11" s="24" t="str">
        <f>IFERROR(VLOOKUP('Facture (7)'!$C$11,Clients!$A$1:$I$16,8,0),"")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32"/>
    </row>
    <row r="14" spans="1:10">
      <c r="B14" s="17" t="s">
        <v>171</v>
      </c>
      <c r="C14" s="32"/>
      <c r="E14" s="19"/>
    </row>
    <row r="15" spans="1:10">
      <c r="B15" s="17" t="s">
        <v>178</v>
      </c>
      <c r="C15" s="7" t="str">
        <f>IFERROR(VLOOKUP('Facture (7)'!$C$11,Clients!$A$1:$I$16,2,0),"")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34" t="s">
        <v>135</v>
      </c>
      <c r="C18" s="35" t="str">
        <f>IFERROR(VLOOKUP('Facture (7)'!B18,Articles!A1:H16,3,0),"")</f>
        <v>Couvre-toit coulissant verre avec étancheité</v>
      </c>
      <c r="D18" s="35"/>
      <c r="E18" s="35"/>
      <c r="F18" s="33">
        <f>IFERROR(VLOOKUP('Facture (7)'!B18,Articles!A1:H16,6,0),"")</f>
        <v>588.13</v>
      </c>
      <c r="G18" s="32">
        <v>1</v>
      </c>
      <c r="H18" s="40">
        <f>IFERROR(F18*G18,"")</f>
        <v>588.13</v>
      </c>
      <c r="I18" s="41"/>
    </row>
    <row r="19" spans="2:9">
      <c r="B19" s="32"/>
      <c r="C19" s="35" t="str">
        <f>IFERROR(VLOOKUP('Facture (7)'!B19,Articles!A2:H17,3,0),"")</f>
        <v/>
      </c>
      <c r="D19" s="35"/>
      <c r="E19" s="35"/>
      <c r="F19" s="33" t="str">
        <f>IFERROR(VLOOKUP('Facture (7)'!B19,Articles!A2:H17,6,0),"")</f>
        <v/>
      </c>
      <c r="G19" s="32"/>
      <c r="H19" s="40" t="str">
        <f t="shared" ref="H19:H33" si="0">IFERROR(F19*G19,"")</f>
        <v/>
      </c>
      <c r="I19" s="41"/>
    </row>
    <row r="20" spans="2:9">
      <c r="B20" s="32"/>
      <c r="C20" s="35" t="str">
        <f>IFERROR(VLOOKUP('Facture (7)'!B20,Articles!A3:H18,3,0),"")</f>
        <v/>
      </c>
      <c r="D20" s="35"/>
      <c r="E20" s="35"/>
      <c r="F20" s="33" t="str">
        <f>IFERROR(VLOOKUP('Facture (7)'!B20,Articles!A3:H18,6,0),"")</f>
        <v/>
      </c>
      <c r="G20" s="32"/>
      <c r="H20" s="40" t="str">
        <f t="shared" si="0"/>
        <v/>
      </c>
      <c r="I20" s="41"/>
    </row>
    <row r="21" spans="2:9">
      <c r="B21" s="32"/>
      <c r="C21" s="35" t="str">
        <f>IFERROR(VLOOKUP('Facture (7)'!B21,Articles!A4:H19,3,0),"")</f>
        <v/>
      </c>
      <c r="D21" s="35"/>
      <c r="E21" s="35"/>
      <c r="F21" s="33" t="str">
        <f>IFERROR(VLOOKUP('Facture (7)'!B21,Articles!A4:H19,6,0),"")</f>
        <v/>
      </c>
      <c r="G21" s="32"/>
      <c r="H21" s="40" t="str">
        <f t="shared" si="0"/>
        <v/>
      </c>
      <c r="I21" s="41"/>
    </row>
    <row r="22" spans="2:9">
      <c r="B22" s="32"/>
      <c r="C22" s="35" t="str">
        <f>IFERROR(VLOOKUP('Facture (7)'!B22,Articles!A5:H20,3,0),"")</f>
        <v/>
      </c>
      <c r="D22" s="35"/>
      <c r="E22" s="35"/>
      <c r="F22" s="33" t="str">
        <f>IFERROR(VLOOKUP('Facture (7)'!B22,Articles!A5:H20,6,0),"")</f>
        <v/>
      </c>
      <c r="G22" s="32"/>
      <c r="H22" s="40" t="str">
        <f t="shared" si="0"/>
        <v/>
      </c>
      <c r="I22" s="41"/>
    </row>
    <row r="23" spans="2:9">
      <c r="B23" s="32"/>
      <c r="C23" s="35" t="str">
        <f>IFERROR(VLOOKUP('Facture (7)'!B23,Articles!A6:H21,3,0),"")</f>
        <v/>
      </c>
      <c r="D23" s="35"/>
      <c r="E23" s="35"/>
      <c r="F23" s="33" t="str">
        <f>IFERROR(VLOOKUP('Facture (7)'!B23,Articles!A6:H21,6,0),"")</f>
        <v/>
      </c>
      <c r="G23" s="32"/>
      <c r="H23" s="40" t="str">
        <f t="shared" si="0"/>
        <v/>
      </c>
      <c r="I23" s="41"/>
    </row>
    <row r="24" spans="2:9">
      <c r="B24" s="32"/>
      <c r="C24" s="35" t="str">
        <f>IFERROR(VLOOKUP('Facture (7)'!B24,Articles!A7:H22,3,0),"")</f>
        <v/>
      </c>
      <c r="D24" s="35"/>
      <c r="E24" s="35"/>
      <c r="F24" s="33" t="str">
        <f>IFERROR(VLOOKUP('Facture (7)'!B24,Articles!A7:H22,6,0),"")</f>
        <v/>
      </c>
      <c r="G24" s="32"/>
      <c r="H24" s="40" t="str">
        <f t="shared" si="0"/>
        <v/>
      </c>
      <c r="I24" s="41"/>
    </row>
    <row r="25" spans="2:9">
      <c r="B25" s="32"/>
      <c r="C25" s="35" t="str">
        <f>IFERROR(VLOOKUP('Facture (7)'!B25,Articles!A8:H23,3,0),"")</f>
        <v/>
      </c>
      <c r="D25" s="35"/>
      <c r="E25" s="35"/>
      <c r="F25" s="33" t="str">
        <f>IFERROR(VLOOKUP('Facture (7)'!B25,Articles!A8:H23,6,0),"")</f>
        <v/>
      </c>
      <c r="G25" s="32"/>
      <c r="H25" s="40" t="str">
        <f t="shared" si="0"/>
        <v/>
      </c>
      <c r="I25" s="41"/>
    </row>
    <row r="26" spans="2:9">
      <c r="B26" s="32"/>
      <c r="C26" s="35" t="str">
        <f>IFERROR(VLOOKUP('Facture (7)'!B26,Articles!A9:H24,3,0),"")</f>
        <v/>
      </c>
      <c r="D26" s="35"/>
      <c r="E26" s="35"/>
      <c r="F26" s="33" t="str">
        <f>IFERROR(VLOOKUP('Facture (7)'!B26,Articles!A9:H24,6,0),"")</f>
        <v/>
      </c>
      <c r="G26" s="32"/>
      <c r="H26" s="40" t="str">
        <f t="shared" si="0"/>
        <v/>
      </c>
      <c r="I26" s="41"/>
    </row>
    <row r="27" spans="2:9">
      <c r="B27" s="32"/>
      <c r="C27" s="35" t="str">
        <f>IFERROR(VLOOKUP('Facture (7)'!B27,Articles!A10:H25,3,0),"")</f>
        <v/>
      </c>
      <c r="D27" s="35"/>
      <c r="E27" s="35"/>
      <c r="F27" s="33" t="str">
        <f>IFERROR(VLOOKUP('Facture (7)'!B27,Articles!A10:H25,6,0),"")</f>
        <v/>
      </c>
      <c r="G27" s="32"/>
      <c r="H27" s="40" t="str">
        <f t="shared" si="0"/>
        <v/>
      </c>
      <c r="I27" s="41"/>
    </row>
    <row r="28" spans="2:9">
      <c r="B28" s="32"/>
      <c r="C28" s="35" t="str">
        <f>IFERROR(VLOOKUP('Facture (7)'!B28,Articles!A11:H26,3,0),"")</f>
        <v/>
      </c>
      <c r="D28" s="35"/>
      <c r="E28" s="35"/>
      <c r="F28" s="33" t="str">
        <f>IFERROR(VLOOKUP('Facture (7)'!B28,Articles!A11:H26,6,0),"")</f>
        <v/>
      </c>
      <c r="G28" s="32"/>
      <c r="H28" s="40" t="str">
        <f t="shared" si="0"/>
        <v/>
      </c>
      <c r="I28" s="41"/>
    </row>
    <row r="29" spans="2:9">
      <c r="B29" s="32"/>
      <c r="C29" s="35" t="str">
        <f>IFERROR(VLOOKUP('Facture (7)'!B29,Articles!A12:H27,3,0),"")</f>
        <v/>
      </c>
      <c r="D29" s="35"/>
      <c r="E29" s="35"/>
      <c r="F29" s="33" t="str">
        <f>IFERROR(VLOOKUP('Facture (7)'!B29,Articles!A12:H27,6,0),"")</f>
        <v/>
      </c>
      <c r="G29" s="32"/>
      <c r="H29" s="40" t="str">
        <f t="shared" si="0"/>
        <v/>
      </c>
      <c r="I29" s="41"/>
    </row>
    <row r="30" spans="2:9">
      <c r="B30" s="32"/>
      <c r="C30" s="35" t="str">
        <f>IFERROR(VLOOKUP('Facture (7)'!B30,Articles!A13:H28,3,0),"")</f>
        <v/>
      </c>
      <c r="D30" s="35"/>
      <c r="E30" s="35"/>
      <c r="F30" s="33" t="str">
        <f>IFERROR(VLOOKUP('Facture (7)'!B30,Articles!A13:H28,6,0),"")</f>
        <v/>
      </c>
      <c r="G30" s="32"/>
      <c r="H30" s="40" t="str">
        <f t="shared" si="0"/>
        <v/>
      </c>
      <c r="I30" s="41"/>
    </row>
    <row r="31" spans="2:9">
      <c r="B31" s="32"/>
      <c r="C31" s="35" t="str">
        <f>IFERROR(VLOOKUP('Facture (7)'!B31,Articles!A14:H29,3,0),"")</f>
        <v/>
      </c>
      <c r="D31" s="35"/>
      <c r="E31" s="35"/>
      <c r="F31" s="33" t="str">
        <f>IFERROR(VLOOKUP('Facture (7)'!B31,Articles!A14:H29,6,0),"")</f>
        <v/>
      </c>
      <c r="G31" s="32"/>
      <c r="H31" s="40" t="str">
        <f t="shared" si="0"/>
        <v/>
      </c>
      <c r="I31" s="41"/>
    </row>
    <row r="32" spans="2:9">
      <c r="B32" s="32"/>
      <c r="C32" s="35" t="str">
        <f>IFERROR(VLOOKUP('Facture (7)'!B32,Articles!A15:H30,3,0),"")</f>
        <v/>
      </c>
      <c r="D32" s="35"/>
      <c r="E32" s="35"/>
      <c r="F32" s="33" t="str">
        <f>IFERROR(VLOOKUP('Facture (7)'!B32,Articles!A15:H30,6,0),"")</f>
        <v/>
      </c>
      <c r="G32" s="32"/>
      <c r="H32" s="40" t="str">
        <f t="shared" si="0"/>
        <v/>
      </c>
      <c r="I32" s="41"/>
    </row>
    <row r="33" spans="2:9">
      <c r="B33" s="32"/>
      <c r="C33" s="35" t="str">
        <f>IFERROR(VLOOKUP('Facture (7)'!B33,Articles!A16:H31,3,0),"")</f>
        <v/>
      </c>
      <c r="D33" s="35"/>
      <c r="E33" s="35"/>
      <c r="F33" s="33" t="str">
        <f>IFERROR(VLOOKUP('Facture (7)'!B33,Articles!A16:H31,6,0),"")</f>
        <v/>
      </c>
      <c r="G33" s="32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588.13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123.5073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711.63729999999998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</sheetData>
  <mergeCells count="38">
    <mergeCell ref="C19:E19"/>
    <mergeCell ref="H19:I19"/>
    <mergeCell ref="A1:J1"/>
    <mergeCell ref="C17:E17"/>
    <mergeCell ref="H17:I17"/>
    <mergeCell ref="C18:E18"/>
    <mergeCell ref="H18:I18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H37:I37"/>
    <mergeCell ref="C32:E32"/>
    <mergeCell ref="H32:I32"/>
    <mergeCell ref="C33:E33"/>
    <mergeCell ref="H33:I33"/>
    <mergeCell ref="H35:I35"/>
    <mergeCell ref="H36:I36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2A0627A-1B1B-490F-970D-745B270D5256}">
          <x14:formula1>
            <xm:f>Clients!$A$2:$A$16</xm:f>
          </x14:formula1>
          <xm:sqref>C11</xm:sqref>
        </x14:dataValidation>
        <x14:dataValidation type="list" allowBlank="1" showInputMessage="1" showErrorMessage="1" xr:uid="{67B3358A-BAB8-4124-A6C1-16F30214E494}">
          <x14:formula1>
            <xm:f>Articles!$A$18:$A$32</xm:f>
          </x14:formula1>
          <xm:sqref>G18:G33</xm:sqref>
        </x14:dataValidation>
        <x14:dataValidation type="list" allowBlank="1" showInputMessage="1" showErrorMessage="1" xr:uid="{1EE388A2-2FDC-4EB5-9F74-3E9A051C0F8D}">
          <x14:formula1>
            <xm:f>Articles!$A$2:$A$16</xm:f>
          </x14:formula1>
          <xm:sqref>B18:B33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C00000"/>
  </sheetPr>
  <dimension ref="A1:J40"/>
  <sheetViews>
    <sheetView zoomScale="85" zoomScaleNormal="85" workbookViewId="0">
      <selection activeCell="G18" sqref="G18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IFERROR(VLOOKUP('Facture (8)'!C11,Clients!$A$1:$I$16,3,0),"")</f>
        <v/>
      </c>
      <c r="H9" s="23" t="str">
        <f>IFERROR(VLOOKUP('Facture (8)'!$C$11,Clients!$A$1:$I$16,4,0),"")</f>
        <v/>
      </c>
    </row>
    <row r="10" spans="1:10">
      <c r="F10" t="s">
        <v>166</v>
      </c>
      <c r="G10" s="25" t="str">
        <f>IFERROR(VLOOKUP('Facture (8)'!$C$11,Clients!$A$1:$I$16,5,0),"")</f>
        <v/>
      </c>
      <c r="I10" s="26" t="str">
        <f>IFERROR(VLOOKUP('Facture (8)'!$C$11,Clients!$A$1:$I$16,6,0),"")</f>
        <v/>
      </c>
    </row>
    <row r="11" spans="1:10">
      <c r="B11" s="17" t="s">
        <v>168</v>
      </c>
      <c r="C11" s="1"/>
      <c r="G11" s="24" t="str">
        <f>IFERROR(VLOOKUP('Facture (8)'!$C$11,Clients!$A$1:$I$16,7,0),"")</f>
        <v/>
      </c>
      <c r="H11" s="24" t="str">
        <f>IFERROR(VLOOKUP('Facture (8)'!$C$11,Clients!$A$1:$I$16,8,0),"")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32"/>
    </row>
    <row r="14" spans="1:10">
      <c r="B14" s="17" t="s">
        <v>171</v>
      </c>
      <c r="C14" s="32"/>
      <c r="E14" s="19"/>
    </row>
    <row r="15" spans="1:10">
      <c r="B15" s="17" t="s">
        <v>178</v>
      </c>
      <c r="C15" s="7" t="str">
        <f>IFERROR(VLOOKUP('Facture (8)'!$C$11,Clients!$A$1:$I$16,2,0),"")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34" t="s">
        <v>135</v>
      </c>
      <c r="C18" s="35" t="str">
        <f>IFERROR(VLOOKUP('Facture (8)'!B18,Articles!A1:H16,3,0),"")</f>
        <v>Couvre-toit coulissant verre avec étancheité</v>
      </c>
      <c r="D18" s="35"/>
      <c r="E18" s="35"/>
      <c r="F18" s="33">
        <f>IFERROR(VLOOKUP('Facture (8)'!B18,Articles!A1:H16,6,0),"")</f>
        <v>588.13</v>
      </c>
      <c r="G18" s="32">
        <v>1</v>
      </c>
      <c r="H18" s="40">
        <f>IFERROR(F18*G18,"")</f>
        <v>588.13</v>
      </c>
      <c r="I18" s="41"/>
    </row>
    <row r="19" spans="2:9">
      <c r="B19" s="32"/>
      <c r="C19" s="35" t="str">
        <f>IFERROR(VLOOKUP('Facture (8)'!B19,Articles!A2:H17,3,0),"")</f>
        <v/>
      </c>
      <c r="D19" s="35"/>
      <c r="E19" s="35"/>
      <c r="F19" s="33" t="str">
        <f>IFERROR(VLOOKUP('Facture (8)'!B19,Articles!A2:H17,6,0),"")</f>
        <v/>
      </c>
      <c r="G19" s="32"/>
      <c r="H19" s="40" t="str">
        <f t="shared" ref="H19:H33" si="0">IFERROR(F19*G19,"")</f>
        <v/>
      </c>
      <c r="I19" s="41"/>
    </row>
    <row r="20" spans="2:9">
      <c r="B20" s="32"/>
      <c r="C20" s="35" t="str">
        <f>IFERROR(VLOOKUP('Facture (8)'!B20,Articles!A3:H18,3,0),"")</f>
        <v/>
      </c>
      <c r="D20" s="35"/>
      <c r="E20" s="35"/>
      <c r="F20" s="33" t="str">
        <f>IFERROR(VLOOKUP('Facture (8)'!B20,Articles!A3:H18,6,0),"")</f>
        <v/>
      </c>
      <c r="G20" s="32"/>
      <c r="H20" s="40" t="str">
        <f t="shared" si="0"/>
        <v/>
      </c>
      <c r="I20" s="41"/>
    </row>
    <row r="21" spans="2:9">
      <c r="B21" s="32"/>
      <c r="C21" s="35" t="str">
        <f>IFERROR(VLOOKUP('Facture (8)'!B21,Articles!A4:H19,3,0),"")</f>
        <v/>
      </c>
      <c r="D21" s="35"/>
      <c r="E21" s="35"/>
      <c r="F21" s="33" t="str">
        <f>IFERROR(VLOOKUP('Facture (8)'!B21,Articles!A4:H19,6,0),"")</f>
        <v/>
      </c>
      <c r="G21" s="32"/>
      <c r="H21" s="40" t="str">
        <f t="shared" si="0"/>
        <v/>
      </c>
      <c r="I21" s="41"/>
    </row>
    <row r="22" spans="2:9">
      <c r="B22" s="32"/>
      <c r="C22" s="35" t="str">
        <f>IFERROR(VLOOKUP('Facture (8)'!B22,Articles!A5:H20,3,0),"")</f>
        <v/>
      </c>
      <c r="D22" s="35"/>
      <c r="E22" s="35"/>
      <c r="F22" s="33" t="str">
        <f>IFERROR(VLOOKUP('Facture (8)'!B22,Articles!A5:H20,6,0),"")</f>
        <v/>
      </c>
      <c r="G22" s="32"/>
      <c r="H22" s="40" t="str">
        <f t="shared" si="0"/>
        <v/>
      </c>
      <c r="I22" s="41"/>
    </row>
    <row r="23" spans="2:9">
      <c r="B23" s="32"/>
      <c r="C23" s="35" t="str">
        <f>IFERROR(VLOOKUP('Facture (8)'!B23,Articles!A6:H21,3,0),"")</f>
        <v/>
      </c>
      <c r="D23" s="35"/>
      <c r="E23" s="35"/>
      <c r="F23" s="33" t="str">
        <f>IFERROR(VLOOKUP('Facture (8)'!B23,Articles!A6:H21,6,0),"")</f>
        <v/>
      </c>
      <c r="G23" s="32"/>
      <c r="H23" s="40" t="str">
        <f t="shared" si="0"/>
        <v/>
      </c>
      <c r="I23" s="41"/>
    </row>
    <row r="24" spans="2:9">
      <c r="B24" s="32"/>
      <c r="C24" s="35" t="str">
        <f>IFERROR(VLOOKUP('Facture (8)'!B24,Articles!A7:H22,3,0),"")</f>
        <v/>
      </c>
      <c r="D24" s="35"/>
      <c r="E24" s="35"/>
      <c r="F24" s="33" t="str">
        <f>IFERROR(VLOOKUP('Facture (8)'!B24,Articles!A7:H22,6,0),"")</f>
        <v/>
      </c>
      <c r="G24" s="32"/>
      <c r="H24" s="40" t="str">
        <f t="shared" si="0"/>
        <v/>
      </c>
      <c r="I24" s="41"/>
    </row>
    <row r="25" spans="2:9">
      <c r="B25" s="32"/>
      <c r="C25" s="35" t="str">
        <f>IFERROR(VLOOKUP('Facture (8)'!B25,Articles!A8:H23,3,0),"")</f>
        <v/>
      </c>
      <c r="D25" s="35"/>
      <c r="E25" s="35"/>
      <c r="F25" s="33" t="str">
        <f>IFERROR(VLOOKUP('Facture (8)'!B25,Articles!A8:H23,6,0),"")</f>
        <v/>
      </c>
      <c r="G25" s="32"/>
      <c r="H25" s="40" t="str">
        <f t="shared" si="0"/>
        <v/>
      </c>
      <c r="I25" s="41"/>
    </row>
    <row r="26" spans="2:9">
      <c r="B26" s="32"/>
      <c r="C26" s="35" t="str">
        <f>IFERROR(VLOOKUP('Facture (8)'!B26,Articles!A9:H24,3,0),"")</f>
        <v/>
      </c>
      <c r="D26" s="35"/>
      <c r="E26" s="35"/>
      <c r="F26" s="33" t="str">
        <f>IFERROR(VLOOKUP('Facture (8)'!B26,Articles!A9:H24,6,0),"")</f>
        <v/>
      </c>
      <c r="G26" s="32"/>
      <c r="H26" s="40" t="str">
        <f t="shared" si="0"/>
        <v/>
      </c>
      <c r="I26" s="41"/>
    </row>
    <row r="27" spans="2:9">
      <c r="B27" s="32"/>
      <c r="C27" s="35" t="str">
        <f>IFERROR(VLOOKUP('Facture (8)'!B27,Articles!A10:H25,3,0),"")</f>
        <v/>
      </c>
      <c r="D27" s="35"/>
      <c r="E27" s="35"/>
      <c r="F27" s="33" t="str">
        <f>IFERROR(VLOOKUP('Facture (8)'!B27,Articles!A10:H25,6,0),"")</f>
        <v/>
      </c>
      <c r="G27" s="32"/>
      <c r="H27" s="40" t="str">
        <f t="shared" si="0"/>
        <v/>
      </c>
      <c r="I27" s="41"/>
    </row>
    <row r="28" spans="2:9">
      <c r="B28" s="32"/>
      <c r="C28" s="35" t="str">
        <f>IFERROR(VLOOKUP('Facture (8)'!B28,Articles!A11:H26,3,0),"")</f>
        <v/>
      </c>
      <c r="D28" s="35"/>
      <c r="E28" s="35"/>
      <c r="F28" s="33" t="str">
        <f>IFERROR(VLOOKUP('Facture (8)'!B28,Articles!A11:H26,6,0),"")</f>
        <v/>
      </c>
      <c r="G28" s="32"/>
      <c r="H28" s="40" t="str">
        <f t="shared" si="0"/>
        <v/>
      </c>
      <c r="I28" s="41"/>
    </row>
    <row r="29" spans="2:9">
      <c r="B29" s="32"/>
      <c r="C29" s="35" t="str">
        <f>IFERROR(VLOOKUP('Facture (8)'!B29,Articles!A12:H27,3,0),"")</f>
        <v/>
      </c>
      <c r="D29" s="35"/>
      <c r="E29" s="35"/>
      <c r="F29" s="33" t="str">
        <f>IFERROR(VLOOKUP('Facture (8)'!B29,Articles!A12:H27,6,0),"")</f>
        <v/>
      </c>
      <c r="G29" s="32"/>
      <c r="H29" s="40" t="str">
        <f t="shared" si="0"/>
        <v/>
      </c>
      <c r="I29" s="41"/>
    </row>
    <row r="30" spans="2:9">
      <c r="B30" s="32"/>
      <c r="C30" s="35" t="str">
        <f>IFERROR(VLOOKUP('Facture (8)'!B30,Articles!A13:H28,3,0),"")</f>
        <v/>
      </c>
      <c r="D30" s="35"/>
      <c r="E30" s="35"/>
      <c r="F30" s="33" t="str">
        <f>IFERROR(VLOOKUP('Facture (8)'!B30,Articles!A13:H28,6,0),"")</f>
        <v/>
      </c>
      <c r="G30" s="32"/>
      <c r="H30" s="40" t="str">
        <f t="shared" si="0"/>
        <v/>
      </c>
      <c r="I30" s="41"/>
    </row>
    <row r="31" spans="2:9">
      <c r="B31" s="32"/>
      <c r="C31" s="35" t="str">
        <f>IFERROR(VLOOKUP('Facture (8)'!B31,Articles!A14:H29,3,0),"")</f>
        <v/>
      </c>
      <c r="D31" s="35"/>
      <c r="E31" s="35"/>
      <c r="F31" s="33" t="str">
        <f>IFERROR(VLOOKUP('Facture (8)'!B31,Articles!A14:H29,6,0),"")</f>
        <v/>
      </c>
      <c r="G31" s="32"/>
      <c r="H31" s="40" t="str">
        <f t="shared" si="0"/>
        <v/>
      </c>
      <c r="I31" s="41"/>
    </row>
    <row r="32" spans="2:9">
      <c r="B32" s="32"/>
      <c r="C32" s="35" t="str">
        <f>IFERROR(VLOOKUP('Facture (8)'!B32,Articles!A15:H30,3,0),"")</f>
        <v/>
      </c>
      <c r="D32" s="35"/>
      <c r="E32" s="35"/>
      <c r="F32" s="33" t="str">
        <f>IFERROR(VLOOKUP('Facture (8)'!B32,Articles!A15:H30,6,0),"")</f>
        <v/>
      </c>
      <c r="G32" s="32"/>
      <c r="H32" s="40" t="str">
        <f t="shared" si="0"/>
        <v/>
      </c>
      <c r="I32" s="41"/>
    </row>
    <row r="33" spans="2:9">
      <c r="B33" s="32"/>
      <c r="C33" s="35" t="str">
        <f>IFERROR(VLOOKUP('Facture (8)'!B33,Articles!A16:H31,3,0),"")</f>
        <v/>
      </c>
      <c r="D33" s="35"/>
      <c r="E33" s="35"/>
      <c r="F33" s="33" t="str">
        <f>IFERROR(VLOOKUP('Facture (8)'!B33,Articles!A16:H31,6,0),"")</f>
        <v/>
      </c>
      <c r="G33" s="32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588.13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123.5073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711.63729999999998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</sheetData>
  <mergeCells count="38">
    <mergeCell ref="C19:E19"/>
    <mergeCell ref="H19:I19"/>
    <mergeCell ref="A1:J1"/>
    <mergeCell ref="C17:E17"/>
    <mergeCell ref="H17:I17"/>
    <mergeCell ref="C18:E18"/>
    <mergeCell ref="H18:I18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H37:I37"/>
    <mergeCell ref="C32:E32"/>
    <mergeCell ref="H32:I32"/>
    <mergeCell ref="C33:E33"/>
    <mergeCell ref="H33:I33"/>
    <mergeCell ref="H35:I35"/>
    <mergeCell ref="H36:I36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95086DB-F7D3-427C-9F04-C1B2FC2D6CB0}">
          <x14:formula1>
            <xm:f>Articles!$A$18:$A$32</xm:f>
          </x14:formula1>
          <xm:sqref>G18:G33</xm:sqref>
        </x14:dataValidation>
        <x14:dataValidation type="list" allowBlank="1" showInputMessage="1" showErrorMessage="1" xr:uid="{D6108404-7EB1-41EE-B349-C5B807119597}">
          <x14:formula1>
            <xm:f>Clients!$A$2:$A$16</xm:f>
          </x14:formula1>
          <xm:sqref>C11</xm:sqref>
        </x14:dataValidation>
        <x14:dataValidation type="list" allowBlank="1" showInputMessage="1" showErrorMessage="1" xr:uid="{968D7CFA-65C0-4FD0-9732-095D0B0EBC0D}">
          <x14:formula1>
            <xm:f>Articles!$A$2:$A$16</xm:f>
          </x14:formula1>
          <xm:sqref>B18:B33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00000"/>
  </sheetPr>
  <dimension ref="A1:J44"/>
  <sheetViews>
    <sheetView zoomScale="85" zoomScaleNormal="85" workbookViewId="0">
      <selection activeCell="G18" sqref="G18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IFERROR(VLOOKUP('Facture (9)'!C11,Clients!$A$1:$I$16,3,0),"")</f>
        <v/>
      </c>
      <c r="H9" s="23" t="str">
        <f>IFERROR(VLOOKUP('Facture (9)'!$C$11,Clients!$A$1:$I$16,4,0),"")</f>
        <v/>
      </c>
    </row>
    <row r="10" spans="1:10">
      <c r="F10" t="s">
        <v>166</v>
      </c>
      <c r="G10" s="25" t="str">
        <f>IFERROR(VLOOKUP('Facture (9)'!$C$11,Clients!$A$1:$I$16,5,0),"")</f>
        <v/>
      </c>
      <c r="I10" s="26" t="str">
        <f>IFERROR(VLOOKUP('Facture (9)'!$C$11,Clients!$A$1:$I$16,6,0),"")</f>
        <v/>
      </c>
    </row>
    <row r="11" spans="1:10">
      <c r="B11" s="17" t="s">
        <v>168</v>
      </c>
      <c r="C11" s="1"/>
      <c r="G11" s="24" t="str">
        <f>IFERROR(VLOOKUP('Facture (9)'!$C$11,Clients!$A$1:$I$16,7,0),"")</f>
        <v/>
      </c>
      <c r="H11" s="24" t="str">
        <f>IFERROR(VLOOKUP('Facture (9)'!$C$11,Clients!$A$1:$I$16,8,0),"")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32"/>
    </row>
    <row r="14" spans="1:10">
      <c r="B14" s="17" t="s">
        <v>171</v>
      </c>
      <c r="C14" s="32"/>
      <c r="E14" s="19"/>
    </row>
    <row r="15" spans="1:10">
      <c r="B15" s="17" t="s">
        <v>178</v>
      </c>
      <c r="C15" s="7" t="str">
        <f>IFERROR(VLOOKUP('Facture (9)'!$C$11,Clients!$A$1:$I$16,2,0),"")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34" t="s">
        <v>135</v>
      </c>
      <c r="C18" s="35" t="str">
        <f>IFERROR(VLOOKUP('Facture (9)'!B18,Articles!A1:H16,3,0),"")</f>
        <v>Couvre-toit coulissant verre avec étancheité</v>
      </c>
      <c r="D18" s="35"/>
      <c r="E18" s="35"/>
      <c r="F18" s="33">
        <f>IFERROR(VLOOKUP('Facture (9)'!B18,Articles!A1:H16,6,0),"")</f>
        <v>588.13</v>
      </c>
      <c r="G18" s="32">
        <v>1</v>
      </c>
      <c r="H18" s="40">
        <f>IFERROR(F18*G18,"")</f>
        <v>588.13</v>
      </c>
      <c r="I18" s="41"/>
    </row>
    <row r="19" spans="2:9">
      <c r="B19" s="32"/>
      <c r="C19" s="35" t="str">
        <f>IFERROR(VLOOKUP('Facture (9)'!B19,Articles!A2:H17,3,0),"")</f>
        <v/>
      </c>
      <c r="D19" s="35"/>
      <c r="E19" s="35"/>
      <c r="F19" s="33" t="str">
        <f>IFERROR(VLOOKUP('Facture (9)'!B19,Articles!A2:H17,6,0),"")</f>
        <v/>
      </c>
      <c r="G19" s="32"/>
      <c r="H19" s="40" t="str">
        <f t="shared" ref="H19:H33" si="0">IFERROR(F19*G19,"")</f>
        <v/>
      </c>
      <c r="I19" s="41"/>
    </row>
    <row r="20" spans="2:9">
      <c r="B20" s="32"/>
      <c r="C20" s="35" t="str">
        <f>IFERROR(VLOOKUP('Facture (9)'!B20,Articles!A3:H18,3,0),"")</f>
        <v/>
      </c>
      <c r="D20" s="35"/>
      <c r="E20" s="35"/>
      <c r="F20" s="33" t="str">
        <f>IFERROR(VLOOKUP('Facture (9)'!B20,Articles!A3:H18,6,0),"")</f>
        <v/>
      </c>
      <c r="G20" s="32"/>
      <c r="H20" s="40" t="str">
        <f t="shared" si="0"/>
        <v/>
      </c>
      <c r="I20" s="41"/>
    </row>
    <row r="21" spans="2:9">
      <c r="B21" s="32"/>
      <c r="C21" s="35" t="str">
        <f>IFERROR(VLOOKUP('Facture (9)'!B21,Articles!A4:H19,3,0),"")</f>
        <v/>
      </c>
      <c r="D21" s="35"/>
      <c r="E21" s="35"/>
      <c r="F21" s="33" t="str">
        <f>IFERROR(VLOOKUP('Facture (9)'!B21,Articles!A4:H19,6,0),"")</f>
        <v/>
      </c>
      <c r="G21" s="32"/>
      <c r="H21" s="40" t="str">
        <f t="shared" si="0"/>
        <v/>
      </c>
      <c r="I21" s="41"/>
    </row>
    <row r="22" spans="2:9">
      <c r="B22" s="32"/>
      <c r="C22" s="35" t="str">
        <f>IFERROR(VLOOKUP('Facture (9)'!B22,Articles!A5:H20,3,0),"")</f>
        <v/>
      </c>
      <c r="D22" s="35"/>
      <c r="E22" s="35"/>
      <c r="F22" s="33" t="str">
        <f>IFERROR(VLOOKUP('Facture (9)'!B22,Articles!A5:H20,6,0),"")</f>
        <v/>
      </c>
      <c r="G22" s="32"/>
      <c r="H22" s="40" t="str">
        <f t="shared" si="0"/>
        <v/>
      </c>
      <c r="I22" s="41"/>
    </row>
    <row r="23" spans="2:9">
      <c r="B23" s="32"/>
      <c r="C23" s="35" t="str">
        <f>IFERROR(VLOOKUP('Facture (9)'!B23,Articles!A6:H21,3,0),"")</f>
        <v/>
      </c>
      <c r="D23" s="35"/>
      <c r="E23" s="35"/>
      <c r="F23" s="33" t="str">
        <f>IFERROR(VLOOKUP('Facture (9)'!B23,Articles!A6:H21,6,0),"")</f>
        <v/>
      </c>
      <c r="G23" s="32"/>
      <c r="H23" s="40" t="str">
        <f t="shared" si="0"/>
        <v/>
      </c>
      <c r="I23" s="41"/>
    </row>
    <row r="24" spans="2:9">
      <c r="B24" s="32"/>
      <c r="C24" s="35" t="str">
        <f>IFERROR(VLOOKUP('Facture (9)'!B24,Articles!A7:H22,3,0),"")</f>
        <v/>
      </c>
      <c r="D24" s="35"/>
      <c r="E24" s="35"/>
      <c r="F24" s="33" t="str">
        <f>IFERROR(VLOOKUP('Facture (9)'!B24,Articles!A7:H22,6,0),"")</f>
        <v/>
      </c>
      <c r="G24" s="32"/>
      <c r="H24" s="40" t="str">
        <f t="shared" si="0"/>
        <v/>
      </c>
      <c r="I24" s="41"/>
    </row>
    <row r="25" spans="2:9">
      <c r="B25" s="32"/>
      <c r="C25" s="35" t="str">
        <f>IFERROR(VLOOKUP('Facture (9)'!B25,Articles!A8:H23,3,0),"")</f>
        <v/>
      </c>
      <c r="D25" s="35"/>
      <c r="E25" s="35"/>
      <c r="F25" s="33" t="str">
        <f>IFERROR(VLOOKUP('Facture (9)'!B25,Articles!A8:H23,6,0),"")</f>
        <v/>
      </c>
      <c r="G25" s="32"/>
      <c r="H25" s="40" t="str">
        <f t="shared" si="0"/>
        <v/>
      </c>
      <c r="I25" s="41"/>
    </row>
    <row r="26" spans="2:9">
      <c r="B26" s="32"/>
      <c r="C26" s="35" t="str">
        <f>IFERROR(VLOOKUP('Facture (9)'!B26,Articles!A9:H24,3,0),"")</f>
        <v/>
      </c>
      <c r="D26" s="35"/>
      <c r="E26" s="35"/>
      <c r="F26" s="33" t="str">
        <f>IFERROR(VLOOKUP('Facture (9)'!B26,Articles!A9:H24,6,0),"")</f>
        <v/>
      </c>
      <c r="G26" s="32"/>
      <c r="H26" s="40" t="str">
        <f t="shared" si="0"/>
        <v/>
      </c>
      <c r="I26" s="41"/>
    </row>
    <row r="27" spans="2:9">
      <c r="B27" s="32"/>
      <c r="C27" s="35" t="str">
        <f>IFERROR(VLOOKUP('Facture (9)'!B27,Articles!A10:H25,3,0),"")</f>
        <v/>
      </c>
      <c r="D27" s="35"/>
      <c r="E27" s="35"/>
      <c r="F27" s="33" t="str">
        <f>IFERROR(VLOOKUP('Facture (9)'!B27,Articles!A10:H25,6,0),"")</f>
        <v/>
      </c>
      <c r="G27" s="32"/>
      <c r="H27" s="40" t="str">
        <f t="shared" si="0"/>
        <v/>
      </c>
      <c r="I27" s="41"/>
    </row>
    <row r="28" spans="2:9">
      <c r="B28" s="32"/>
      <c r="C28" s="35" t="str">
        <f>IFERROR(VLOOKUP('Facture (9)'!B28,Articles!A11:H26,3,0),"")</f>
        <v/>
      </c>
      <c r="D28" s="35"/>
      <c r="E28" s="35"/>
      <c r="F28" s="33" t="str">
        <f>IFERROR(VLOOKUP('Facture (9)'!B28,Articles!A11:H26,6,0),"")</f>
        <v/>
      </c>
      <c r="G28" s="32"/>
      <c r="H28" s="40" t="str">
        <f t="shared" si="0"/>
        <v/>
      </c>
      <c r="I28" s="41"/>
    </row>
    <row r="29" spans="2:9">
      <c r="B29" s="32"/>
      <c r="C29" s="35" t="str">
        <f>IFERROR(VLOOKUP('Facture (9)'!B29,Articles!A12:H27,3,0),"")</f>
        <v/>
      </c>
      <c r="D29" s="35"/>
      <c r="E29" s="35"/>
      <c r="F29" s="33" t="str">
        <f>IFERROR(VLOOKUP('Facture (9)'!B29,Articles!A12:H27,6,0),"")</f>
        <v/>
      </c>
      <c r="G29" s="32"/>
      <c r="H29" s="40" t="str">
        <f t="shared" si="0"/>
        <v/>
      </c>
      <c r="I29" s="41"/>
    </row>
    <row r="30" spans="2:9">
      <c r="B30" s="32"/>
      <c r="C30" s="35" t="str">
        <f>IFERROR(VLOOKUP('Facture (9)'!B30,Articles!A13:H28,3,0),"")</f>
        <v/>
      </c>
      <c r="D30" s="35"/>
      <c r="E30" s="35"/>
      <c r="F30" s="33" t="str">
        <f>IFERROR(VLOOKUP('Facture (9)'!B30,Articles!A13:H28,6,0),"")</f>
        <v/>
      </c>
      <c r="G30" s="32"/>
      <c r="H30" s="40" t="str">
        <f t="shared" si="0"/>
        <v/>
      </c>
      <c r="I30" s="41"/>
    </row>
    <row r="31" spans="2:9">
      <c r="B31" s="32"/>
      <c r="C31" s="35" t="str">
        <f>IFERROR(VLOOKUP('Facture (9)'!B31,Articles!A14:H29,3,0),"")</f>
        <v/>
      </c>
      <c r="D31" s="35"/>
      <c r="E31" s="35"/>
      <c r="F31" s="33" t="str">
        <f>IFERROR(VLOOKUP('Facture (9)'!B31,Articles!A14:H29,6,0),"")</f>
        <v/>
      </c>
      <c r="G31" s="32"/>
      <c r="H31" s="40" t="str">
        <f t="shared" si="0"/>
        <v/>
      </c>
      <c r="I31" s="41"/>
    </row>
    <row r="32" spans="2:9">
      <c r="B32" s="32"/>
      <c r="C32" s="35" t="str">
        <f>IFERROR(VLOOKUP('Facture (9)'!B32,Articles!A15:H30,3,0),"")</f>
        <v/>
      </c>
      <c r="D32" s="35"/>
      <c r="E32" s="35"/>
      <c r="F32" s="33" t="str">
        <f>IFERROR(VLOOKUP('Facture (9)'!B32,Articles!A15:H30,6,0),"")</f>
        <v/>
      </c>
      <c r="G32" s="32"/>
      <c r="H32" s="40" t="str">
        <f t="shared" si="0"/>
        <v/>
      </c>
      <c r="I32" s="41"/>
    </row>
    <row r="33" spans="2:9">
      <c r="B33" s="32"/>
      <c r="C33" s="35" t="str">
        <f>IFERROR(VLOOKUP('Facture (9)'!B33,Articles!A16:H31,3,0),"")</f>
        <v/>
      </c>
      <c r="D33" s="35"/>
      <c r="E33" s="35"/>
      <c r="F33" s="33" t="str">
        <f>IFERROR(VLOOKUP('Facture (9)'!B33,Articles!A16:H31,6,0),"")</f>
        <v/>
      </c>
      <c r="G33" s="32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588.13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123.5073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711.63729999999998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  <row r="44" spans="2:9">
      <c r="D44" s="34"/>
    </row>
  </sheetData>
  <mergeCells count="38">
    <mergeCell ref="C19:E19"/>
    <mergeCell ref="H19:I19"/>
    <mergeCell ref="A1:J1"/>
    <mergeCell ref="C17:E17"/>
    <mergeCell ref="H17:I17"/>
    <mergeCell ref="C18:E18"/>
    <mergeCell ref="H18:I18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H37:I37"/>
    <mergeCell ref="C32:E32"/>
    <mergeCell ref="H32:I32"/>
    <mergeCell ref="C33:E33"/>
    <mergeCell ref="H33:I33"/>
    <mergeCell ref="H35:I35"/>
    <mergeCell ref="H36:I36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31E2AF5-19E4-4AEC-843F-BE7C0C01FB7A}">
          <x14:formula1>
            <xm:f>Articles!$A$18:$A$32</xm:f>
          </x14:formula1>
          <xm:sqref>G18:G33</xm:sqref>
        </x14:dataValidation>
        <x14:dataValidation type="list" allowBlank="1" showInputMessage="1" showErrorMessage="1" xr:uid="{04FA991B-6E18-4894-80C1-D1199AC10017}">
          <x14:formula1>
            <xm:f>Clients!$A$2:$A$16</xm:f>
          </x14:formula1>
          <xm:sqref>C11</xm:sqref>
        </x14:dataValidation>
        <x14:dataValidation type="list" allowBlank="1" showInputMessage="1" showErrorMessage="1" xr:uid="{9F9F4DE0-71AB-4D3C-A389-563E7CBC979C}">
          <x14:formula1>
            <xm:f>Articles!$A$2:$A$16</xm:f>
          </x14:formula1>
          <xm:sqref>B18:B33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00000"/>
  </sheetPr>
  <dimension ref="A1:J40"/>
  <sheetViews>
    <sheetView zoomScale="85" zoomScaleNormal="85" workbookViewId="0">
      <selection activeCell="O18" sqref="O18"/>
    </sheetView>
  </sheetViews>
  <sheetFormatPr baseColWidth="10" defaultRowHeight="14.5"/>
  <cols>
    <col min="1" max="1" width="3.453125" customWidth="1"/>
    <col min="2" max="2" width="13.54296875" customWidth="1"/>
    <col min="3" max="3" width="13.81640625" customWidth="1"/>
    <col min="6" max="6" width="13" customWidth="1"/>
    <col min="7" max="7" width="13.1796875" customWidth="1"/>
    <col min="8" max="8" width="11.453125" customWidth="1"/>
    <col min="9" max="9" width="5.453125" customWidth="1"/>
    <col min="10" max="10" width="3.453125" customWidth="1"/>
  </cols>
  <sheetData>
    <row r="1" spans="1:10" ht="35.25" customHeight="1">
      <c r="A1" s="36" t="s">
        <v>167</v>
      </c>
      <c r="B1" s="36"/>
      <c r="C1" s="36"/>
      <c r="D1" s="36"/>
      <c r="E1" s="36"/>
      <c r="F1" s="36"/>
      <c r="G1" s="36"/>
      <c r="H1" s="36"/>
      <c r="I1" s="36"/>
      <c r="J1" s="36"/>
    </row>
    <row r="3" spans="1:10">
      <c r="B3" s="10" t="s">
        <v>159</v>
      </c>
      <c r="C3" s="11"/>
    </row>
    <row r="4" spans="1:10">
      <c r="B4" s="12" t="s">
        <v>160</v>
      </c>
      <c r="C4" s="13"/>
    </row>
    <row r="5" spans="1:10">
      <c r="B5" s="12" t="s">
        <v>161</v>
      </c>
      <c r="C5" s="13"/>
    </row>
    <row r="6" spans="1:10">
      <c r="B6" s="12"/>
      <c r="C6" s="13"/>
    </row>
    <row r="7" spans="1:10">
      <c r="B7" s="12" t="s">
        <v>162</v>
      </c>
      <c r="C7" s="13"/>
    </row>
    <row r="8" spans="1:10">
      <c r="B8" s="16" t="s">
        <v>164</v>
      </c>
      <c r="C8" s="13"/>
    </row>
    <row r="9" spans="1:10">
      <c r="B9" s="14" t="s">
        <v>163</v>
      </c>
      <c r="C9" s="15"/>
      <c r="F9" t="s">
        <v>165</v>
      </c>
      <c r="G9" s="23" t="str">
        <f>IFERROR(VLOOKUP('Facture (10)'!C11,Clients!$A$1:$I$16,3,0),"")</f>
        <v/>
      </c>
      <c r="H9" s="23" t="str">
        <f>IFERROR(VLOOKUP('Facture (10)'!$C$11,Clients!$A$1:$I$16,4,0),"")</f>
        <v/>
      </c>
    </row>
    <row r="10" spans="1:10">
      <c r="F10" t="s">
        <v>166</v>
      </c>
      <c r="G10" s="25" t="str">
        <f>IFERROR(VLOOKUP('Facture (10)'!$C$11,Clients!$A$1:$I$16,5,0),"")</f>
        <v/>
      </c>
      <c r="I10" s="26" t="str">
        <f>IFERROR(VLOOKUP('Facture (10)'!$C$11,Clients!$A$1:$I$16,6,0),"")</f>
        <v/>
      </c>
    </row>
    <row r="11" spans="1:10">
      <c r="B11" s="17" t="s">
        <v>168</v>
      </c>
      <c r="C11" s="1"/>
      <c r="G11" s="24" t="str">
        <f>IFERROR(VLOOKUP('Facture (10)'!$C$11,Clients!$A$1:$I$16,7,0),"")</f>
        <v/>
      </c>
      <c r="H11" s="24" t="str">
        <f>IFERROR(VLOOKUP('Facture (10)'!$C$11,Clients!$A$1:$I$16,8,0),"")</f>
        <v/>
      </c>
    </row>
    <row r="12" spans="1:10">
      <c r="B12" s="17" t="s">
        <v>169</v>
      </c>
      <c r="C12" s="29">
        <f ca="1">TODAY()</f>
        <v>44260</v>
      </c>
      <c r="J12" s="25"/>
    </row>
    <row r="13" spans="1:10">
      <c r="B13" s="17" t="s">
        <v>170</v>
      </c>
      <c r="C13" s="32"/>
    </row>
    <row r="14" spans="1:10">
      <c r="B14" s="17" t="s">
        <v>171</v>
      </c>
      <c r="C14" s="32"/>
      <c r="E14" s="19"/>
    </row>
    <row r="15" spans="1:10">
      <c r="B15" s="17" t="s">
        <v>178</v>
      </c>
      <c r="C15" s="7" t="str">
        <f>IFERROR(VLOOKUP('Facture (10)'!$C$11,Clients!$A$1:$I$16,2,0),"")</f>
        <v/>
      </c>
    </row>
    <row r="17" spans="2:9">
      <c r="B17" s="18" t="s">
        <v>87</v>
      </c>
      <c r="C17" s="37" t="s">
        <v>89</v>
      </c>
      <c r="D17" s="37"/>
      <c r="E17" s="37"/>
      <c r="F17" s="2" t="s">
        <v>92</v>
      </c>
      <c r="G17" s="2" t="s">
        <v>172</v>
      </c>
      <c r="H17" s="38" t="s">
        <v>173</v>
      </c>
      <c r="I17" s="39"/>
    </row>
    <row r="18" spans="2:9">
      <c r="B18" s="32" t="s">
        <v>115</v>
      </c>
      <c r="C18" s="35" t="str">
        <f>IFERROR(VLOOKUP('Facture (10)'!B18,Articles!A1:H16,3,0),"")</f>
        <v>Mécanisme de direction</v>
      </c>
      <c r="D18" s="35"/>
      <c r="E18" s="35"/>
      <c r="F18" s="33">
        <f>IFERROR(VLOOKUP('Facture (10)'!B18,Articles!A1:H16,6,0),"")</f>
        <v>662</v>
      </c>
      <c r="G18" s="32">
        <v>5</v>
      </c>
      <c r="H18" s="40">
        <f>IFERROR(F18*G18,"")</f>
        <v>3310</v>
      </c>
      <c r="I18" s="41"/>
    </row>
    <row r="19" spans="2:9">
      <c r="B19" s="34" t="s">
        <v>135</v>
      </c>
      <c r="C19" s="35" t="str">
        <f>IFERROR(VLOOKUP('Facture (10)'!B19,Articles!A2:H17,3,0),"")</f>
        <v>Couvre-toit coulissant verre avec étancheité</v>
      </c>
      <c r="D19" s="35"/>
      <c r="E19" s="35"/>
      <c r="F19" s="33">
        <f>IFERROR(VLOOKUP('Facture (10)'!B19,Articles!A2:H17,6,0),"")</f>
        <v>588.13</v>
      </c>
      <c r="G19" s="32">
        <v>1</v>
      </c>
      <c r="H19" s="40">
        <f t="shared" ref="H19:H33" si="0">IFERROR(F19*G19,"")</f>
        <v>588.13</v>
      </c>
      <c r="I19" s="41"/>
    </row>
    <row r="20" spans="2:9">
      <c r="B20" s="32"/>
      <c r="C20" s="35" t="str">
        <f>IFERROR(VLOOKUP('Facture (10)'!B20,Articles!A3:H18,3,0),"")</f>
        <v/>
      </c>
      <c r="D20" s="35"/>
      <c r="E20" s="35"/>
      <c r="F20" s="33" t="str">
        <f>IFERROR(VLOOKUP('Facture (10)'!B20,Articles!A3:H18,6,0),"")</f>
        <v/>
      </c>
      <c r="G20" s="32"/>
      <c r="H20" s="40" t="str">
        <f t="shared" si="0"/>
        <v/>
      </c>
      <c r="I20" s="41"/>
    </row>
    <row r="21" spans="2:9">
      <c r="B21" s="32"/>
      <c r="C21" s="35" t="str">
        <f>IFERROR(VLOOKUP('Facture (10)'!B21,Articles!A4:H19,3,0),"")</f>
        <v/>
      </c>
      <c r="D21" s="35"/>
      <c r="E21" s="35"/>
      <c r="F21" s="33" t="str">
        <f>IFERROR(VLOOKUP('Facture (10)'!B21,Articles!A4:H19,6,0),"")</f>
        <v/>
      </c>
      <c r="G21" s="32"/>
      <c r="H21" s="40" t="str">
        <f t="shared" si="0"/>
        <v/>
      </c>
      <c r="I21" s="41"/>
    </row>
    <row r="22" spans="2:9">
      <c r="B22" s="32"/>
      <c r="C22" s="35" t="str">
        <f>IFERROR(VLOOKUP('Facture (10)'!B22,Articles!A5:H20,3,0),"")</f>
        <v/>
      </c>
      <c r="D22" s="35"/>
      <c r="E22" s="35"/>
      <c r="F22" s="33" t="str">
        <f>IFERROR(VLOOKUP('Facture (10)'!B22,Articles!A5:H20,6,0),"")</f>
        <v/>
      </c>
      <c r="G22" s="32"/>
      <c r="H22" s="40" t="str">
        <f t="shared" si="0"/>
        <v/>
      </c>
      <c r="I22" s="41"/>
    </row>
    <row r="23" spans="2:9">
      <c r="B23" s="32"/>
      <c r="C23" s="35" t="str">
        <f>IFERROR(VLOOKUP('Facture (10)'!B23,Articles!A6:H21,3,0),"")</f>
        <v/>
      </c>
      <c r="D23" s="35"/>
      <c r="E23" s="35"/>
      <c r="F23" s="33" t="str">
        <f>IFERROR(VLOOKUP('Facture (10)'!B23,Articles!A6:H21,6,0),"")</f>
        <v/>
      </c>
      <c r="G23" s="32"/>
      <c r="H23" s="40" t="str">
        <f t="shared" si="0"/>
        <v/>
      </c>
      <c r="I23" s="41"/>
    </row>
    <row r="24" spans="2:9">
      <c r="B24" s="32"/>
      <c r="C24" s="35" t="str">
        <f>IFERROR(VLOOKUP('Facture (10)'!B24,Articles!A7:H22,3,0),"")</f>
        <v/>
      </c>
      <c r="D24" s="35"/>
      <c r="E24" s="35"/>
      <c r="F24" s="33" t="str">
        <f>IFERROR(VLOOKUP('Facture (10)'!B24,Articles!A7:H22,6,0),"")</f>
        <v/>
      </c>
      <c r="G24" s="32"/>
      <c r="H24" s="40" t="str">
        <f t="shared" si="0"/>
        <v/>
      </c>
      <c r="I24" s="41"/>
    </row>
    <row r="25" spans="2:9">
      <c r="B25" s="32"/>
      <c r="C25" s="35" t="str">
        <f>IFERROR(VLOOKUP('Facture (10)'!B25,Articles!A8:H23,3,0),"")</f>
        <v/>
      </c>
      <c r="D25" s="35"/>
      <c r="E25" s="35"/>
      <c r="F25" s="33" t="str">
        <f>IFERROR(VLOOKUP('Facture (10)'!B25,Articles!A8:H23,6,0),"")</f>
        <v/>
      </c>
      <c r="G25" s="32"/>
      <c r="H25" s="40" t="str">
        <f t="shared" si="0"/>
        <v/>
      </c>
      <c r="I25" s="41"/>
    </row>
    <row r="26" spans="2:9">
      <c r="B26" s="32"/>
      <c r="C26" s="35" t="str">
        <f>IFERROR(VLOOKUP('Facture (10)'!B26,Articles!A9:H24,3,0),"")</f>
        <v/>
      </c>
      <c r="D26" s="35"/>
      <c r="E26" s="35"/>
      <c r="F26" s="33" t="str">
        <f>IFERROR(VLOOKUP('Facture (10)'!B26,Articles!A9:H24,6,0),"")</f>
        <v/>
      </c>
      <c r="G26" s="32"/>
      <c r="H26" s="40" t="str">
        <f t="shared" si="0"/>
        <v/>
      </c>
      <c r="I26" s="41"/>
    </row>
    <row r="27" spans="2:9">
      <c r="B27" s="32"/>
      <c r="C27" s="35" t="str">
        <f>IFERROR(VLOOKUP('Facture (10)'!B27,Articles!A10:H25,3,0),"")</f>
        <v/>
      </c>
      <c r="D27" s="35"/>
      <c r="E27" s="35"/>
      <c r="F27" s="33" t="str">
        <f>IFERROR(VLOOKUP('Facture (10)'!B27,Articles!A10:H25,6,0),"")</f>
        <v/>
      </c>
      <c r="G27" s="32"/>
      <c r="H27" s="40" t="str">
        <f t="shared" si="0"/>
        <v/>
      </c>
      <c r="I27" s="41"/>
    </row>
    <row r="28" spans="2:9">
      <c r="B28" s="32"/>
      <c r="C28" s="35" t="str">
        <f>IFERROR(VLOOKUP('Facture (10)'!B28,Articles!A11:H26,3,0),"")</f>
        <v/>
      </c>
      <c r="D28" s="35"/>
      <c r="E28" s="35"/>
      <c r="F28" s="33" t="str">
        <f>IFERROR(VLOOKUP('Facture (10)'!B28,Articles!A11:H26,6,0),"")</f>
        <v/>
      </c>
      <c r="G28" s="32"/>
      <c r="H28" s="40" t="str">
        <f t="shared" si="0"/>
        <v/>
      </c>
      <c r="I28" s="41"/>
    </row>
    <row r="29" spans="2:9">
      <c r="B29" s="32"/>
      <c r="C29" s="35" t="str">
        <f>IFERROR(VLOOKUP('Facture (10)'!B29,Articles!A12:H27,3,0),"")</f>
        <v/>
      </c>
      <c r="D29" s="35"/>
      <c r="E29" s="35"/>
      <c r="F29" s="33" t="str">
        <f>IFERROR(VLOOKUP('Facture (10)'!B29,Articles!A12:H27,6,0),"")</f>
        <v/>
      </c>
      <c r="G29" s="32"/>
      <c r="H29" s="40" t="str">
        <f t="shared" si="0"/>
        <v/>
      </c>
      <c r="I29" s="41"/>
    </row>
    <row r="30" spans="2:9">
      <c r="B30" s="32"/>
      <c r="C30" s="35" t="str">
        <f>IFERROR(VLOOKUP('Facture (10)'!B30,Articles!A13:H28,3,0),"")</f>
        <v/>
      </c>
      <c r="D30" s="35"/>
      <c r="E30" s="35"/>
      <c r="F30" s="33" t="str">
        <f>IFERROR(VLOOKUP('Facture (10)'!B30,Articles!A13:H28,6,0),"")</f>
        <v/>
      </c>
      <c r="G30" s="32"/>
      <c r="H30" s="40" t="str">
        <f t="shared" si="0"/>
        <v/>
      </c>
      <c r="I30" s="41"/>
    </row>
    <row r="31" spans="2:9">
      <c r="B31" s="32"/>
      <c r="C31" s="35" t="str">
        <f>IFERROR(VLOOKUP('Facture (10)'!B31,Articles!A14:H29,3,0),"")</f>
        <v/>
      </c>
      <c r="D31" s="35"/>
      <c r="E31" s="35"/>
      <c r="F31" s="33" t="str">
        <f>IFERROR(VLOOKUP('Facture (10)'!B31,Articles!A14:H29,6,0),"")</f>
        <v/>
      </c>
      <c r="G31" s="32"/>
      <c r="H31" s="40" t="str">
        <f t="shared" si="0"/>
        <v/>
      </c>
      <c r="I31" s="41"/>
    </row>
    <row r="32" spans="2:9">
      <c r="B32" s="32"/>
      <c r="C32" s="35" t="str">
        <f>IFERROR(VLOOKUP('Facture (10)'!B32,Articles!A15:H30,3,0),"")</f>
        <v/>
      </c>
      <c r="D32" s="35"/>
      <c r="E32" s="35"/>
      <c r="F32" s="33" t="str">
        <f>IFERROR(VLOOKUP('Facture (10)'!B32,Articles!A15:H30,6,0),"")</f>
        <v/>
      </c>
      <c r="G32" s="32"/>
      <c r="H32" s="40" t="str">
        <f t="shared" si="0"/>
        <v/>
      </c>
      <c r="I32" s="41"/>
    </row>
    <row r="33" spans="2:9">
      <c r="B33" s="32"/>
      <c r="C33" s="35" t="str">
        <f>IFERROR(VLOOKUP('Facture (10)'!B33,Articles!A16:H31,3,0),"")</f>
        <v/>
      </c>
      <c r="D33" s="35"/>
      <c r="E33" s="35"/>
      <c r="F33" s="33" t="str">
        <f>IFERROR(VLOOKUP('Facture (10)'!B33,Articles!A16:H31,6,0),"")</f>
        <v/>
      </c>
      <c r="G33" s="32"/>
      <c r="H33" s="40" t="str">
        <f t="shared" si="0"/>
        <v/>
      </c>
      <c r="I33" s="41"/>
    </row>
    <row r="34" spans="2:9">
      <c r="B34" s="19"/>
      <c r="C34" s="20"/>
      <c r="D34" s="20"/>
      <c r="E34" s="19"/>
      <c r="F34" s="19"/>
      <c r="G34" s="19"/>
      <c r="H34" s="19"/>
      <c r="I34" s="19"/>
    </row>
    <row r="35" spans="2:9">
      <c r="B35" s="19"/>
      <c r="C35" s="22"/>
      <c r="D35" s="22"/>
      <c r="E35" s="21"/>
      <c r="G35" s="17" t="s">
        <v>174</v>
      </c>
      <c r="H35" s="42">
        <f>SUM(H18:I33)</f>
        <v>3898.13</v>
      </c>
      <c r="I35" s="35"/>
    </row>
    <row r="36" spans="2:9">
      <c r="B36" s="19"/>
      <c r="C36" s="20"/>
      <c r="D36" s="20"/>
      <c r="E36" s="19"/>
      <c r="G36" s="17" t="s">
        <v>175</v>
      </c>
      <c r="H36" s="42">
        <f>H35*0.21</f>
        <v>818.60730000000001</v>
      </c>
      <c r="I36" s="35"/>
    </row>
    <row r="37" spans="2:9">
      <c r="B37" s="19"/>
      <c r="C37" s="20"/>
      <c r="D37" s="20"/>
      <c r="E37" s="19"/>
      <c r="G37" s="27" t="s">
        <v>176</v>
      </c>
      <c r="H37" s="42">
        <f>H35+H36</f>
        <v>4716.7372999999998</v>
      </c>
      <c r="I37" s="35"/>
    </row>
    <row r="38" spans="2:9">
      <c r="B38" s="19"/>
      <c r="C38" s="20"/>
      <c r="D38" s="20"/>
      <c r="E38" s="19"/>
      <c r="F38" s="19"/>
      <c r="G38" s="19"/>
      <c r="H38" s="19"/>
      <c r="I38" s="19"/>
    </row>
    <row r="40" spans="2:9">
      <c r="C40" s="20"/>
      <c r="D40" s="20"/>
      <c r="E40" s="20"/>
    </row>
  </sheetData>
  <mergeCells count="38">
    <mergeCell ref="C19:E19"/>
    <mergeCell ref="H19:I19"/>
    <mergeCell ref="A1:J1"/>
    <mergeCell ref="C17:E17"/>
    <mergeCell ref="H17:I17"/>
    <mergeCell ref="C18:E18"/>
    <mergeCell ref="H18:I18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H37:I37"/>
    <mergeCell ref="C32:E32"/>
    <mergeCell ref="H32:I32"/>
    <mergeCell ref="C33:E33"/>
    <mergeCell ref="H33:I33"/>
    <mergeCell ref="H35:I35"/>
    <mergeCell ref="H36:I36"/>
  </mergeCells>
  <pageMargins left="0.7" right="0.7" top="0.75" bottom="0.75" header="0.3" footer="0.3"/>
  <pageSetup paperSize="9" scale="75" orientation="portrait" horizontalDpi="0" verticalDpi="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A80939D-6EC4-42DE-AD84-7D6915272D71}">
          <x14:formula1>
            <xm:f>Clients!$A$2:$A$16</xm:f>
          </x14:formula1>
          <xm:sqref>C11</xm:sqref>
        </x14:dataValidation>
        <x14:dataValidation type="list" allowBlank="1" showInputMessage="1" showErrorMessage="1" xr:uid="{E0EE6BF9-4EB4-4C15-8A9A-F1508033265E}">
          <x14:formula1>
            <xm:f>Articles!$A$18:$A$32</xm:f>
          </x14:formula1>
          <xm:sqref>G18:G33</xm:sqref>
        </x14:dataValidation>
        <x14:dataValidation type="list" allowBlank="1" showInputMessage="1" showErrorMessage="1" xr:uid="{52CD3313-ABF8-4045-B25D-1AB6734F4712}">
          <x14:formula1>
            <xm:f>Articles!$A$2:$A$16</xm:f>
          </x14:formula1>
          <xm:sqref>B18:B33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9935DC1B203941907659A8A7D231C9" ma:contentTypeVersion="13" ma:contentTypeDescription="Crée un document." ma:contentTypeScope="" ma:versionID="f052f893db1b0a0b4163d84b2f949556">
  <xsd:schema xmlns:xsd="http://www.w3.org/2001/XMLSchema" xmlns:xs="http://www.w3.org/2001/XMLSchema" xmlns:p="http://schemas.microsoft.com/office/2006/metadata/properties" xmlns:ns3="6220cba1-23a5-4549-9523-5dfbeb6c5319" xmlns:ns4="2bde3dfd-c71a-4f71-b5e1-a64b188117f1" targetNamespace="http://schemas.microsoft.com/office/2006/metadata/properties" ma:root="true" ma:fieldsID="a9ca5f3ee5813a6ee3f0a71c601171a6" ns3:_="" ns4:_="">
    <xsd:import namespace="6220cba1-23a5-4549-9523-5dfbeb6c5319"/>
    <xsd:import namespace="2bde3dfd-c71a-4f71-b5e1-a64b188117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20cba1-23a5-4549-9523-5dfbeb6c53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de3dfd-c71a-4f71-b5e1-a64b188117f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BFAF35B-EBD4-494A-8C48-B7B563D06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20cba1-23a5-4549-9523-5dfbeb6c5319"/>
    <ds:schemaRef ds:uri="2bde3dfd-c71a-4f71-b5e1-a64b188117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D15BE1-C046-4B80-8BCD-3E9E39F7E6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C9961C-E579-48C2-BC1A-50782E74BA7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220cba1-23a5-4549-9523-5dfbeb6c5319"/>
    <ds:schemaRef ds:uri="http://purl.org/dc/terms/"/>
    <ds:schemaRef ds:uri="http://schemas.openxmlformats.org/package/2006/metadata/core-properties"/>
    <ds:schemaRef ds:uri="2bde3dfd-c71a-4f71-b5e1-a64b188117f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Clients</vt:lpstr>
      <vt:lpstr>Articles</vt:lpstr>
      <vt:lpstr>Facture</vt:lpstr>
      <vt:lpstr>Facture (2)</vt:lpstr>
      <vt:lpstr>Facture (3)</vt:lpstr>
      <vt:lpstr>Facture (4)</vt:lpstr>
      <vt:lpstr>Facture (5)</vt:lpstr>
      <vt:lpstr>Facture (6)</vt:lpstr>
      <vt:lpstr>Facture (7)</vt:lpstr>
      <vt:lpstr>Facture (8)</vt:lpstr>
      <vt:lpstr>Facture (9)</vt:lpstr>
      <vt:lpstr>Facture (10)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lastPrinted>2021-02-26T09:28:30Z</cp:lastPrinted>
  <dcterms:created xsi:type="dcterms:W3CDTF">2021-02-05T10:08:38Z</dcterms:created>
  <dcterms:modified xsi:type="dcterms:W3CDTF">2021-03-05T19:15:37Z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0x010100B39935DC1B203941907659A8A7D231C9</vt:lpwstr>
  </property>
</Properties>
</file>