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10" yWindow="-110" windowWidth="19420" windowHeight="11020"/>
  </bookViews>
  <sheets>
    <sheet name="commande" sheetId="1" r:id="rId1"/>
    <sheet name="cmd_client" sheetId="2" r:id="rId2"/>
  </sheets>
  <externalReferences>
    <externalReference r:id="rId3"/>
  </externalReferences>
  <definedNames>
    <definedName name="bdref">Table16[[code art]:[PUHT]]</definedName>
    <definedName name="client">Table16[CliENT]</definedName>
    <definedName name="codearticle">Table16[code art]</definedName>
    <definedName name="codeclient">Table16[cde cliENT]</definedName>
    <definedName name="refclient">Table16[reference client]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1" a="1"/>
  <c r="A21" s="1"/>
  <c r="C21" s="1"/>
  <c r="A22" a="1"/>
  <c r="A22" s="1"/>
  <c r="D22" s="1"/>
  <c r="A20" a="1"/>
  <c r="A20" s="1"/>
  <c r="C20" s="1"/>
  <c r="B20" l="1"/>
  <c r="B21"/>
  <c r="C22"/>
  <c r="D20"/>
  <c r="E20" s="1"/>
  <c r="D21"/>
  <c r="B22"/>
  <c r="E22"/>
  <c r="E21"/>
  <c r="A18"/>
  <c r="E10"/>
  <c r="E5"/>
</calcChain>
</file>

<file path=xl/sharedStrings.xml><?xml version="1.0" encoding="utf-8"?>
<sst xmlns="http://schemas.openxmlformats.org/spreadsheetml/2006/main" count="91" uniqueCount="52">
  <si>
    <t>Cmd client:</t>
  </si>
  <si>
    <t>C202101-0004</t>
  </si>
  <si>
    <t>Date cmd:</t>
  </si>
  <si>
    <t>maradona di soza fali</t>
  </si>
  <si>
    <t>CODE  :</t>
  </si>
  <si>
    <t>11</t>
  </si>
  <si>
    <t>client :</t>
  </si>
  <si>
    <t>maradona</t>
  </si>
  <si>
    <t>Date de livraison</t>
  </si>
  <si>
    <t>ADRESSE</t>
  </si>
  <si>
    <t xml:space="preserve">85rue mefteh jguirim </t>
  </si>
  <si>
    <t>Référence:</t>
  </si>
  <si>
    <t>C.postal</t>
  </si>
  <si>
    <t>5035 sayada</t>
  </si>
  <si>
    <t>BC N°</t>
  </si>
  <si>
    <t>BC CLIENT</t>
  </si>
  <si>
    <t>MF</t>
  </si>
  <si>
    <t>mf</t>
  </si>
  <si>
    <t>Devis N°</t>
  </si>
  <si>
    <t>DEVIS AFM</t>
  </si>
  <si>
    <t>TEL</t>
  </si>
  <si>
    <t>code</t>
  </si>
  <si>
    <t>design</t>
  </si>
  <si>
    <t>Quantité</t>
  </si>
  <si>
    <t>Prix unitaire HT</t>
  </si>
  <si>
    <t>MONTANT HT</t>
  </si>
  <si>
    <t>XX</t>
  </si>
  <si>
    <t>XX
SAMIR</t>
  </si>
  <si>
    <t>N°cmd</t>
  </si>
  <si>
    <t>N° bc client</t>
  </si>
  <si>
    <t>date cmde</t>
  </si>
  <si>
    <t>CliENT</t>
  </si>
  <si>
    <t>cde cliENT</t>
  </si>
  <si>
    <t>reference client</t>
  </si>
  <si>
    <t>design  article</t>
  </si>
  <si>
    <t>code art</t>
  </si>
  <si>
    <t>TYPE</t>
  </si>
  <si>
    <t>rep /usinage</t>
  </si>
  <si>
    <t>commentaire</t>
  </si>
  <si>
    <t>Quantite</t>
  </si>
  <si>
    <t>PUHT</t>
  </si>
  <si>
    <t>TOT HT</t>
  </si>
  <si>
    <t>T TTC</t>
  </si>
  <si>
    <t>N° OF  Parent</t>
  </si>
  <si>
    <t>NBR OF</t>
  </si>
  <si>
    <t>C202101-0005</t>
  </si>
  <si>
    <t>C</t>
  </si>
  <si>
    <t>qqqqqq</t>
  </si>
  <si>
    <t>ras</t>
  </si>
  <si>
    <t>anes2</t>
  </si>
  <si>
    <t>vvvvvvv</t>
  </si>
  <si>
    <t xml:space="preserve">sans vba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</si>
</sst>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i/>
      <sz val="14"/>
      <color theme="1"/>
      <name val="Calibri"/>
      <family val="2"/>
      <scheme val="minor"/>
    </font>
    <font>
      <b/>
      <sz val="12"/>
      <name val="Arial"/>
      <family val="2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wrapText="1"/>
    </xf>
    <xf numFmtId="0" fontId="2" fillId="0" borderId="0" xfId="0" applyFont="1" applyAlignment="1">
      <alignment vertical="center" wrapText="1"/>
    </xf>
    <xf numFmtId="0" fontId="1" fillId="0" borderId="0" xfId="0" applyFont="1"/>
    <xf numFmtId="0" fontId="4" fillId="0" borderId="0" xfId="0" applyFont="1"/>
    <xf numFmtId="0" fontId="1" fillId="0" borderId="0" xfId="0" applyFont="1" applyAlignment="1">
      <alignment horizontal="left" vertical="center"/>
    </xf>
    <xf numFmtId="14" fontId="1" fillId="0" borderId="0" xfId="0" applyNumberFormat="1" applyFont="1" applyAlignment="1">
      <alignment horizontal="left" shrinkToFit="1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1" fillId="0" borderId="5" xfId="0" applyFont="1" applyBorder="1"/>
    <xf numFmtId="0" fontId="1" fillId="0" borderId="6" xfId="0" applyFont="1" applyBorder="1"/>
    <xf numFmtId="0" fontId="7" fillId="0" borderId="6" xfId="0" applyFont="1" applyBorder="1"/>
    <xf numFmtId="0" fontId="0" fillId="0" borderId="6" xfId="0" applyBorder="1"/>
    <xf numFmtId="0" fontId="4" fillId="0" borderId="0" xfId="0" applyFont="1" applyAlignment="1">
      <alignment horizontal="left" vertical="top"/>
    </xf>
    <xf numFmtId="0" fontId="1" fillId="0" borderId="0" xfId="0" applyFont="1" applyAlignment="1">
      <alignment vertical="top" wrapText="1"/>
    </xf>
    <xf numFmtId="0" fontId="0" fillId="0" borderId="5" xfId="0" applyBorder="1"/>
    <xf numFmtId="0" fontId="0" fillId="0" borderId="6" xfId="0" applyBorder="1" applyAlignment="1">
      <alignment horizontal="left"/>
    </xf>
    <xf numFmtId="0" fontId="0" fillId="0" borderId="3" xfId="0" applyBorder="1"/>
    <xf numFmtId="0" fontId="0" fillId="0" borderId="4" xfId="0" applyBorder="1" applyAlignment="1">
      <alignment horizontal="left"/>
    </xf>
    <xf numFmtId="0" fontId="4" fillId="0" borderId="8" xfId="0" applyFont="1" applyBorder="1" applyAlignment="1">
      <alignment horizontal="left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2" borderId="7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vertical="center"/>
    </xf>
    <xf numFmtId="0" fontId="0" fillId="3" borderId="10" xfId="0" applyFill="1" applyBorder="1"/>
    <xf numFmtId="0" fontId="1" fillId="3" borderId="10" xfId="0" applyFont="1" applyFill="1" applyBorder="1" applyAlignment="1">
      <alignment vertical="center" wrapText="1"/>
    </xf>
    <xf numFmtId="0" fontId="0" fillId="3" borderId="10" xfId="0" applyFill="1" applyBorder="1" applyAlignment="1">
      <alignment wrapText="1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50"/>
        </patternFill>
      </fill>
      <alignment horizontal="general" vertical="center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00B050"/>
        </patternFill>
      </fill>
      <alignment horizontal="general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50"/>
        </patternFill>
      </fill>
      <alignment horizontal="general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50"/>
        </patternFill>
      </fill>
      <alignment horizontal="general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50"/>
        </patternFill>
      </fill>
      <alignment horizontal="general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50"/>
        </patternFill>
      </fill>
      <alignment horizontal="general" vertical="center" textRotation="0" wrapText="0" indent="0" relativeIndent="255" justifyLastLine="0" shrinkToFit="0" mergeCell="0" readingOrder="0"/>
    </dxf>
    <dxf>
      <border outline="0">
        <top style="thin">
          <color theme="0" tint="-0.149998474074526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144780</xdr:colOff>
      <xdr:row>2</xdr:row>
      <xdr:rowOff>114300</xdr:rowOff>
    </xdr:from>
    <xdr:to>
      <xdr:col>9</xdr:col>
      <xdr:colOff>327660</xdr:colOff>
      <xdr:row>4</xdr:row>
      <xdr:rowOff>30480</xdr:rowOff>
    </xdr:to>
    <xdr:sp macro="[1]!clientpourcommamdecli" textlink="">
      <xdr:nvSpPr>
        <xdr:cNvPr id="3" name="Rectangle: Rounded Corners 2">
          <a:extLst>
            <a:ext uri="{FF2B5EF4-FFF2-40B4-BE49-F238E27FC236}">
              <a16:creationId xmlns:a16="http://schemas.microsoft.com/office/drawing/2014/main" xmlns="" id="{CB2EB65F-F3D7-4024-A918-7AFD5043DEE0}"/>
            </a:ext>
          </a:extLst>
        </xdr:cNvPr>
        <xdr:cNvSpPr/>
      </xdr:nvSpPr>
      <xdr:spPr>
        <a:xfrm>
          <a:off x="9410700" y="586740"/>
          <a:ext cx="1402080" cy="4495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saisi client</a:t>
          </a:r>
        </a:p>
      </xdr:txBody>
    </xdr:sp>
    <xdr:clientData/>
  </xdr:twoCellAnchor>
  <xdr:twoCellAnchor>
    <xdr:from>
      <xdr:col>7</xdr:col>
      <xdr:colOff>83820</xdr:colOff>
      <xdr:row>0</xdr:row>
      <xdr:rowOff>68580</xdr:rowOff>
    </xdr:from>
    <xdr:to>
      <xdr:col>9</xdr:col>
      <xdr:colOff>266700</xdr:colOff>
      <xdr:row>2</xdr:row>
      <xdr:rowOff>45720</xdr:rowOff>
    </xdr:to>
    <xdr:sp macro="[1]!INCREMENTATIONcmd" textlink="">
      <xdr:nvSpPr>
        <xdr:cNvPr id="4" name="Rectangle: Rounded Corners 3">
          <a:extLst>
            <a:ext uri="{FF2B5EF4-FFF2-40B4-BE49-F238E27FC236}">
              <a16:creationId xmlns:a16="http://schemas.microsoft.com/office/drawing/2014/main" xmlns="" id="{456D011D-87A1-4520-96DA-3B22A3E9C123}"/>
            </a:ext>
          </a:extLst>
        </xdr:cNvPr>
        <xdr:cNvSpPr/>
      </xdr:nvSpPr>
      <xdr:spPr>
        <a:xfrm>
          <a:off x="9349740" y="68580"/>
          <a:ext cx="1402080" cy="4495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cmde</a:t>
          </a:r>
        </a:p>
      </xdr:txBody>
    </xdr:sp>
    <xdr:clientData/>
  </xdr:twoCellAnchor>
  <xdr:twoCellAnchor>
    <xdr:from>
      <xdr:col>7</xdr:col>
      <xdr:colOff>335280</xdr:colOff>
      <xdr:row>10</xdr:row>
      <xdr:rowOff>167640</xdr:rowOff>
    </xdr:from>
    <xdr:to>
      <xdr:col>9</xdr:col>
      <xdr:colOff>518160</xdr:colOff>
      <xdr:row>13</xdr:row>
      <xdr:rowOff>91440</xdr:rowOff>
    </xdr:to>
    <xdr:sp macro="[1]!SAUVEGARDEcmdcli" textlink="">
      <xdr:nvSpPr>
        <xdr:cNvPr id="5" name="Rectangle: Rounded Corners 4">
          <a:extLst>
            <a:ext uri="{FF2B5EF4-FFF2-40B4-BE49-F238E27FC236}">
              <a16:creationId xmlns:a16="http://schemas.microsoft.com/office/drawing/2014/main" xmlns="" id="{EA415C9E-1446-4A62-ADA7-E5A2FE1EA998}"/>
            </a:ext>
          </a:extLst>
        </xdr:cNvPr>
        <xdr:cNvSpPr/>
      </xdr:nvSpPr>
      <xdr:spPr>
        <a:xfrm>
          <a:off x="9601200" y="2324100"/>
          <a:ext cx="1402080" cy="4800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enregistrement</a:t>
          </a:r>
          <a:r>
            <a:rPr lang="fr-FR" sz="1100" baseline="0"/>
            <a:t> commande excel</a:t>
          </a:r>
          <a:endParaRPr lang="fr-FR" sz="1100"/>
        </a:p>
      </xdr:txBody>
    </xdr:sp>
    <xdr:clientData/>
  </xdr:twoCellAnchor>
  <xdr:twoCellAnchor>
    <xdr:from>
      <xdr:col>7</xdr:col>
      <xdr:colOff>312420</xdr:colOff>
      <xdr:row>8</xdr:row>
      <xdr:rowOff>15240</xdr:rowOff>
    </xdr:from>
    <xdr:to>
      <xdr:col>9</xdr:col>
      <xdr:colOff>495300</xdr:colOff>
      <xdr:row>10</xdr:row>
      <xdr:rowOff>99060</xdr:rowOff>
    </xdr:to>
    <xdr:sp macro="[1]!AperCUcmd" textlink="">
      <xdr:nvSpPr>
        <xdr:cNvPr id="6" name="Rectangle: Rounded Corners 5">
          <a:extLst>
            <a:ext uri="{FF2B5EF4-FFF2-40B4-BE49-F238E27FC236}">
              <a16:creationId xmlns:a16="http://schemas.microsoft.com/office/drawing/2014/main" xmlns="" id="{44272FDC-001B-4AEE-B4B3-FB90B058206E}"/>
            </a:ext>
          </a:extLst>
        </xdr:cNvPr>
        <xdr:cNvSpPr/>
      </xdr:nvSpPr>
      <xdr:spPr>
        <a:xfrm>
          <a:off x="9578340" y="1805940"/>
          <a:ext cx="1402080" cy="4495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apercu</a:t>
          </a:r>
        </a:p>
      </xdr:txBody>
    </xdr:sp>
    <xdr:clientData/>
  </xdr:twoCellAnchor>
  <xdr:twoCellAnchor>
    <xdr:from>
      <xdr:col>7</xdr:col>
      <xdr:colOff>396240</xdr:colOff>
      <xdr:row>14</xdr:row>
      <xdr:rowOff>53340</xdr:rowOff>
    </xdr:from>
    <xdr:to>
      <xdr:col>9</xdr:col>
      <xdr:colOff>579120</xdr:colOff>
      <xdr:row>16</xdr:row>
      <xdr:rowOff>137160</xdr:rowOff>
    </xdr:to>
    <xdr:sp macro="[1]!IMPRESSIONcmd" textlink="">
      <xdr:nvSpPr>
        <xdr:cNvPr id="7" name="Rectangle: Rounded Corners 6">
          <a:extLst>
            <a:ext uri="{FF2B5EF4-FFF2-40B4-BE49-F238E27FC236}">
              <a16:creationId xmlns:a16="http://schemas.microsoft.com/office/drawing/2014/main" xmlns="" id="{B29EEB41-953C-48FF-B4CF-04F3A1A8115B}"/>
            </a:ext>
          </a:extLst>
        </xdr:cNvPr>
        <xdr:cNvSpPr/>
      </xdr:nvSpPr>
      <xdr:spPr>
        <a:xfrm>
          <a:off x="9662160" y="2948940"/>
          <a:ext cx="1402080" cy="4495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enregistrement pdf</a:t>
          </a:r>
        </a:p>
      </xdr:txBody>
    </xdr:sp>
    <xdr:clientData/>
  </xdr:twoCellAnchor>
  <xdr:twoCellAnchor>
    <xdr:from>
      <xdr:col>7</xdr:col>
      <xdr:colOff>175260</xdr:colOff>
      <xdr:row>4</xdr:row>
      <xdr:rowOff>106680</xdr:rowOff>
    </xdr:from>
    <xdr:to>
      <xdr:col>9</xdr:col>
      <xdr:colOff>358140</xdr:colOff>
      <xdr:row>6</xdr:row>
      <xdr:rowOff>182880</xdr:rowOff>
    </xdr:to>
    <xdr:sp macro="[1]!LIGNESCOMMANDE" textlink="">
      <xdr:nvSpPr>
        <xdr:cNvPr id="8" name="Rectangle: Rounded Corners 7">
          <a:extLst>
            <a:ext uri="{FF2B5EF4-FFF2-40B4-BE49-F238E27FC236}">
              <a16:creationId xmlns:a16="http://schemas.microsoft.com/office/drawing/2014/main" xmlns="" id="{46DB5482-C22F-4FC1-A11E-91B18D23F363}"/>
            </a:ext>
          </a:extLst>
        </xdr:cNvPr>
        <xdr:cNvSpPr/>
      </xdr:nvSpPr>
      <xdr:spPr>
        <a:xfrm>
          <a:off x="9441180" y="1112520"/>
          <a:ext cx="1402080" cy="4495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AJOUT</a:t>
          </a:r>
          <a:r>
            <a:rPr lang="fr-FR" sz="1100" baseline="0"/>
            <a:t> LIGNES</a:t>
          </a:r>
          <a:endParaRPr lang="fr-FR" sz="1100"/>
        </a:p>
      </xdr:txBody>
    </xdr:sp>
    <xdr:clientData/>
  </xdr:twoCellAnchor>
  <xdr:twoCellAnchor>
    <xdr:from>
      <xdr:col>9</xdr:col>
      <xdr:colOff>464820</xdr:colOff>
      <xdr:row>0</xdr:row>
      <xdr:rowOff>83820</xdr:rowOff>
    </xdr:from>
    <xdr:to>
      <xdr:col>12</xdr:col>
      <xdr:colOff>38100</xdr:colOff>
      <xdr:row>2</xdr:row>
      <xdr:rowOff>60960</xdr:rowOff>
    </xdr:to>
    <xdr:sp macro="[1]!ARCHIVAGECMD" textlink="">
      <xdr:nvSpPr>
        <xdr:cNvPr id="9" name="Rectangle: Rounded Corners 8">
          <a:extLst>
            <a:ext uri="{FF2B5EF4-FFF2-40B4-BE49-F238E27FC236}">
              <a16:creationId xmlns:a16="http://schemas.microsoft.com/office/drawing/2014/main" xmlns="" id="{E18772D9-3E48-4485-8CDD-16E53451F36A}"/>
            </a:ext>
          </a:extLst>
        </xdr:cNvPr>
        <xdr:cNvSpPr/>
      </xdr:nvSpPr>
      <xdr:spPr>
        <a:xfrm>
          <a:off x="10949940" y="83820"/>
          <a:ext cx="1402080" cy="4495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ARCHIVER</a:t>
          </a:r>
          <a:r>
            <a:rPr lang="fr-FR" sz="1100" baseline="0"/>
            <a:t> CMD</a:t>
          </a:r>
          <a:endParaRPr lang="fr-FR" sz="1100"/>
        </a:p>
      </xdr:txBody>
    </xdr:sp>
    <xdr:clientData/>
  </xdr:twoCellAnchor>
  <xdr:twoCellAnchor>
    <xdr:from>
      <xdr:col>12</xdr:col>
      <xdr:colOff>0</xdr:colOff>
      <xdr:row>5</xdr:row>
      <xdr:rowOff>114300</xdr:rowOff>
    </xdr:from>
    <xdr:to>
      <xdr:col>13</xdr:col>
      <xdr:colOff>152400</xdr:colOff>
      <xdr:row>10</xdr:row>
      <xdr:rowOff>91440</xdr:rowOff>
    </xdr:to>
    <xdr:sp macro="[1]!test" textlink="">
      <xdr:nvSpPr>
        <xdr:cNvPr id="10" name="Isosceles Triangle 9">
          <a:extLst>
            <a:ext uri="{FF2B5EF4-FFF2-40B4-BE49-F238E27FC236}">
              <a16:creationId xmlns:a16="http://schemas.microsoft.com/office/drawing/2014/main" xmlns="" id="{FD83A8BA-1B7E-4905-8F73-7163CE6F5AE4}"/>
            </a:ext>
          </a:extLst>
        </xdr:cNvPr>
        <xdr:cNvSpPr/>
      </xdr:nvSpPr>
      <xdr:spPr>
        <a:xfrm>
          <a:off x="12313920" y="1303020"/>
          <a:ext cx="762000" cy="94488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US/Desktop/ANSIMI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Sheet4"/>
      <sheetName val="FOURNISSEURS"/>
      <sheetName val="SOUS TRAITANTS"/>
      <sheetName val="CONTRAT ST"/>
      <sheetName val="CLIENTS"/>
      <sheetName val="ARTICLES"/>
      <sheetName val="Sheet2"/>
      <sheetName val="OUTILLAGE"/>
      <sheetName val="MATIERE"/>
      <sheetName val="CONSOMMABLE"/>
      <sheetName val="COMPOSANTS"/>
      <sheetName val="FACTURATION"/>
      <sheetName val="ARCHIVAGE FACTURE"/>
      <sheetName val="SUIVIFACTURE"/>
      <sheetName val="DEVIS"/>
      <sheetName val="ARCHIVAGE DEVIS"/>
      <sheetName val="commande"/>
      <sheetName val="cmd_client"/>
      <sheetName val="sss"/>
      <sheetName val="formules"/>
      <sheetName val="TABLEAU DE BOARD"/>
      <sheetName val="ANSIMIN"/>
    </sheetNames>
    <definedNames>
      <definedName name="AperCUcmd"/>
      <definedName name="ARCHIVAGECMD"/>
      <definedName name="clientpourcommamdecli"/>
      <definedName name="IMPRESSIONcmd"/>
      <definedName name="INCREMENTATIONcmd"/>
      <definedName name="LIGNESCOMMANDE"/>
      <definedName name="SAUVEGARDEcmdcli"/>
      <definedName name="tes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tables/table1.xml><?xml version="1.0" encoding="utf-8"?>
<table xmlns="http://schemas.openxmlformats.org/spreadsheetml/2006/main" id="1" name="TCMDCLI" displayName="TCMDCLI" ref="A19:E22" totalsRowShown="0" headerRowDxfId="7" dataDxfId="5" tableBorderDxfId="6">
  <autoFilter ref="A19:E22"/>
  <tableColumns count="5">
    <tableColumn id="1" name="code" dataDxfId="4">
      <calculatedColumnFormula array="1">INDEX(codearticle,SMALL(IF(IFERROR(MATCH(IF(client=B$9,codearticle,""),codearticle,0),"")=ROW(codearticle)-20,ROW(codearticle)-20,""),ROW(1:1)))</calculatedColumnFormula>
    </tableColumn>
    <tableColumn id="2" name="design" dataDxfId="0">
      <calculatedColumnFormula>INDEX(refclient,MATCH(TCMDCLI[[#This Row],[code]],codearticle,0))</calculatedColumnFormula>
    </tableColumn>
    <tableColumn id="3" name="Quantité" dataDxfId="3">
      <calculatedColumnFormula>VLOOKUP(TCMDCLI[[#This Row],[code]],bdref,5,0)</calculatedColumnFormula>
    </tableColumn>
    <tableColumn id="4" name="Prix unitaire HT" dataDxfId="2">
      <calculatedColumnFormula>VLOOKUP(TCMDCLI[[#This Row],[code]],bdref,6,0)</calculatedColumnFormula>
    </tableColumn>
    <tableColumn id="5" name="MONTANT HT" dataDxfId="1">
      <calculatedColumnFormula>TCMDCLI[[#This Row],[Quantité]]*TCMDCLI[[#This Row],[Prix unitaire HT]]</calculatedColumnFormula>
    </tableColumn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2" name="Table16" displayName="Table16" ref="A20:R29" totalsRowShown="0">
  <autoFilter ref="A20:R29"/>
  <tableColumns count="18">
    <tableColumn id="1" name="N°cmd"/>
    <tableColumn id="2" name="N° bc client"/>
    <tableColumn id="3" name="DEVIS AFM"/>
    <tableColumn id="13" name="date cmde"/>
    <tableColumn id="4" name="CliENT"/>
    <tableColumn id="5" name="cde cliENT"/>
    <tableColumn id="6" name="reference client"/>
    <tableColumn id="7" name="design  article"/>
    <tableColumn id="8" name="code art"/>
    <tableColumn id="9" name="TYPE"/>
    <tableColumn id="11" name="rep /usinage"/>
    <tableColumn id="20" name="commentaire"/>
    <tableColumn id="10" name="Quantite"/>
    <tableColumn id="12" name="PUHT"/>
    <tableColumn id="14" name="TOT HT"/>
    <tableColumn id="16" name="T TTC"/>
    <tableColumn id="19" name="N° OF  Parent"/>
    <tableColumn id="15" name="NBR O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25"/>
  <sheetViews>
    <sheetView tabSelected="1" topLeftCell="A10" workbookViewId="0">
      <selection activeCell="N22" sqref="N22"/>
    </sheetView>
  </sheetViews>
  <sheetFormatPr baseColWidth="10" defaultColWidth="8.7265625" defaultRowHeight="14.5"/>
  <cols>
    <col min="1" max="1" width="9.36328125" bestFit="1" customWidth="1"/>
    <col min="2" max="2" width="18.54296875" bestFit="1" customWidth="1"/>
    <col min="4" max="4" width="19.08984375" bestFit="1" customWidth="1"/>
    <col min="5" max="5" width="18.6328125" bestFit="1" customWidth="1"/>
  </cols>
  <sheetData>
    <row r="1" spans="1:6" ht="15" thickBot="1">
      <c r="A1" s="1"/>
      <c r="B1" s="1"/>
    </row>
    <row r="2" spans="1:6">
      <c r="A2" s="2"/>
      <c r="B2" s="2"/>
      <c r="C2" s="3"/>
      <c r="D2" s="24" t="s">
        <v>0</v>
      </c>
      <c r="E2" s="26" t="s">
        <v>1</v>
      </c>
      <c r="F2">
        <v>3</v>
      </c>
    </row>
    <row r="3" spans="1:6" ht="15" thickBot="1">
      <c r="A3" s="2"/>
      <c r="B3" s="2"/>
      <c r="C3" s="3"/>
      <c r="D3" s="25"/>
      <c r="E3" s="27"/>
    </row>
    <row r="4" spans="1:6">
      <c r="A4" s="2"/>
      <c r="B4" s="2"/>
      <c r="C4" s="3"/>
      <c r="D4" s="28"/>
      <c r="E4" s="28"/>
    </row>
    <row r="5" spans="1:6">
      <c r="A5" s="4"/>
      <c r="C5" s="3"/>
      <c r="D5" s="5" t="s">
        <v>2</v>
      </c>
      <c r="E5" s="6">
        <f ca="1">TODAY()</f>
        <v>44210</v>
      </c>
    </row>
    <row r="6" spans="1:6" ht="15" thickBot="1">
      <c r="C6" s="3"/>
      <c r="D6" s="7"/>
    </row>
    <row r="7" spans="1:6" ht="18.5">
      <c r="A7" s="29" t="s">
        <v>3</v>
      </c>
      <c r="B7" s="30"/>
      <c r="D7" s="8"/>
      <c r="E7" s="8"/>
    </row>
    <row r="8" spans="1:6">
      <c r="A8" s="9" t="s">
        <v>4</v>
      </c>
      <c r="B8" s="10" t="s">
        <v>5</v>
      </c>
      <c r="C8" s="3"/>
    </row>
    <row r="9" spans="1:6">
      <c r="A9" s="9" t="s">
        <v>6</v>
      </c>
      <c r="B9" s="11" t="s">
        <v>7</v>
      </c>
      <c r="C9" s="3"/>
      <c r="D9" s="3" t="s">
        <v>8</v>
      </c>
      <c r="E9" s="3"/>
    </row>
    <row r="10" spans="1:6">
      <c r="A10" s="9" t="s">
        <v>9</v>
      </c>
      <c r="B10" s="12" t="s">
        <v>10</v>
      </c>
      <c r="C10" s="3"/>
      <c r="D10" s="13" t="s">
        <v>11</v>
      </c>
      <c r="E10" s="14" t="str">
        <f>E2</f>
        <v>C202101-0004</v>
      </c>
    </row>
    <row r="11" spans="1:6">
      <c r="A11" s="15" t="s">
        <v>12</v>
      </c>
      <c r="B11" s="12" t="s">
        <v>13</v>
      </c>
      <c r="C11" s="3"/>
      <c r="D11" s="3" t="s">
        <v>14</v>
      </c>
      <c r="E11" s="14" t="s">
        <v>15</v>
      </c>
    </row>
    <row r="12" spans="1:6">
      <c r="A12" s="9" t="s">
        <v>16</v>
      </c>
      <c r="B12" s="16" t="s">
        <v>17</v>
      </c>
      <c r="C12" s="3"/>
      <c r="D12" s="3" t="s">
        <v>18</v>
      </c>
      <c r="E12" s="14" t="s">
        <v>19</v>
      </c>
    </row>
    <row r="13" spans="1:6" ht="15" thickBot="1">
      <c r="A13" s="17" t="s">
        <v>20</v>
      </c>
      <c r="B13" s="18">
        <v>73450875</v>
      </c>
      <c r="C13" s="3"/>
      <c r="D13" s="3"/>
      <c r="E13" s="14"/>
    </row>
    <row r="14" spans="1:6">
      <c r="C14" s="3"/>
      <c r="D14" s="3"/>
      <c r="E14" s="14"/>
    </row>
    <row r="16" spans="1:6">
      <c r="C16" s="3"/>
      <c r="D16" s="3"/>
      <c r="E16" s="3"/>
    </row>
    <row r="17" spans="1:8">
      <c r="B17" s="3"/>
      <c r="C17" s="3"/>
      <c r="D17" s="3"/>
      <c r="E17" s="3"/>
    </row>
    <row r="18" spans="1:8" ht="15.5">
      <c r="A18" s="31" t="str">
        <f>+"Commande N° "&amp;E2</f>
        <v>Commande N° C202101-0004</v>
      </c>
      <c r="B18" s="31"/>
      <c r="C18" s="31"/>
      <c r="D18" s="31"/>
      <c r="E18" s="31"/>
    </row>
    <row r="19" spans="1:8">
      <c r="A19" s="19" t="s">
        <v>21</v>
      </c>
      <c r="B19" s="19" t="s">
        <v>22</v>
      </c>
      <c r="C19" s="19" t="s">
        <v>23</v>
      </c>
      <c r="D19" s="20" t="s">
        <v>24</v>
      </c>
      <c r="E19" s="21" t="s">
        <v>25</v>
      </c>
    </row>
    <row r="20" spans="1:8">
      <c r="A20" s="32">
        <f t="array" ref="A20">INDEX(codearticle,SMALL(IF(IFERROR(MATCH(IF(client=B$9,codearticle,""),codearticle,0),"")=ROW(codearticle)-20,ROW(codearticle)-20,""),ROW(1:1)))</f>
        <v>4</v>
      </c>
      <c r="B20" s="34" t="str">
        <f>INDEX(refclient,MATCH(TCMDCLI[[#This Row],[code]],codearticle,0))</f>
        <v>XX</v>
      </c>
      <c r="C20" s="32">
        <f>VLOOKUP(TCMDCLI[[#This Row],[code]],bdref,5,0)</f>
        <v>1</v>
      </c>
      <c r="D20" s="32">
        <f>VLOOKUP(TCMDCLI[[#This Row],[code]],bdref,6,0)</f>
        <v>1200</v>
      </c>
      <c r="E20" s="32">
        <f>TCMDCLI[[#This Row],[Quantité]]*TCMDCLI[[#This Row],[Prix unitaire HT]]</f>
        <v>1200</v>
      </c>
    </row>
    <row r="21" spans="1:8" ht="25">
      <c r="A21" s="32">
        <f t="array" ref="A21">INDEX(codearticle,SMALL(IF(IFERROR(MATCH(IF(client=B$9,codearticle,""),codearticle,0),"")=ROW(codearticle)-20,ROW(codearticle)-20,""),ROW(2:2)))</f>
        <v>6</v>
      </c>
      <c r="B21" s="34" t="str">
        <f>INDEX(refclient,MATCH(TCMDCLI[[#This Row],[code]],codearticle,0))</f>
        <v>XX
SAMIR</v>
      </c>
      <c r="C21" s="32">
        <f>VLOOKUP(TCMDCLI[[#This Row],[code]],bdref,5,0)</f>
        <v>1</v>
      </c>
      <c r="D21" s="32">
        <f>VLOOKUP(TCMDCLI[[#This Row],[code]],bdref,6,0)</f>
        <v>1200</v>
      </c>
      <c r="E21" s="32">
        <f>TCMDCLI[[#This Row],[Quantité]]*TCMDCLI[[#This Row],[Prix unitaire HT]]</f>
        <v>1200</v>
      </c>
      <c r="H21" t="s">
        <v>51</v>
      </c>
    </row>
    <row r="22" spans="1:8">
      <c r="A22" s="32">
        <f t="array" ref="A22">INDEX(codearticle,SMALL(IF(IFERROR(MATCH(IF(client=B$9,codearticle,""),codearticle,0),"")=ROW(codearticle)-20,ROW(codearticle)-20,""),ROW(3:3)))</f>
        <v>5</v>
      </c>
      <c r="B22" s="34" t="str">
        <f>INDEX(refclient,MATCH(TCMDCLI[[#This Row],[code]],codearticle,0))</f>
        <v>XX</v>
      </c>
      <c r="C22" s="32">
        <f>VLOOKUP(TCMDCLI[[#This Row],[code]],bdref,5,0)</f>
        <v>1</v>
      </c>
      <c r="D22" s="32">
        <f>VLOOKUP(TCMDCLI[[#This Row],[code]],bdref,6,0)</f>
        <v>1200</v>
      </c>
      <c r="E22" s="32">
        <f>TCMDCLI[[#This Row],[Quantité]]*TCMDCLI[[#This Row],[Prix unitaire HT]]</f>
        <v>1200</v>
      </c>
    </row>
    <row r="23" spans="1:8">
      <c r="A23" s="32"/>
      <c r="B23" s="34"/>
      <c r="C23" s="32"/>
      <c r="D23" s="32"/>
      <c r="E23" s="32"/>
    </row>
    <row r="24" spans="1:8">
      <c r="A24" s="33"/>
      <c r="B24" s="35"/>
      <c r="C24" s="33"/>
      <c r="D24" s="33"/>
      <c r="E24" s="33"/>
    </row>
    <row r="25" spans="1:8">
      <c r="A25" s="33"/>
      <c r="B25" s="35"/>
      <c r="C25" s="33"/>
      <c r="D25" s="33"/>
      <c r="E25" s="33"/>
    </row>
  </sheetData>
  <mergeCells count="5">
    <mergeCell ref="D2:D3"/>
    <mergeCell ref="E2:E3"/>
    <mergeCell ref="D4:E4"/>
    <mergeCell ref="A7:B7"/>
    <mergeCell ref="A18:E18"/>
  </mergeCells>
  <dataValidations count="1">
    <dataValidation type="list" allowBlank="1" showInputMessage="1" showErrorMessage="1" sqref="D6">
      <formula1>$S$2:$S$3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20:R29"/>
  <sheetViews>
    <sheetView topLeftCell="D19" workbookViewId="0">
      <selection activeCell="I20" sqref="I20"/>
    </sheetView>
  </sheetViews>
  <sheetFormatPr baseColWidth="10" defaultColWidth="8.7265625" defaultRowHeight="14.5"/>
  <cols>
    <col min="1" max="1" width="15.6328125" customWidth="1"/>
    <col min="2" max="4" width="13.81640625" customWidth="1"/>
    <col min="5" max="5" width="11.54296875" customWidth="1"/>
    <col min="6" max="7" width="16.36328125" bestFit="1" customWidth="1"/>
    <col min="8" max="8" width="14.6328125" bestFit="1" customWidth="1"/>
    <col min="9" max="9" width="12.90625" customWidth="1"/>
    <col min="10" max="10" width="14.453125" customWidth="1"/>
    <col min="11" max="11" width="14.6328125" customWidth="1"/>
    <col min="12" max="12" width="13.81640625" customWidth="1"/>
    <col min="16" max="16" width="14.36328125" bestFit="1" customWidth="1"/>
    <col min="17" max="17" width="18.1796875" bestFit="1" customWidth="1"/>
  </cols>
  <sheetData>
    <row r="20" spans="1:18">
      <c r="A20" t="s">
        <v>28</v>
      </c>
      <c r="B20" t="s">
        <v>29</v>
      </c>
      <c r="C20" t="s">
        <v>19</v>
      </c>
      <c r="D20" t="s">
        <v>30</v>
      </c>
      <c r="E20" t="s">
        <v>31</v>
      </c>
      <c r="F20" t="s">
        <v>32</v>
      </c>
      <c r="G20" t="s">
        <v>33</v>
      </c>
      <c r="H20" t="s">
        <v>34</v>
      </c>
      <c r="I20" t="s">
        <v>35</v>
      </c>
      <c r="J20" t="s">
        <v>36</v>
      </c>
      <c r="K20" t="s">
        <v>37</v>
      </c>
      <c r="L20" t="s">
        <v>38</v>
      </c>
      <c r="M20" t="s">
        <v>39</v>
      </c>
      <c r="N20" t="s">
        <v>40</v>
      </c>
      <c r="O20" t="s">
        <v>41</v>
      </c>
      <c r="P20" t="s">
        <v>42</v>
      </c>
      <c r="Q20" t="s">
        <v>43</v>
      </c>
      <c r="R20" t="s">
        <v>44</v>
      </c>
    </row>
    <row r="21" spans="1:18">
      <c r="A21">
        <v>1</v>
      </c>
    </row>
    <row r="22" spans="1:18">
      <c r="A22" t="s">
        <v>45</v>
      </c>
      <c r="B22" t="s">
        <v>15</v>
      </c>
      <c r="C22" t="s">
        <v>19</v>
      </c>
      <c r="D22" s="22">
        <v>44210</v>
      </c>
      <c r="E22" t="s">
        <v>7</v>
      </c>
      <c r="F22">
        <v>11</v>
      </c>
      <c r="G22" t="s">
        <v>26</v>
      </c>
      <c r="H22" t="s">
        <v>46</v>
      </c>
      <c r="I22">
        <v>4</v>
      </c>
      <c r="J22" t="s">
        <v>47</v>
      </c>
      <c r="L22" t="s">
        <v>48</v>
      </c>
      <c r="M22">
        <v>1</v>
      </c>
      <c r="N22">
        <v>1200</v>
      </c>
      <c r="O22">
        <v>1200</v>
      </c>
    </row>
    <row r="23" spans="1:18" ht="29">
      <c r="A23" t="s">
        <v>45</v>
      </c>
      <c r="B23" t="s">
        <v>15</v>
      </c>
      <c r="C23" t="s">
        <v>19</v>
      </c>
      <c r="D23" s="22">
        <v>44210</v>
      </c>
      <c r="E23" t="s">
        <v>7</v>
      </c>
      <c r="F23">
        <v>11</v>
      </c>
      <c r="G23" s="23" t="s">
        <v>27</v>
      </c>
      <c r="H23" t="s">
        <v>49</v>
      </c>
      <c r="I23">
        <v>6</v>
      </c>
      <c r="J23" t="s">
        <v>50</v>
      </c>
      <c r="L23" s="23" t="s">
        <v>48</v>
      </c>
      <c r="M23">
        <v>1</v>
      </c>
      <c r="N23">
        <v>1200</v>
      </c>
      <c r="O23">
        <v>1200</v>
      </c>
    </row>
    <row r="24" spans="1:18">
      <c r="A24" t="s">
        <v>1</v>
      </c>
      <c r="B24" t="s">
        <v>15</v>
      </c>
      <c r="C24" t="s">
        <v>19</v>
      </c>
      <c r="D24" s="22">
        <v>44210</v>
      </c>
      <c r="E24" t="s">
        <v>7</v>
      </c>
      <c r="F24">
        <v>11</v>
      </c>
      <c r="G24" t="s">
        <v>26</v>
      </c>
      <c r="I24">
        <v>4</v>
      </c>
      <c r="M24">
        <v>1</v>
      </c>
      <c r="N24">
        <v>1200</v>
      </c>
      <c r="O24">
        <v>1200</v>
      </c>
    </row>
    <row r="25" spans="1:18" ht="29">
      <c r="A25" t="s">
        <v>1</v>
      </c>
      <c r="B25" t="s">
        <v>15</v>
      </c>
      <c r="C25" t="s">
        <v>19</v>
      </c>
      <c r="D25" s="22">
        <v>44210</v>
      </c>
      <c r="E25" t="s">
        <v>7</v>
      </c>
      <c r="F25">
        <v>11</v>
      </c>
      <c r="G25" s="23" t="s">
        <v>27</v>
      </c>
      <c r="I25">
        <v>6</v>
      </c>
      <c r="M25">
        <v>1</v>
      </c>
      <c r="N25">
        <v>1200</v>
      </c>
      <c r="O25">
        <v>1200</v>
      </c>
    </row>
    <row r="26" spans="1:18">
      <c r="A26" t="s">
        <v>1</v>
      </c>
      <c r="B26" t="s">
        <v>15</v>
      </c>
      <c r="C26" t="s">
        <v>19</v>
      </c>
      <c r="D26" s="22">
        <v>44210</v>
      </c>
      <c r="E26" t="s">
        <v>7</v>
      </c>
      <c r="F26">
        <v>11</v>
      </c>
      <c r="G26" t="s">
        <v>26</v>
      </c>
      <c r="I26">
        <v>5</v>
      </c>
      <c r="M26">
        <v>1</v>
      </c>
      <c r="N26">
        <v>1200</v>
      </c>
      <c r="O26">
        <v>1200</v>
      </c>
    </row>
    <row r="27" spans="1:18">
      <c r="A27" t="s">
        <v>1</v>
      </c>
      <c r="B27" t="s">
        <v>15</v>
      </c>
      <c r="C27" t="s">
        <v>19</v>
      </c>
      <c r="D27" s="22">
        <v>44210</v>
      </c>
      <c r="E27" t="s">
        <v>7</v>
      </c>
      <c r="F27">
        <v>11</v>
      </c>
      <c r="G27" t="s">
        <v>26</v>
      </c>
      <c r="I27">
        <v>4</v>
      </c>
      <c r="M27">
        <v>1</v>
      </c>
      <c r="N27">
        <v>1200</v>
      </c>
      <c r="O27">
        <v>1200</v>
      </c>
    </row>
    <row r="28" spans="1:18" ht="29">
      <c r="A28" t="s">
        <v>1</v>
      </c>
      <c r="B28" t="s">
        <v>15</v>
      </c>
      <c r="C28" t="s">
        <v>19</v>
      </c>
      <c r="D28" s="22">
        <v>44210</v>
      </c>
      <c r="E28" t="s">
        <v>7</v>
      </c>
      <c r="F28">
        <v>11</v>
      </c>
      <c r="G28" s="23" t="s">
        <v>27</v>
      </c>
      <c r="I28">
        <v>6</v>
      </c>
      <c r="M28">
        <v>1</v>
      </c>
      <c r="N28">
        <v>1200</v>
      </c>
      <c r="O28">
        <v>1200</v>
      </c>
    </row>
    <row r="29" spans="1:18">
      <c r="A29" t="s">
        <v>1</v>
      </c>
      <c r="B29" t="s">
        <v>15</v>
      </c>
      <c r="C29" t="s">
        <v>19</v>
      </c>
      <c r="D29" s="22">
        <v>44210</v>
      </c>
      <c r="E29" t="s">
        <v>7</v>
      </c>
      <c r="F29">
        <v>11</v>
      </c>
      <c r="G29" t="s">
        <v>26</v>
      </c>
      <c r="I29">
        <v>5</v>
      </c>
      <c r="M29">
        <v>1</v>
      </c>
      <c r="N29">
        <v>1200</v>
      </c>
      <c r="O29">
        <v>1200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commande</vt:lpstr>
      <vt:lpstr>cmd_client</vt:lpstr>
      <vt:lpstr>bdref</vt:lpstr>
      <vt:lpstr>client</vt:lpstr>
      <vt:lpstr>codearticle</vt:lpstr>
      <vt:lpstr>codeclient</vt:lpstr>
      <vt:lpstr>refclient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tulipe</cp:lastModifiedBy>
  <dcterms:created xsi:type="dcterms:W3CDTF">2021-01-14T13:53:00Z</dcterms:created>
  <dcterms:modified xsi:type="dcterms:W3CDTF">2021-01-14T14:19:47Z</dcterms:modified>
</cp:coreProperties>
</file>