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Override PartName="/xl/tables/table1.xml" ContentType="application/vnd.openxmlformats-officedocument.spreadsheetml.table+xml"/>
  <Override PartName="/xl/tables/table2.xml" ContentType="application/vnd.openxmlformats-officedocument.spreadsheetml.table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7" rupBuild="4505"/>
  <workbookPr/>
  <bookViews>
    <workbookView xWindow="760" yWindow="600" windowWidth="19420" windowHeight="11020"/>
  </bookViews>
  <sheets>
    <sheet name="Bilan" sheetId="1" r:id="rId1"/>
    <sheet name="2019" sheetId="3" r:id="rId2"/>
    <sheet name="2020" sheetId="2" r:id="rId3"/>
  </sheets>
  <definedNames>
    <definedName name="date1">T_2019[Date de l''ordre]</definedName>
    <definedName name="date2">Tableau4[Date de l''ordre ]</definedName>
    <definedName name="fourni1">T_2019[Fournisseur]</definedName>
    <definedName name="fourni2">Tableau4[Fournisseur]</definedName>
    <definedName name="opé1">T_2019[Num opération]</definedName>
    <definedName name="opé2">Tableau4[Num opération]</definedName>
    <definedName name="prix1">T_2019[Prix Ordre Achat]</definedName>
    <definedName name="prix2">Tableau4[Prix Ordre achat]</definedName>
    <definedName name="unit1">T_2019[Quantité]</definedName>
    <definedName name="unit2">Tableau4[Quantité]</definedName>
  </definedNames>
  <calcPr calcId="124519"/>
  <extLst xmlns:x15="http://schemas.microsoft.com/office/spreadsheetml/2010/11/main">
    <ext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F1" i="2"/>
  <c r="F1" i="3"/>
  <c r="G12" i="2"/>
  <c r="H12" s="1"/>
  <c r="S4" i="1" a="1"/>
  <c r="T4" a="1"/>
  <c r="S5" a="1"/>
  <c r="T5" a="1"/>
  <c r="S6" a="1"/>
  <c r="T6" a="1"/>
  <c r="S7" a="1"/>
  <c r="T7" a="1"/>
  <c r="S8" a="1"/>
  <c r="T8" a="1"/>
  <c r="S9" a="1"/>
  <c r="T9" a="1"/>
  <c r="S10" a="1"/>
  <c r="T10" a="1"/>
  <c r="T3" a="1"/>
  <c r="R4" a="1"/>
  <c r="R5" a="1"/>
  <c r="R6" a="1"/>
  <c r="R7" a="1"/>
  <c r="R8" a="1"/>
  <c r="R9" a="1"/>
  <c r="R10" a="1"/>
  <c r="S3" a="1"/>
  <c r="Q3" a="1"/>
  <c r="R3" a="1"/>
  <c r="Q4" a="1"/>
  <c r="Q5" a="1"/>
  <c r="Q6" a="1"/>
  <c r="Q7" a="1"/>
  <c r="Q8" a="1"/>
  <c r="Q9" a="1"/>
  <c r="Q10" a="1"/>
  <c r="P4" a="1"/>
  <c r="P5" a="1"/>
  <c r="P6" a="1"/>
  <c r="P7" a="1"/>
  <c r="P8" a="1"/>
  <c r="P9" a="1"/>
  <c r="P10" a="1"/>
  <c r="P3" a="1"/>
  <c r="T10" l="1"/>
  <c r="S10"/>
  <c r="T9"/>
  <c r="S9"/>
  <c r="T8"/>
  <c r="S8"/>
  <c r="T7"/>
  <c r="S7"/>
  <c r="T6"/>
  <c r="S6"/>
  <c r="T5"/>
  <c r="S5"/>
  <c r="T4"/>
  <c r="S4"/>
  <c r="T3"/>
  <c r="R10"/>
  <c r="R9"/>
  <c r="R8"/>
  <c r="R7"/>
  <c r="R6"/>
  <c r="R5"/>
  <c r="R4"/>
  <c r="S3"/>
  <c r="Q10"/>
  <c r="Q9"/>
  <c r="Q8"/>
  <c r="Q7"/>
  <c r="Q6"/>
  <c r="Q5"/>
  <c r="Q4"/>
  <c r="R3"/>
  <c r="Q3"/>
  <c r="P10"/>
  <c r="P9"/>
  <c r="P8"/>
  <c r="P7"/>
  <c r="P6"/>
  <c r="P5"/>
  <c r="P4"/>
  <c r="P3"/>
  <c r="G10"/>
  <c r="G8"/>
  <c r="G6"/>
  <c r="G4"/>
  <c r="G9"/>
  <c r="G7"/>
  <c r="G5"/>
  <c r="G3"/>
  <c r="I3"/>
  <c r="H3" s="1"/>
  <c r="I10"/>
  <c r="H10" s="1"/>
  <c r="I8"/>
  <c r="H8" s="1"/>
  <c r="I6"/>
  <c r="H6" s="1"/>
  <c r="I4"/>
  <c r="H4" s="1"/>
  <c r="I9"/>
  <c r="H9" s="1"/>
  <c r="I7"/>
  <c r="H7" s="1"/>
  <c r="I5"/>
  <c r="H5" s="1"/>
</calcChain>
</file>

<file path=xl/sharedStrings.xml><?xml version="1.0" encoding="utf-8"?>
<sst xmlns="http://schemas.openxmlformats.org/spreadsheetml/2006/main" count="84" uniqueCount="47">
  <si>
    <t>Fournisseur</t>
  </si>
  <si>
    <t>Numéro produit</t>
  </si>
  <si>
    <t>Num opération</t>
  </si>
  <si>
    <t>DTR</t>
  </si>
  <si>
    <t>lo89</t>
  </si>
  <si>
    <t>ELC</t>
  </si>
  <si>
    <t>BG45</t>
  </si>
  <si>
    <t>Le même produit est commandé plusieurs fois au cours de l'année et peut subir des opérations similaires ou différentes (ici avec le fournisseur MAT)</t>
  </si>
  <si>
    <t>zk12</t>
  </si>
  <si>
    <t>MAT</t>
  </si>
  <si>
    <t>Date de l'ordre</t>
  </si>
  <si>
    <t xml:space="preserve">Date de l'ordre </t>
  </si>
  <si>
    <t>Prix Ordre achat</t>
  </si>
  <si>
    <t>Quantité</t>
  </si>
  <si>
    <t>Prix Ordre Achat</t>
  </si>
  <si>
    <t>Fournisseurs</t>
  </si>
  <si>
    <t>code fournisseur</t>
  </si>
  <si>
    <t>Num produit</t>
  </si>
  <si>
    <t>Type de pièces</t>
  </si>
  <si>
    <t>Date Dernier Orde d'achat</t>
  </si>
  <si>
    <t>LYN</t>
  </si>
  <si>
    <t>GFT</t>
  </si>
  <si>
    <t>Fr45</t>
  </si>
  <si>
    <t>VCF</t>
  </si>
  <si>
    <t>cv67</t>
  </si>
  <si>
    <t>SHD</t>
  </si>
  <si>
    <t>DD42</t>
  </si>
  <si>
    <t>GCQ</t>
  </si>
  <si>
    <t>ZZ13</t>
  </si>
  <si>
    <t>Prix Ordre Achat Unitaire Hors taxe</t>
  </si>
  <si>
    <t>Les opérations ont différents prix en fonction de l'offre et la demande sur le marché</t>
  </si>
  <si>
    <t xml:space="preserve">Le prix Ordre Achat est globale (il ne représente pas le prix unitaire, toutes les quantités sont incluses) </t>
  </si>
  <si>
    <r>
      <t xml:space="preserve">La consigne que je dois suivre est la suivante : </t>
    </r>
    <r>
      <rPr>
        <sz val="12"/>
        <color rgb="FFFF0000"/>
        <rFont val="Calibri (Corps)"/>
      </rPr>
      <t xml:space="preserve">JE DOIS TROUVER LE PRIX D'ORDRE D'ACHAT UNITAIRE HORS TAXE EN FONCTION DE LA DERNIÈRE DATE D'ORDRE D'ACHAT (LA PLUS RÉCENTE), DU NUMÉRO D'OPÉRATION, DU NUMÉRO PRODUIT. </t>
    </r>
    <r>
      <rPr>
        <sz val="12"/>
        <color theme="1"/>
        <rFont val="Calibri"/>
        <family val="2"/>
        <scheme val="minor"/>
      </rPr>
      <t>Le prix doit être unitaire. Pouvez vous m'aider pour le remplissage des 3 premiers fournisseurs (MAT, ELC et DTR) ? Merci d'avance</t>
    </r>
  </si>
  <si>
    <t>fourni1</t>
  </si>
  <si>
    <t>fourni2</t>
  </si>
  <si>
    <t>prix1</t>
  </si>
  <si>
    <t>prix2</t>
  </si>
  <si>
    <t>date1</t>
  </si>
  <si>
    <t>date2</t>
  </si>
  <si>
    <t>opé1</t>
  </si>
  <si>
    <t>opé2</t>
  </si>
  <si>
    <t xml:space="preserve">pas touche    ce sont les noms </t>
  </si>
  <si>
    <t>donnés aux plages des 2 feuilles</t>
  </si>
  <si>
    <t xml:space="preserve">voir gestionnaire de noms </t>
  </si>
  <si>
    <t>unit1</t>
  </si>
  <si>
    <t>unit2</t>
  </si>
  <si>
    <t>quté(mémo)</t>
  </si>
</sst>
</file>

<file path=xl/styles.xml><?xml version="1.0" encoding="utf-8"?>
<styleSheet xmlns="http://schemas.openxmlformats.org/spreadsheetml/2006/main">
  <numFmts count="1">
    <numFmt numFmtId="164" formatCode="dd/mm/yyyy;dd/mm/yyyy;&quot;&quot;"/>
  </numFmts>
  <fonts count="5">
    <font>
      <sz val="12"/>
      <color theme="1"/>
      <name val="Calibri"/>
      <family val="2"/>
      <scheme val="minor"/>
    </font>
    <font>
      <sz val="12"/>
      <color rgb="FF000000"/>
      <name val="Calibri"/>
      <family val="2"/>
      <scheme val="minor"/>
    </font>
    <font>
      <sz val="12"/>
      <color rgb="FFFF0000"/>
      <name val="Calibri (Corps)"/>
    </font>
    <font>
      <b/>
      <sz val="12"/>
      <color theme="1"/>
      <name val="Calibri"/>
      <family val="2"/>
      <scheme val="minor"/>
    </font>
    <font>
      <sz val="12"/>
      <color rgb="FFFF0000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rgb="FFFFE699"/>
        <bgColor rgb="FF000000"/>
      </patternFill>
    </fill>
    <fill>
      <patternFill patternType="solid">
        <fgColor rgb="FFF8CBAD"/>
        <bgColor rgb="FF000000"/>
      </patternFill>
    </fill>
    <fill>
      <patternFill patternType="solid">
        <fgColor rgb="FFFFFF00"/>
        <bgColor indexed="64"/>
      </patternFill>
    </fill>
    <fill>
      <patternFill patternType="solid">
        <fgColor theme="0" tint="-0.14999847407452621"/>
        <bgColor theme="0" tint="-0.14999847407452621"/>
      </patternFill>
    </fill>
    <fill>
      <patternFill patternType="solid">
        <fgColor rgb="FF92D050"/>
        <bgColor indexed="64"/>
      </patternFill>
    </fill>
  </fills>
  <borders count="3">
    <border>
      <left/>
      <right/>
      <top/>
      <bottom/>
      <diagonal/>
    </border>
    <border>
      <left/>
      <right/>
      <top/>
      <bottom style="thin">
        <color theme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3">
    <xf numFmtId="0" fontId="0" fillId="0" borderId="0" xfId="0"/>
    <xf numFmtId="14" fontId="0" fillId="0" borderId="0" xfId="0" applyNumberFormat="1"/>
    <xf numFmtId="0" fontId="1" fillId="2" borderId="0" xfId="0" applyFont="1" applyFill="1" applyAlignment="1">
      <alignment horizontal="center"/>
    </xf>
    <xf numFmtId="0" fontId="1" fillId="2" borderId="0" xfId="0" applyFont="1" applyFill="1" applyAlignment="1">
      <alignment horizontal="center" vertical="center"/>
    </xf>
    <xf numFmtId="0" fontId="1" fillId="3" borderId="0" xfId="0" applyFont="1" applyFill="1" applyAlignment="1">
      <alignment horizontal="center"/>
    </xf>
    <xf numFmtId="0" fontId="1" fillId="0" borderId="0" xfId="0" applyFont="1" applyAlignment="1">
      <alignment horizontal="center" vertical="center"/>
    </xf>
    <xf numFmtId="0" fontId="1" fillId="0" borderId="0" xfId="0" applyFont="1" applyAlignment="1">
      <alignment horizontal="center"/>
    </xf>
    <xf numFmtId="0" fontId="0" fillId="0" borderId="0" xfId="0" applyAlignment="1">
      <alignment horizontal="center" vertical="top" wrapText="1"/>
    </xf>
    <xf numFmtId="0" fontId="0" fillId="0" borderId="0" xfId="0" applyAlignment="1">
      <alignment horizontal="left"/>
    </xf>
    <xf numFmtId="0" fontId="1" fillId="4" borderId="0" xfId="0" applyFont="1" applyFill="1" applyAlignment="1">
      <alignment horizontal="center"/>
    </xf>
    <xf numFmtId="0" fontId="1" fillId="4" borderId="0" xfId="0" applyFont="1" applyFill="1" applyAlignment="1">
      <alignment horizontal="center" vertical="center"/>
    </xf>
    <xf numFmtId="0" fontId="0" fillId="5" borderId="0" xfId="0" applyFont="1" applyFill="1"/>
    <xf numFmtId="14" fontId="0" fillId="5" borderId="0" xfId="0" applyNumberFormat="1" applyFont="1" applyFill="1"/>
    <xf numFmtId="0" fontId="0" fillId="0" borderId="0" xfId="0" applyFont="1"/>
    <xf numFmtId="14" fontId="0" fillId="0" borderId="0" xfId="0" applyNumberFormat="1" applyFont="1"/>
    <xf numFmtId="14" fontId="0" fillId="5" borderId="1" xfId="0" applyNumberFormat="1" applyFont="1" applyFill="1" applyBorder="1"/>
    <xf numFmtId="0" fontId="3" fillId="0" borderId="1" xfId="0" applyFont="1" applyBorder="1"/>
    <xf numFmtId="0" fontId="0" fillId="5" borderId="0" xfId="0" applyFont="1" applyFill="1" applyBorder="1"/>
    <xf numFmtId="14" fontId="0" fillId="5" borderId="0" xfId="0" applyNumberFormat="1" applyFont="1" applyFill="1" applyBorder="1"/>
    <xf numFmtId="0" fontId="0" fillId="0" borderId="2" xfId="0" applyBorder="1"/>
    <xf numFmtId="164" fontId="1" fillId="6" borderId="2" xfId="0" applyNumberFormat="1" applyFont="1" applyFill="1" applyBorder="1" applyAlignment="1">
      <alignment horizontal="center" vertical="center" wrapText="1"/>
    </xf>
    <xf numFmtId="0" fontId="1" fillId="6" borderId="2" xfId="0" applyNumberFormat="1" applyFont="1" applyFill="1" applyBorder="1" applyAlignment="1">
      <alignment horizontal="center" vertical="center" wrapText="1"/>
    </xf>
    <xf numFmtId="0" fontId="4" fillId="0" borderId="0" xfId="0" applyFont="1"/>
  </cellXfs>
  <cellStyles count="1">
    <cellStyle name="Normal" xfId="0" builtinId="0"/>
  </cellStyles>
  <dxfs count="11"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fill>
        <patternFill patternType="solid">
          <fgColor theme="0" tint="-0.14999847407452621"/>
          <bgColor theme="0" tint="-0.14999847407452621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fill>
        <patternFill patternType="solid">
          <fgColor theme="0" tint="-0.14999847407452621"/>
          <bgColor theme="0" tint="-0.14999847407452621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fill>
        <patternFill patternType="solid">
          <fgColor theme="0" tint="-0.14999847407452621"/>
          <bgColor theme="0" tint="-0.14999847407452621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numFmt numFmtId="19" formatCode="dd/mm/yyyy"/>
      <fill>
        <patternFill patternType="solid">
          <fgColor theme="0" tint="-0.14999847407452621"/>
          <bgColor theme="0" tint="-0.14999847407452621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fill>
        <patternFill patternType="solid">
          <fgColor theme="0" tint="-0.14999847407452621"/>
          <bgColor theme="0" tint="-0.14999847407452621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fill>
        <patternFill patternType="solid">
          <fgColor theme="0" tint="-0.14999847407452621"/>
          <bgColor theme="0" tint="-0.14999847407452621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fill>
        <patternFill patternType="solid">
          <fgColor theme="0" tint="-0.14999847407452621"/>
          <bgColor theme="0" tint="-0.14999847407452621"/>
        </patternFill>
      </fill>
    </dxf>
    <dxf>
      <border outline="0">
        <bottom style="thin">
          <color theme="1"/>
        </bottom>
      </border>
    </dxf>
    <dxf>
      <border outline="0">
        <top style="thin">
          <color theme="1"/>
        </top>
        <bottom style="thin">
          <color theme="1"/>
        </bottom>
      </border>
    </dxf>
    <dxf>
      <numFmt numFmtId="19" formatCode="dd/mm/yyyy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ables/table1.xml><?xml version="1.0" encoding="utf-8"?>
<table xmlns="http://schemas.openxmlformats.org/spreadsheetml/2006/main" id="2" name="T_2019" displayName="T_2019" ref="B2:G7" totalsRowShown="0">
  <autoFilter ref="B2:G7"/>
  <tableColumns count="6">
    <tableColumn id="1" name="Fournisseur"/>
    <tableColumn id="2" name="Numéro produit"/>
    <tableColumn id="3" name="Num opération"/>
    <tableColumn id="4" name="Date de l'ordre" dataDxfId="10"/>
    <tableColumn id="5" name="Prix Ordre Achat"/>
    <tableColumn id="6" name="Quantité"/>
  </tableColumns>
  <tableStyleInfo name="TableStyleLight1" showFirstColumn="0" showLastColumn="0" showRowStripes="1" showColumnStripes="0"/>
</table>
</file>

<file path=xl/tables/table2.xml><?xml version="1.0" encoding="utf-8"?>
<table xmlns="http://schemas.openxmlformats.org/spreadsheetml/2006/main" id="4" name="Tableau4" displayName="Tableau4" ref="B2:G7" totalsRowShown="0" headerRowDxfId="0" dataDxfId="1" headerRowBorderDxfId="8" tableBorderDxfId="9">
  <autoFilter ref="B2:G7"/>
  <tableColumns count="6">
    <tableColumn id="1" name="Fournisseur" dataDxfId="7"/>
    <tableColumn id="2" name="Numéro produit" dataDxfId="6"/>
    <tableColumn id="3" name="Num opération" dataDxfId="5"/>
    <tableColumn id="4" name="Date de l'ordre " dataDxfId="4"/>
    <tableColumn id="5" name="Prix Ordre achat" dataDxfId="3"/>
    <tableColumn id="6" name="Quantité" dataDxfId="2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sheet1.xml><?xml version="1.0" encoding="utf-8"?>
<worksheet xmlns="http://schemas.openxmlformats.org/spreadsheetml/2006/main" xmlns:r="http://schemas.openxmlformats.org/officeDocument/2006/relationships">
  <dimension ref="B1:T16"/>
  <sheetViews>
    <sheetView tabSelected="1" workbookViewId="0">
      <selection activeCell="I3" sqref="I3"/>
    </sheetView>
  </sheetViews>
  <sheetFormatPr baseColWidth="10" defaultRowHeight="15.5"/>
  <cols>
    <col min="2" max="2" width="11.5" bestFit="1" customWidth="1"/>
    <col min="3" max="3" width="14.6640625" bestFit="1" customWidth="1"/>
    <col min="4" max="4" width="11.5" bestFit="1" customWidth="1"/>
    <col min="5" max="5" width="13.1640625" bestFit="1" customWidth="1"/>
    <col min="6" max="6" width="13.5" bestFit="1" customWidth="1"/>
    <col min="7" max="7" width="22.83203125" bestFit="1" customWidth="1"/>
    <col min="8" max="8" width="30.33203125" bestFit="1" customWidth="1"/>
    <col min="9" max="9" width="16.6640625" customWidth="1"/>
  </cols>
  <sheetData>
    <row r="1" spans="2:20">
      <c r="J1" s="22" t="s">
        <v>33</v>
      </c>
      <c r="K1" s="22" t="s">
        <v>37</v>
      </c>
      <c r="L1" s="22" t="s">
        <v>35</v>
      </c>
      <c r="M1" s="22" t="s">
        <v>39</v>
      </c>
      <c r="N1" s="22" t="s">
        <v>44</v>
      </c>
    </row>
    <row r="2" spans="2:20">
      <c r="B2" s="2" t="s">
        <v>15</v>
      </c>
      <c r="C2" s="2" t="s">
        <v>16</v>
      </c>
      <c r="D2" s="2" t="s">
        <v>17</v>
      </c>
      <c r="E2" s="2" t="s">
        <v>18</v>
      </c>
      <c r="F2" s="3" t="s">
        <v>2</v>
      </c>
      <c r="G2" s="4" t="s">
        <v>19</v>
      </c>
      <c r="H2" s="2" t="s">
        <v>29</v>
      </c>
      <c r="I2" s="2" t="s">
        <v>46</v>
      </c>
      <c r="J2" s="22" t="s">
        <v>34</v>
      </c>
      <c r="K2" s="22" t="s">
        <v>38</v>
      </c>
      <c r="L2" s="22" t="s">
        <v>36</v>
      </c>
      <c r="M2" s="22" t="s">
        <v>40</v>
      </c>
      <c r="N2" s="22" t="s">
        <v>45</v>
      </c>
    </row>
    <row r="3" spans="2:20">
      <c r="B3" s="5" t="s">
        <v>9</v>
      </c>
      <c r="C3" s="5">
        <v>12</v>
      </c>
      <c r="D3" s="5" t="s">
        <v>8</v>
      </c>
      <c r="E3" s="5" t="s">
        <v>20</v>
      </c>
      <c r="F3" s="5">
        <v>45</v>
      </c>
      <c r="G3" s="20">
        <f ca="1">IFERROR(SUMPRODUCT(MAX((INDIRECT($P3)=$B3)*(INDIRECT($S3)=$F3)*(INDIRECT($Q3)))),"")</f>
        <v>43817</v>
      </c>
      <c r="H3" s="21">
        <f ca="1">IFERROR(SUMPRODUCT((INDIRECT($P3)=$B3)*(INDIRECT($S3)=$F3)*(INDIRECT($Q3)=$G3)*INDIRECT(R3))/I3,"")</f>
        <v>203</v>
      </c>
      <c r="I3" s="21">
        <f ca="1">IFERROR(SUMPRODUCT((INDIRECT($P3)=$B3)*(INDIRECT($S3)=$F3)*(INDIRECT($Q3)=$G3)*INDIRECT(T3)),"")</f>
        <v>3</v>
      </c>
      <c r="P3" s="19" t="str">
        <f t="array" aca="1" ref="P3" ca="1">IF(SUMPRODUCT(MAX((COUNTIF(INDIRECT($J$1:$J$2),$B3)&gt;0)*(ROW($1:$2))))=0,"",INDEX(J$1:J$2,SUMPRODUCT(MAX((COUNTIF(INDIRECT($J$1:$J$2),$B3)&gt;0)*(ROW($1:$2))))))</f>
        <v>fourni1</v>
      </c>
      <c r="Q3" s="19" t="str">
        <f t="array" aca="1" ref="Q3" ca="1">IF(SUMPRODUCT(MAX((COUNTIF(INDIRECT($J$1:$J$2),$B3)&gt;0)*(ROW($1:$2))))=0,"",INDEX(K$1:K$2,SUMPRODUCT(MAX((COUNTIF(INDIRECT($J$1:$J$2),$B3)&gt;0)*(ROW($1:$2))))))</f>
        <v>date1</v>
      </c>
      <c r="R3" s="19" t="str">
        <f t="array" aca="1" ref="R3" ca="1">IF(SUMPRODUCT(MAX((COUNTIF(INDIRECT($J$1:$J$2),$B3)&gt;0)*(ROW($1:$2))))=0,"",INDEX(L$1:L$2,SUMPRODUCT(MAX((COUNTIF(INDIRECT($J$1:$J$2),$B3)&gt;0)*(ROW($1:$2))))))</f>
        <v>prix1</v>
      </c>
      <c r="S3" s="19" t="str">
        <f t="array" aca="1" ref="S3" ca="1">IF(SUMPRODUCT(MAX((COUNTIF(INDIRECT($J$1:$J$2),$B3)&gt;0)*(ROW($1:$2))))=0,"",INDEX(M$1:M$2,SUMPRODUCT(MAX((COUNTIF(INDIRECT($J$1:$J$2),$B3)&gt;0)*(ROW($1:$2))))))</f>
        <v>opé1</v>
      </c>
      <c r="T3" s="19" t="str">
        <f t="array" aca="1" ref="T3" ca="1">IF(SUMPRODUCT(MAX((COUNTIF(INDIRECT($J$1:$J$2),$B3)&gt;0)*(ROW($1:$2))))=0,"",INDEX(N$1:N$2,SUMPRODUCT(MAX((COUNTIF(INDIRECT($J$1:$J$2),$B3)&gt;0)*(ROW($1:$2))))))</f>
        <v>unit1</v>
      </c>
    </row>
    <row r="4" spans="2:20">
      <c r="B4" s="5" t="s">
        <v>9</v>
      </c>
      <c r="C4" s="5">
        <v>12</v>
      </c>
      <c r="D4" s="5" t="s">
        <v>8</v>
      </c>
      <c r="E4" s="5" t="s">
        <v>20</v>
      </c>
      <c r="F4" s="5">
        <v>213</v>
      </c>
      <c r="G4" s="20">
        <f t="shared" ref="G4:G10" ca="1" si="0">IFERROR(SUMPRODUCT(MAX((INDIRECT($P4)=$B4)*(INDIRECT($S4)=$F4)*(INDIRECT($Q4)))),"")</f>
        <v>43730</v>
      </c>
      <c r="H4" s="21">
        <f t="shared" ref="H4:H10" ca="1" si="1">IFERROR(SUMPRODUCT((INDIRECT($P4)=$B4)*(INDIRECT($S4)=$F4)*(INDIRECT($Q4)=$G4)*INDIRECT(R4))/I4,"")</f>
        <v>528</v>
      </c>
      <c r="I4" s="21">
        <f t="shared" ref="I4:I10" ca="1" si="2">IFERROR(SUMPRODUCT((INDIRECT($P4)=$B4)*(INDIRECT($S4)=$F4)*(INDIRECT($Q4)=$G4)*INDIRECT(T4)),"")</f>
        <v>4</v>
      </c>
      <c r="K4" t="s">
        <v>41</v>
      </c>
      <c r="P4" s="19" t="str">
        <f t="array" aca="1" ref="P4" ca="1">IF(SUMPRODUCT(MAX((COUNTIF(INDIRECT($J$1:$J$2),$B4)&gt;0)*(ROW($1:$2))))=0,"",INDEX(J$1:J$2,SUMPRODUCT(MAX((COUNTIF(INDIRECT($J$1:$J$2),$B4)&gt;0)*(ROW($1:$2))))))</f>
        <v>fourni1</v>
      </c>
      <c r="Q4" s="19" t="str">
        <f t="array" aca="1" ref="Q4" ca="1">IF(SUMPRODUCT(MAX((COUNTIF(INDIRECT($J$1:$J$2),$B4)&gt;0)*(ROW($1:$2))))=0,"",INDEX(K$1:K$2,SUMPRODUCT(MAX((COUNTIF(INDIRECT($J$1:$J$2),$B4)&gt;0)*(ROW($1:$2))))))</f>
        <v>date1</v>
      </c>
      <c r="R4" s="19" t="str">
        <f t="array" aca="1" ref="R4" ca="1">IF(SUMPRODUCT(MAX((COUNTIF(INDIRECT($J$1:$J$2),$B4)&gt;0)*(ROW($1:$2))))=0,"",INDEX(L$1:L$2,SUMPRODUCT(MAX((COUNTIF(INDIRECT($J$1:$J$2),$B4)&gt;0)*(ROW($1:$2))))))</f>
        <v>prix1</v>
      </c>
      <c r="S4" s="19" t="str">
        <f t="array" aca="1" ref="S4" ca="1">IF(SUMPRODUCT(MAX((COUNTIF(INDIRECT($J$1:$J$2),$B4)&gt;0)*(ROW($1:$2))))=0,"",INDEX(M$1:M$2,SUMPRODUCT(MAX((COUNTIF(INDIRECT($J$1:$J$2),$B4)&gt;0)*(ROW($1:$2))))))</f>
        <v>opé1</v>
      </c>
      <c r="T4" s="19" t="str">
        <f t="array" aca="1" ref="T4" ca="1">IF(SUMPRODUCT(MAX((COUNTIF(INDIRECT($J$1:$J$2),$B4)&gt;0)*(ROW($1:$2))))=0,"",INDEX(N$1:N$2,SUMPRODUCT(MAX((COUNTIF(INDIRECT($J$1:$J$2),$B4)&gt;0)*(ROW($1:$2))))))</f>
        <v>unit1</v>
      </c>
    </row>
    <row r="5" spans="2:20">
      <c r="B5" s="6" t="s">
        <v>5</v>
      </c>
      <c r="C5" s="6">
        <v>23</v>
      </c>
      <c r="D5" s="6" t="s">
        <v>6</v>
      </c>
      <c r="E5" s="6" t="s">
        <v>20</v>
      </c>
      <c r="F5" s="5">
        <v>89</v>
      </c>
      <c r="G5" s="20">
        <f t="shared" ca="1" si="0"/>
        <v>43851</v>
      </c>
      <c r="H5" s="21">
        <f t="shared" ca="1" si="1"/>
        <v>116.5</v>
      </c>
      <c r="I5" s="21">
        <f t="shared" ca="1" si="2"/>
        <v>4</v>
      </c>
      <c r="K5" t="s">
        <v>42</v>
      </c>
      <c r="P5" s="19" t="str">
        <f t="array" aca="1" ref="P5" ca="1">IF(SUMPRODUCT(MAX((COUNTIF(INDIRECT($J$1:$J$2),$B5)&gt;0)*(ROW($1:$2))))=0,"",INDEX(J$1:J$2,SUMPRODUCT(MAX((COUNTIF(INDIRECT($J$1:$J$2),$B5)&gt;0)*(ROW($1:$2))))))</f>
        <v>fourni2</v>
      </c>
      <c r="Q5" s="19" t="str">
        <f t="array" aca="1" ref="Q5" ca="1">IF(SUMPRODUCT(MAX((COUNTIF(INDIRECT($J$1:$J$2),$B5)&gt;0)*(ROW($1:$2))))=0,"",INDEX(K$1:K$2,SUMPRODUCT(MAX((COUNTIF(INDIRECT($J$1:$J$2),$B5)&gt;0)*(ROW($1:$2))))))</f>
        <v>date2</v>
      </c>
      <c r="R5" s="19" t="str">
        <f t="array" aca="1" ref="R5" ca="1">IF(SUMPRODUCT(MAX((COUNTIF(INDIRECT($J$1:$J$2),$B5)&gt;0)*(ROW($1:$2))))=0,"",INDEX(L$1:L$2,SUMPRODUCT(MAX((COUNTIF(INDIRECT($J$1:$J$2),$B5)&gt;0)*(ROW($1:$2))))))</f>
        <v>prix2</v>
      </c>
      <c r="S5" s="19" t="str">
        <f t="array" aca="1" ref="S5" ca="1">IF(SUMPRODUCT(MAX((COUNTIF(INDIRECT($J$1:$J$2),$B5)&gt;0)*(ROW($1:$2))))=0,"",INDEX(M$1:M$2,SUMPRODUCT(MAX((COUNTIF(INDIRECT($J$1:$J$2),$B5)&gt;0)*(ROW($1:$2))))))</f>
        <v>opé2</v>
      </c>
      <c r="T5" s="19" t="str">
        <f t="array" aca="1" ref="T5" ca="1">IF(SUMPRODUCT(MAX((COUNTIF(INDIRECT($J$1:$J$2),$B5)&gt;0)*(ROW($1:$2))))=0,"",INDEX(N$1:N$2,SUMPRODUCT(MAX((COUNTIF(INDIRECT($J$1:$J$2),$B5)&gt;0)*(ROW($1:$2))))))</f>
        <v>unit2</v>
      </c>
    </row>
    <row r="6" spans="2:20">
      <c r="B6" s="6" t="s">
        <v>3</v>
      </c>
      <c r="C6" s="6">
        <v>34</v>
      </c>
      <c r="D6" s="6" t="s">
        <v>4</v>
      </c>
      <c r="E6" s="6" t="s">
        <v>20</v>
      </c>
      <c r="F6" s="5">
        <v>156</v>
      </c>
      <c r="G6" s="20">
        <f t="shared" ca="1" si="0"/>
        <v>44151</v>
      </c>
      <c r="H6" s="21">
        <f t="shared" ca="1" si="1"/>
        <v>5677</v>
      </c>
      <c r="I6" s="21">
        <f t="shared" ca="1" si="2"/>
        <v>1</v>
      </c>
      <c r="K6" t="s">
        <v>43</v>
      </c>
      <c r="P6" s="19" t="str">
        <f t="array" aca="1" ref="P6" ca="1">IF(SUMPRODUCT(MAX((COUNTIF(INDIRECT($J$1:$J$2),$B6)&gt;0)*(ROW($1:$2))))=0,"",INDEX(J$1:J$2,SUMPRODUCT(MAX((COUNTIF(INDIRECT($J$1:$J$2),$B6)&gt;0)*(ROW($1:$2))))))</f>
        <v>fourni2</v>
      </c>
      <c r="Q6" s="19" t="str">
        <f t="array" aca="1" ref="Q6" ca="1">IF(SUMPRODUCT(MAX((COUNTIF(INDIRECT($J$1:$J$2),$B6)&gt;0)*(ROW($1:$2))))=0,"",INDEX(K$1:K$2,SUMPRODUCT(MAX((COUNTIF(INDIRECT($J$1:$J$2),$B6)&gt;0)*(ROW($1:$2))))))</f>
        <v>date2</v>
      </c>
      <c r="R6" s="19" t="str">
        <f t="array" aca="1" ref="R6" ca="1">IF(SUMPRODUCT(MAX((COUNTIF(INDIRECT($J$1:$J$2),$B6)&gt;0)*(ROW($1:$2))))=0,"",INDEX(L$1:L$2,SUMPRODUCT(MAX((COUNTIF(INDIRECT($J$1:$J$2),$B6)&gt;0)*(ROW($1:$2))))))</f>
        <v>prix2</v>
      </c>
      <c r="S6" s="19" t="str">
        <f t="array" aca="1" ref="S6" ca="1">IF(SUMPRODUCT(MAX((COUNTIF(INDIRECT($J$1:$J$2),$B6)&gt;0)*(ROW($1:$2))))=0,"",INDEX(M$1:M$2,SUMPRODUCT(MAX((COUNTIF(INDIRECT($J$1:$J$2),$B6)&gt;0)*(ROW($1:$2))))))</f>
        <v>opé2</v>
      </c>
      <c r="T6" s="19" t="str">
        <f t="array" aca="1" ref="T6" ca="1">IF(SUMPRODUCT(MAX((COUNTIF(INDIRECT($J$1:$J$2),$B6)&gt;0)*(ROW($1:$2))))=0,"",INDEX(N$1:N$2,SUMPRODUCT(MAX((COUNTIF(INDIRECT($J$1:$J$2),$B6)&gt;0)*(ROW($1:$2))))))</f>
        <v>unit2</v>
      </c>
    </row>
    <row r="7" spans="2:20">
      <c r="B7" s="6" t="s">
        <v>21</v>
      </c>
      <c r="C7" s="6">
        <v>45</v>
      </c>
      <c r="D7" s="6" t="s">
        <v>22</v>
      </c>
      <c r="E7" s="6" t="s">
        <v>20</v>
      </c>
      <c r="F7" s="5">
        <v>1</v>
      </c>
      <c r="G7" s="20" t="str">
        <f t="shared" ca="1" si="0"/>
        <v/>
      </c>
      <c r="H7" s="21" t="str">
        <f t="shared" ca="1" si="1"/>
        <v/>
      </c>
      <c r="I7" s="21" t="str">
        <f t="shared" ca="1" si="2"/>
        <v/>
      </c>
      <c r="P7" s="19" t="str">
        <f t="array" aca="1" ref="P7" ca="1">IF(SUMPRODUCT(MAX((COUNTIF(INDIRECT($J$1:$J$2),$B7)&gt;0)*(ROW($1:$2))))=0,"",INDEX(J$1:J$2,SUMPRODUCT(MAX((COUNTIF(INDIRECT($J$1:$J$2),$B7)&gt;0)*(ROW($1:$2))))))</f>
        <v/>
      </c>
      <c r="Q7" s="19" t="str">
        <f t="array" aca="1" ref="Q7" ca="1">IF(SUMPRODUCT(MAX((COUNTIF(INDIRECT($J$1:$J$2),$B7)&gt;0)*(ROW($1:$2))))=0,"",INDEX(K$1:K$2,SUMPRODUCT(MAX((COUNTIF(INDIRECT($J$1:$J$2),$B7)&gt;0)*(ROW($1:$2))))))</f>
        <v/>
      </c>
      <c r="R7" s="19" t="str">
        <f t="array" aca="1" ref="R7" ca="1">IF(SUMPRODUCT(MAX((COUNTIF(INDIRECT($J$1:$J$2),$B7)&gt;0)*(ROW($1:$2))))=0,"",INDEX(L$1:L$2,SUMPRODUCT(MAX((COUNTIF(INDIRECT($J$1:$J$2),$B7)&gt;0)*(ROW($1:$2))))))</f>
        <v/>
      </c>
      <c r="S7" s="19" t="str">
        <f t="array" aca="1" ref="S7" ca="1">IF(SUMPRODUCT(MAX((COUNTIF(INDIRECT($J$1:$J$2),$B7)&gt;0)*(ROW($1:$2))))=0,"",INDEX(M$1:M$2,SUMPRODUCT(MAX((COUNTIF(INDIRECT($J$1:$J$2),$B7)&gt;0)*(ROW($1:$2))))))</f>
        <v/>
      </c>
      <c r="T7" s="19" t="str">
        <f t="array" aca="1" ref="T7" ca="1">IF(SUMPRODUCT(MAX((COUNTIF(INDIRECT($J$1:$J$2),$B7)&gt;0)*(ROW($1:$2))))=0,"",INDEX(N$1:N$2,SUMPRODUCT(MAX((COUNTIF(INDIRECT($J$1:$J$2),$B7)&gt;0)*(ROW($1:$2))))))</f>
        <v/>
      </c>
    </row>
    <row r="8" spans="2:20">
      <c r="B8" s="6" t="s">
        <v>23</v>
      </c>
      <c r="C8" s="6">
        <v>56</v>
      </c>
      <c r="D8" s="6" t="s">
        <v>24</v>
      </c>
      <c r="E8" s="6" t="s">
        <v>20</v>
      </c>
      <c r="F8" s="5">
        <v>265</v>
      </c>
      <c r="G8" s="20" t="str">
        <f t="shared" ca="1" si="0"/>
        <v/>
      </c>
      <c r="H8" s="21" t="str">
        <f t="shared" ca="1" si="1"/>
        <v/>
      </c>
      <c r="I8" s="21" t="str">
        <f t="shared" ca="1" si="2"/>
        <v/>
      </c>
      <c r="P8" s="19" t="str">
        <f t="array" aca="1" ref="P8" ca="1">IF(SUMPRODUCT(MAX((COUNTIF(INDIRECT($J$1:$J$2),$B8)&gt;0)*(ROW($1:$2))))=0,"",INDEX(J$1:J$2,SUMPRODUCT(MAX((COUNTIF(INDIRECT($J$1:$J$2),$B8)&gt;0)*(ROW($1:$2))))))</f>
        <v/>
      </c>
      <c r="Q8" s="19" t="str">
        <f t="array" aca="1" ref="Q8" ca="1">IF(SUMPRODUCT(MAX((COUNTIF(INDIRECT($J$1:$J$2),$B8)&gt;0)*(ROW($1:$2))))=0,"",INDEX(K$1:K$2,SUMPRODUCT(MAX((COUNTIF(INDIRECT($J$1:$J$2),$B8)&gt;0)*(ROW($1:$2))))))</f>
        <v/>
      </c>
      <c r="R8" s="19" t="str">
        <f t="array" aca="1" ref="R8" ca="1">IF(SUMPRODUCT(MAX((COUNTIF(INDIRECT($J$1:$J$2),$B8)&gt;0)*(ROW($1:$2))))=0,"",INDEX(L$1:L$2,SUMPRODUCT(MAX((COUNTIF(INDIRECT($J$1:$J$2),$B8)&gt;0)*(ROW($1:$2))))))</f>
        <v/>
      </c>
      <c r="S8" s="19" t="str">
        <f t="array" aca="1" ref="S8" ca="1">IF(SUMPRODUCT(MAX((COUNTIF(INDIRECT($J$1:$J$2),$B8)&gt;0)*(ROW($1:$2))))=0,"",INDEX(M$1:M$2,SUMPRODUCT(MAX((COUNTIF(INDIRECT($J$1:$J$2),$B8)&gt;0)*(ROW($1:$2))))))</f>
        <v/>
      </c>
      <c r="T8" s="19" t="str">
        <f t="array" aca="1" ref="T8" ca="1">IF(SUMPRODUCT(MAX((COUNTIF(INDIRECT($J$1:$J$2),$B8)&gt;0)*(ROW($1:$2))))=0,"",INDEX(N$1:N$2,SUMPRODUCT(MAX((COUNTIF(INDIRECT($J$1:$J$2),$B8)&gt;0)*(ROW($1:$2))))))</f>
        <v/>
      </c>
    </row>
    <row r="9" spans="2:20">
      <c r="B9" s="6" t="s">
        <v>25</v>
      </c>
      <c r="C9" s="6">
        <v>67</v>
      </c>
      <c r="D9" s="6" t="s">
        <v>26</v>
      </c>
      <c r="E9" s="6" t="s">
        <v>20</v>
      </c>
      <c r="F9" s="5">
        <v>85</v>
      </c>
      <c r="G9" s="20" t="str">
        <f t="shared" ca="1" si="0"/>
        <v/>
      </c>
      <c r="H9" s="21" t="str">
        <f t="shared" ca="1" si="1"/>
        <v/>
      </c>
      <c r="I9" s="21" t="str">
        <f t="shared" ca="1" si="2"/>
        <v/>
      </c>
      <c r="P9" s="19" t="str">
        <f t="array" aca="1" ref="P9" ca="1">IF(SUMPRODUCT(MAX((COUNTIF(INDIRECT($J$1:$J$2),$B9)&gt;0)*(ROW($1:$2))))=0,"",INDEX(J$1:J$2,SUMPRODUCT(MAX((COUNTIF(INDIRECT($J$1:$J$2),$B9)&gt;0)*(ROW($1:$2))))))</f>
        <v/>
      </c>
      <c r="Q9" s="19" t="str">
        <f t="array" aca="1" ref="Q9" ca="1">IF(SUMPRODUCT(MAX((COUNTIF(INDIRECT($J$1:$J$2),$B9)&gt;0)*(ROW($1:$2))))=0,"",INDEX(K$1:K$2,SUMPRODUCT(MAX((COUNTIF(INDIRECT($J$1:$J$2),$B9)&gt;0)*(ROW($1:$2))))))</f>
        <v/>
      </c>
      <c r="R9" s="19" t="str">
        <f t="array" aca="1" ref="R9" ca="1">IF(SUMPRODUCT(MAX((COUNTIF(INDIRECT($J$1:$J$2),$B9)&gt;0)*(ROW($1:$2))))=0,"",INDEX(L$1:L$2,SUMPRODUCT(MAX((COUNTIF(INDIRECT($J$1:$J$2),$B9)&gt;0)*(ROW($1:$2))))))</f>
        <v/>
      </c>
      <c r="S9" s="19" t="str">
        <f t="array" aca="1" ref="S9" ca="1">IF(SUMPRODUCT(MAX((COUNTIF(INDIRECT($J$1:$J$2),$B9)&gt;0)*(ROW($1:$2))))=0,"",INDEX(M$1:M$2,SUMPRODUCT(MAX((COUNTIF(INDIRECT($J$1:$J$2),$B9)&gt;0)*(ROW($1:$2))))))</f>
        <v/>
      </c>
      <c r="T9" s="19" t="str">
        <f t="array" aca="1" ref="T9" ca="1">IF(SUMPRODUCT(MAX((COUNTIF(INDIRECT($J$1:$J$2),$B9)&gt;0)*(ROW($1:$2))))=0,"",INDEX(N$1:N$2,SUMPRODUCT(MAX((COUNTIF(INDIRECT($J$1:$J$2),$B9)&gt;0)*(ROW($1:$2))))))</f>
        <v/>
      </c>
    </row>
    <row r="10" spans="2:20">
      <c r="B10" s="6" t="s">
        <v>27</v>
      </c>
      <c r="C10" s="6">
        <v>78</v>
      </c>
      <c r="D10" s="6" t="s">
        <v>28</v>
      </c>
      <c r="E10" s="6" t="s">
        <v>20</v>
      </c>
      <c r="F10" s="5">
        <v>243</v>
      </c>
      <c r="G10" s="20" t="str">
        <f t="shared" ca="1" si="0"/>
        <v/>
      </c>
      <c r="H10" s="21" t="str">
        <f t="shared" ca="1" si="1"/>
        <v/>
      </c>
      <c r="I10" s="21" t="str">
        <f t="shared" ca="1" si="2"/>
        <v/>
      </c>
      <c r="P10" s="19" t="str">
        <f t="array" aca="1" ref="P10" ca="1">IF(SUMPRODUCT(MAX((COUNTIF(INDIRECT($J$1:$J$2),$B10)&gt;0)*(ROW($1:$2))))=0,"",INDEX(J$1:J$2,SUMPRODUCT(MAX((COUNTIF(INDIRECT($J$1:$J$2),$B10)&gt;0)*(ROW($1:$2))))))</f>
        <v/>
      </c>
      <c r="Q10" s="19" t="str">
        <f t="array" aca="1" ref="Q10" ca="1">IF(SUMPRODUCT(MAX((COUNTIF(INDIRECT($J$1:$J$2),$B10)&gt;0)*(ROW($1:$2))))=0,"",INDEX(K$1:K$2,SUMPRODUCT(MAX((COUNTIF(INDIRECT($J$1:$J$2),$B10)&gt;0)*(ROW($1:$2))))))</f>
        <v/>
      </c>
      <c r="R10" s="19" t="str">
        <f t="array" aca="1" ref="R10" ca="1">IF(SUMPRODUCT(MAX((COUNTIF(INDIRECT($J$1:$J$2),$B10)&gt;0)*(ROW($1:$2))))=0,"",INDEX(L$1:L$2,SUMPRODUCT(MAX((COUNTIF(INDIRECT($J$1:$J$2),$B10)&gt;0)*(ROW($1:$2))))))</f>
        <v/>
      </c>
      <c r="S10" s="19" t="str">
        <f t="array" aca="1" ref="S10" ca="1">IF(SUMPRODUCT(MAX((COUNTIF(INDIRECT($J$1:$J$2),$B10)&gt;0)*(ROW($1:$2))))=0,"",INDEX(M$1:M$2,SUMPRODUCT(MAX((COUNTIF(INDIRECT($J$1:$J$2),$B10)&gt;0)*(ROW($1:$2))))))</f>
        <v/>
      </c>
      <c r="T10" s="19" t="str">
        <f t="array" aca="1" ref="T10" ca="1">IF(SUMPRODUCT(MAX((COUNTIF(INDIRECT($J$1:$J$2),$B10)&gt;0)*(ROW($1:$2))))=0,"",INDEX(N$1:N$2,SUMPRODUCT(MAX((COUNTIF(INDIRECT($J$1:$J$2),$B10)&gt;0)*(ROW($1:$2))))))</f>
        <v/>
      </c>
    </row>
    <row r="12" spans="2:20">
      <c r="B12" s="7" t="s">
        <v>32</v>
      </c>
      <c r="C12" s="7"/>
      <c r="D12" s="7"/>
      <c r="E12" s="7"/>
      <c r="F12" s="7"/>
      <c r="G12" s="7"/>
    </row>
    <row r="13" spans="2:20">
      <c r="B13" s="7"/>
      <c r="C13" s="7"/>
      <c r="D13" s="7"/>
      <c r="E13" s="7"/>
      <c r="F13" s="7"/>
      <c r="G13" s="7"/>
    </row>
    <row r="14" spans="2:20">
      <c r="B14" s="7"/>
      <c r="C14" s="7"/>
      <c r="D14" s="7"/>
      <c r="E14" s="7"/>
      <c r="F14" s="7"/>
      <c r="G14" s="7"/>
    </row>
    <row r="15" spans="2:20">
      <c r="B15" s="7"/>
      <c r="C15" s="7"/>
      <c r="D15" s="7"/>
      <c r="E15" s="7"/>
      <c r="F15" s="7"/>
      <c r="G15" s="7"/>
    </row>
    <row r="16" spans="2:20">
      <c r="B16" s="7"/>
      <c r="C16" s="7"/>
      <c r="D16" s="7"/>
      <c r="E16" s="7"/>
      <c r="F16" s="7"/>
      <c r="G16" s="7"/>
    </row>
  </sheetData>
  <mergeCells count="1">
    <mergeCell ref="B12:G16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B1:L13"/>
  <sheetViews>
    <sheetView workbookViewId="0">
      <selection activeCell="G3" sqref="G3:G7"/>
    </sheetView>
  </sheetViews>
  <sheetFormatPr baseColWidth="10" defaultRowHeight="15.5"/>
  <cols>
    <col min="2" max="2" width="12.33203125" customWidth="1"/>
    <col min="3" max="3" width="16.1640625" customWidth="1"/>
    <col min="4" max="4" width="15.33203125" customWidth="1"/>
    <col min="5" max="5" width="16.33203125" customWidth="1"/>
    <col min="6" max="6" width="17.1640625" bestFit="1" customWidth="1"/>
    <col min="7" max="7" width="14.33203125" customWidth="1"/>
  </cols>
  <sheetData>
    <row r="1" spans="2:12">
      <c r="F1">
        <f>SUM(T_2019[Prix Ordre Achat])</f>
        <v>3664</v>
      </c>
    </row>
    <row r="2" spans="2:12">
      <c r="B2" t="s">
        <v>0</v>
      </c>
      <c r="C2" t="s">
        <v>1</v>
      </c>
      <c r="D2" t="s">
        <v>2</v>
      </c>
      <c r="E2" t="s">
        <v>10</v>
      </c>
      <c r="F2" t="s">
        <v>14</v>
      </c>
      <c r="G2" t="s">
        <v>13</v>
      </c>
    </row>
    <row r="3" spans="2:12">
      <c r="B3" t="s">
        <v>9</v>
      </c>
      <c r="C3" t="s">
        <v>8</v>
      </c>
      <c r="D3">
        <v>45</v>
      </c>
      <c r="E3" s="1">
        <v>43504</v>
      </c>
      <c r="F3">
        <v>588</v>
      </c>
      <c r="G3">
        <v>1</v>
      </c>
      <c r="H3" s="1"/>
    </row>
    <row r="4" spans="2:12">
      <c r="B4" t="s">
        <v>9</v>
      </c>
      <c r="C4" t="s">
        <v>8</v>
      </c>
      <c r="D4">
        <v>45</v>
      </c>
      <c r="E4" s="1">
        <v>43661</v>
      </c>
      <c r="F4">
        <v>235</v>
      </c>
      <c r="G4">
        <v>1</v>
      </c>
    </row>
    <row r="5" spans="2:12">
      <c r="B5" t="s">
        <v>9</v>
      </c>
      <c r="C5" t="s">
        <v>8</v>
      </c>
      <c r="D5">
        <v>213</v>
      </c>
      <c r="E5" s="1">
        <v>43730</v>
      </c>
      <c r="F5">
        <v>2112</v>
      </c>
      <c r="G5">
        <v>4</v>
      </c>
    </row>
    <row r="6" spans="2:12">
      <c r="B6" t="s">
        <v>9</v>
      </c>
      <c r="C6" t="s">
        <v>8</v>
      </c>
      <c r="D6">
        <v>45</v>
      </c>
      <c r="E6" s="1">
        <v>43817</v>
      </c>
      <c r="F6">
        <v>609</v>
      </c>
      <c r="G6">
        <v>3</v>
      </c>
    </row>
    <row r="7" spans="2:12">
      <c r="B7" t="s">
        <v>5</v>
      </c>
      <c r="C7" t="s">
        <v>6</v>
      </c>
      <c r="D7">
        <v>89</v>
      </c>
      <c r="E7" s="1">
        <v>43689</v>
      </c>
      <c r="F7">
        <v>120</v>
      </c>
      <c r="G7">
        <v>1</v>
      </c>
    </row>
    <row r="9" spans="2:12">
      <c r="B9" t="s">
        <v>7</v>
      </c>
    </row>
    <row r="11" spans="2:12">
      <c r="B11" s="8" t="s">
        <v>30</v>
      </c>
      <c r="C11" s="8"/>
      <c r="D11" s="8"/>
      <c r="E11" s="8"/>
      <c r="F11" s="8"/>
      <c r="G11" s="8"/>
      <c r="H11" s="8"/>
      <c r="I11" s="8"/>
      <c r="J11" s="8"/>
      <c r="K11" s="8"/>
      <c r="L11" s="8"/>
    </row>
    <row r="13" spans="2:12">
      <c r="B13" s="8" t="s">
        <v>31</v>
      </c>
      <c r="C13" s="8"/>
      <c r="D13" s="8"/>
      <c r="E13" s="8"/>
      <c r="F13" s="8"/>
      <c r="G13" s="8"/>
      <c r="H13" s="8"/>
    </row>
  </sheetData>
  <mergeCells count="2">
    <mergeCell ref="B11:L11"/>
    <mergeCell ref="B13:H13"/>
  </mergeCells>
  <pageMargins left="0.7" right="0.7" top="0.75" bottom="0.75" header="0.3" footer="0.3"/>
  <tableParts count="1">
    <tablePart r:id="rId1"/>
  </tableParts>
</worksheet>
</file>

<file path=xl/worksheets/sheet3.xml><?xml version="1.0" encoding="utf-8"?>
<worksheet xmlns="http://schemas.openxmlformats.org/spreadsheetml/2006/main" xmlns:r="http://schemas.openxmlformats.org/officeDocument/2006/relationships">
  <dimension ref="B1:H12"/>
  <sheetViews>
    <sheetView workbookViewId="0">
      <selection activeCell="G3" sqref="G3:G7"/>
    </sheetView>
  </sheetViews>
  <sheetFormatPr baseColWidth="10" defaultRowHeight="15.5"/>
  <cols>
    <col min="2" max="2" width="12.5" customWidth="1"/>
    <col min="3" max="3" width="16.1640625" customWidth="1"/>
    <col min="4" max="4" width="15.33203125" customWidth="1"/>
    <col min="5" max="5" width="16.33203125" customWidth="1"/>
    <col min="6" max="6" width="16.1640625" customWidth="1"/>
    <col min="7" max="7" width="20.25" customWidth="1"/>
  </cols>
  <sheetData>
    <row r="1" spans="2:8">
      <c r="F1">
        <f>SUM(Tableau4[Prix Ordre achat])</f>
        <v>18902</v>
      </c>
    </row>
    <row r="2" spans="2:8">
      <c r="B2" s="16" t="s">
        <v>0</v>
      </c>
      <c r="C2" s="16" t="s">
        <v>1</v>
      </c>
      <c r="D2" s="16" t="s">
        <v>2</v>
      </c>
      <c r="E2" s="16" t="s">
        <v>11</v>
      </c>
      <c r="F2" s="16" t="s">
        <v>12</v>
      </c>
      <c r="G2" s="16" t="s">
        <v>13</v>
      </c>
    </row>
    <row r="3" spans="2:8">
      <c r="B3" s="11" t="s">
        <v>3</v>
      </c>
      <c r="C3" s="11" t="s">
        <v>4</v>
      </c>
      <c r="D3" s="11">
        <v>156</v>
      </c>
      <c r="E3" s="12">
        <v>43867</v>
      </c>
      <c r="F3" s="11">
        <v>576</v>
      </c>
      <c r="G3" s="11">
        <v>1</v>
      </c>
    </row>
    <row r="4" spans="2:8">
      <c r="B4" s="13" t="s">
        <v>3</v>
      </c>
      <c r="C4" s="13" t="s">
        <v>4</v>
      </c>
      <c r="D4" s="13">
        <v>156</v>
      </c>
      <c r="E4" s="14">
        <v>43966</v>
      </c>
      <c r="F4" s="13">
        <v>8967</v>
      </c>
      <c r="G4" s="13">
        <v>1</v>
      </c>
    </row>
    <row r="5" spans="2:8">
      <c r="B5" s="11" t="s">
        <v>3</v>
      </c>
      <c r="C5" s="11" t="s">
        <v>4</v>
      </c>
      <c r="D5" s="11">
        <v>156</v>
      </c>
      <c r="E5" s="12">
        <v>44126</v>
      </c>
      <c r="F5" s="11">
        <v>3216</v>
      </c>
      <c r="G5" s="11">
        <v>1</v>
      </c>
    </row>
    <row r="6" spans="2:8">
      <c r="B6" s="13" t="s">
        <v>3</v>
      </c>
      <c r="C6" s="13" t="s">
        <v>4</v>
      </c>
      <c r="D6" s="13">
        <v>156</v>
      </c>
      <c r="E6" s="14">
        <v>44151</v>
      </c>
      <c r="F6" s="13">
        <v>5677</v>
      </c>
      <c r="G6" s="13">
        <v>1</v>
      </c>
    </row>
    <row r="7" spans="2:8">
      <c r="B7" s="17" t="s">
        <v>5</v>
      </c>
      <c r="C7" s="17" t="s">
        <v>6</v>
      </c>
      <c r="D7" s="17">
        <v>89</v>
      </c>
      <c r="E7" s="18">
        <v>43851</v>
      </c>
      <c r="F7" s="17">
        <v>466</v>
      </c>
      <c r="G7" s="17">
        <v>4</v>
      </c>
    </row>
    <row r="12" spans="2:8">
      <c r="B12" s="9" t="s">
        <v>3</v>
      </c>
      <c r="C12" s="6">
        <v>34</v>
      </c>
      <c r="D12" s="9" t="s">
        <v>4</v>
      </c>
      <c r="E12" s="6" t="s">
        <v>20</v>
      </c>
      <c r="F12" s="10">
        <v>156</v>
      </c>
      <c r="G12" s="15">
        <f>SUMPRODUCT(MAX(('2020'!$B$3:$B$7=B12)*('2020'!$C$3:$C$7=D12)*('2020'!$D$3:$D$7=F12)*'2020'!$E$3:$E$7))</f>
        <v>44151</v>
      </c>
      <c r="H12">
        <f>SUMPRODUCT(MAX(('2020'!$B$3:$B$7=B12)*('2020'!$C$3:$C$7=D12)*('2020'!$D$3:$D$7=F12)*('2020'!$E$3:$E$7=G12)*(F3:F7)))</f>
        <v>5677</v>
      </c>
    </row>
  </sheetData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10</vt:i4>
      </vt:variant>
    </vt:vector>
  </HeadingPairs>
  <TitlesOfParts>
    <vt:vector size="13" baseType="lpstr">
      <vt:lpstr>Bilan</vt:lpstr>
      <vt:lpstr>2019</vt:lpstr>
      <vt:lpstr>2020</vt:lpstr>
      <vt:lpstr>date1</vt:lpstr>
      <vt:lpstr>date2</vt:lpstr>
      <vt:lpstr>fourni1</vt:lpstr>
      <vt:lpstr>fourni2</vt:lpstr>
      <vt:lpstr>opé1</vt:lpstr>
      <vt:lpstr>opé2</vt:lpstr>
      <vt:lpstr>prix1</vt:lpstr>
      <vt:lpstr>prix2</vt:lpstr>
      <vt:lpstr>unit1</vt:lpstr>
      <vt:lpstr>unit2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Office User</dc:creator>
  <cp:lastModifiedBy>tulipe</cp:lastModifiedBy>
  <dcterms:created xsi:type="dcterms:W3CDTF">2020-11-14T21:49:16Z</dcterms:created>
  <dcterms:modified xsi:type="dcterms:W3CDTF">2020-11-23T17:13:39Z</dcterms:modified>
</cp:coreProperties>
</file>