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8680" yWindow="-120" windowWidth="19420" windowHeight="11020" activeTab="2"/>
  </bookViews>
  <sheets>
    <sheet name="976" sheetId="2" r:id="rId1"/>
    <sheet name="TRAITEMENT" sheetId="4" r:id="rId2"/>
    <sheet name="TABLEAU DE BORD" sheetId="6" r:id="rId3"/>
    <sheet name="Feuil2" sheetId="7" r:id="rId4"/>
  </sheets>
  <definedNames>
    <definedName name="_xlnm._FilterDatabase" localSheetId="0" hidden="1">'976'!$A$2:$O$61</definedName>
    <definedName name="anomalies">#REF!</definedName>
    <definedName name="date">OFFSET(Feuil2!$A$6,,,COUNT(Feuil2!$A$6:$A$700))</definedName>
    <definedName name="listeanomalies">TRAITEMENT!$C$2:$C$9</definedName>
    <definedName name="moyendetransport">TRAITEMENT!$A$2:$A$5</definedName>
    <definedName name="total">OFFSET(date,,5,)</definedName>
  </definedNames>
  <calcPr calcId="124519"/>
  <pivotCaches>
    <pivotCache cacheId="0" r:id="rId5"/>
  </pivotCaches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6" i="6"/>
  <c r="F6"/>
  <c r="A6"/>
  <c r="G55" i="2" l="1"/>
  <c r="G51"/>
  <c r="G48"/>
  <c r="G45"/>
  <c r="G42"/>
  <c r="G39"/>
  <c r="G36"/>
  <c r="G33"/>
  <c r="G30"/>
  <c r="G25"/>
  <c r="G21"/>
  <c r="G19"/>
  <c r="G15"/>
  <c r="G12"/>
  <c r="G9"/>
  <c r="G6"/>
  <c r="G79" l="1"/>
  <c r="E10"/>
  <c r="E11"/>
  <c r="E13"/>
  <c r="E14"/>
  <c r="E16"/>
  <c r="E17"/>
  <c r="E18"/>
  <c r="E4"/>
  <c r="E5"/>
  <c r="E7"/>
  <c r="E8"/>
  <c r="E20"/>
  <c r="E22"/>
  <c r="E23"/>
  <c r="E24"/>
  <c r="E26"/>
  <c r="E27"/>
  <c r="E28"/>
  <c r="E29"/>
  <c r="E31"/>
  <c r="E32"/>
  <c r="E34"/>
  <c r="E35"/>
  <c r="E37"/>
  <c r="E38"/>
  <c r="E40"/>
  <c r="E41"/>
  <c r="E43"/>
  <c r="E44"/>
  <c r="E46"/>
  <c r="E47"/>
  <c r="E49"/>
  <c r="E50"/>
  <c r="E52"/>
  <c r="E53"/>
  <c r="E54"/>
  <c r="E56"/>
  <c r="E57"/>
  <c r="E58"/>
  <c r="E59"/>
  <c r="E60"/>
  <c r="E61"/>
  <c r="E3"/>
</calcChain>
</file>

<file path=xl/sharedStrings.xml><?xml version="1.0" encoding="utf-8"?>
<sst xmlns="http://schemas.openxmlformats.org/spreadsheetml/2006/main" count="213" uniqueCount="102">
  <si>
    <t>Km debut journée</t>
  </si>
  <si>
    <t xml:space="preserve">Total Km jour </t>
  </si>
  <si>
    <t>Anomalies</t>
  </si>
  <si>
    <t xml:space="preserve">N° de
Tournée </t>
  </si>
  <si>
    <t>N° de
Livraison</t>
  </si>
  <si>
    <t>Ville de livraison</t>
  </si>
  <si>
    <t>Date de livraison</t>
  </si>
  <si>
    <t>km fin journée</t>
  </si>
  <si>
    <t>causes refus</t>
  </si>
  <si>
    <t>moyen de transport</t>
  </si>
  <si>
    <t>CR</t>
  </si>
  <si>
    <t>PORTEUR CHARIOT</t>
  </si>
  <si>
    <t>PORTEUR</t>
  </si>
  <si>
    <t>CR CHARIOT</t>
  </si>
  <si>
    <t>Moyen de transport</t>
  </si>
  <si>
    <t>CLIENT FERME</t>
  </si>
  <si>
    <t>ACCESSIBILTE</t>
  </si>
  <si>
    <t>MAUVAISE REF</t>
  </si>
  <si>
    <t>DOUBLON</t>
  </si>
  <si>
    <t>DECHARGEMENT IMPOSSIBLE</t>
  </si>
  <si>
    <t>ARRIVE TARDIVE</t>
  </si>
  <si>
    <t>ATTENTE DECHARGEMENT</t>
  </si>
  <si>
    <t>MAUVAISE DATE DE LIV</t>
  </si>
  <si>
    <t>/</t>
  </si>
  <si>
    <t>Departement livraison</t>
  </si>
  <si>
    <t>Pantin</t>
  </si>
  <si>
    <t>Drancy</t>
  </si>
  <si>
    <t xml:space="preserve">Aubervilliers </t>
  </si>
  <si>
    <t>Z595870</t>
  </si>
  <si>
    <t>Z595865</t>
  </si>
  <si>
    <t>Nanterre</t>
  </si>
  <si>
    <t>Savigny Le Temple</t>
  </si>
  <si>
    <t>Z596183</t>
  </si>
  <si>
    <t xml:space="preserve">Ozoir La Ferriere </t>
  </si>
  <si>
    <t>Z596186</t>
  </si>
  <si>
    <t xml:space="preserve">Ferrieres En Brie </t>
  </si>
  <si>
    <t xml:space="preserve">Chennevieres Sur Marne </t>
  </si>
  <si>
    <t>Z596018</t>
  </si>
  <si>
    <t>Ivry</t>
  </si>
  <si>
    <t xml:space="preserve">Epinay </t>
  </si>
  <si>
    <t>Z596657</t>
  </si>
  <si>
    <t>Z596658</t>
  </si>
  <si>
    <t>Z597018</t>
  </si>
  <si>
    <t>Gennevilliers</t>
  </si>
  <si>
    <t xml:space="preserve">Saint Ouen </t>
  </si>
  <si>
    <t>Villeneuve la garenne</t>
  </si>
  <si>
    <t>VILLIERS SUR MARNE</t>
  </si>
  <si>
    <t>Vitry</t>
  </si>
  <si>
    <t>CHAMPIGNY SUR MARNE</t>
  </si>
  <si>
    <t>Alfortville</t>
  </si>
  <si>
    <t>Z598205</t>
  </si>
  <si>
    <t>Claye Souilly</t>
  </si>
  <si>
    <t>Z598204</t>
  </si>
  <si>
    <t>Nemours</t>
  </si>
  <si>
    <t>Z598755</t>
  </si>
  <si>
    <t xml:space="preserve">Paris </t>
  </si>
  <si>
    <t>Sartrouvillle</t>
  </si>
  <si>
    <t>Sammeron</t>
  </si>
  <si>
    <t>Z599987</t>
  </si>
  <si>
    <t>Z600081</t>
  </si>
  <si>
    <t>Z600195</t>
  </si>
  <si>
    <t>-</t>
  </si>
  <si>
    <t>Breuillet</t>
  </si>
  <si>
    <t>Bonneuil Sur Marne</t>
  </si>
  <si>
    <t>courbevoie</t>
  </si>
  <si>
    <t>Z600628</t>
  </si>
  <si>
    <t>Z601021</t>
  </si>
  <si>
    <t>Brie Comte Robert</t>
  </si>
  <si>
    <t>Z601020</t>
  </si>
  <si>
    <t>Z600989</t>
  </si>
  <si>
    <t>Gournay Sur Marne</t>
  </si>
  <si>
    <t>Vehicule</t>
  </si>
  <si>
    <t>vehicule</t>
  </si>
  <si>
    <t>V976</t>
  </si>
  <si>
    <t>V246</t>
  </si>
  <si>
    <t>TABLEAU DE BORD</t>
  </si>
  <si>
    <t>Étiquettes de lignes</t>
  </si>
  <si>
    <t>(vide)</t>
  </si>
  <si>
    <t>Total général</t>
  </si>
  <si>
    <t>Étiquettes de colonnes</t>
  </si>
  <si>
    <t>(Tous)</t>
  </si>
  <si>
    <t>Nombre de N° de
Livraison</t>
  </si>
  <si>
    <t>NB DE LIV/SEMAINE</t>
  </si>
  <si>
    <t>NB DE LIV/JOUR</t>
  </si>
  <si>
    <t>NB DE LIV/MOIS</t>
  </si>
  <si>
    <t>Nombre 1-oct.</t>
  </si>
  <si>
    <t>Nombre 2-oct.</t>
  </si>
  <si>
    <t>Nombre 5-oct.</t>
  </si>
  <si>
    <t>Nombre 05-oct</t>
  </si>
  <si>
    <t>Nombre 6-oct.</t>
  </si>
  <si>
    <t>Nombre 7-oct.</t>
  </si>
  <si>
    <t>Nombre 8-oct.</t>
  </si>
  <si>
    <t>Nombre 9-oct.</t>
  </si>
  <si>
    <t>Nombre 12-oct.</t>
  </si>
  <si>
    <t>Nombre 13-oct.</t>
  </si>
  <si>
    <t>Nombre 14-oct.</t>
  </si>
  <si>
    <t>Nombre 15-oct.</t>
  </si>
  <si>
    <t>Nombre 16-oct.</t>
  </si>
  <si>
    <t>Nombre 19-oct.</t>
  </si>
  <si>
    <t>Nombre 20-oct.</t>
  </si>
  <si>
    <t>Nombre 21-oct.</t>
  </si>
  <si>
    <t>Nbval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</si>
</sst>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7"/>
      <color theme="1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rgb="FFD9D9D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D9D9D9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2" fillId="9" borderId="1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4" fillId="7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0" fillId="2" borderId="0" xfId="0" applyFill="1"/>
    <xf numFmtId="0" fontId="0" fillId="0" borderId="0" xfId="0" applyFill="1" applyBorder="1" applyAlignment="1">
      <alignment wrapText="1"/>
    </xf>
    <xf numFmtId="0" fontId="0" fillId="6" borderId="1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164" fontId="0" fillId="10" borderId="6" xfId="0" applyNumberForma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7" fontId="6" fillId="2" borderId="0" xfId="0" applyNumberFormat="1" applyFont="1" applyFill="1"/>
    <xf numFmtId="164" fontId="0" fillId="0" borderId="4" xfId="0" applyNumberFormat="1" applyFont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1" fontId="0" fillId="0" borderId="0" xfId="0" applyNumberFormat="1"/>
    <xf numFmtId="0" fontId="0" fillId="10" borderId="8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16" fontId="0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/>
    <xf numFmtId="14" fontId="0" fillId="13" borderId="0" xfId="0" applyNumberFormat="1" applyFill="1" applyBorder="1" applyAlignment="1">
      <alignment horizontal="center"/>
    </xf>
    <xf numFmtId="0" fontId="7" fillId="11" borderId="0" xfId="0" applyFont="1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16" xfId="0" applyFill="1" applyBorder="1" applyAlignment="1">
      <alignment horizontal="center"/>
    </xf>
    <xf numFmtId="0" fontId="0" fillId="12" borderId="17" xfId="0" applyFill="1" applyBorder="1" applyAlignment="1">
      <alignment horizontal="center"/>
    </xf>
    <xf numFmtId="0" fontId="8" fillId="0" borderId="0" xfId="0" applyFont="1"/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1">
    <dxf>
      <font>
        <b/>
        <i/>
        <color rgb="FFC00000"/>
      </font>
      <fill>
        <patternFill patternType="solid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190501</xdr:colOff>
      <xdr:row>0</xdr:row>
      <xdr:rowOff>1</xdr:rowOff>
    </xdr:from>
    <xdr:to>
      <xdr:col>15</xdr:col>
      <xdr:colOff>1</xdr:colOff>
      <xdr:row>2</xdr:row>
      <xdr:rowOff>57151</xdr:rowOff>
    </xdr:to>
    <xdr:pic>
      <xdr:nvPicPr>
        <xdr:cNvPr id="2" name="Image 1" descr="Notre référentiel des mobilités/Les critères de ...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276726" y="1"/>
          <a:ext cx="438150" cy="438150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invalid="1" refreshedBy="Guiedem, Lydie" refreshedDate="44136.313649999996" createdVersion="6" refreshedVersion="6" minRefreshableVersion="3" recordCount="4">
  <cacheSource type="worksheet">
    <worksheetSource ref="A2:M61" sheet="976"/>
  </cacheSource>
  <cacheFields count="13">
    <cacheField name="Vehicule" numFmtId="0">
      <sharedItems containsBlank="1" count="3">
        <s v="V976"/>
        <s v="V246"/>
        <m/>
      </sharedItems>
    </cacheField>
    <cacheField name="Date de livraison" numFmtId="0">
      <sharedItems containsNonDate="0" containsDate="1" containsString="0" containsBlank="1" minDate="2020-10-01T00:00:00" maxDate="2020-10-22T00:00:00" count="16">
        <d v="2020-10-01T00:00:00"/>
        <d v="2020-10-02T00:00:00"/>
        <d v="2020-10-05T00:00:00"/>
        <d v="2020-10-06T00:00:00"/>
        <d v="2020-10-07T00:00:00"/>
        <d v="2020-10-08T00:00:00"/>
        <d v="2020-10-09T00:00:00"/>
        <d v="2020-10-12T00:00:00"/>
        <d v="2020-10-13T00:00:00"/>
        <d v="2020-10-14T00:00:00"/>
        <d v="2020-10-15T00:00:00"/>
        <d v="2020-10-16T00:00:00"/>
        <d v="2020-10-19T00:00:00"/>
        <d v="2020-10-20T00:00:00"/>
        <d v="2020-10-21T00:00:00"/>
        <m/>
      </sharedItems>
    </cacheField>
    <cacheField name="Km debut journée" numFmtId="0">
      <sharedItems containsBlank="1" containsMixedTypes="1" containsNumber="1" containsInteger="1" minValue="7672" maxValue="9371"/>
    </cacheField>
    <cacheField name="km fin journée" numFmtId="0">
      <sharedItems containsBlank="1" containsMixedTypes="1" containsNumber="1" containsInteger="1" minValue="7752" maxValue="9515"/>
    </cacheField>
    <cacheField name="Total Km jour " numFmtId="1">
      <sharedItems containsMixedTypes="1" containsNumber="1" containsInteger="1" minValue="0" maxValue="280"/>
    </cacheField>
    <cacheField name="N° de&#10;Tournée " numFmtId="0">
      <sharedItems containsBlank="1" containsMixedTypes="1" containsNumber="1" containsInteger="1" minValue="234567" maxValue="200116327"/>
    </cacheField>
    <cacheField name="N° de&#10;Livraison" numFmtId="0">
      <sharedItems containsBlank="1" containsMixedTypes="1" containsNumber="1" containsInteger="1" minValue="200116327" maxValue="1809567331" count="38">
        <n v="1809526310"/>
        <n v="1809526309"/>
        <n v="1809526313"/>
        <n v="1809531697"/>
        <n v="1809529488"/>
        <n v="1809531689"/>
        <n v="1809531688"/>
        <n v="1809531700"/>
        <n v="1809531691"/>
        <n v="1809535465"/>
        <n v="1809534519"/>
        <n v="1809534514"/>
        <n v="1809537492"/>
        <n v="1809540167"/>
        <n v="1809543521"/>
        <n v="1809541123"/>
        <n v="1809543466"/>
        <n v="1809545430"/>
        <n v="1809542814"/>
        <n v="1809542816"/>
        <n v="1809548405"/>
        <n v="1809548404"/>
        <n v="1809548403"/>
        <n v="1809548406"/>
        <n v="1809551326"/>
        <n v="1809551448"/>
        <n v="1809554067"/>
        <n v="200116327"/>
        <n v="1809556654"/>
        <s v="Z600081"/>
        <n v="1809561796"/>
        <s v="-"/>
        <n v="1809561817"/>
        <n v="1809562613"/>
        <n v="1809567331"/>
        <n v="1809564649"/>
        <n v="1809564651"/>
        <m/>
      </sharedItems>
    </cacheField>
    <cacheField name="Client Destinataire " numFmtId="0">
      <sharedItems containsBlank="1" count="19">
        <s v="RIM CONSTRUCTIONS"/>
        <s v="DAI SFIC"/>
        <s v="POINT P ILE DE FRANCE"/>
        <s v="Plateforme Lariviere"/>
        <s v="Delta Sud"/>
        <s v="RESEAU PRO"/>
        <s v="Viridu Paris "/>
        <s v="SERTAC"/>
        <s v="ISORE BATIMENT"/>
        <s v="POINT P"/>
        <s v="BRICORAMA"/>
        <s v="ACOUSTIFRANCE"/>
        <s v="Raboni"/>
        <s v="BRICO DEPOT"/>
        <s v="JOBIN"/>
        <s v="Cheutin"/>
        <s v="Chantier Akora"/>
        <s v="GDS MATERIAUX"/>
        <m/>
      </sharedItems>
    </cacheField>
    <cacheField name="Departement livraison" numFmtId="0">
      <sharedItems containsString="0" containsBlank="1" containsNumber="1" containsInteger="1" minValue="77" maxValue="75019"/>
    </cacheField>
    <cacheField name="Ville de livraison" numFmtId="0">
      <sharedItems containsBlank="1"/>
    </cacheField>
    <cacheField name="Moyen de transport" numFmtId="0">
      <sharedItems containsBlank="1" count="4">
        <s v="CR"/>
        <s v="PORTEUR"/>
        <s v="PORTEUR CHARIOT"/>
        <m/>
      </sharedItems>
    </cacheField>
    <cacheField name="Anomalies" numFmtId="0">
      <sharedItems containsBlank="1"/>
    </cacheField>
    <cacheField name="COMMENTAIRES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F22" firstHeaderRow="1" firstDataRow="2" firstDataCol="1" rowPageCount="1" colPageCount="1"/>
  <pivotFields count="13">
    <pivotField axis="axisPage" showAll="0">
      <items count="4">
        <item x="1"/>
        <item x="0"/>
        <item x="2"/>
        <item t="default"/>
      </items>
    </pivotField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t="default"/>
      </items>
    </pivotField>
    <pivotField showAll="0"/>
    <pivotField showAll="0"/>
    <pivotField showAll="0"/>
    <pivotField showAll="0"/>
    <pivotField dataField="1" showAll="0">
      <items count="39">
        <item x="27"/>
        <item x="1"/>
        <item x="0"/>
        <item x="2"/>
        <item x="4"/>
        <item x="6"/>
        <item x="5"/>
        <item x="8"/>
        <item x="3"/>
        <item x="7"/>
        <item x="11"/>
        <item x="10"/>
        <item x="9"/>
        <item x="12"/>
        <item x="13"/>
        <item x="15"/>
        <item x="18"/>
        <item x="19"/>
        <item x="16"/>
        <item x="14"/>
        <item x="17"/>
        <item x="22"/>
        <item x="21"/>
        <item x="20"/>
        <item x="23"/>
        <item x="24"/>
        <item x="25"/>
        <item x="26"/>
        <item x="28"/>
        <item x="30"/>
        <item x="32"/>
        <item x="33"/>
        <item x="35"/>
        <item x="36"/>
        <item x="34"/>
        <item x="31"/>
        <item x="29"/>
        <item x="37"/>
        <item t="default"/>
      </items>
    </pivotField>
    <pivotField showAll="0">
      <items count="20">
        <item x="11"/>
        <item x="13"/>
        <item x="10"/>
        <item x="16"/>
        <item x="15"/>
        <item x="1"/>
        <item x="4"/>
        <item x="17"/>
        <item x="8"/>
        <item x="14"/>
        <item x="3"/>
        <item x="9"/>
        <item x="2"/>
        <item x="12"/>
        <item x="5"/>
        <item x="0"/>
        <item x="7"/>
        <item x="6"/>
        <item x="18"/>
        <item t="default"/>
      </items>
    </pivotField>
    <pivotField showAll="0"/>
    <pivotField showAll="0"/>
    <pivotField axis="axisCol" showAll="0">
      <items count="5">
        <item x="0"/>
        <item x="1"/>
        <item x="2"/>
        <item x="3"/>
        <item t="default"/>
      </items>
    </pivotField>
    <pivotField showAll="0"/>
    <pivotField showAll="0"/>
  </pivotFields>
  <rowFields count="1">
    <field x="1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10"/>
  </colFields>
  <colItems count="5">
    <i>
      <x/>
    </i>
    <i>
      <x v="1"/>
    </i>
    <i>
      <x v="2"/>
    </i>
    <i>
      <x v="3"/>
    </i>
    <i t="grand">
      <x/>
    </i>
  </colItems>
  <pageFields count="1">
    <pageField fld="0" hier="-1"/>
  </pageFields>
  <dataFields count="1">
    <dataField name="Nombre de N° de&#10;Livraison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9"/>
  <sheetViews>
    <sheetView zoomScale="85" zoomScaleNormal="85" workbookViewId="0">
      <pane xSplit="1" ySplit="2" topLeftCell="B21" activePane="bottomRight" state="frozen"/>
      <selection pane="topRight" activeCell="C1" sqref="C1"/>
      <selection pane="bottomLeft" activeCell="A4" sqref="A4"/>
      <selection pane="bottomRight" activeCell="H27" sqref="H27"/>
    </sheetView>
  </sheetViews>
  <sheetFormatPr baseColWidth="10" defaultRowHeight="14.5" outlineLevelRow="2"/>
  <cols>
    <col min="3" max="3" width="15.54296875" bestFit="1" customWidth="1"/>
    <col min="4" max="4" width="15.26953125" bestFit="1" customWidth="1"/>
    <col min="5" max="5" width="11.81640625" bestFit="1" customWidth="1"/>
    <col min="6" max="6" width="11.81640625" customWidth="1"/>
    <col min="7" max="7" width="12.81640625" bestFit="1" customWidth="1"/>
    <col min="8" max="8" width="18.7265625" bestFit="1" customWidth="1"/>
    <col min="9" max="9" width="11.81640625" customWidth="1"/>
    <col min="10" max="10" width="22.1796875" bestFit="1" customWidth="1"/>
    <col min="11" max="11" width="17.54296875" bestFit="1" customWidth="1"/>
    <col min="12" max="12" width="26.81640625" bestFit="1" customWidth="1"/>
    <col min="13" max="13" width="49.1796875" customWidth="1"/>
  </cols>
  <sheetData>
    <row r="1" spans="1:15" ht="21.5" thickBot="1">
      <c r="F1" s="39">
        <v>44075</v>
      </c>
      <c r="G1" s="14"/>
    </row>
    <row r="2" spans="1:15" ht="29.25" customHeight="1">
      <c r="A2" s="46" t="s">
        <v>71</v>
      </c>
      <c r="B2" s="1" t="s">
        <v>6</v>
      </c>
      <c r="C2" s="2" t="s">
        <v>0</v>
      </c>
      <c r="D2" s="2" t="s">
        <v>7</v>
      </c>
      <c r="E2" s="2" t="s">
        <v>1</v>
      </c>
      <c r="F2" s="3" t="s">
        <v>3</v>
      </c>
      <c r="G2" s="4" t="s">
        <v>4</v>
      </c>
      <c r="H2" s="5"/>
      <c r="I2" s="5" t="s">
        <v>24</v>
      </c>
      <c r="J2" s="11" t="s">
        <v>5</v>
      </c>
      <c r="K2" s="12" t="s">
        <v>14</v>
      </c>
      <c r="L2" s="13" t="s">
        <v>2</v>
      </c>
      <c r="M2" s="8"/>
      <c r="N2" s="6"/>
    </row>
    <row r="3" spans="1:15" outlineLevel="2">
      <c r="A3" s="46" t="s">
        <v>73</v>
      </c>
      <c r="B3" s="31">
        <v>44105</v>
      </c>
      <c r="C3" s="38">
        <v>7672</v>
      </c>
      <c r="D3" s="38" t="s">
        <v>23</v>
      </c>
      <c r="E3" s="34" t="str">
        <f>IF(D3="/","",D3-IF(C3&lt;&gt;"/",C3,IF(C2&lt;&gt;"/",C2,C1)))</f>
        <v/>
      </c>
      <c r="F3" s="18">
        <v>595515</v>
      </c>
      <c r="G3" s="18">
        <v>1809526310</v>
      </c>
      <c r="H3" s="16"/>
      <c r="I3" s="16">
        <v>93</v>
      </c>
      <c r="J3" s="16" t="s">
        <v>26</v>
      </c>
      <c r="K3" s="23" t="s">
        <v>10</v>
      </c>
      <c r="L3" s="24"/>
      <c r="M3" s="21"/>
      <c r="N3" s="6"/>
    </row>
    <row r="4" spans="1:15" outlineLevel="2">
      <c r="A4" s="46" t="s">
        <v>73</v>
      </c>
      <c r="B4" s="31">
        <v>44105</v>
      </c>
      <c r="C4" s="22" t="s">
        <v>23</v>
      </c>
      <c r="D4" s="22" t="s">
        <v>23</v>
      </c>
      <c r="E4" s="34" t="str">
        <f>IF(D4="/","",D4-IF(C4&lt;&gt;"/",C4,IF(C3&lt;&gt;"/",C3,C2)))</f>
        <v/>
      </c>
      <c r="F4" s="18">
        <v>595515</v>
      </c>
      <c r="G4" s="18">
        <v>1809526309</v>
      </c>
      <c r="H4" s="16"/>
      <c r="I4" s="16">
        <v>93</v>
      </c>
      <c r="J4" s="16" t="s">
        <v>27</v>
      </c>
      <c r="K4" s="23" t="s">
        <v>10</v>
      </c>
      <c r="L4" s="24"/>
      <c r="M4" s="21"/>
      <c r="N4" s="6"/>
    </row>
    <row r="5" spans="1:15" outlineLevel="2">
      <c r="A5" s="46" t="s">
        <v>73</v>
      </c>
      <c r="B5" s="35">
        <v>44105</v>
      </c>
      <c r="C5" s="33" t="s">
        <v>23</v>
      </c>
      <c r="D5" s="33">
        <v>7752</v>
      </c>
      <c r="E5" s="34">
        <f>IF(D5="/","",D5-IF(C5&lt;&gt;"/",C5,IF(C4&lt;&gt;"/",C4,C3)))</f>
        <v>80</v>
      </c>
      <c r="F5" s="18">
        <v>595515</v>
      </c>
      <c r="G5" s="18">
        <v>1809526313</v>
      </c>
      <c r="H5" s="16"/>
      <c r="I5" s="16">
        <v>93</v>
      </c>
      <c r="J5" s="16" t="s">
        <v>25</v>
      </c>
      <c r="K5" s="23" t="s">
        <v>10</v>
      </c>
      <c r="L5" s="24"/>
      <c r="M5" s="21"/>
      <c r="N5" s="6"/>
    </row>
    <row r="6" spans="1:15" outlineLevel="1">
      <c r="A6" s="46"/>
      <c r="B6" s="35" t="s">
        <v>85</v>
      </c>
      <c r="C6" s="33"/>
      <c r="D6" s="33"/>
      <c r="E6" s="34"/>
      <c r="F6" s="18"/>
      <c r="G6" s="18">
        <f>SUBTOTAL(3,G3:G5)</f>
        <v>3</v>
      </c>
      <c r="H6" s="16"/>
      <c r="I6" s="16"/>
      <c r="J6" s="16"/>
      <c r="K6" s="23"/>
      <c r="L6" s="24"/>
      <c r="M6" s="21"/>
      <c r="N6" s="6"/>
    </row>
    <row r="7" spans="1:15" outlineLevel="2">
      <c r="A7" s="46" t="s">
        <v>74</v>
      </c>
      <c r="B7" s="35">
        <v>44106</v>
      </c>
      <c r="C7" s="33">
        <v>7752</v>
      </c>
      <c r="D7" s="33" t="s">
        <v>23</v>
      </c>
      <c r="E7" s="34" t="str">
        <f>IF(D7="/","",D7-IF(C7&lt;&gt;"/",C7,IF(C5&lt;&gt;"/",C5,C4)))</f>
        <v/>
      </c>
      <c r="F7" s="18" t="s">
        <v>28</v>
      </c>
      <c r="G7" s="18">
        <v>1809531697</v>
      </c>
      <c r="H7" s="16"/>
      <c r="I7" s="16">
        <v>93</v>
      </c>
      <c r="J7" s="16" t="s">
        <v>25</v>
      </c>
      <c r="K7" s="23" t="s">
        <v>10</v>
      </c>
      <c r="L7" s="24"/>
      <c r="M7" s="21"/>
      <c r="N7" s="6"/>
    </row>
    <row r="8" spans="1:15" outlineLevel="2">
      <c r="A8" s="46" t="s">
        <v>73</v>
      </c>
      <c r="B8" s="35">
        <v>44106</v>
      </c>
      <c r="C8" s="33" t="s">
        <v>23</v>
      </c>
      <c r="D8" s="33">
        <v>7845</v>
      </c>
      <c r="E8" s="34">
        <f>IF(D8="/","",D8-IF(C8&lt;&gt;"/",C8,IF(C7&lt;&gt;"/",C7,C5)))</f>
        <v>93</v>
      </c>
      <c r="F8" s="18" t="s">
        <v>29</v>
      </c>
      <c r="G8" s="18">
        <v>1809529488</v>
      </c>
      <c r="H8" s="16"/>
      <c r="I8" s="16">
        <v>92</v>
      </c>
      <c r="J8" s="16" t="s">
        <v>30</v>
      </c>
      <c r="K8" s="23" t="s">
        <v>10</v>
      </c>
      <c r="L8" s="24"/>
      <c r="M8" s="21"/>
      <c r="N8" s="6"/>
    </row>
    <row r="9" spans="1:15" outlineLevel="1">
      <c r="A9" s="46"/>
      <c r="B9" s="35" t="s">
        <v>86</v>
      </c>
      <c r="C9" s="33"/>
      <c r="D9" s="33"/>
      <c r="E9" s="34"/>
      <c r="F9" s="18"/>
      <c r="G9" s="18">
        <f>SUBTOTAL(3,G7:G8)</f>
        <v>2</v>
      </c>
      <c r="H9" s="16"/>
      <c r="I9" s="16"/>
      <c r="J9" s="16"/>
      <c r="K9" s="23"/>
      <c r="L9" s="24"/>
      <c r="M9" s="21"/>
      <c r="N9" s="6"/>
    </row>
    <row r="10" spans="1:15" outlineLevel="2">
      <c r="A10" s="46"/>
      <c r="B10" s="35">
        <v>44109</v>
      </c>
      <c r="C10" s="33">
        <v>7845</v>
      </c>
      <c r="D10" s="33" t="s">
        <v>23</v>
      </c>
      <c r="E10" s="34" t="str">
        <f>IF(D10="/","",D10-IF(C10&lt;&gt;"/",C10,IF(C8&lt;&gt;"/",C8,C7)))</f>
        <v/>
      </c>
      <c r="F10" s="18" t="s">
        <v>32</v>
      </c>
      <c r="G10" s="18">
        <v>1809531689</v>
      </c>
      <c r="H10" s="16"/>
      <c r="I10" s="16">
        <v>77</v>
      </c>
      <c r="J10" s="16" t="s">
        <v>33</v>
      </c>
      <c r="K10" s="23" t="s">
        <v>10</v>
      </c>
      <c r="L10" s="24"/>
      <c r="M10" s="21"/>
      <c r="N10" s="6"/>
    </row>
    <row r="11" spans="1:15" outlineLevel="2">
      <c r="A11" s="46"/>
      <c r="B11" s="31">
        <v>44109</v>
      </c>
      <c r="C11" s="38" t="s">
        <v>23</v>
      </c>
      <c r="D11" s="38" t="s">
        <v>23</v>
      </c>
      <c r="E11" s="34" t="str">
        <f>IF(D11="/","",D11-IF(C11&lt;&gt;"/",C11,IF(C10&lt;&gt;"/",C10,C8)))</f>
        <v/>
      </c>
      <c r="F11" s="18" t="s">
        <v>34</v>
      </c>
      <c r="G11" s="18">
        <v>1809531688</v>
      </c>
      <c r="H11" s="16"/>
      <c r="I11" s="16">
        <v>77</v>
      </c>
      <c r="J11" s="16" t="s">
        <v>35</v>
      </c>
      <c r="K11" s="23" t="s">
        <v>10</v>
      </c>
      <c r="L11" s="24"/>
      <c r="M11" s="21"/>
      <c r="N11" s="15"/>
      <c r="O11" s="15"/>
    </row>
    <row r="12" spans="1:15" outlineLevel="1">
      <c r="A12" s="46"/>
      <c r="B12" s="35" t="s">
        <v>87</v>
      </c>
      <c r="C12" s="38"/>
      <c r="D12" s="38"/>
      <c r="E12" s="34"/>
      <c r="F12" s="18"/>
      <c r="G12" s="18">
        <f>SUBTOTAL(3,G10:G11)</f>
        <v>2</v>
      </c>
      <c r="H12" s="16"/>
      <c r="I12" s="16"/>
      <c r="J12" s="16"/>
      <c r="K12" s="23"/>
      <c r="L12" s="24"/>
      <c r="M12" s="21"/>
      <c r="N12" s="15"/>
      <c r="O12" s="15"/>
    </row>
    <row r="13" spans="1:15" outlineLevel="2">
      <c r="A13" s="46"/>
      <c r="B13" s="45">
        <v>44109</v>
      </c>
      <c r="C13" s="38" t="s">
        <v>23</v>
      </c>
      <c r="D13" s="38" t="s">
        <v>23</v>
      </c>
      <c r="E13" s="34" t="str">
        <f>IF(D13="/","",D13-IF(C13&lt;&gt;"/",C13,IF(C11&lt;&gt;"/",C11,C10)))</f>
        <v/>
      </c>
      <c r="F13" s="18" t="s">
        <v>34</v>
      </c>
      <c r="G13" s="18">
        <v>1809531700</v>
      </c>
      <c r="H13" s="16"/>
      <c r="I13" s="16">
        <v>94</v>
      </c>
      <c r="J13" s="16" t="s">
        <v>36</v>
      </c>
      <c r="K13" s="23" t="s">
        <v>12</v>
      </c>
      <c r="L13" s="24"/>
      <c r="M13" s="21"/>
      <c r="N13" s="6"/>
    </row>
    <row r="14" spans="1:15" outlineLevel="2">
      <c r="A14" s="46"/>
      <c r="B14" s="32">
        <v>44109</v>
      </c>
      <c r="C14" s="33" t="s">
        <v>23</v>
      </c>
      <c r="D14" s="33">
        <v>7980</v>
      </c>
      <c r="E14" s="34" t="e">
        <f>IF(D14="/","",D14-IF(C14&lt;&gt;"/",C14,IF(C13&lt;&gt;"/",C13,C11)))</f>
        <v>#VALUE!</v>
      </c>
      <c r="F14" s="18" t="s">
        <v>37</v>
      </c>
      <c r="G14" s="18">
        <v>1809531691</v>
      </c>
      <c r="H14" s="16"/>
      <c r="I14" s="16">
        <v>94</v>
      </c>
      <c r="J14" s="16" t="s">
        <v>38</v>
      </c>
      <c r="K14" s="23" t="s">
        <v>10</v>
      </c>
      <c r="L14" s="24"/>
      <c r="M14" s="21"/>
      <c r="N14" s="6"/>
    </row>
    <row r="15" spans="1:15" outlineLevel="1">
      <c r="A15" s="46"/>
      <c r="B15" s="32" t="s">
        <v>88</v>
      </c>
      <c r="C15" s="33"/>
      <c r="D15" s="33"/>
      <c r="E15" s="34"/>
      <c r="F15" s="18"/>
      <c r="G15" s="18">
        <f>SUBTOTAL(3,G13:G14)</f>
        <v>2</v>
      </c>
      <c r="H15" s="16"/>
      <c r="I15" s="16"/>
      <c r="J15" s="16"/>
      <c r="K15" s="23"/>
      <c r="L15" s="24"/>
      <c r="M15" s="21"/>
      <c r="N15" s="6"/>
    </row>
    <row r="16" spans="1:15" outlineLevel="2">
      <c r="A16" s="46"/>
      <c r="B16" s="31">
        <v>44110</v>
      </c>
      <c r="C16" s="38">
        <v>7980</v>
      </c>
      <c r="D16" s="38" t="s">
        <v>23</v>
      </c>
      <c r="E16" s="34" t="str">
        <f>IF(D16="/","",D16-IF(C16&lt;&gt;"/",C16,IF(C14&lt;&gt;"/",C14,C13)))</f>
        <v/>
      </c>
      <c r="F16" s="18" t="s">
        <v>40</v>
      </c>
      <c r="G16" s="18">
        <v>1809535465</v>
      </c>
      <c r="H16" s="16"/>
      <c r="I16" s="16">
        <v>93</v>
      </c>
      <c r="J16" s="16" t="s">
        <v>39</v>
      </c>
      <c r="K16" s="23" t="s">
        <v>10</v>
      </c>
      <c r="L16" s="24"/>
      <c r="M16" s="21"/>
      <c r="N16" s="6"/>
    </row>
    <row r="17" spans="1:14" outlineLevel="2">
      <c r="A17" s="46"/>
      <c r="B17" s="31">
        <v>44110</v>
      </c>
      <c r="C17" s="38" t="s">
        <v>23</v>
      </c>
      <c r="D17" s="38" t="s">
        <v>23</v>
      </c>
      <c r="E17" s="34" t="str">
        <f>IF(D17="/","",D17-IF(C17&lt;&gt;"/",C17,IF(C16&lt;&gt;"/",C16,C14)))</f>
        <v/>
      </c>
      <c r="F17" s="18" t="s">
        <v>40</v>
      </c>
      <c r="G17" s="18">
        <v>1809534519</v>
      </c>
      <c r="H17" s="16"/>
      <c r="I17" s="16">
        <v>92</v>
      </c>
      <c r="J17" s="16" t="s">
        <v>30</v>
      </c>
      <c r="K17" s="23" t="s">
        <v>10</v>
      </c>
      <c r="L17" s="24"/>
      <c r="M17" s="21"/>
      <c r="N17" s="6"/>
    </row>
    <row r="18" spans="1:14" outlineLevel="2">
      <c r="A18" s="46"/>
      <c r="B18" s="35">
        <v>44110</v>
      </c>
      <c r="C18" s="33" t="s">
        <v>23</v>
      </c>
      <c r="D18" s="33">
        <v>8106</v>
      </c>
      <c r="E18" s="34">
        <f>IF(D18="/","",D18-IF(C18&lt;&gt;"/",C18,IF(C17&lt;&gt;"/",C17,C16)))</f>
        <v>126</v>
      </c>
      <c r="F18" s="18" t="s">
        <v>41</v>
      </c>
      <c r="G18" s="18">
        <v>1809534514</v>
      </c>
      <c r="H18" s="16"/>
      <c r="I18" s="16">
        <v>94</v>
      </c>
      <c r="J18" s="16" t="s">
        <v>38</v>
      </c>
      <c r="K18" s="23" t="s">
        <v>10</v>
      </c>
      <c r="L18" s="24"/>
      <c r="M18" s="21"/>
      <c r="N18" s="7"/>
    </row>
    <row r="19" spans="1:14" outlineLevel="1">
      <c r="A19" s="46"/>
      <c r="B19" s="35" t="s">
        <v>89</v>
      </c>
      <c r="C19" s="33"/>
      <c r="D19" s="33"/>
      <c r="E19" s="34"/>
      <c r="F19" s="18"/>
      <c r="G19" s="18">
        <f>SUBTOTAL(3,G16:G18)</f>
        <v>3</v>
      </c>
      <c r="H19" s="16"/>
      <c r="I19" s="16"/>
      <c r="J19" s="16"/>
      <c r="K19" s="23"/>
      <c r="L19" s="24"/>
      <c r="M19" s="21"/>
      <c r="N19" s="7"/>
    </row>
    <row r="20" spans="1:14" outlineLevel="2">
      <c r="A20" s="46"/>
      <c r="B20" s="35">
        <v>44111</v>
      </c>
      <c r="C20" s="33">
        <v>8106</v>
      </c>
      <c r="D20" s="33">
        <v>8200</v>
      </c>
      <c r="E20" s="34">
        <f>IF(D20="/","",D20-IF(C20&lt;&gt;"/",C20,IF(C18&lt;&gt;"/",C18,C17)))</f>
        <v>94</v>
      </c>
      <c r="F20" s="18" t="s">
        <v>42</v>
      </c>
      <c r="G20" s="18">
        <v>1809537492</v>
      </c>
      <c r="H20" s="16"/>
      <c r="I20" s="16">
        <v>92</v>
      </c>
      <c r="J20" s="16" t="s">
        <v>43</v>
      </c>
      <c r="K20" s="23" t="s">
        <v>10</v>
      </c>
      <c r="L20" s="24"/>
      <c r="M20" s="21"/>
    </row>
    <row r="21" spans="1:14" outlineLevel="1">
      <c r="A21" s="46"/>
      <c r="B21" s="35" t="s">
        <v>90</v>
      </c>
      <c r="C21" s="33"/>
      <c r="D21" s="33"/>
      <c r="E21" s="34"/>
      <c r="F21" s="18"/>
      <c r="G21" s="18">
        <f>SUBTOTAL(3,G20:G20)</f>
        <v>1</v>
      </c>
      <c r="H21" s="16"/>
      <c r="I21" s="16"/>
      <c r="J21" s="16"/>
      <c r="K21" s="23"/>
      <c r="L21" s="24"/>
      <c r="M21" s="21"/>
    </row>
    <row r="22" spans="1:14" outlineLevel="2">
      <c r="A22" s="46" t="s">
        <v>73</v>
      </c>
      <c r="B22" s="31">
        <v>44112</v>
      </c>
      <c r="C22" s="38">
        <v>8200</v>
      </c>
      <c r="D22" s="38" t="s">
        <v>23</v>
      </c>
      <c r="E22" s="34" t="str">
        <f>IF(D22="/","",D22-IF(C22&lt;&gt;"/",C22,IF(C20&lt;&gt;"/",C20,C18)))</f>
        <v/>
      </c>
      <c r="F22" s="18">
        <v>597579</v>
      </c>
      <c r="G22" s="18">
        <v>1809540167</v>
      </c>
      <c r="H22" s="16"/>
      <c r="I22" s="16">
        <v>93</v>
      </c>
      <c r="J22" s="16" t="s">
        <v>44</v>
      </c>
      <c r="K22" s="23" t="s">
        <v>12</v>
      </c>
      <c r="L22" s="24" t="s">
        <v>21</v>
      </c>
      <c r="M22" s="21"/>
    </row>
    <row r="23" spans="1:14" outlineLevel="2">
      <c r="A23" s="46"/>
      <c r="B23" s="31">
        <v>44112</v>
      </c>
      <c r="C23" s="38" t="s">
        <v>23</v>
      </c>
      <c r="D23" s="38" t="s">
        <v>23</v>
      </c>
      <c r="E23" s="34" t="str">
        <f>IF(D23="/","",D23-IF(C23&lt;&gt;"/",C23,IF(C22&lt;&gt;"/",C22,C20)))</f>
        <v/>
      </c>
      <c r="F23" s="18">
        <v>597579</v>
      </c>
      <c r="G23" s="18">
        <v>1809543521</v>
      </c>
      <c r="H23" s="16"/>
      <c r="I23" s="16">
        <v>92</v>
      </c>
      <c r="J23" s="16" t="s">
        <v>45</v>
      </c>
      <c r="K23" s="23" t="s">
        <v>11</v>
      </c>
      <c r="L23" s="24"/>
      <c r="M23" s="21"/>
    </row>
    <row r="24" spans="1:14" outlineLevel="2">
      <c r="A24" s="46"/>
      <c r="B24" s="35">
        <v>44112</v>
      </c>
      <c r="C24" s="33" t="s">
        <v>23</v>
      </c>
      <c r="D24" s="33">
        <v>8359</v>
      </c>
      <c r="E24" s="34">
        <f>IF(D24="/","",D24-IF(C24&lt;&gt;"/",C24,IF(C23&lt;&gt;"/",C23,C22)))</f>
        <v>159</v>
      </c>
      <c r="F24" s="18">
        <v>597472</v>
      </c>
      <c r="G24" s="18">
        <v>1809541123</v>
      </c>
      <c r="H24" s="16"/>
      <c r="I24" s="16">
        <v>94</v>
      </c>
      <c r="J24" s="16" t="s">
        <v>38</v>
      </c>
      <c r="K24" s="23" t="s">
        <v>10</v>
      </c>
      <c r="L24" s="24"/>
      <c r="M24" s="21"/>
    </row>
    <row r="25" spans="1:14" outlineLevel="1">
      <c r="A25" s="46"/>
      <c r="B25" s="35" t="s">
        <v>91</v>
      </c>
      <c r="C25" s="33"/>
      <c r="D25" s="33"/>
      <c r="E25" s="34"/>
      <c r="F25" s="18"/>
      <c r="G25" s="18">
        <f>SUBTOTAL(3,G22:G24)</f>
        <v>3</v>
      </c>
      <c r="H25" s="16"/>
      <c r="I25" s="16"/>
      <c r="J25" s="16"/>
      <c r="K25" s="23"/>
      <c r="L25" s="24"/>
      <c r="M25" s="21"/>
    </row>
    <row r="26" spans="1:14" outlineLevel="2">
      <c r="A26" s="46"/>
      <c r="B26" s="31">
        <v>44113</v>
      </c>
      <c r="C26" s="38">
        <v>8359</v>
      </c>
      <c r="D26" s="38" t="s">
        <v>23</v>
      </c>
      <c r="E26" s="34" t="str">
        <f>IF(D26="/","",D26-IF(C26&lt;&gt;"/",C26,IF(C24&lt;&gt;"/",C24,C23)))</f>
        <v/>
      </c>
      <c r="F26" s="18">
        <v>234567</v>
      </c>
      <c r="G26" s="18">
        <v>1809543466</v>
      </c>
      <c r="H26" s="16"/>
      <c r="I26" s="16">
        <v>94</v>
      </c>
      <c r="J26" s="16" t="s">
        <v>46</v>
      </c>
      <c r="K26" s="23" t="s">
        <v>12</v>
      </c>
      <c r="L26" s="24"/>
      <c r="M26" s="21"/>
    </row>
    <row r="27" spans="1:14" outlineLevel="2">
      <c r="A27" s="46"/>
      <c r="B27" s="31">
        <v>44113</v>
      </c>
      <c r="C27" s="38" t="s">
        <v>23</v>
      </c>
      <c r="D27" s="38" t="s">
        <v>23</v>
      </c>
      <c r="E27" s="34" t="str">
        <f>IF(D27="/","",D27-IF(C27&lt;&gt;"/",C27,IF(C26&lt;&gt;"/",C26,C24)))</f>
        <v/>
      </c>
      <c r="F27" s="18">
        <v>598028</v>
      </c>
      <c r="G27" s="18">
        <v>1809545430</v>
      </c>
      <c r="H27" s="16"/>
      <c r="I27" s="16">
        <v>94</v>
      </c>
      <c r="J27" s="16" t="s">
        <v>47</v>
      </c>
      <c r="K27" s="23" t="s">
        <v>10</v>
      </c>
      <c r="L27" s="24"/>
      <c r="M27" s="21"/>
    </row>
    <row r="28" spans="1:14" outlineLevel="2">
      <c r="A28" s="46"/>
      <c r="B28" s="31">
        <v>44113</v>
      </c>
      <c r="C28" s="38" t="s">
        <v>23</v>
      </c>
      <c r="D28" s="38" t="s">
        <v>23</v>
      </c>
      <c r="E28" s="34" t="str">
        <f>IF(D28="/","",D28-IF(C28&lt;&gt;"/",C28,IF(C27&lt;&gt;"/",C27,C26)))</f>
        <v/>
      </c>
      <c r="F28" s="18">
        <v>598032</v>
      </c>
      <c r="G28" s="18">
        <v>1809542814</v>
      </c>
      <c r="H28" s="16"/>
      <c r="I28" s="16">
        <v>94</v>
      </c>
      <c r="J28" s="16" t="s">
        <v>48</v>
      </c>
      <c r="K28" s="23" t="s">
        <v>10</v>
      </c>
      <c r="L28" s="24"/>
      <c r="M28" s="21"/>
    </row>
    <row r="29" spans="1:14" outlineLevel="2">
      <c r="A29" s="46"/>
      <c r="B29" s="35">
        <v>44113</v>
      </c>
      <c r="C29" s="33" t="s">
        <v>23</v>
      </c>
      <c r="D29" s="33">
        <v>8449</v>
      </c>
      <c r="E29" s="34" t="e">
        <f>IF(D29="/","",D29-IF(C29&lt;&gt;"/",C29,IF(C28&lt;&gt;"/",C28,C27)))</f>
        <v>#VALUE!</v>
      </c>
      <c r="F29" s="18">
        <v>598032</v>
      </c>
      <c r="G29" s="18">
        <v>1809542816</v>
      </c>
      <c r="H29" s="16"/>
      <c r="I29" s="16">
        <v>94</v>
      </c>
      <c r="J29" s="16" t="s">
        <v>49</v>
      </c>
      <c r="K29" s="23" t="s">
        <v>10</v>
      </c>
      <c r="L29" s="24"/>
      <c r="M29" s="21"/>
    </row>
    <row r="30" spans="1:14" outlineLevel="1">
      <c r="A30" s="46"/>
      <c r="B30" s="35" t="s">
        <v>92</v>
      </c>
      <c r="C30" s="33"/>
      <c r="D30" s="33"/>
      <c r="E30" s="34"/>
      <c r="F30" s="18"/>
      <c r="G30" s="18">
        <f>SUBTOTAL(3,G26:G29)</f>
        <v>4</v>
      </c>
      <c r="H30" s="16"/>
      <c r="I30" s="16"/>
      <c r="J30" s="16"/>
      <c r="K30" s="23"/>
      <c r="L30" s="24"/>
      <c r="M30" s="21"/>
    </row>
    <row r="31" spans="1:14" outlineLevel="2">
      <c r="A31" s="46"/>
      <c r="B31" s="31">
        <v>44116</v>
      </c>
      <c r="C31" s="38">
        <v>8449</v>
      </c>
      <c r="D31" s="38" t="s">
        <v>23</v>
      </c>
      <c r="E31" s="34" t="str">
        <f>IF(D31="/","",D31-IF(C31&lt;&gt;"/",C31,IF(C29&lt;&gt;"/",C29,C28)))</f>
        <v/>
      </c>
      <c r="F31" s="18" t="s">
        <v>50</v>
      </c>
      <c r="G31" s="18">
        <v>1809548405</v>
      </c>
      <c r="H31" s="16"/>
      <c r="I31" s="16">
        <v>77</v>
      </c>
      <c r="J31" s="16" t="s">
        <v>51</v>
      </c>
      <c r="K31" s="23" t="s">
        <v>10</v>
      </c>
      <c r="L31" s="24"/>
      <c r="M31" s="21"/>
    </row>
    <row r="32" spans="1:14" outlineLevel="2">
      <c r="A32" s="46"/>
      <c r="B32" s="35">
        <v>44116</v>
      </c>
      <c r="C32" s="33" t="s">
        <v>23</v>
      </c>
      <c r="D32" s="33">
        <v>8729</v>
      </c>
      <c r="E32" s="34">
        <f>IF(D32="/","",D32-IF(C32&lt;&gt;"/",C32,IF(C31&lt;&gt;"/",C31,C29)))</f>
        <v>280</v>
      </c>
      <c r="F32" s="18" t="s">
        <v>52</v>
      </c>
      <c r="G32" s="18">
        <v>1809548404</v>
      </c>
      <c r="H32" s="16"/>
      <c r="I32" s="16">
        <v>77</v>
      </c>
      <c r="J32" s="16" t="s">
        <v>53</v>
      </c>
      <c r="K32" s="23" t="s">
        <v>10</v>
      </c>
      <c r="L32" s="24"/>
      <c r="M32" s="21"/>
    </row>
    <row r="33" spans="1:13" outlineLevel="1">
      <c r="A33" s="46"/>
      <c r="B33" s="35" t="s">
        <v>93</v>
      </c>
      <c r="C33" s="33"/>
      <c r="D33" s="33"/>
      <c r="E33" s="34"/>
      <c r="F33" s="18"/>
      <c r="G33" s="18">
        <f>SUBTOTAL(3,G31:G32)</f>
        <v>2</v>
      </c>
      <c r="H33" s="16"/>
      <c r="I33" s="16"/>
      <c r="J33" s="16"/>
      <c r="K33" s="23"/>
      <c r="L33" s="24"/>
      <c r="M33" s="21"/>
    </row>
    <row r="34" spans="1:13" outlineLevel="2">
      <c r="A34" s="46"/>
      <c r="B34" s="31">
        <v>44117</v>
      </c>
      <c r="C34" s="38">
        <v>8729</v>
      </c>
      <c r="D34" s="38" t="s">
        <v>23</v>
      </c>
      <c r="E34" s="34" t="str">
        <f>IF(D34="/","",D34-IF(C34&lt;&gt;"/",C34,IF(C32&lt;&gt;"/",C32,C31)))</f>
        <v/>
      </c>
      <c r="F34" s="18" t="s">
        <v>54</v>
      </c>
      <c r="G34" s="18">
        <v>1809548403</v>
      </c>
      <c r="H34" s="16"/>
      <c r="I34" s="16">
        <v>93</v>
      </c>
      <c r="J34" s="16" t="s">
        <v>25</v>
      </c>
      <c r="K34" s="23" t="s">
        <v>10</v>
      </c>
      <c r="L34" s="24"/>
      <c r="M34" s="21"/>
    </row>
    <row r="35" spans="1:13" outlineLevel="2">
      <c r="A35" s="46"/>
      <c r="B35" s="35">
        <v>44117</v>
      </c>
      <c r="C35" s="33" t="s">
        <v>23</v>
      </c>
      <c r="D35" s="33">
        <v>8788</v>
      </c>
      <c r="E35" s="34">
        <f>IF(D35="/","",D35-IF(C35&lt;&gt;"/",C35,IF(C34&lt;&gt;"/",C34,C32)))</f>
        <v>59</v>
      </c>
      <c r="F35" s="18" t="s">
        <v>54</v>
      </c>
      <c r="G35" s="18">
        <v>1809548406</v>
      </c>
      <c r="H35" s="16"/>
      <c r="I35" s="16">
        <v>93</v>
      </c>
      <c r="J35" s="16" t="s">
        <v>27</v>
      </c>
      <c r="K35" s="23" t="s">
        <v>10</v>
      </c>
      <c r="L35" s="24"/>
      <c r="M35" s="21"/>
    </row>
    <row r="36" spans="1:13" outlineLevel="1">
      <c r="A36" s="46"/>
      <c r="B36" s="35" t="s">
        <v>94</v>
      </c>
      <c r="C36" s="33"/>
      <c r="D36" s="33"/>
      <c r="E36" s="34"/>
      <c r="F36" s="18"/>
      <c r="G36" s="18">
        <f>SUBTOTAL(3,G34:G35)</f>
        <v>2</v>
      </c>
      <c r="H36" s="16"/>
      <c r="I36" s="16"/>
      <c r="J36" s="16"/>
      <c r="K36" s="23"/>
      <c r="L36" s="24"/>
      <c r="M36" s="21"/>
    </row>
    <row r="37" spans="1:13" outlineLevel="2">
      <c r="A37" s="46"/>
      <c r="B37" s="31">
        <v>44118</v>
      </c>
      <c r="C37" s="38">
        <v>8788</v>
      </c>
      <c r="D37" s="38" t="s">
        <v>23</v>
      </c>
      <c r="E37" s="34" t="str">
        <f>IF(D37="/","",D37-IF(C37&lt;&gt;"/",C37,IF(C35&lt;&gt;"/",C35,C34)))</f>
        <v/>
      </c>
      <c r="F37" s="18">
        <v>599128</v>
      </c>
      <c r="G37" s="18">
        <v>1809551326</v>
      </c>
      <c r="H37" s="16"/>
      <c r="I37" s="16">
        <v>94</v>
      </c>
      <c r="J37" s="16" t="s">
        <v>38</v>
      </c>
      <c r="K37" s="23" t="s">
        <v>10</v>
      </c>
      <c r="L37" s="24"/>
      <c r="M37" s="21"/>
    </row>
    <row r="38" spans="1:13" outlineLevel="2">
      <c r="A38" s="46"/>
      <c r="B38" s="35">
        <v>44118</v>
      </c>
      <c r="C38" s="33" t="s">
        <v>23</v>
      </c>
      <c r="D38" s="33">
        <v>8831</v>
      </c>
      <c r="E38" s="34">
        <f>IF(D38="/","",D38-IF(C38&lt;&gt;"/",C38,IF(C37&lt;&gt;"/",C37,C35)))</f>
        <v>43</v>
      </c>
      <c r="F38" s="18">
        <v>599128</v>
      </c>
      <c r="G38" s="18">
        <v>1809551448</v>
      </c>
      <c r="H38" s="16"/>
      <c r="I38" s="16">
        <v>94</v>
      </c>
      <c r="J38" s="16" t="s">
        <v>47</v>
      </c>
      <c r="K38" s="23" t="s">
        <v>10</v>
      </c>
      <c r="L38" s="24"/>
      <c r="M38" s="21"/>
    </row>
    <row r="39" spans="1:13" outlineLevel="1">
      <c r="A39" s="46"/>
      <c r="B39" s="35" t="s">
        <v>95</v>
      </c>
      <c r="C39" s="33"/>
      <c r="D39" s="33"/>
      <c r="E39" s="34"/>
      <c r="F39" s="18"/>
      <c r="G39" s="18">
        <f>SUBTOTAL(3,G37:G38)</f>
        <v>2</v>
      </c>
      <c r="H39" s="16"/>
      <c r="I39" s="16"/>
      <c r="J39" s="16"/>
      <c r="K39" s="23"/>
      <c r="L39" s="24"/>
      <c r="M39" s="21"/>
    </row>
    <row r="40" spans="1:13" outlineLevel="2">
      <c r="A40" s="46"/>
      <c r="B40" s="31">
        <v>44119</v>
      </c>
      <c r="C40" s="38">
        <v>8831</v>
      </c>
      <c r="D40" s="38" t="s">
        <v>23</v>
      </c>
      <c r="E40" s="34" t="str">
        <f>IF(D40="/","",D40-IF(C40&lt;&gt;"/",C40,IF(C38&lt;&gt;"/",C38,C37)))</f>
        <v/>
      </c>
      <c r="F40" s="18" t="s">
        <v>23</v>
      </c>
      <c r="G40" s="18">
        <v>1809554067</v>
      </c>
      <c r="H40" s="16"/>
      <c r="I40" s="16">
        <v>94</v>
      </c>
      <c r="J40" s="16" t="s">
        <v>49</v>
      </c>
      <c r="K40" s="23" t="s">
        <v>10</v>
      </c>
      <c r="L40" s="24"/>
      <c r="M40" s="21"/>
    </row>
    <row r="41" spans="1:13" outlineLevel="2">
      <c r="A41" s="46"/>
      <c r="B41" s="35">
        <v>44119</v>
      </c>
      <c r="C41" s="33" t="s">
        <v>23</v>
      </c>
      <c r="D41" s="33">
        <v>8927</v>
      </c>
      <c r="E41" s="34">
        <f>IF(D41="/","",D41-IF(C41&lt;&gt;"/",C41,IF(C40&lt;&gt;"/",C40,C38)))</f>
        <v>96</v>
      </c>
      <c r="F41" s="18">
        <v>200116327</v>
      </c>
      <c r="G41" s="18">
        <v>200116327</v>
      </c>
      <c r="H41" s="16"/>
      <c r="I41" s="16">
        <v>75019</v>
      </c>
      <c r="J41" s="16" t="s">
        <v>55</v>
      </c>
      <c r="K41" s="23" t="s">
        <v>10</v>
      </c>
      <c r="L41" s="24"/>
      <c r="M41" s="21"/>
    </row>
    <row r="42" spans="1:13" outlineLevel="1">
      <c r="A42" s="46"/>
      <c r="B42" s="35" t="s">
        <v>96</v>
      </c>
      <c r="C42" s="33"/>
      <c r="D42" s="33"/>
      <c r="E42" s="34"/>
      <c r="F42" s="18"/>
      <c r="G42" s="18">
        <f>SUBTOTAL(3,G40:G41)</f>
        <v>2</v>
      </c>
      <c r="H42" s="16"/>
      <c r="I42" s="16"/>
      <c r="J42" s="16"/>
      <c r="K42" s="23"/>
      <c r="L42" s="24"/>
      <c r="M42" s="21"/>
    </row>
    <row r="43" spans="1:13" outlineLevel="2">
      <c r="A43" s="46"/>
      <c r="B43" s="31">
        <v>44120</v>
      </c>
      <c r="C43" s="38">
        <v>8927</v>
      </c>
      <c r="D43" s="38" t="s">
        <v>23</v>
      </c>
      <c r="E43" s="34" t="str">
        <f>IF(D43="/","",D43-IF(C43&lt;&gt;"/",C43,IF(C41&lt;&gt;"/",C41,C40)))</f>
        <v/>
      </c>
      <c r="F43" s="18" t="s">
        <v>58</v>
      </c>
      <c r="G43" s="18">
        <v>1809556654</v>
      </c>
      <c r="H43" s="16"/>
      <c r="I43" s="16">
        <v>78</v>
      </c>
      <c r="J43" s="30" t="s">
        <v>56</v>
      </c>
      <c r="K43" s="23" t="s">
        <v>10</v>
      </c>
      <c r="L43" s="24"/>
      <c r="M43" s="21"/>
    </row>
    <row r="44" spans="1:13" outlineLevel="2">
      <c r="A44" s="46"/>
      <c r="B44" s="36">
        <v>44120</v>
      </c>
      <c r="C44" s="37" t="s">
        <v>23</v>
      </c>
      <c r="D44" s="37">
        <v>9155</v>
      </c>
      <c r="E44" s="34">
        <f>IF(D44="/","",D44-IF(C44&lt;&gt;"/",C44,IF(C43&lt;&gt;"/",C43,C41)))</f>
        <v>228</v>
      </c>
      <c r="F44" s="18" t="s">
        <v>59</v>
      </c>
      <c r="G44" s="18" t="s">
        <v>59</v>
      </c>
      <c r="H44" s="16"/>
      <c r="I44" s="16">
        <v>77</v>
      </c>
      <c r="J44" s="30" t="s">
        <v>57</v>
      </c>
      <c r="K44" s="23" t="s">
        <v>10</v>
      </c>
      <c r="L44" s="24"/>
      <c r="M44" s="21"/>
    </row>
    <row r="45" spans="1:13" outlineLevel="1">
      <c r="A45" s="46"/>
      <c r="B45" s="36" t="s">
        <v>97</v>
      </c>
      <c r="C45" s="37"/>
      <c r="D45" s="37"/>
      <c r="E45" s="34"/>
      <c r="F45" s="19"/>
      <c r="G45" s="19">
        <f>SUBTOTAL(3,G43:G44)</f>
        <v>2</v>
      </c>
      <c r="H45" s="16"/>
      <c r="I45" s="16"/>
      <c r="J45" s="30"/>
      <c r="K45" s="25"/>
      <c r="L45" s="26"/>
      <c r="M45" s="27"/>
    </row>
    <row r="46" spans="1:13" outlineLevel="2">
      <c r="A46" s="46"/>
      <c r="B46" s="40">
        <v>44123</v>
      </c>
      <c r="C46" s="41">
        <v>9155</v>
      </c>
      <c r="D46" s="41" t="s">
        <v>23</v>
      </c>
      <c r="E46" s="34" t="str">
        <f>IF(D46="/","",D46-IF(C46&lt;&gt;"/",C46,IF(C44&lt;&gt;"/",C44,C43)))</f>
        <v/>
      </c>
      <c r="F46" s="19" t="s">
        <v>60</v>
      </c>
      <c r="G46" s="19">
        <v>1809561796</v>
      </c>
      <c r="H46" s="16"/>
      <c r="I46" s="16">
        <v>94</v>
      </c>
      <c r="J46" s="30" t="s">
        <v>47</v>
      </c>
      <c r="K46" s="25" t="s">
        <v>10</v>
      </c>
      <c r="L46" s="26"/>
      <c r="M46" s="27"/>
    </row>
    <row r="47" spans="1:13" outlineLevel="2">
      <c r="A47" s="46"/>
      <c r="B47" s="36">
        <v>44123</v>
      </c>
      <c r="C47" s="37" t="s">
        <v>23</v>
      </c>
      <c r="D47" s="37">
        <v>9295</v>
      </c>
      <c r="E47" s="34">
        <f>IF(D47="/","",D47-IF(C47&lt;&gt;"/",C47,IF(C46&lt;&gt;"/",C46,C44)))</f>
        <v>140</v>
      </c>
      <c r="F47" s="19" t="s">
        <v>61</v>
      </c>
      <c r="G47" s="19" t="s">
        <v>61</v>
      </c>
      <c r="H47" s="16"/>
      <c r="I47" s="16">
        <v>91</v>
      </c>
      <c r="J47" s="30" t="s">
        <v>62</v>
      </c>
      <c r="K47" s="25" t="s">
        <v>10</v>
      </c>
      <c r="L47" s="26"/>
      <c r="M47" s="27"/>
    </row>
    <row r="48" spans="1:13" outlineLevel="1">
      <c r="A48" s="46"/>
      <c r="B48" s="36" t="s">
        <v>98</v>
      </c>
      <c r="C48" s="37"/>
      <c r="D48" s="37"/>
      <c r="E48" s="34"/>
      <c r="F48" s="19"/>
      <c r="G48" s="19">
        <f>SUBTOTAL(3,G46:G47)</f>
        <v>2</v>
      </c>
      <c r="H48" s="16"/>
      <c r="I48" s="16"/>
      <c r="J48" s="30"/>
      <c r="K48" s="25"/>
      <c r="L48" s="26"/>
      <c r="M48" s="27"/>
    </row>
    <row r="49" spans="1:13" outlineLevel="2">
      <c r="A49" s="46"/>
      <c r="B49" s="40">
        <v>44124</v>
      </c>
      <c r="C49" s="41">
        <v>9295</v>
      </c>
      <c r="D49" s="41" t="s">
        <v>23</v>
      </c>
      <c r="E49" s="34" t="str">
        <f>IF(D49="/","",D49-IF(C49&lt;&gt;"/",C49,IF(C47&lt;&gt;"/",C47,C46)))</f>
        <v/>
      </c>
      <c r="F49" s="19" t="s">
        <v>65</v>
      </c>
      <c r="G49" s="19">
        <v>1809561817</v>
      </c>
      <c r="H49" s="16"/>
      <c r="I49" s="16">
        <v>94</v>
      </c>
      <c r="J49" s="30" t="s">
        <v>63</v>
      </c>
      <c r="K49" s="25" t="s">
        <v>10</v>
      </c>
      <c r="L49" s="26"/>
      <c r="M49" s="27"/>
    </row>
    <row r="50" spans="1:13" outlineLevel="2">
      <c r="A50" s="46"/>
      <c r="B50" s="36">
        <v>44124</v>
      </c>
      <c r="C50" s="37" t="s">
        <v>23</v>
      </c>
      <c r="D50" s="37">
        <v>9371</v>
      </c>
      <c r="E50" s="34">
        <f>IF(D50="/","",D50-IF(C50&lt;&gt;"/",C50,IF(C49&lt;&gt;"/",C49,C47)))</f>
        <v>76</v>
      </c>
      <c r="F50" s="19" t="s">
        <v>65</v>
      </c>
      <c r="G50" s="19">
        <v>1809562613</v>
      </c>
      <c r="H50" s="16"/>
      <c r="I50" s="16">
        <v>92</v>
      </c>
      <c r="J50" s="30" t="s">
        <v>64</v>
      </c>
      <c r="K50" s="25" t="s">
        <v>12</v>
      </c>
      <c r="L50" s="26" t="s">
        <v>19</v>
      </c>
      <c r="M50" s="27"/>
    </row>
    <row r="51" spans="1:13" outlineLevel="1">
      <c r="A51" s="46"/>
      <c r="B51" s="36" t="s">
        <v>99</v>
      </c>
      <c r="C51" s="37"/>
      <c r="D51" s="37"/>
      <c r="E51" s="34"/>
      <c r="F51" s="19"/>
      <c r="G51" s="19">
        <f>SUBTOTAL(3,G49:G50)</f>
        <v>2</v>
      </c>
      <c r="H51" s="16"/>
      <c r="I51" s="16"/>
      <c r="J51" s="30"/>
      <c r="K51" s="25"/>
      <c r="L51" s="26"/>
      <c r="M51" s="27"/>
    </row>
    <row r="52" spans="1:13" outlineLevel="2">
      <c r="A52" s="46"/>
      <c r="B52" s="40">
        <v>44125</v>
      </c>
      <c r="C52" s="41">
        <v>9371</v>
      </c>
      <c r="D52" s="41" t="s">
        <v>23</v>
      </c>
      <c r="E52" s="34" t="str">
        <f>IF(D52="/","",D52-IF(C52&lt;&gt;"/",C52,IF(C50&lt;&gt;"/",C50,C49)))</f>
        <v/>
      </c>
      <c r="F52" s="19" t="s">
        <v>66</v>
      </c>
      <c r="G52" s="19">
        <v>1809567331</v>
      </c>
      <c r="H52" s="16"/>
      <c r="I52" s="16">
        <v>77</v>
      </c>
      <c r="J52" s="30" t="s">
        <v>67</v>
      </c>
      <c r="K52" s="25" t="s">
        <v>10</v>
      </c>
      <c r="L52" s="26"/>
      <c r="M52" s="27"/>
    </row>
    <row r="53" spans="1:13" outlineLevel="2">
      <c r="A53" s="46"/>
      <c r="B53" s="40">
        <v>44125</v>
      </c>
      <c r="C53" s="41" t="s">
        <v>23</v>
      </c>
      <c r="D53" s="41" t="s">
        <v>23</v>
      </c>
      <c r="E53" s="34" t="str">
        <f>IF(D53="/","",D53-IF(C53&lt;&gt;"/",C53,IF(C52&lt;&gt;"/",C52,C50)))</f>
        <v/>
      </c>
      <c r="F53" s="19" t="s">
        <v>68</v>
      </c>
      <c r="G53" s="19">
        <v>1809564649</v>
      </c>
      <c r="H53" s="16"/>
      <c r="I53" s="16">
        <v>77</v>
      </c>
      <c r="J53" s="30" t="s">
        <v>31</v>
      </c>
      <c r="K53" s="25" t="s">
        <v>10</v>
      </c>
      <c r="L53" s="26"/>
      <c r="M53" s="27"/>
    </row>
    <row r="54" spans="1:13" outlineLevel="2">
      <c r="A54" s="46"/>
      <c r="B54" s="36">
        <v>44125</v>
      </c>
      <c r="C54" s="37" t="s">
        <v>23</v>
      </c>
      <c r="D54" s="37">
        <v>9515</v>
      </c>
      <c r="E54" s="34">
        <f>IF(D54="/","",D54-IF(C54&lt;&gt;"/",C54,IF(C53&lt;&gt;"/",C53,C52)))</f>
        <v>144</v>
      </c>
      <c r="F54" s="19" t="s">
        <v>69</v>
      </c>
      <c r="G54" s="19">
        <v>1809564651</v>
      </c>
      <c r="H54" s="16"/>
      <c r="I54" s="16">
        <v>93</v>
      </c>
      <c r="J54" s="30" t="s">
        <v>70</v>
      </c>
      <c r="K54" s="25" t="s">
        <v>10</v>
      </c>
      <c r="L54" s="26"/>
      <c r="M54" s="27"/>
    </row>
    <row r="55" spans="1:13" outlineLevel="1">
      <c r="A55" s="46"/>
      <c r="B55" s="36" t="s">
        <v>100</v>
      </c>
      <c r="C55" s="37"/>
      <c r="D55" s="37"/>
      <c r="E55" s="34"/>
      <c r="F55" s="19"/>
      <c r="G55" s="19">
        <f>SUBTOTAL(3,G52:G54)</f>
        <v>3</v>
      </c>
      <c r="H55" s="16"/>
      <c r="I55" s="16"/>
      <c r="J55" s="30"/>
      <c r="K55" s="25"/>
      <c r="L55" s="26"/>
      <c r="M55" s="27"/>
    </row>
    <row r="56" spans="1:13" outlineLevel="1">
      <c r="A56" s="46"/>
      <c r="B56" s="40"/>
      <c r="C56" s="41"/>
      <c r="D56" s="41"/>
      <c r="E56" s="34">
        <f>IF(D56="/","",D56-IF(C56&lt;&gt;"/",C56,IF(C54&lt;&gt;"/",C54,C53)))</f>
        <v>0</v>
      </c>
      <c r="F56" s="19"/>
      <c r="G56" s="19"/>
      <c r="H56" s="16"/>
      <c r="I56" s="16"/>
      <c r="J56" s="30"/>
      <c r="K56" s="25"/>
      <c r="L56" s="26"/>
      <c r="M56" s="27"/>
    </row>
    <row r="57" spans="1:13" outlineLevel="1">
      <c r="A57" s="46"/>
      <c r="B57" s="36"/>
      <c r="C57" s="37"/>
      <c r="D57" s="37"/>
      <c r="E57" s="34">
        <f>IF(D57="/","",D57-IF(C57&lt;&gt;"/",C57,IF(C56&lt;&gt;"/",C56,C54)))</f>
        <v>0</v>
      </c>
      <c r="F57" s="19"/>
      <c r="G57" s="19"/>
      <c r="H57" s="16"/>
      <c r="I57" s="16"/>
      <c r="J57" s="30"/>
      <c r="K57" s="25"/>
      <c r="L57" s="26"/>
      <c r="M57" s="27"/>
    </row>
    <row r="58" spans="1:13" outlineLevel="1">
      <c r="A58" s="46"/>
      <c r="B58" s="40"/>
      <c r="C58" s="41"/>
      <c r="D58" s="41"/>
      <c r="E58" s="34">
        <f t="shared" ref="E58:E60" si="0">IF(D58="/","",D58-IF(C58&lt;&gt;"/",C58,IF(C57&lt;&gt;"/",C57,C56)))</f>
        <v>0</v>
      </c>
      <c r="F58" s="19"/>
      <c r="G58" s="19"/>
      <c r="H58" s="16"/>
      <c r="I58" s="16"/>
      <c r="J58" s="30"/>
      <c r="K58" s="25"/>
      <c r="L58" s="26"/>
      <c r="M58" s="27"/>
    </row>
    <row r="59" spans="1:13" outlineLevel="1">
      <c r="A59" s="46"/>
      <c r="B59" s="40"/>
      <c r="C59" s="41"/>
      <c r="D59" s="41"/>
      <c r="E59" s="34">
        <f t="shared" si="0"/>
        <v>0</v>
      </c>
      <c r="F59" s="19"/>
      <c r="G59" s="19"/>
      <c r="H59" s="16"/>
      <c r="I59" s="16"/>
      <c r="J59" s="30"/>
      <c r="K59" s="25"/>
      <c r="L59" s="26"/>
      <c r="M59" s="27"/>
    </row>
    <row r="60" spans="1:13" ht="15" outlineLevel="1" thickBot="1">
      <c r="A60" s="46"/>
      <c r="B60" s="36"/>
      <c r="C60" s="37"/>
      <c r="D60" s="37"/>
      <c r="E60" s="34">
        <f t="shared" si="0"/>
        <v>0</v>
      </c>
      <c r="F60" s="19"/>
      <c r="G60" s="19"/>
      <c r="H60" s="16"/>
      <c r="I60" s="16"/>
      <c r="J60" s="30"/>
      <c r="K60" s="25"/>
      <c r="L60" s="26"/>
      <c r="M60" s="27"/>
    </row>
    <row r="61" spans="1:13" ht="15" outlineLevel="1" thickBot="1">
      <c r="A61" s="46"/>
      <c r="B61" s="28"/>
      <c r="C61" s="20"/>
      <c r="D61" s="43"/>
      <c r="E61" s="34">
        <f>IF(D61="/","",D61-IF(C61&lt;&gt;"/",C61,IF(C60&lt;&gt;"/",C60,C59)))</f>
        <v>0</v>
      </c>
      <c r="F61" s="44"/>
      <c r="G61" s="20"/>
      <c r="H61" s="17"/>
      <c r="I61" s="17"/>
      <c r="J61" s="17"/>
      <c r="K61" s="20"/>
      <c r="L61" s="20"/>
      <c r="M61" s="29"/>
    </row>
    <row r="62" spans="1:13" outlineLevel="1"/>
    <row r="63" spans="1:13" outlineLevel="1"/>
    <row r="64" spans="1:13" outlineLevel="1">
      <c r="E64" s="42"/>
    </row>
    <row r="65" spans="2:7" outlineLevel="1"/>
    <row r="66" spans="2:7" outlineLevel="1"/>
    <row r="67" spans="2:7" outlineLevel="1"/>
    <row r="68" spans="2:7" outlineLevel="1"/>
    <row r="69" spans="2:7" outlineLevel="1"/>
    <row r="70" spans="2:7" outlineLevel="1"/>
    <row r="71" spans="2:7" outlineLevel="1"/>
    <row r="72" spans="2:7" outlineLevel="1"/>
    <row r="73" spans="2:7" outlineLevel="1"/>
    <row r="74" spans="2:7" outlineLevel="1"/>
    <row r="75" spans="2:7" outlineLevel="1"/>
    <row r="76" spans="2:7" outlineLevel="1"/>
    <row r="77" spans="2:7" outlineLevel="1"/>
    <row r="78" spans="2:7" outlineLevel="1"/>
    <row r="79" spans="2:7" outlineLevel="1">
      <c r="B79" s="9" t="s">
        <v>101</v>
      </c>
      <c r="G79">
        <f>SUBTOTAL(3,G3:G78)</f>
        <v>37</v>
      </c>
    </row>
  </sheetData>
  <autoFilter ref="A2:O61"/>
  <conditionalFormatting sqref="A3:M61">
    <cfRule type="expression" dxfId="0" priority="1">
      <formula>$A3=$A$3</formula>
    </cfRule>
  </conditionalFormatting>
  <dataValidations count="2">
    <dataValidation type="list" allowBlank="1" showInputMessage="1" showErrorMessage="1" sqref="L46:L47 L49:L50 L61 L3:L5 L7:L8 L10:L11 L13:L14 L16:L18 L20 L22:L24 L26:L29 L31:L32 L34:L35 L37:L38 L40:L41 L43:L44 L56:L60 L52:L54">
      <formula1>listeanomalies</formula1>
    </dataValidation>
    <dataValidation type="list" allowBlank="1" showInputMessage="1" showErrorMessage="1" sqref="K46:K47 K49:K50 K61 K3:K5 K7:K8 K10:K11 K13:K14 K16:K18 K20 K22:K24 K26:K29 K31:K32 K34:K35 K37:K38 K40:K41 K43:K44 K56:K60 K52:K54">
      <formula1>moyendetransport</formula1>
    </dataValidation>
  </dataValidations>
  <pageMargins left="0.7" right="0.7" top="0.75" bottom="0.75" header="0.3" footer="0.3"/>
  <pageSetup paperSize="9" orientation="portrait" horizontalDpi="90" verticalDpi="9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TRAITEMENT!$B$2:$B$4</xm:f>
          </x14:formula1>
          <xm:sqref>A46:A47 A49:A50 A61 A3:A5 A7:A8 A10:A11 A13:A14 A16:A18 A20 A22:A24 A26:A29 A31:A32 A34:A35 A37:A38 A40:A41 A43:A44 A56:A60 A52:A54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A12" sqref="A12"/>
    </sheetView>
  </sheetViews>
  <sheetFormatPr baseColWidth="10" defaultRowHeight="14.5"/>
  <cols>
    <col min="1" max="1" width="23.54296875" bestFit="1" customWidth="1"/>
    <col min="3" max="3" width="26.81640625" bestFit="1" customWidth="1"/>
  </cols>
  <sheetData>
    <row r="1" spans="1:3">
      <c r="A1" s="9" t="s">
        <v>9</v>
      </c>
      <c r="B1" t="s">
        <v>72</v>
      </c>
      <c r="C1" s="9" t="s">
        <v>8</v>
      </c>
    </row>
    <row r="2" spans="1:3" ht="15.5">
      <c r="A2" s="10" t="s">
        <v>12</v>
      </c>
      <c r="B2" t="s">
        <v>73</v>
      </c>
      <c r="C2" t="s">
        <v>15</v>
      </c>
    </row>
    <row r="3" spans="1:3" ht="15.5">
      <c r="A3" s="10" t="s">
        <v>11</v>
      </c>
      <c r="B3" t="s">
        <v>74</v>
      </c>
      <c r="C3" t="s">
        <v>16</v>
      </c>
    </row>
    <row r="4" spans="1:3" ht="15.5">
      <c r="A4" s="10" t="s">
        <v>13</v>
      </c>
      <c r="C4" t="s">
        <v>17</v>
      </c>
    </row>
    <row r="5" spans="1:3" ht="15.5">
      <c r="A5" s="10" t="s">
        <v>10</v>
      </c>
      <c r="C5" t="s">
        <v>18</v>
      </c>
    </row>
    <row r="6" spans="1:3" ht="15.5">
      <c r="A6" s="10"/>
      <c r="C6" t="s">
        <v>19</v>
      </c>
    </row>
    <row r="7" spans="1:3">
      <c r="C7" t="s">
        <v>20</v>
      </c>
    </row>
    <row r="8" spans="1:3">
      <c r="C8" t="s">
        <v>21</v>
      </c>
    </row>
    <row r="9" spans="1:3">
      <c r="C9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3"/>
  <sheetViews>
    <sheetView showGridLines="0" tabSelected="1" workbookViewId="0">
      <selection activeCell="K14" sqref="K14"/>
    </sheetView>
  </sheetViews>
  <sheetFormatPr baseColWidth="10" defaultColWidth="4.7265625" defaultRowHeight="14.5"/>
  <cols>
    <col min="1" max="1" width="10.7265625" style="47" bestFit="1" customWidth="1"/>
    <col min="2" max="5" width="4.7265625" style="47"/>
    <col min="6" max="6" width="8.90625" style="47" bestFit="1" customWidth="1"/>
    <col min="7" max="10" width="4.7265625" style="47"/>
    <col min="11" max="11" width="9.453125" style="47" customWidth="1"/>
    <col min="12" max="16384" width="4.7265625" style="47"/>
  </cols>
  <sheetData>
    <row r="1" spans="1:18">
      <c r="A1" s="53" t="s">
        <v>75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18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</row>
    <row r="4" spans="1:18">
      <c r="A4" s="52">
        <v>44112</v>
      </c>
    </row>
    <row r="5" spans="1:18">
      <c r="A5" s="54" t="s">
        <v>83</v>
      </c>
      <c r="B5" s="55"/>
      <c r="C5" s="56"/>
      <c r="F5" s="54" t="s">
        <v>82</v>
      </c>
      <c r="G5" s="55"/>
      <c r="H5" s="55"/>
      <c r="I5" s="56"/>
      <c r="L5" s="54" t="s">
        <v>84</v>
      </c>
      <c r="M5" s="55"/>
      <c r="N5" s="56"/>
    </row>
    <row r="6" spans="1:18">
      <c r="A6" s="58">
        <f ca="1">SUMPRODUCT((date=A4)*(total))</f>
        <v>3</v>
      </c>
      <c r="B6" s="59"/>
      <c r="C6" s="60"/>
      <c r="F6" s="58">
        <f ca="1">SUMPRODUCT((INT(MOD(INT((date-2)/7)+0.6,52+5/28))+1=WEEKNUM(A4))*total)</f>
        <v>15</v>
      </c>
      <c r="G6" s="59"/>
      <c r="H6" s="59"/>
      <c r="I6" s="60"/>
      <c r="L6" s="58">
        <f ca="1">SUMPRODUCT((MONTH(date)=MONTH(A4))*(total))</f>
        <v>37</v>
      </c>
      <c r="M6" s="59"/>
      <c r="N6" s="60"/>
    </row>
    <row r="7" spans="1:18">
      <c r="A7" s="61"/>
      <c r="B7" s="62"/>
      <c r="C7" s="63"/>
      <c r="F7" s="61"/>
      <c r="G7" s="62"/>
      <c r="H7" s="62"/>
      <c r="I7" s="63"/>
      <c r="L7" s="61"/>
      <c r="M7" s="62"/>
      <c r="N7" s="63"/>
    </row>
    <row r="12" spans="1:18">
      <c r="K12" s="57"/>
    </row>
    <row r="13" spans="1:18">
      <c r="K13" s="57"/>
    </row>
  </sheetData>
  <mergeCells count="8">
    <mergeCell ref="K12:K13"/>
    <mergeCell ref="A1:R2"/>
    <mergeCell ref="A5:C5"/>
    <mergeCell ref="A6:C7"/>
    <mergeCell ref="L5:N5"/>
    <mergeCell ref="L6:N7"/>
    <mergeCell ref="F6:I7"/>
    <mergeCell ref="F5:I5"/>
  </mergeCells>
  <pageMargins left="0.7" right="0.7" top="0.75" bottom="0.75" header="0.3" footer="0.3"/>
  <pageSetup paperSize="9" orientation="portrait" horizontalDpi="90" verticalDpi="9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F22"/>
  <sheetViews>
    <sheetView workbookViewId="0">
      <selection activeCell="A6" sqref="A6"/>
    </sheetView>
  </sheetViews>
  <sheetFormatPr baseColWidth="10" defaultRowHeight="14.5"/>
  <cols>
    <col min="1" max="1" width="24.453125" customWidth="1"/>
    <col min="2" max="2" width="23.81640625" customWidth="1"/>
    <col min="3" max="3" width="9.26953125" customWidth="1"/>
    <col min="4" max="4" width="17.7265625" customWidth="1"/>
    <col min="5" max="5" width="6.26953125" customWidth="1"/>
    <col min="6" max="6" width="12.54296875" customWidth="1"/>
    <col min="7" max="7" width="9.26953125" customWidth="1"/>
    <col min="8" max="8" width="17.7265625" customWidth="1"/>
    <col min="9" max="9" width="6.26953125" customWidth="1"/>
    <col min="10" max="10" width="29.26953125" customWidth="1"/>
    <col min="11" max="11" width="28.81640625" customWidth="1"/>
    <col min="12" max="12" width="19.26953125" customWidth="1"/>
    <col min="13" max="13" width="8.1796875" customWidth="1"/>
    <col min="14" max="14" width="21.453125" customWidth="1"/>
    <col min="15" max="15" width="7.1796875" customWidth="1"/>
    <col min="16" max="16" width="12" customWidth="1"/>
    <col min="17" max="17" width="20.26953125" customWidth="1"/>
    <col min="18" max="18" width="7.54296875" customWidth="1"/>
    <col min="19" max="19" width="11.54296875" customWidth="1"/>
    <col min="20" max="20" width="6.26953125" customWidth="1"/>
    <col min="21" max="21" width="31.81640625" customWidth="1"/>
    <col min="22" max="22" width="12.7265625" customWidth="1"/>
    <col min="23" max="23" width="12" customWidth="1"/>
    <col min="24" max="24" width="14.1796875" customWidth="1"/>
    <col min="25" max="25" width="8" customWidth="1"/>
    <col min="26" max="26" width="8.26953125" customWidth="1"/>
    <col min="27" max="27" width="9.453125" customWidth="1"/>
    <col min="28" max="29" width="15.81640625" customWidth="1"/>
    <col min="30" max="30" width="6.26953125" customWidth="1"/>
    <col min="31" max="31" width="19.26953125" customWidth="1"/>
    <col min="32" max="32" width="8.1796875" customWidth="1"/>
    <col min="33" max="33" width="21.453125" customWidth="1"/>
    <col min="34" max="34" width="7.1796875" customWidth="1"/>
    <col min="35" max="35" width="12" customWidth="1"/>
    <col min="36" max="36" width="20.26953125" customWidth="1"/>
    <col min="37" max="37" width="7.54296875" customWidth="1"/>
    <col min="38" max="38" width="11.54296875" customWidth="1"/>
    <col min="39" max="39" width="6.26953125" customWidth="1"/>
    <col min="40" max="40" width="29.26953125" bestFit="1" customWidth="1"/>
    <col min="41" max="41" width="36.81640625" bestFit="1" customWidth="1"/>
  </cols>
  <sheetData>
    <row r="2" spans="1:6">
      <c r="A2" s="48" t="s">
        <v>71</v>
      </c>
      <c r="B2" t="s">
        <v>80</v>
      </c>
    </row>
    <row r="4" spans="1:6">
      <c r="A4" s="48" t="s">
        <v>81</v>
      </c>
      <c r="B4" s="48" t="s">
        <v>79</v>
      </c>
    </row>
    <row r="5" spans="1:6">
      <c r="A5" s="48" t="s">
        <v>76</v>
      </c>
      <c r="B5" t="s">
        <v>10</v>
      </c>
      <c r="C5" t="s">
        <v>12</v>
      </c>
      <c r="D5" t="s">
        <v>11</v>
      </c>
      <c r="E5" t="s">
        <v>77</v>
      </c>
      <c r="F5" t="s">
        <v>78</v>
      </c>
    </row>
    <row r="6" spans="1:6">
      <c r="A6" s="50">
        <v>44105</v>
      </c>
      <c r="B6" s="51">
        <v>3</v>
      </c>
      <c r="C6" s="51"/>
      <c r="D6" s="51"/>
      <c r="E6" s="51"/>
      <c r="F6" s="51">
        <v>3</v>
      </c>
    </row>
    <row r="7" spans="1:6">
      <c r="A7" s="50">
        <v>44106</v>
      </c>
      <c r="B7" s="51">
        <v>2</v>
      </c>
      <c r="C7" s="51"/>
      <c r="D7" s="51"/>
      <c r="E7" s="51"/>
      <c r="F7" s="51">
        <v>2</v>
      </c>
    </row>
    <row r="8" spans="1:6">
      <c r="A8" s="50">
        <v>44109</v>
      </c>
      <c r="B8" s="51">
        <v>3</v>
      </c>
      <c r="C8" s="51">
        <v>1</v>
      </c>
      <c r="D8" s="51"/>
      <c r="E8" s="51"/>
      <c r="F8" s="51">
        <v>4</v>
      </c>
    </row>
    <row r="9" spans="1:6">
      <c r="A9" s="50">
        <v>44110</v>
      </c>
      <c r="B9" s="51">
        <v>3</v>
      </c>
      <c r="C9" s="51"/>
      <c r="D9" s="51"/>
      <c r="E9" s="51"/>
      <c r="F9" s="51">
        <v>3</v>
      </c>
    </row>
    <row r="10" spans="1:6">
      <c r="A10" s="50">
        <v>44111</v>
      </c>
      <c r="B10" s="51">
        <v>1</v>
      </c>
      <c r="C10" s="51"/>
      <c r="D10" s="51"/>
      <c r="E10" s="51"/>
      <c r="F10" s="51">
        <v>1</v>
      </c>
    </row>
    <row r="11" spans="1:6">
      <c r="A11" s="50">
        <v>44112</v>
      </c>
      <c r="B11" s="51">
        <v>1</v>
      </c>
      <c r="C11" s="51">
        <v>1</v>
      </c>
      <c r="D11" s="51">
        <v>1</v>
      </c>
      <c r="E11" s="51"/>
      <c r="F11" s="51">
        <v>3</v>
      </c>
    </row>
    <row r="12" spans="1:6">
      <c r="A12" s="50">
        <v>44113</v>
      </c>
      <c r="B12" s="51">
        <v>3</v>
      </c>
      <c r="C12" s="51">
        <v>1</v>
      </c>
      <c r="D12" s="51"/>
      <c r="E12" s="51"/>
      <c r="F12" s="51">
        <v>4</v>
      </c>
    </row>
    <row r="13" spans="1:6">
      <c r="A13" s="50">
        <v>44116</v>
      </c>
      <c r="B13" s="51">
        <v>2</v>
      </c>
      <c r="C13" s="51"/>
      <c r="D13" s="51"/>
      <c r="E13" s="51"/>
      <c r="F13" s="51">
        <v>2</v>
      </c>
    </row>
    <row r="14" spans="1:6">
      <c r="A14" s="50">
        <v>44117</v>
      </c>
      <c r="B14" s="51">
        <v>2</v>
      </c>
      <c r="C14" s="51"/>
      <c r="D14" s="51"/>
      <c r="E14" s="51"/>
      <c r="F14" s="51">
        <v>2</v>
      </c>
    </row>
    <row r="15" spans="1:6">
      <c r="A15" s="50">
        <v>44118</v>
      </c>
      <c r="B15" s="51">
        <v>2</v>
      </c>
      <c r="C15" s="51"/>
      <c r="D15" s="51"/>
      <c r="E15" s="51"/>
      <c r="F15" s="51">
        <v>2</v>
      </c>
    </row>
    <row r="16" spans="1:6">
      <c r="A16" s="50">
        <v>44119</v>
      </c>
      <c r="B16" s="51">
        <v>2</v>
      </c>
      <c r="C16" s="51"/>
      <c r="D16" s="51"/>
      <c r="E16" s="51"/>
      <c r="F16" s="51">
        <v>2</v>
      </c>
    </row>
    <row r="17" spans="1:6">
      <c r="A17" s="50">
        <v>44120</v>
      </c>
      <c r="B17" s="51">
        <v>2</v>
      </c>
      <c r="C17" s="51"/>
      <c r="D17" s="51"/>
      <c r="E17" s="51"/>
      <c r="F17" s="51">
        <v>2</v>
      </c>
    </row>
    <row r="18" spans="1:6">
      <c r="A18" s="50">
        <v>44123</v>
      </c>
      <c r="B18" s="51">
        <v>2</v>
      </c>
      <c r="C18" s="51"/>
      <c r="D18" s="51"/>
      <c r="E18" s="51"/>
      <c r="F18" s="51">
        <v>2</v>
      </c>
    </row>
    <row r="19" spans="1:6">
      <c r="A19" s="50">
        <v>44124</v>
      </c>
      <c r="B19" s="51">
        <v>1</v>
      </c>
      <c r="C19" s="51">
        <v>1</v>
      </c>
      <c r="D19" s="51"/>
      <c r="E19" s="51"/>
      <c r="F19" s="51">
        <v>2</v>
      </c>
    </row>
    <row r="20" spans="1:6">
      <c r="A20" s="50">
        <v>44125</v>
      </c>
      <c r="B20" s="51">
        <v>3</v>
      </c>
      <c r="C20" s="51"/>
      <c r="D20" s="51"/>
      <c r="E20" s="51"/>
      <c r="F20" s="51">
        <v>3</v>
      </c>
    </row>
    <row r="21" spans="1:6">
      <c r="A21" s="49" t="s">
        <v>77</v>
      </c>
      <c r="B21" s="51"/>
      <c r="C21" s="51"/>
      <c r="D21" s="51"/>
      <c r="E21" s="51"/>
      <c r="F21" s="51"/>
    </row>
    <row r="22" spans="1:6">
      <c r="A22" s="49" t="s">
        <v>78</v>
      </c>
      <c r="B22" s="51">
        <v>32</v>
      </c>
      <c r="C22" s="51">
        <v>4</v>
      </c>
      <c r="D22" s="51">
        <v>1</v>
      </c>
      <c r="E22" s="51"/>
      <c r="F22" s="51">
        <v>37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4F419CDE449D4C82A70280FE7A9999" ma:contentTypeVersion="2" ma:contentTypeDescription="Crée un document." ma:contentTypeScope="" ma:versionID="e3928b754cf564703f13f917f07e1f17">
  <xsd:schema xmlns:xsd="http://www.w3.org/2001/XMLSchema" xmlns:xs="http://www.w3.org/2001/XMLSchema" xmlns:p="http://schemas.microsoft.com/office/2006/metadata/properties" xmlns:ns3="87de9609-1b4f-404a-b7c0-491954290eab" targetNamespace="http://schemas.microsoft.com/office/2006/metadata/properties" ma:root="true" ma:fieldsID="40adebde9b72b14df87b3767a31d016e" ns3:_="">
    <xsd:import namespace="87de9609-1b4f-404a-b7c0-491954290ea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de9609-1b4f-404a-b7c0-491954290e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DE5ACD-C346-4EAC-BE4B-B42FF2162A61}">
  <ds:schemaRefs>
    <ds:schemaRef ds:uri="http://purl.org/dc/terms/"/>
    <ds:schemaRef ds:uri="http://schemas.openxmlformats.org/package/2006/metadata/core-properties"/>
    <ds:schemaRef ds:uri="87de9609-1b4f-404a-b7c0-491954290eab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B714995-96D2-4B1A-B057-EEF80BB93D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de9609-1b4f-404a-b7c0-491954290e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DC4778-95D0-4AB0-9A82-3782D124DE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976</vt:lpstr>
      <vt:lpstr>TRAITEMENT</vt:lpstr>
      <vt:lpstr>TABLEAU DE BORD</vt:lpstr>
      <vt:lpstr>Feuil2</vt:lpstr>
      <vt:lpstr>listeanomalies</vt:lpstr>
      <vt:lpstr>moyendetransport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GONET</dc:creator>
  <cp:lastModifiedBy>tulipe</cp:lastModifiedBy>
  <dcterms:created xsi:type="dcterms:W3CDTF">2020-08-03T14:45:41Z</dcterms:created>
  <dcterms:modified xsi:type="dcterms:W3CDTF">2020-11-08T19:39:52Z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0x010100C34F419CDE449D4C82A70280FE7A9999</vt:lpwstr>
  </property>
</Properties>
</file>