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9660" windowHeight="5490" activeTab="1"/>
  </bookViews>
  <sheets>
    <sheet name="Code" sheetId="2" r:id="rId1"/>
    <sheet name="Worksheet" sheetId="1" r:id="rId2"/>
  </sheets>
  <calcPr calcId="124519"/>
</workbook>
</file>

<file path=xl/calcChain.xml><?xml version="1.0" encoding="utf-8"?>
<calcChain xmlns="http://schemas.openxmlformats.org/spreadsheetml/2006/main">
  <c r="L4" i="1"/>
  <c r="L5"/>
  <c r="L6"/>
  <c r="L7"/>
  <c r="L8"/>
  <c r="L9"/>
  <c r="L10"/>
  <c r="L11"/>
  <c r="L12"/>
  <c r="L13"/>
  <c r="L14"/>
  <c r="L15"/>
  <c r="L3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G73" i="2"/>
  <c r="F73"/>
  <c r="E73"/>
  <c r="D73"/>
  <c r="H73"/>
  <c r="G72"/>
  <c r="F72"/>
  <c r="E72"/>
  <c r="D72"/>
  <c r="H72"/>
  <c r="G71"/>
  <c r="F71"/>
  <c r="E71"/>
  <c r="D71"/>
  <c r="G70"/>
  <c r="F70"/>
  <c r="E70"/>
  <c r="D70"/>
  <c r="H70"/>
  <c r="G69"/>
  <c r="F69"/>
  <c r="E69"/>
  <c r="D69"/>
  <c r="G68"/>
  <c r="H68"/>
  <c r="F68"/>
  <c r="E68"/>
  <c r="D68"/>
  <c r="G67"/>
  <c r="H67"/>
  <c r="F67"/>
  <c r="E67"/>
  <c r="G66"/>
  <c r="F66"/>
  <c r="E66"/>
  <c r="D66"/>
  <c r="G65"/>
  <c r="F65"/>
  <c r="E65"/>
  <c r="D65"/>
  <c r="G64"/>
  <c r="F64"/>
  <c r="E64"/>
  <c r="G63"/>
  <c r="H63"/>
  <c r="F63"/>
  <c r="E63"/>
  <c r="D63"/>
  <c r="G62"/>
  <c r="H62"/>
  <c r="F62"/>
  <c r="E62"/>
  <c r="D62"/>
  <c r="G61"/>
  <c r="F61"/>
  <c r="E61"/>
  <c r="D61"/>
  <c r="G60"/>
  <c r="F60"/>
  <c r="E60"/>
  <c r="D60"/>
  <c r="G59"/>
  <c r="H59"/>
  <c r="F59"/>
  <c r="E59"/>
  <c r="D59"/>
  <c r="H58"/>
  <c r="E58"/>
  <c r="G57"/>
  <c r="H57"/>
  <c r="F57"/>
  <c r="E57"/>
  <c r="D57"/>
  <c r="G56"/>
  <c r="H56"/>
  <c r="F56"/>
  <c r="E56"/>
  <c r="D56"/>
  <c r="G55"/>
  <c r="F55"/>
  <c r="E55"/>
  <c r="D55"/>
  <c r="G54"/>
  <c r="F54"/>
  <c r="E54"/>
  <c r="D54"/>
  <c r="G53"/>
  <c r="H53"/>
  <c r="F53"/>
  <c r="E53"/>
  <c r="D53"/>
  <c r="G52"/>
  <c r="H52"/>
  <c r="F52"/>
  <c r="E52"/>
  <c r="D52"/>
  <c r="G51"/>
  <c r="F51"/>
  <c r="E51"/>
  <c r="D51"/>
  <c r="G50"/>
  <c r="F50"/>
  <c r="E50"/>
  <c r="D50"/>
  <c r="G49"/>
  <c r="F49"/>
  <c r="E49"/>
  <c r="D49"/>
  <c r="H49"/>
  <c r="G48"/>
  <c r="F48"/>
  <c r="E48"/>
  <c r="D48"/>
  <c r="H48"/>
  <c r="G47"/>
  <c r="F47"/>
  <c r="E47"/>
  <c r="D47"/>
  <c r="H47"/>
  <c r="G46"/>
  <c r="F46"/>
  <c r="E46"/>
  <c r="D46"/>
  <c r="H46"/>
  <c r="G45"/>
  <c r="F45"/>
  <c r="E45"/>
  <c r="D45"/>
  <c r="G44"/>
  <c r="F44"/>
  <c r="E44"/>
  <c r="D44"/>
  <c r="H44"/>
  <c r="G43"/>
  <c r="H43"/>
  <c r="F43"/>
  <c r="E43"/>
  <c r="D43"/>
  <c r="G42"/>
  <c r="F42"/>
  <c r="E42"/>
  <c r="D42"/>
  <c r="H42"/>
  <c r="G41"/>
  <c r="F41"/>
  <c r="E41"/>
  <c r="D41"/>
  <c r="G40"/>
  <c r="F40"/>
  <c r="E40"/>
  <c r="D40"/>
  <c r="H40"/>
  <c r="G39"/>
  <c r="H39"/>
  <c r="F39"/>
  <c r="E39"/>
  <c r="D39"/>
  <c r="G38"/>
  <c r="F38"/>
  <c r="E38"/>
  <c r="D38"/>
  <c r="H38"/>
  <c r="G37"/>
  <c r="F37"/>
  <c r="E37"/>
  <c r="D37"/>
  <c r="G36"/>
  <c r="F36"/>
  <c r="E36"/>
  <c r="D36"/>
  <c r="H36"/>
  <c r="G35"/>
  <c r="H35"/>
  <c r="F35"/>
  <c r="E35"/>
  <c r="D35"/>
  <c r="G34"/>
  <c r="F34"/>
  <c r="E34"/>
  <c r="D34"/>
  <c r="H34"/>
  <c r="G33"/>
  <c r="E33"/>
  <c r="D33"/>
  <c r="H33"/>
  <c r="G32"/>
  <c r="E32"/>
  <c r="D32"/>
  <c r="G31"/>
  <c r="F31"/>
  <c r="E31"/>
  <c r="D31"/>
  <c r="H31"/>
  <c r="G30"/>
  <c r="F30"/>
  <c r="E30"/>
  <c r="D30"/>
  <c r="G29"/>
  <c r="F29"/>
  <c r="E29"/>
  <c r="D29"/>
  <c r="H29"/>
  <c r="G28"/>
  <c r="F28"/>
  <c r="E28"/>
  <c r="D28"/>
  <c r="H28"/>
  <c r="G27"/>
  <c r="F27"/>
  <c r="E27"/>
  <c r="D27"/>
  <c r="H27"/>
  <c r="G26"/>
  <c r="F26"/>
  <c r="E26"/>
  <c r="D26"/>
  <c r="G25"/>
  <c r="F25"/>
  <c r="E25"/>
  <c r="D25"/>
  <c r="G24"/>
  <c r="H24"/>
  <c r="F24"/>
  <c r="E24"/>
  <c r="D24"/>
  <c r="G23"/>
  <c r="F23"/>
  <c r="E23"/>
  <c r="D23"/>
  <c r="G22"/>
  <c r="H22"/>
  <c r="F22"/>
  <c r="E22"/>
  <c r="D22"/>
  <c r="G21"/>
  <c r="F21"/>
  <c r="E21"/>
  <c r="D21"/>
  <c r="G20"/>
  <c r="F20"/>
  <c r="E20"/>
  <c r="D20"/>
  <c r="G19"/>
  <c r="H19"/>
  <c r="F19"/>
  <c r="E19"/>
  <c r="D19"/>
  <c r="G18"/>
  <c r="H18"/>
  <c r="F18"/>
  <c r="E18"/>
  <c r="D18"/>
  <c r="G17"/>
  <c r="F17"/>
  <c r="E17"/>
  <c r="D17"/>
  <c r="G16"/>
  <c r="F16"/>
  <c r="E16"/>
  <c r="D16"/>
  <c r="G15"/>
  <c r="H15"/>
  <c r="F15"/>
  <c r="E15"/>
  <c r="D15"/>
  <c r="G14"/>
  <c r="H14"/>
  <c r="F14"/>
  <c r="E14"/>
  <c r="D14"/>
  <c r="F13"/>
  <c r="E13"/>
  <c r="D13"/>
  <c r="H13"/>
  <c r="G12"/>
  <c r="F12"/>
  <c r="E12"/>
  <c r="D12"/>
  <c r="G11"/>
  <c r="F11"/>
  <c r="E11"/>
  <c r="D11"/>
  <c r="G10"/>
  <c r="H10"/>
  <c r="F10"/>
  <c r="E10"/>
  <c r="D10"/>
  <c r="G9"/>
  <c r="H9"/>
  <c r="F9"/>
  <c r="E9"/>
  <c r="D9"/>
  <c r="G8"/>
  <c r="F8"/>
  <c r="E8"/>
  <c r="D8"/>
  <c r="G7"/>
  <c r="F7"/>
  <c r="E7"/>
  <c r="D7"/>
  <c r="G6"/>
  <c r="H6"/>
  <c r="F6"/>
  <c r="E6"/>
  <c r="D6"/>
  <c r="G5"/>
  <c r="H5"/>
  <c r="F5"/>
  <c r="E5"/>
  <c r="D5"/>
  <c r="G4"/>
  <c r="F4"/>
  <c r="E4"/>
  <c r="D4"/>
  <c r="G3"/>
  <c r="F3"/>
  <c r="E3"/>
  <c r="D3"/>
  <c r="H3"/>
  <c r="H7"/>
  <c r="H11"/>
  <c r="H17"/>
  <c r="H21"/>
  <c r="H65"/>
  <c r="H69"/>
  <c r="H23"/>
  <c r="H26"/>
  <c r="H51"/>
  <c r="H54"/>
  <c r="H60"/>
  <c r="H64"/>
  <c r="H32"/>
  <c r="H4"/>
  <c r="H8"/>
  <c r="H12"/>
  <c r="H16"/>
  <c r="H20"/>
  <c r="H25"/>
  <c r="H30"/>
  <c r="H37"/>
  <c r="H41"/>
  <c r="H45"/>
  <c r="H50"/>
  <c r="H55"/>
  <c r="H61"/>
  <c r="H66"/>
  <c r="H71"/>
</calcChain>
</file>

<file path=xl/sharedStrings.xml><?xml version="1.0" encoding="utf-8"?>
<sst xmlns="http://schemas.openxmlformats.org/spreadsheetml/2006/main" count="428" uniqueCount="336">
  <si>
    <t>16-11-2015</t>
  </si>
  <si>
    <t>Aant. E.</t>
  </si>
  <si>
    <t>ApE</t>
  </si>
  <si>
    <t>Tot. Aant.</t>
  </si>
  <si>
    <t>Omschrijving</t>
  </si>
  <si>
    <t>VBN code</t>
  </si>
  <si>
    <t>Fustc.</t>
  </si>
  <si>
    <t>L/H</t>
  </si>
  <si>
    <t>Pot</t>
  </si>
  <si>
    <t>Prijs</t>
  </si>
  <si>
    <t>Totaal</t>
  </si>
  <si>
    <t>Datum:</t>
  </si>
  <si>
    <t>ALSTR ADELAIDE</t>
  </si>
  <si>
    <t>0</t>
  </si>
  <si>
    <t>ALSTR GRANADA</t>
  </si>
  <si>
    <t>ALSTR JAFFA</t>
  </si>
  <si>
    <t>117045</t>
  </si>
  <si>
    <t>ALSTR NADYA</t>
  </si>
  <si>
    <t>103132</t>
  </si>
  <si>
    <t>ALSTR SIBERIA</t>
  </si>
  <si>
    <t>102721</t>
  </si>
  <si>
    <t>ANTH A CHAMPAGNE</t>
  </si>
  <si>
    <t>12379</t>
  </si>
  <si>
    <t>690</t>
  </si>
  <si>
    <t>ANTH A CHEERS</t>
  </si>
  <si>
    <t>13023</t>
  </si>
  <si>
    <t>ANTH A COGNAC</t>
  </si>
  <si>
    <t>13027</t>
  </si>
  <si>
    <t>ANTH A GRACE</t>
  </si>
  <si>
    <t>18525</t>
  </si>
  <si>
    <t>ANTH A MIDORI</t>
  </si>
  <si>
    <t>1903</t>
  </si>
  <si>
    <t>ANTH A TERRA</t>
  </si>
  <si>
    <t>14935</t>
  </si>
  <si>
    <t>ANTIR POTO IVORY WH</t>
  </si>
  <si>
    <t>103045</t>
  </si>
  <si>
    <t>ASP UMBELLATUS</t>
  </si>
  <si>
    <t>514</t>
  </si>
  <si>
    <t>BOU DU DIAM PIN STAR</t>
  </si>
  <si>
    <t>116228</t>
  </si>
  <si>
    <t>BRASS WHITE CRANE</t>
  </si>
  <si>
    <t>15155</t>
  </si>
  <si>
    <t>CHAMAEROPS SP BLAD (RHAPIS)</t>
  </si>
  <si>
    <t>15786</t>
  </si>
  <si>
    <t>CHR SAN AAA ADORA</t>
  </si>
  <si>
    <t>27147</t>
  </si>
  <si>
    <t>CHR SAN AAA AURINKO</t>
  </si>
  <si>
    <t>114292</t>
  </si>
  <si>
    <t>CHR SAN AAA BOUNCER</t>
  </si>
  <si>
    <t>104414</t>
  </si>
  <si>
    <t>CHR SAN AAA HILDA</t>
  </si>
  <si>
    <t>21023</t>
  </si>
  <si>
    <t>CHR SAN COUNTRY</t>
  </si>
  <si>
    <t>104556</t>
  </si>
  <si>
    <t>CHR SAN FERRY</t>
  </si>
  <si>
    <t>21774</t>
  </si>
  <si>
    <t>CHR T BACARDI</t>
  </si>
  <si>
    <t>22864</t>
  </si>
  <si>
    <t>CHR T CHELO</t>
  </si>
  <si>
    <t>115581</t>
  </si>
  <si>
    <t>COCOS DOOS X-LARGE GREEN OCEAN</t>
  </si>
  <si>
    <t>19737</t>
  </si>
  <si>
    <t>999</t>
  </si>
  <si>
    <t>CORD.  BLACK TIE 80 CM</t>
  </si>
  <si>
    <t>19738</t>
  </si>
  <si>
    <t>CYMB T SNOW WHITE</t>
  </si>
  <si>
    <t>103870</t>
  </si>
  <si>
    <t>634</t>
  </si>
  <si>
    <t>DI BARB ALDO NISIDA</t>
  </si>
  <si>
    <t>116299</t>
  </si>
  <si>
    <t>DI BARB ALDO WHITE</t>
  </si>
  <si>
    <t>103967</t>
  </si>
  <si>
    <t>DI BARB AM NEON PURP</t>
  </si>
  <si>
    <t>21906</t>
  </si>
  <si>
    <t>DI BARB LADY INGREEN</t>
  </si>
  <si>
    <t>116387</t>
  </si>
  <si>
    <t>DI ST COUNTRY</t>
  </si>
  <si>
    <t>111524</t>
  </si>
  <si>
    <t>DI ST DOVER</t>
  </si>
  <si>
    <t>12005</t>
  </si>
  <si>
    <t>DI ST MEGAN</t>
  </si>
  <si>
    <t>114394</t>
  </si>
  <si>
    <t>DI ST TOLDO</t>
  </si>
  <si>
    <t>102941</t>
  </si>
  <si>
    <t>EUC. BABY BLUE</t>
  </si>
  <si>
    <t>17590</t>
  </si>
  <si>
    <t>EUC. CINEREA</t>
  </si>
  <si>
    <t>3507</t>
  </si>
  <si>
    <t>EUC. PARVIFOLIA</t>
  </si>
  <si>
    <t>6145</t>
  </si>
  <si>
    <t>EUPAT RUGO BRAUNLAUB</t>
  </si>
  <si>
    <t>25320</t>
  </si>
  <si>
    <t>EUPH F T QUICKSILVER</t>
  </si>
  <si>
    <t>11564</t>
  </si>
  <si>
    <t>EUST E PIC WHITE</t>
  </si>
  <si>
    <t>13802</t>
  </si>
  <si>
    <t>GE MI OP RIJ GEM</t>
  </si>
  <si>
    <t>12787</t>
  </si>
  <si>
    <t>614</t>
  </si>
  <si>
    <t>GERBERA ALEX</t>
  </si>
  <si>
    <t>113687</t>
  </si>
  <si>
    <t>GERBERA ICEBERG</t>
  </si>
  <si>
    <t>104254</t>
  </si>
  <si>
    <t>GERBERA TERRA WINK</t>
  </si>
  <si>
    <t>112609</t>
  </si>
  <si>
    <t>GYPS PA XLENCE</t>
  </si>
  <si>
    <t>110252</t>
  </si>
  <si>
    <t>HYDRANGEA LIMA PERU</t>
  </si>
  <si>
    <t>111219</t>
  </si>
  <si>
    <t>HYP KING FLAIR</t>
  </si>
  <si>
    <t>7121</t>
  </si>
  <si>
    <t>HYP MAG PUMPKIN</t>
  </si>
  <si>
    <t>108049</t>
  </si>
  <si>
    <t>ILEX VE RODE BES</t>
  </si>
  <si>
    <t>845</t>
  </si>
  <si>
    <t>LEDERV. EXTRA VP X 12</t>
  </si>
  <si>
    <t>194</t>
  </si>
  <si>
    <t>LEUCAD L JADE PEARL</t>
  </si>
  <si>
    <t>103947</t>
  </si>
  <si>
    <t>LEUCO SOLEIL</t>
  </si>
  <si>
    <t>26356</t>
  </si>
  <si>
    <t>LI AZ TRESOR</t>
  </si>
  <si>
    <t>17721</t>
  </si>
  <si>
    <t>LI LA BRINDISI</t>
  </si>
  <si>
    <t>19497</t>
  </si>
  <si>
    <t>LI LA SALMON CLASSIC</t>
  </si>
  <si>
    <t>11848</t>
  </si>
  <si>
    <t>LI LF WATCH UP</t>
  </si>
  <si>
    <t>111760</t>
  </si>
  <si>
    <t>LI LF WHITE HEAVEN</t>
  </si>
  <si>
    <t>16549</t>
  </si>
  <si>
    <t>LI OR SANTANDER</t>
  </si>
  <si>
    <t>25816</t>
  </si>
  <si>
    <t>ORNIT SAUNDERSIAE</t>
  </si>
  <si>
    <t>7516</t>
  </si>
  <si>
    <t>PHAL KOBE</t>
  </si>
  <si>
    <t>24659</t>
  </si>
  <si>
    <t>638</t>
  </si>
  <si>
    <t>PISTACHE</t>
  </si>
  <si>
    <t>10466</t>
  </si>
  <si>
    <t>R GR AVALANCHE+</t>
  </si>
  <si>
    <t>16207</t>
  </si>
  <si>
    <t>R GR BELLE ROSE</t>
  </si>
  <si>
    <t>100453</t>
  </si>
  <si>
    <t>R GR MARIE-CLAIRE!</t>
  </si>
  <si>
    <t>18030</t>
  </si>
  <si>
    <t>R GR MARIYO!</t>
  </si>
  <si>
    <t>24420</t>
  </si>
  <si>
    <t>R GR RED NAOMI!</t>
  </si>
  <si>
    <t>27157</t>
  </si>
  <si>
    <t>R GR SOMBRERO</t>
  </si>
  <si>
    <t>102640</t>
  </si>
  <si>
    <t>R GR TACAZZI+</t>
  </si>
  <si>
    <t>108354</t>
  </si>
  <si>
    <t>RUSCUS HYPOPHYLLUM</t>
  </si>
  <si>
    <t>277</t>
  </si>
  <si>
    <t>SALAL  TIPS</t>
  </si>
  <si>
    <t>1197</t>
  </si>
  <si>
    <t>SOLI CARZAN GLORY</t>
  </si>
  <si>
    <t>110402</t>
  </si>
  <si>
    <t>STREL REGINAE BLOEM</t>
  </si>
  <si>
    <t>312</t>
  </si>
  <si>
    <t>648</t>
  </si>
  <si>
    <t>TEEPEE GREEN OCEAN</t>
  </si>
  <si>
    <t>2519</t>
  </si>
  <si>
    <t>TRACH WH LAKE MICHIG</t>
  </si>
  <si>
    <t>17788</t>
  </si>
  <si>
    <t>TU EN BARCELONA</t>
  </si>
  <si>
    <t>885</t>
  </si>
  <si>
    <t>TU EN PRINSES IRENE</t>
  </si>
  <si>
    <t>1029</t>
  </si>
  <si>
    <t>TU EN ROYAL VIRGIN</t>
  </si>
  <si>
    <t>22961</t>
  </si>
  <si>
    <t>TU EN YELLOW FLIGHT</t>
  </si>
  <si>
    <t>10109</t>
  </si>
  <si>
    <t>ZANT CRYSTAL BLUSH</t>
  </si>
  <si>
    <t>16284</t>
  </si>
  <si>
    <t>ZANT OV</t>
  </si>
  <si>
    <t>7687</t>
  </si>
  <si>
    <t>code VBN</t>
  </si>
  <si>
    <t>Désignation</t>
  </si>
  <si>
    <t>Désignation NL</t>
  </si>
  <si>
    <t>Désignation FR</t>
  </si>
  <si>
    <t>Famille</t>
  </si>
  <si>
    <t>Variété</t>
  </si>
  <si>
    <t>dernier mot</t>
  </si>
  <si>
    <t>affichage français</t>
  </si>
  <si>
    <t>Agapanthus divers</t>
  </si>
  <si>
    <t>AGAP OV</t>
  </si>
  <si>
    <t>Allium divers Gde_Fleur</t>
  </si>
  <si>
    <t>ALLIUM Gde_Fleur</t>
  </si>
  <si>
    <t>Allium divers Pt fleur</t>
  </si>
  <si>
    <t>ALLIUM Pt fleur</t>
  </si>
  <si>
    <t>Anthurium Andreanum Grp 'orange Favoriet'</t>
  </si>
  <si>
    <t>ANTH A orange FAVORI</t>
  </si>
  <si>
    <t>Lis Oriental Grp 'Mona Lisa'</t>
  </si>
  <si>
    <t>LI OR MONA LISA</t>
  </si>
  <si>
    <t>Prunus glandulosa 'Alba Plena'</t>
  </si>
  <si>
    <t>PRUNUS GLAND blanc ST</t>
  </si>
  <si>
    <t>Prunus per bos divers</t>
  </si>
  <si>
    <t>PRUNUS OV BOS</t>
  </si>
  <si>
    <t>Tulipe Triumf Grp 'Winterberg'</t>
  </si>
  <si>
    <t>TU EN WINTERBERG</t>
  </si>
  <si>
    <t>Anthurium Andreanum Grp Avo Nette</t>
  </si>
  <si>
    <t>ANTH A AVO NETTE</t>
  </si>
  <si>
    <t>Lis Aziatische Grp 'Lady Savoy'</t>
  </si>
  <si>
    <t>LI AZ LADY SAVOY</t>
  </si>
  <si>
    <t>Hippeastrum per kelk divers</t>
  </si>
  <si>
    <t>HIPP KE divers</t>
  </si>
  <si>
    <t>divers</t>
  </si>
  <si>
    <t>Anthurium Andreanum Grp Avo Anneke</t>
  </si>
  <si>
    <t>ANTH A AVO ANNEKE</t>
  </si>
  <si>
    <t>Oeillet tros 'Guernseyellow'</t>
  </si>
  <si>
    <t>DI TR GUERNSEYELLOW</t>
  </si>
  <si>
    <t>Anemone divers</t>
  </si>
  <si>
    <t>ANEM OV</t>
  </si>
  <si>
    <t>Anthurium Andreanum Grp varié</t>
  </si>
  <si>
    <t>ANTH A GEM</t>
  </si>
  <si>
    <t>Anthurium Andreanum Grp divers rouge</t>
  </si>
  <si>
    <t>ANTH A OV rouge</t>
  </si>
  <si>
    <t>Anthurium Andreanum Grp divers orange</t>
  </si>
  <si>
    <t>ANTH A OV orange</t>
  </si>
  <si>
    <t>Anthurium Andreanum Grp divers blanc</t>
  </si>
  <si>
    <t>ANTH A OV blanc</t>
  </si>
  <si>
    <t>Anthurium Andreanum Grp divers roze</t>
  </si>
  <si>
    <t>ANTH A OV ROZE</t>
  </si>
  <si>
    <t>Aster  divers</t>
  </si>
  <si>
    <t>AST OV</t>
  </si>
  <si>
    <t>Cynara scolymus</t>
  </si>
  <si>
    <t>CYNARA SCOLYMUS</t>
  </si>
  <si>
    <t>Arum italicum</t>
  </si>
  <si>
    <t>ARUM ITALICUM</t>
  </si>
  <si>
    <t>Banksia divers Gde_Fleur</t>
  </si>
  <si>
    <t>BANKSIA OV GROOTBL</t>
  </si>
  <si>
    <t>Amaryllis belladonna</t>
  </si>
  <si>
    <t>AMARYLLIS BELLADONNA</t>
  </si>
  <si>
    <t>Muscari armeniacum</t>
  </si>
  <si>
    <t>MUSCARI ARMENIACUM</t>
  </si>
  <si>
    <t>Triteleia divers</t>
  </si>
  <si>
    <t>TRIT OV</t>
  </si>
  <si>
    <t>Triteleia 'Koningin Fabiola'</t>
  </si>
  <si>
    <t>TRIT KONINGIN FABIOL</t>
  </si>
  <si>
    <t>Astilbe divers</t>
  </si>
  <si>
    <t>ASTIL OV</t>
  </si>
  <si>
    <t>Callaaethiopica divers</t>
  </si>
  <si>
    <t>ZANT AETHIOPICA OV</t>
  </si>
  <si>
    <t>Calladivers geel</t>
  </si>
  <si>
    <t>ZANT OV GEEL</t>
  </si>
  <si>
    <t>Calladivers rose</t>
  </si>
  <si>
    <t>ZANT OV ROZE</t>
  </si>
  <si>
    <t>Callicarpa bodinieri var. giraldii</t>
  </si>
  <si>
    <t>CALLICARPA GIRALDII</t>
  </si>
  <si>
    <t>Campanula divers</t>
  </si>
  <si>
    <t>CAMP OV</t>
  </si>
  <si>
    <t>Banksia divers Pt fleur</t>
  </si>
  <si>
    <t>BANKSIA OV KLEINBL</t>
  </si>
  <si>
    <t>Celosia Cristata Grp divers</t>
  </si>
  <si>
    <t>CEL C OV</t>
  </si>
  <si>
    <t>Centaurea divers</t>
  </si>
  <si>
    <t>CENTAU OV</t>
  </si>
  <si>
    <t>Centaurea macrocephala</t>
  </si>
  <si>
    <t>CENTAU MACROCEPHALA</t>
  </si>
  <si>
    <t>Amaranthus divers</t>
  </si>
  <si>
    <t>AMAR OV</t>
  </si>
  <si>
    <t>Asclepias tubeRose</t>
  </si>
  <si>
    <t>ASCL TUBERose</t>
  </si>
  <si>
    <t>Hypericum divers</t>
  </si>
  <si>
    <t>HYP OV</t>
  </si>
  <si>
    <t>Gomphrena globosa divers</t>
  </si>
  <si>
    <t>GOMPH GL OV</t>
  </si>
  <si>
    <t>Tanacetum parthenium divers</t>
  </si>
  <si>
    <t>TANA PA OV</t>
  </si>
  <si>
    <t>Physostegia virg iniana divers</t>
  </si>
  <si>
    <t>PH YSO VIRGINIANA OV</t>
  </si>
  <si>
    <t>Alchemilla mollis</t>
  </si>
  <si>
    <t>ALCHEM MOLLIS</t>
  </si>
  <si>
    <t>Solidago 'Goldwedel'</t>
  </si>
  <si>
    <t>SOLI GOLDWEDEL</t>
  </si>
  <si>
    <t>Oeillet tros 'Galinda'</t>
  </si>
  <si>
    <t>DI TR GALINDA</t>
  </si>
  <si>
    <t>Astrantia major divers</t>
  </si>
  <si>
    <t>ASTR MAJOR OV</t>
  </si>
  <si>
    <t>Carthamus tinctorius divers</t>
  </si>
  <si>
    <t>CARTH TINCTORIUS OV</t>
  </si>
  <si>
    <t>Anethum graveolens</t>
  </si>
  <si>
    <t>ANET GRAVEOLENS</t>
  </si>
  <si>
    <t>Kastanje-tak (Aesculus)</t>
  </si>
  <si>
    <t>KASTANJE TAK</t>
  </si>
  <si>
    <t>Oeillet tros 'Furlana'</t>
  </si>
  <si>
    <t>DI TR FURLANA</t>
  </si>
  <si>
    <t>Leucanthemum 'Esther Read'</t>
  </si>
  <si>
    <t>LEUC ESTHER READ</t>
  </si>
  <si>
    <t>Delphinium Elatum Grp Double Purple Arrow</t>
  </si>
  <si>
    <t>DELPH EL PURPLE ARRO</t>
  </si>
  <si>
    <t>Glebionis segeta</t>
  </si>
  <si>
    <t>GLEBIONIS SEGETA</t>
  </si>
  <si>
    <t>Chelone obliqua</t>
  </si>
  <si>
    <t>CHEL OBLIQUA</t>
  </si>
  <si>
    <t>Clematis</t>
  </si>
  <si>
    <t>CLEMATIS</t>
  </si>
  <si>
    <t>Clematite</t>
  </si>
  <si>
    <t>Convallaria majalis</t>
  </si>
  <si>
    <t>CONVALLARIA P ST</t>
  </si>
  <si>
    <t>Campanula persicifolia 'Alba'</t>
  </si>
  <si>
    <t>CAMP PERS ALBA</t>
  </si>
  <si>
    <t>Crocosmia 'Emily Mckenzie'</t>
  </si>
  <si>
    <t>CROCOS EMILY MCKENZI</t>
  </si>
  <si>
    <t>Veronica 'Lila Karina'</t>
  </si>
  <si>
    <t>VERON L LILA KARINA</t>
  </si>
  <si>
    <t>Cyclamen divers per bloem</t>
  </si>
  <si>
    <t>CYCL PER BLOEM OV</t>
  </si>
  <si>
    <t>Dadels per kilo</t>
  </si>
  <si>
    <t>DADELS KILO</t>
  </si>
  <si>
    <t>Dattes</t>
  </si>
  <si>
    <t>Alstroemeria Madonna</t>
  </si>
  <si>
    <t>ALSTR MADONNA</t>
  </si>
  <si>
    <t>Digitalis purpurea</t>
  </si>
  <si>
    <t>DIGI PURPUREA</t>
  </si>
  <si>
    <t>Oeillet barbatus divers</t>
  </si>
  <si>
    <t>DI BARB OV</t>
  </si>
  <si>
    <t>Dianthus</t>
  </si>
  <si>
    <t>Echinops divers</t>
  </si>
  <si>
    <t>ECHIN OV</t>
  </si>
  <si>
    <t>Eryngium giganteum</t>
  </si>
  <si>
    <t>ERYNG GIGANTEUM</t>
  </si>
  <si>
    <t>Coniferen snijgroen</t>
  </si>
  <si>
    <t>CONIFEREN SNIJGROEN</t>
  </si>
  <si>
    <t>Chrys.Indicum Grp tros 'Albert Heyn'</t>
  </si>
  <si>
    <t>CHR T ALBERT HEIJN</t>
  </si>
  <si>
    <t>Chênedivers per bos</t>
  </si>
  <si>
    <t>QUERC OV BS</t>
  </si>
  <si>
    <t>Chrys.Indicum Grp tros 'Tigerrag'</t>
  </si>
  <si>
    <t>CHR T TIGERRAG</t>
  </si>
  <si>
    <t>désignation</t>
  </si>
  <si>
    <t>en français</t>
  </si>
  <si>
    <t xml:space="preserve">sans le sierreur </t>
  </si>
</sst>
</file>

<file path=xl/styles.xml><?xml version="1.0" encoding="utf-8"?>
<styleSheet xmlns="http://schemas.openxmlformats.org/spreadsheetml/2006/main">
  <numFmts count="1">
    <numFmt numFmtId="164" formatCode="&quot;€&quot;\ #,##0.00"/>
  </numFmts>
  <fonts count="7">
    <font>
      <sz val="11"/>
      <color indexed="8"/>
      <name val="Calibri"/>
    </font>
    <font>
      <b/>
      <sz val="9"/>
      <color indexed="8"/>
      <name val="Calibri"/>
    </font>
    <font>
      <b/>
      <sz val="11"/>
      <color indexed="8"/>
      <name val="Calibri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Fill="0" applyProtection="0"/>
  </cellStyleXfs>
  <cellXfs count="17">
    <xf numFmtId="0" fontId="0" fillId="0" borderId="0" xfId="0" applyFill="1" applyProtection="1"/>
    <xf numFmtId="0" fontId="0" fillId="0" borderId="0" xfId="0" applyFill="1" applyAlignment="1" applyProtection="1">
      <alignment horizontal="left" wrapText="1"/>
    </xf>
    <xf numFmtId="0" fontId="1" fillId="0" borderId="0" xfId="0" applyFont="1" applyFill="1" applyAlignment="1" applyProtection="1">
      <alignment horizontal="right" wrapText="1"/>
    </xf>
    <xf numFmtId="0" fontId="1" fillId="0" borderId="0" xfId="0" applyFont="1" applyFill="1" applyAlignment="1" applyProtection="1">
      <alignment horizontal="left" wrapText="1"/>
    </xf>
    <xf numFmtId="0" fontId="2" fillId="0" borderId="0" xfId="0" applyFont="1" applyFill="1" applyAlignment="1" applyProtection="1">
      <alignment horizontal="right" wrapText="1"/>
    </xf>
    <xf numFmtId="0" fontId="2" fillId="0" borderId="0" xfId="0" applyFont="1" applyFill="1" applyAlignment="1" applyProtection="1">
      <alignment horizontal="left" wrapText="1"/>
    </xf>
    <xf numFmtId="0" fontId="0" fillId="0" borderId="0" xfId="0" applyFill="1" applyAlignment="1" applyProtection="1">
      <alignment horizontal="right" wrapText="1"/>
    </xf>
    <xf numFmtId="164" fontId="0" fillId="0" borderId="0" xfId="0" applyNumberFormat="1" applyFill="1" applyAlignment="1" applyProtection="1">
      <alignment horizontal="right" wrapText="1"/>
    </xf>
    <xf numFmtId="0" fontId="0" fillId="0" borderId="0" xfId="0" applyAlignment="1">
      <alignment textRotation="45"/>
    </xf>
    <xf numFmtId="0" fontId="0" fillId="0" borderId="0" xfId="0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quotePrefix="1" applyFont="1" applyFill="1" applyProtection="1"/>
    <xf numFmtId="0" fontId="6" fillId="0" borderId="0" xfId="0" applyFont="1" applyAlignment="1">
      <alignment horizontal="center" vertical="center"/>
    </xf>
    <xf numFmtId="0" fontId="6" fillId="0" borderId="0" xfId="0" applyFont="1" applyAlignment="1"/>
    <xf numFmtId="0" fontId="3" fillId="0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73"/>
  <sheetViews>
    <sheetView workbookViewId="0">
      <selection activeCell="A16" sqref="A16"/>
    </sheetView>
  </sheetViews>
  <sheetFormatPr baseColWidth="10" defaultRowHeight="14.5"/>
  <cols>
    <col min="2" max="7" width="11.453125" customWidth="1"/>
    <col min="8" max="8" width="26.81640625" customWidth="1"/>
  </cols>
  <sheetData>
    <row r="1" spans="1:8" ht="43.5">
      <c r="A1" s="8" t="s">
        <v>179</v>
      </c>
      <c r="B1" s="10" t="s">
        <v>180</v>
      </c>
      <c r="C1" s="11" t="s">
        <v>181</v>
      </c>
      <c r="D1" s="9"/>
      <c r="E1" s="9"/>
      <c r="F1" s="14" t="s">
        <v>182</v>
      </c>
      <c r="G1" s="15"/>
      <c r="H1" s="9"/>
    </row>
    <row r="2" spans="1:8">
      <c r="A2" s="9"/>
      <c r="B2" s="9"/>
      <c r="C2" s="9"/>
      <c r="D2" s="12" t="s">
        <v>183</v>
      </c>
      <c r="E2" s="9"/>
      <c r="F2" s="12" t="s">
        <v>184</v>
      </c>
      <c r="G2" s="12" t="s">
        <v>185</v>
      </c>
      <c r="H2" s="12" t="s">
        <v>186</v>
      </c>
    </row>
    <row r="3" spans="1:8">
      <c r="A3" s="9">
        <v>2</v>
      </c>
      <c r="B3" s="9" t="s">
        <v>187</v>
      </c>
      <c r="C3" s="9" t="s">
        <v>188</v>
      </c>
      <c r="D3" s="9" t="str">
        <f t="shared" ref="D3:D34" si="0">LEFT(B3,SEARCH(" ",B3,1))</f>
        <v xml:space="preserve">Agapanthus </v>
      </c>
      <c r="E3" s="9" t="str">
        <f t="shared" ref="E3:E66" si="1">RIGHT(B3,LEN(B3)-IFERROR(SEARCH(" ",B3),LEN(B3)))</f>
        <v>divers</v>
      </c>
      <c r="F3" s="9" t="str">
        <f t="shared" ref="F3:F31" si="2">MID(B3&amp;" ",FIND(" ",B3&amp;" ")+1,FIND(" ",B3&amp;" ",FIND(" ",B3&amp;" ")+1)-FIND(" ",B3&amp;" ")-1)</f>
        <v>divers</v>
      </c>
      <c r="G3" s="9" t="str">
        <f t="shared" ref="G3:G12" si="3">MID(B3,SEARCH("|",SUBSTITUTE(B3," ","|",LEN(B3)-LEN(SUBSTITUTE(B3," ",""))))+1,999)</f>
        <v>divers</v>
      </c>
      <c r="H3" s="9" t="str">
        <f t="shared" ref="H3:H34" si="4">CONCATENATE(D3," ",LEFT(F3,4)," ",G3)</f>
        <v>Agapanthus  dive divers</v>
      </c>
    </row>
    <row r="4" spans="1:8">
      <c r="A4" s="9">
        <v>3</v>
      </c>
      <c r="B4" s="9" t="s">
        <v>189</v>
      </c>
      <c r="C4" s="9" t="s">
        <v>190</v>
      </c>
      <c r="D4" s="9" t="str">
        <f t="shared" si="0"/>
        <v xml:space="preserve">Allium </v>
      </c>
      <c r="E4" s="9" t="str">
        <f t="shared" si="1"/>
        <v>divers Gde_Fleur</v>
      </c>
      <c r="F4" s="9" t="str">
        <f t="shared" si="2"/>
        <v>divers</v>
      </c>
      <c r="G4" s="9" t="str">
        <f t="shared" si="3"/>
        <v>Gde_Fleur</v>
      </c>
      <c r="H4" s="9" t="str">
        <f t="shared" si="4"/>
        <v>Allium  dive Gde_Fleur</v>
      </c>
    </row>
    <row r="5" spans="1:8">
      <c r="A5" s="9">
        <v>4</v>
      </c>
      <c r="B5" s="9" t="s">
        <v>191</v>
      </c>
      <c r="C5" s="9" t="s">
        <v>192</v>
      </c>
      <c r="D5" s="9" t="str">
        <f t="shared" si="0"/>
        <v xml:space="preserve">Allium </v>
      </c>
      <c r="E5" s="9" t="str">
        <f t="shared" si="1"/>
        <v>divers Pt fleur</v>
      </c>
      <c r="F5" s="9" t="str">
        <f t="shared" si="2"/>
        <v>divers</v>
      </c>
      <c r="G5" s="9" t="str">
        <f t="shared" si="3"/>
        <v>fleur</v>
      </c>
      <c r="H5" s="9" t="str">
        <f t="shared" si="4"/>
        <v>Allium  dive fleur</v>
      </c>
    </row>
    <row r="6" spans="1:8">
      <c r="A6" s="9">
        <v>6</v>
      </c>
      <c r="B6" s="9" t="s">
        <v>193</v>
      </c>
      <c r="C6" s="9" t="s">
        <v>194</v>
      </c>
      <c r="D6" s="9" t="str">
        <f t="shared" si="0"/>
        <v xml:space="preserve">Anthurium </v>
      </c>
      <c r="E6" s="9" t="str">
        <f t="shared" si="1"/>
        <v>Andreanum Grp 'orange Favoriet'</v>
      </c>
      <c r="F6" s="9" t="str">
        <f t="shared" si="2"/>
        <v>Andreanum</v>
      </c>
      <c r="G6" s="9" t="str">
        <f t="shared" si="3"/>
        <v>Favoriet'</v>
      </c>
      <c r="H6" s="9" t="str">
        <f t="shared" si="4"/>
        <v>Anthurium  Andr Favoriet'</v>
      </c>
    </row>
    <row r="7" spans="1:8">
      <c r="A7" s="9">
        <v>7</v>
      </c>
      <c r="B7" s="9" t="s">
        <v>195</v>
      </c>
      <c r="C7" s="9" t="s">
        <v>196</v>
      </c>
      <c r="D7" s="9" t="str">
        <f t="shared" si="0"/>
        <v xml:space="preserve">Lis </v>
      </c>
      <c r="E7" s="9" t="str">
        <f t="shared" si="1"/>
        <v>Oriental Grp 'Mona Lisa'</v>
      </c>
      <c r="F7" s="9" t="str">
        <f t="shared" si="2"/>
        <v>Oriental</v>
      </c>
      <c r="G7" s="9" t="str">
        <f t="shared" si="3"/>
        <v>Lisa'</v>
      </c>
      <c r="H7" s="9" t="str">
        <f t="shared" si="4"/>
        <v>Lis  Orie Lisa'</v>
      </c>
    </row>
    <row r="8" spans="1:8">
      <c r="A8" s="9">
        <v>8</v>
      </c>
      <c r="B8" s="9" t="s">
        <v>197</v>
      </c>
      <c r="C8" s="9" t="s">
        <v>198</v>
      </c>
      <c r="D8" s="9" t="str">
        <f t="shared" si="0"/>
        <v xml:space="preserve">Prunus </v>
      </c>
      <c r="E8" s="9" t="str">
        <f t="shared" si="1"/>
        <v>glandulosa 'Alba Plena'</v>
      </c>
      <c r="F8" s="9" t="str">
        <f t="shared" si="2"/>
        <v>glandulosa</v>
      </c>
      <c r="G8" s="9" t="str">
        <f t="shared" si="3"/>
        <v>Plena'</v>
      </c>
      <c r="H8" s="9" t="str">
        <f t="shared" si="4"/>
        <v>Prunus  glan Plena'</v>
      </c>
    </row>
    <row r="9" spans="1:8">
      <c r="A9" s="9">
        <v>9</v>
      </c>
      <c r="B9" s="9" t="s">
        <v>199</v>
      </c>
      <c r="C9" s="9" t="s">
        <v>200</v>
      </c>
      <c r="D9" s="9" t="str">
        <f t="shared" si="0"/>
        <v xml:space="preserve">Prunus </v>
      </c>
      <c r="E9" s="9" t="str">
        <f t="shared" si="1"/>
        <v>per bos divers</v>
      </c>
      <c r="F9" s="9" t="str">
        <f t="shared" si="2"/>
        <v>per</v>
      </c>
      <c r="G9" s="9" t="str">
        <f t="shared" si="3"/>
        <v>divers</v>
      </c>
      <c r="H9" s="9" t="str">
        <f t="shared" si="4"/>
        <v>Prunus  per divers</v>
      </c>
    </row>
    <row r="10" spans="1:8">
      <c r="A10" s="9">
        <v>11</v>
      </c>
      <c r="B10" s="9" t="s">
        <v>201</v>
      </c>
      <c r="C10" s="9" t="s">
        <v>202</v>
      </c>
      <c r="D10" s="9" t="str">
        <f t="shared" si="0"/>
        <v xml:space="preserve">Tulipe </v>
      </c>
      <c r="E10" s="9" t="str">
        <f t="shared" si="1"/>
        <v>Triumf Grp 'Winterberg'</v>
      </c>
      <c r="F10" s="9" t="str">
        <f t="shared" si="2"/>
        <v>Triumf</v>
      </c>
      <c r="G10" s="9" t="str">
        <f t="shared" si="3"/>
        <v>'Winterberg'</v>
      </c>
      <c r="H10" s="9" t="str">
        <f t="shared" si="4"/>
        <v>Tulipe  Triu 'Winterberg'</v>
      </c>
    </row>
    <row r="11" spans="1:8">
      <c r="A11" s="9">
        <v>15</v>
      </c>
      <c r="B11" s="9" t="s">
        <v>203</v>
      </c>
      <c r="C11" s="9" t="s">
        <v>204</v>
      </c>
      <c r="D11" s="9" t="str">
        <f t="shared" si="0"/>
        <v xml:space="preserve">Anthurium </v>
      </c>
      <c r="E11" s="9" t="str">
        <f t="shared" si="1"/>
        <v>Andreanum Grp Avo Nette</v>
      </c>
      <c r="F11" s="9" t="str">
        <f t="shared" si="2"/>
        <v>Andreanum</v>
      </c>
      <c r="G11" s="9" t="str">
        <f t="shared" si="3"/>
        <v>Nette</v>
      </c>
      <c r="H11" s="9" t="str">
        <f t="shared" si="4"/>
        <v>Anthurium  Andr Nette</v>
      </c>
    </row>
    <row r="12" spans="1:8">
      <c r="A12" s="9">
        <v>16</v>
      </c>
      <c r="B12" s="9" t="s">
        <v>205</v>
      </c>
      <c r="C12" s="9" t="s">
        <v>206</v>
      </c>
      <c r="D12" s="9" t="str">
        <f t="shared" si="0"/>
        <v xml:space="preserve">Lis </v>
      </c>
      <c r="E12" s="9" t="str">
        <f t="shared" si="1"/>
        <v>Aziatische Grp 'Lady Savoy'</v>
      </c>
      <c r="F12" s="9" t="str">
        <f t="shared" si="2"/>
        <v>Aziatische</v>
      </c>
      <c r="G12" s="9" t="str">
        <f t="shared" si="3"/>
        <v>Savoy'</v>
      </c>
      <c r="H12" s="9" t="str">
        <f t="shared" si="4"/>
        <v>Lis  Azia Savoy'</v>
      </c>
    </row>
    <row r="13" spans="1:8">
      <c r="A13" s="9">
        <v>17</v>
      </c>
      <c r="B13" s="9" t="s">
        <v>207</v>
      </c>
      <c r="C13" s="9" t="s">
        <v>208</v>
      </c>
      <c r="D13" s="9" t="str">
        <f t="shared" si="0"/>
        <v xml:space="preserve">Hippeastrum </v>
      </c>
      <c r="E13" s="9" t="str">
        <f t="shared" si="1"/>
        <v>per kelk divers</v>
      </c>
      <c r="F13" s="9" t="str">
        <f t="shared" si="2"/>
        <v>per</v>
      </c>
      <c r="G13" s="9" t="s">
        <v>209</v>
      </c>
      <c r="H13" s="9" t="str">
        <f t="shared" si="4"/>
        <v>Hippeastrum  per divers</v>
      </c>
    </row>
    <row r="14" spans="1:8">
      <c r="A14" s="9">
        <v>21</v>
      </c>
      <c r="B14" s="9" t="s">
        <v>210</v>
      </c>
      <c r="C14" s="9" t="s">
        <v>211</v>
      </c>
      <c r="D14" s="9" t="str">
        <f t="shared" si="0"/>
        <v xml:space="preserve">Anthurium </v>
      </c>
      <c r="E14" s="9" t="str">
        <f t="shared" si="1"/>
        <v>Andreanum Grp Avo Anneke</v>
      </c>
      <c r="F14" s="9" t="str">
        <f t="shared" si="2"/>
        <v>Andreanum</v>
      </c>
      <c r="G14" s="9" t="str">
        <f t="shared" ref="G14:G57" si="5">MID(B14,SEARCH("|",SUBSTITUTE(B14," ","|",LEN(B14)-LEN(SUBSTITUTE(B14," ",""))))+1,999)</f>
        <v>Anneke</v>
      </c>
      <c r="H14" s="9" t="str">
        <f t="shared" si="4"/>
        <v>Anthurium  Andr Anneke</v>
      </c>
    </row>
    <row r="15" spans="1:8">
      <c r="A15" s="9">
        <v>25</v>
      </c>
      <c r="B15" s="9" t="s">
        <v>212</v>
      </c>
      <c r="C15" s="9" t="s">
        <v>213</v>
      </c>
      <c r="D15" s="9" t="str">
        <f t="shared" si="0"/>
        <v xml:space="preserve">Oeillet </v>
      </c>
      <c r="E15" s="9" t="str">
        <f t="shared" si="1"/>
        <v>tros 'Guernseyellow'</v>
      </c>
      <c r="F15" s="9" t="str">
        <f t="shared" si="2"/>
        <v>tros</v>
      </c>
      <c r="G15" s="9" t="str">
        <f t="shared" si="5"/>
        <v>'Guernseyellow'</v>
      </c>
      <c r="H15" s="9" t="str">
        <f t="shared" si="4"/>
        <v>Oeillet  tros 'Guernseyellow'</v>
      </c>
    </row>
    <row r="16" spans="1:8">
      <c r="A16" s="9">
        <v>104247</v>
      </c>
      <c r="B16" s="9" t="s">
        <v>214</v>
      </c>
      <c r="C16" s="9" t="s">
        <v>215</v>
      </c>
      <c r="D16" s="9" t="str">
        <f t="shared" si="0"/>
        <v xml:space="preserve">Anemone </v>
      </c>
      <c r="E16" s="9" t="str">
        <f t="shared" si="1"/>
        <v>divers</v>
      </c>
      <c r="F16" s="9" t="str">
        <f t="shared" si="2"/>
        <v>divers</v>
      </c>
      <c r="G16" s="9" t="str">
        <f t="shared" si="5"/>
        <v>divers</v>
      </c>
      <c r="H16" s="9" t="str">
        <f t="shared" si="4"/>
        <v>Anemone  dive divers</v>
      </c>
    </row>
    <row r="17" spans="1:8">
      <c r="A17" s="9">
        <v>31</v>
      </c>
      <c r="B17" s="9" t="s">
        <v>216</v>
      </c>
      <c r="C17" s="9" t="s">
        <v>217</v>
      </c>
      <c r="D17" s="9" t="str">
        <f t="shared" si="0"/>
        <v xml:space="preserve">Anthurium </v>
      </c>
      <c r="E17" s="9" t="str">
        <f t="shared" si="1"/>
        <v>Andreanum Grp varié</v>
      </c>
      <c r="F17" s="9" t="str">
        <f t="shared" si="2"/>
        <v>Andreanum</v>
      </c>
      <c r="G17" s="9" t="str">
        <f t="shared" si="5"/>
        <v>varié</v>
      </c>
      <c r="H17" s="9" t="str">
        <f t="shared" si="4"/>
        <v>Anthurium  Andr varié</v>
      </c>
    </row>
    <row r="18" spans="1:8">
      <c r="A18" s="9">
        <v>32</v>
      </c>
      <c r="B18" s="9" t="s">
        <v>218</v>
      </c>
      <c r="C18" s="9" t="s">
        <v>219</v>
      </c>
      <c r="D18" s="9" t="str">
        <f t="shared" si="0"/>
        <v xml:space="preserve">Anthurium </v>
      </c>
      <c r="E18" s="9" t="str">
        <f t="shared" si="1"/>
        <v>Andreanum Grp divers rouge</v>
      </c>
      <c r="F18" s="9" t="str">
        <f t="shared" si="2"/>
        <v>Andreanum</v>
      </c>
      <c r="G18" s="9" t="str">
        <f t="shared" si="5"/>
        <v>rouge</v>
      </c>
      <c r="H18" s="9" t="str">
        <f t="shared" si="4"/>
        <v>Anthurium  Andr rouge</v>
      </c>
    </row>
    <row r="19" spans="1:8">
      <c r="A19" s="9">
        <v>34</v>
      </c>
      <c r="B19" s="9" t="s">
        <v>220</v>
      </c>
      <c r="C19" s="9" t="s">
        <v>221</v>
      </c>
      <c r="D19" s="9" t="str">
        <f t="shared" si="0"/>
        <v xml:space="preserve">Anthurium </v>
      </c>
      <c r="E19" s="9" t="str">
        <f t="shared" si="1"/>
        <v>Andreanum Grp divers orange</v>
      </c>
      <c r="F19" s="9" t="str">
        <f t="shared" si="2"/>
        <v>Andreanum</v>
      </c>
      <c r="G19" s="9" t="str">
        <f t="shared" si="5"/>
        <v>orange</v>
      </c>
      <c r="H19" s="9" t="str">
        <f t="shared" si="4"/>
        <v>Anthurium  Andr orange</v>
      </c>
    </row>
    <row r="20" spans="1:8">
      <c r="A20" s="9">
        <v>35</v>
      </c>
      <c r="B20" s="9" t="s">
        <v>222</v>
      </c>
      <c r="C20" s="9" t="s">
        <v>223</v>
      </c>
      <c r="D20" s="9" t="str">
        <f t="shared" si="0"/>
        <v xml:space="preserve">Anthurium </v>
      </c>
      <c r="E20" s="9" t="str">
        <f t="shared" si="1"/>
        <v>Andreanum Grp divers blanc</v>
      </c>
      <c r="F20" s="9" t="str">
        <f t="shared" si="2"/>
        <v>Andreanum</v>
      </c>
      <c r="G20" s="9" t="str">
        <f t="shared" si="5"/>
        <v>blanc</v>
      </c>
      <c r="H20" s="9" t="str">
        <f t="shared" si="4"/>
        <v>Anthurium  Andr blanc</v>
      </c>
    </row>
    <row r="21" spans="1:8">
      <c r="A21" s="9">
        <v>36</v>
      </c>
      <c r="B21" s="9" t="s">
        <v>224</v>
      </c>
      <c r="C21" s="9" t="s">
        <v>225</v>
      </c>
      <c r="D21" s="9" t="str">
        <f t="shared" si="0"/>
        <v xml:space="preserve">Anthurium </v>
      </c>
      <c r="E21" s="9" t="str">
        <f t="shared" si="1"/>
        <v>Andreanum Grp divers roze</v>
      </c>
      <c r="F21" s="9" t="str">
        <f t="shared" si="2"/>
        <v>Andreanum</v>
      </c>
      <c r="G21" s="9" t="str">
        <f t="shared" si="5"/>
        <v>roze</v>
      </c>
      <c r="H21" s="9" t="str">
        <f t="shared" si="4"/>
        <v>Anthurium  Andr roze</v>
      </c>
    </row>
    <row r="22" spans="1:8">
      <c r="A22" s="9">
        <v>37</v>
      </c>
      <c r="B22" s="9" t="s">
        <v>226</v>
      </c>
      <c r="C22" s="9" t="s">
        <v>227</v>
      </c>
      <c r="D22" s="9" t="str">
        <f t="shared" si="0"/>
        <v xml:space="preserve">Aster </v>
      </c>
      <c r="E22" s="9" t="str">
        <f t="shared" si="1"/>
        <v xml:space="preserve"> divers</v>
      </c>
      <c r="F22" s="9" t="str">
        <f t="shared" si="2"/>
        <v/>
      </c>
      <c r="G22" s="9" t="str">
        <f t="shared" si="5"/>
        <v>divers</v>
      </c>
      <c r="H22" s="9" t="str">
        <f t="shared" si="4"/>
        <v>Aster   divers</v>
      </c>
    </row>
    <row r="23" spans="1:8">
      <c r="A23" s="9">
        <v>38</v>
      </c>
      <c r="B23" s="9" t="s">
        <v>228</v>
      </c>
      <c r="C23" s="9" t="s">
        <v>229</v>
      </c>
      <c r="D23" s="9" t="str">
        <f t="shared" si="0"/>
        <v xml:space="preserve">Cynara </v>
      </c>
      <c r="E23" s="9" t="str">
        <f t="shared" si="1"/>
        <v>scolymus</v>
      </c>
      <c r="F23" s="9" t="str">
        <f t="shared" si="2"/>
        <v>scolymus</v>
      </c>
      <c r="G23" s="9" t="str">
        <f t="shared" si="5"/>
        <v>scolymus</v>
      </c>
      <c r="H23" s="9" t="str">
        <f t="shared" si="4"/>
        <v>Cynara  scol scolymus</v>
      </c>
    </row>
    <row r="24" spans="1:8">
      <c r="A24" s="9">
        <v>39</v>
      </c>
      <c r="B24" s="9" t="s">
        <v>230</v>
      </c>
      <c r="C24" s="9" t="s">
        <v>231</v>
      </c>
      <c r="D24" s="9" t="str">
        <f t="shared" si="0"/>
        <v xml:space="preserve">Arum </v>
      </c>
      <c r="E24" s="9" t="str">
        <f t="shared" si="1"/>
        <v>italicum</v>
      </c>
      <c r="F24" s="9" t="str">
        <f t="shared" si="2"/>
        <v>italicum</v>
      </c>
      <c r="G24" s="9" t="str">
        <f t="shared" si="5"/>
        <v>italicum</v>
      </c>
      <c r="H24" s="9" t="str">
        <f t="shared" si="4"/>
        <v>Arum  ital italicum</v>
      </c>
    </row>
    <row r="25" spans="1:8">
      <c r="A25" s="9">
        <v>41</v>
      </c>
      <c r="B25" s="9" t="s">
        <v>232</v>
      </c>
      <c r="C25" s="9" t="s">
        <v>233</v>
      </c>
      <c r="D25" s="9" t="str">
        <f t="shared" si="0"/>
        <v xml:space="preserve">Banksia </v>
      </c>
      <c r="E25" s="9" t="str">
        <f t="shared" si="1"/>
        <v>divers Gde_Fleur</v>
      </c>
      <c r="F25" s="9" t="str">
        <f t="shared" si="2"/>
        <v>divers</v>
      </c>
      <c r="G25" s="9" t="str">
        <f t="shared" si="5"/>
        <v>Gde_Fleur</v>
      </c>
      <c r="H25" s="9" t="str">
        <f t="shared" si="4"/>
        <v>Banksia  dive Gde_Fleur</v>
      </c>
    </row>
    <row r="26" spans="1:8">
      <c r="A26" s="9">
        <v>42</v>
      </c>
      <c r="B26" s="9" t="s">
        <v>234</v>
      </c>
      <c r="C26" s="9" t="s">
        <v>235</v>
      </c>
      <c r="D26" s="9" t="str">
        <f t="shared" si="0"/>
        <v xml:space="preserve">Amaryllis </v>
      </c>
      <c r="E26" s="9" t="str">
        <f t="shared" si="1"/>
        <v>belladonna</v>
      </c>
      <c r="F26" s="9" t="str">
        <f t="shared" si="2"/>
        <v>belladonna</v>
      </c>
      <c r="G26" s="9" t="str">
        <f t="shared" si="5"/>
        <v>belladonna</v>
      </c>
      <c r="H26" s="9" t="str">
        <f t="shared" si="4"/>
        <v>Amaryllis  bell belladonna</v>
      </c>
    </row>
    <row r="27" spans="1:8">
      <c r="A27" s="9">
        <v>43</v>
      </c>
      <c r="B27" s="9" t="s">
        <v>236</v>
      </c>
      <c r="C27" s="9" t="s">
        <v>237</v>
      </c>
      <c r="D27" s="9" t="str">
        <f t="shared" si="0"/>
        <v xml:space="preserve">Muscari </v>
      </c>
      <c r="E27" s="9" t="str">
        <f t="shared" si="1"/>
        <v>armeniacum</v>
      </c>
      <c r="F27" s="9" t="str">
        <f t="shared" si="2"/>
        <v>armeniacum</v>
      </c>
      <c r="G27" s="9" t="str">
        <f t="shared" si="5"/>
        <v>armeniacum</v>
      </c>
      <c r="H27" s="9" t="str">
        <f t="shared" si="4"/>
        <v>Muscari  arme armeniacum</v>
      </c>
    </row>
    <row r="28" spans="1:8">
      <c r="A28" s="9">
        <v>45</v>
      </c>
      <c r="B28" s="9" t="s">
        <v>238</v>
      </c>
      <c r="C28" s="9" t="s">
        <v>239</v>
      </c>
      <c r="D28" s="9" t="str">
        <f t="shared" si="0"/>
        <v xml:space="preserve">Triteleia </v>
      </c>
      <c r="E28" s="9" t="str">
        <f t="shared" si="1"/>
        <v>divers</v>
      </c>
      <c r="F28" s="9" t="str">
        <f t="shared" si="2"/>
        <v>divers</v>
      </c>
      <c r="G28" s="9" t="str">
        <f t="shared" si="5"/>
        <v>divers</v>
      </c>
      <c r="H28" s="9" t="str">
        <f t="shared" si="4"/>
        <v>Triteleia  dive divers</v>
      </c>
    </row>
    <row r="29" spans="1:8">
      <c r="A29" s="9">
        <v>46</v>
      </c>
      <c r="B29" s="9" t="s">
        <v>240</v>
      </c>
      <c r="C29" s="9" t="s">
        <v>241</v>
      </c>
      <c r="D29" s="9" t="str">
        <f t="shared" si="0"/>
        <v xml:space="preserve">Triteleia </v>
      </c>
      <c r="E29" s="9" t="str">
        <f t="shared" si="1"/>
        <v>'Koningin Fabiola'</v>
      </c>
      <c r="F29" s="9" t="str">
        <f t="shared" si="2"/>
        <v>'Koningin</v>
      </c>
      <c r="G29" s="9" t="str">
        <f t="shared" si="5"/>
        <v>Fabiola'</v>
      </c>
      <c r="H29" s="9" t="str">
        <f t="shared" si="4"/>
        <v>Triteleia  'Kon Fabiola'</v>
      </c>
    </row>
    <row r="30" spans="1:8">
      <c r="A30" s="9">
        <v>47</v>
      </c>
      <c r="B30" s="9" t="s">
        <v>242</v>
      </c>
      <c r="C30" s="9" t="s">
        <v>243</v>
      </c>
      <c r="D30" s="9" t="str">
        <f t="shared" si="0"/>
        <v xml:space="preserve">Astilbe </v>
      </c>
      <c r="E30" s="9" t="str">
        <f t="shared" si="1"/>
        <v>divers</v>
      </c>
      <c r="F30" s="9" t="str">
        <f t="shared" si="2"/>
        <v>divers</v>
      </c>
      <c r="G30" s="9" t="str">
        <f t="shared" si="5"/>
        <v>divers</v>
      </c>
      <c r="H30" s="9" t="str">
        <f t="shared" si="4"/>
        <v>Astilbe  dive divers</v>
      </c>
    </row>
    <row r="31" spans="1:8">
      <c r="A31" s="9">
        <v>48</v>
      </c>
      <c r="B31" s="9" t="s">
        <v>244</v>
      </c>
      <c r="C31" s="9" t="s">
        <v>245</v>
      </c>
      <c r="D31" s="9" t="str">
        <f t="shared" si="0"/>
        <v xml:space="preserve">Callaaethiopica </v>
      </c>
      <c r="E31" s="9" t="str">
        <f t="shared" si="1"/>
        <v>divers</v>
      </c>
      <c r="F31" s="9" t="str">
        <f t="shared" si="2"/>
        <v>divers</v>
      </c>
      <c r="G31" s="9" t="str">
        <f t="shared" si="5"/>
        <v>divers</v>
      </c>
      <c r="H31" s="9" t="str">
        <f t="shared" si="4"/>
        <v>Callaaethiopica  dive divers</v>
      </c>
    </row>
    <row r="32" spans="1:8">
      <c r="A32" s="9">
        <v>49</v>
      </c>
      <c r="B32" s="9" t="s">
        <v>246</v>
      </c>
      <c r="C32" s="9" t="s">
        <v>247</v>
      </c>
      <c r="D32" s="9" t="str">
        <f t="shared" si="0"/>
        <v xml:space="preserve">Calladivers </v>
      </c>
      <c r="E32" s="9" t="str">
        <f t="shared" si="1"/>
        <v>geel</v>
      </c>
      <c r="F32" s="9" t="s">
        <v>209</v>
      </c>
      <c r="G32" s="9" t="str">
        <f t="shared" si="5"/>
        <v>geel</v>
      </c>
      <c r="H32" s="9" t="str">
        <f t="shared" si="4"/>
        <v>Calladivers  dive geel</v>
      </c>
    </row>
    <row r="33" spans="1:8">
      <c r="A33" s="9">
        <v>50</v>
      </c>
      <c r="B33" s="9" t="s">
        <v>248</v>
      </c>
      <c r="C33" s="9" t="s">
        <v>249</v>
      </c>
      <c r="D33" s="9" t="str">
        <f t="shared" si="0"/>
        <v xml:space="preserve">Calladivers </v>
      </c>
      <c r="E33" s="9" t="str">
        <f t="shared" si="1"/>
        <v>rose</v>
      </c>
      <c r="F33" s="9" t="s">
        <v>209</v>
      </c>
      <c r="G33" s="9" t="str">
        <f t="shared" si="5"/>
        <v>rose</v>
      </c>
      <c r="H33" s="9" t="str">
        <f t="shared" si="4"/>
        <v>Calladivers  dive rose</v>
      </c>
    </row>
    <row r="34" spans="1:8">
      <c r="A34" s="9">
        <v>51</v>
      </c>
      <c r="B34" s="9" t="s">
        <v>250</v>
      </c>
      <c r="C34" s="9" t="s">
        <v>251</v>
      </c>
      <c r="D34" s="9" t="str">
        <f t="shared" si="0"/>
        <v xml:space="preserve">Callicarpa </v>
      </c>
      <c r="E34" s="9" t="str">
        <f t="shared" si="1"/>
        <v>bodinieri var. giraldii</v>
      </c>
      <c r="F34" s="9" t="str">
        <f t="shared" ref="F34:F57" si="6">MID(B34&amp;" ",FIND(" ",B34&amp;" ")+1,FIND(" ",B34&amp;" ",FIND(" ",B34&amp;" ")+1)-FIND(" ",B34&amp;" ")-1)</f>
        <v>bodinieri</v>
      </c>
      <c r="G34" s="9" t="str">
        <f t="shared" si="5"/>
        <v>giraldii</v>
      </c>
      <c r="H34" s="9" t="str">
        <f t="shared" si="4"/>
        <v>Callicarpa  bodi giraldii</v>
      </c>
    </row>
    <row r="35" spans="1:8">
      <c r="A35" s="9">
        <v>52</v>
      </c>
      <c r="B35" s="9" t="s">
        <v>252</v>
      </c>
      <c r="C35" s="9" t="s">
        <v>253</v>
      </c>
      <c r="D35" s="9" t="str">
        <f t="shared" ref="D35:D57" si="7">LEFT(B35,SEARCH(" ",B35,1))</f>
        <v xml:space="preserve">Campanula </v>
      </c>
      <c r="E35" s="9" t="str">
        <f t="shared" si="1"/>
        <v>divers</v>
      </c>
      <c r="F35" s="9" t="str">
        <f t="shared" si="6"/>
        <v>divers</v>
      </c>
      <c r="G35" s="9" t="str">
        <f t="shared" si="5"/>
        <v>divers</v>
      </c>
      <c r="H35" s="9" t="str">
        <f t="shared" ref="H35:H59" si="8">CONCATENATE(D35," ",LEFT(F35,4)," ",G35)</f>
        <v>Campanula  dive divers</v>
      </c>
    </row>
    <row r="36" spans="1:8">
      <c r="A36" s="9">
        <v>53</v>
      </c>
      <c r="B36" s="9" t="s">
        <v>254</v>
      </c>
      <c r="C36" s="9" t="s">
        <v>255</v>
      </c>
      <c r="D36" s="9" t="str">
        <f t="shared" si="7"/>
        <v xml:space="preserve">Banksia </v>
      </c>
      <c r="E36" s="9" t="str">
        <f t="shared" si="1"/>
        <v>divers Pt fleur</v>
      </c>
      <c r="F36" s="9" t="str">
        <f t="shared" si="6"/>
        <v>divers</v>
      </c>
      <c r="G36" s="9" t="str">
        <f t="shared" si="5"/>
        <v>fleur</v>
      </c>
      <c r="H36" s="9" t="str">
        <f t="shared" si="8"/>
        <v>Banksia  dive fleur</v>
      </c>
    </row>
    <row r="37" spans="1:8">
      <c r="A37" s="9">
        <v>54</v>
      </c>
      <c r="B37" s="9" t="s">
        <v>256</v>
      </c>
      <c r="C37" s="9" t="s">
        <v>257</v>
      </c>
      <c r="D37" s="9" t="str">
        <f t="shared" si="7"/>
        <v xml:space="preserve">Celosia </v>
      </c>
      <c r="E37" s="9" t="str">
        <f t="shared" si="1"/>
        <v>Cristata Grp divers</v>
      </c>
      <c r="F37" s="9" t="str">
        <f t="shared" si="6"/>
        <v>Cristata</v>
      </c>
      <c r="G37" s="9" t="str">
        <f t="shared" si="5"/>
        <v>divers</v>
      </c>
      <c r="H37" s="9" t="str">
        <f t="shared" si="8"/>
        <v>Celosia  Cris divers</v>
      </c>
    </row>
    <row r="38" spans="1:8">
      <c r="A38" s="9">
        <v>55</v>
      </c>
      <c r="B38" s="9" t="s">
        <v>258</v>
      </c>
      <c r="C38" s="9" t="s">
        <v>259</v>
      </c>
      <c r="D38" s="9" t="str">
        <f t="shared" si="7"/>
        <v xml:space="preserve">Centaurea </v>
      </c>
      <c r="E38" s="9" t="str">
        <f t="shared" si="1"/>
        <v>divers</v>
      </c>
      <c r="F38" s="9" t="str">
        <f t="shared" si="6"/>
        <v>divers</v>
      </c>
      <c r="G38" s="9" t="str">
        <f t="shared" si="5"/>
        <v>divers</v>
      </c>
      <c r="H38" s="9" t="str">
        <f t="shared" si="8"/>
        <v>Centaurea  dive divers</v>
      </c>
    </row>
    <row r="39" spans="1:8">
      <c r="A39" s="9">
        <v>56</v>
      </c>
      <c r="B39" s="9" t="s">
        <v>260</v>
      </c>
      <c r="C39" s="9" t="s">
        <v>261</v>
      </c>
      <c r="D39" s="9" t="str">
        <f t="shared" si="7"/>
        <v xml:space="preserve">Centaurea </v>
      </c>
      <c r="E39" s="9" t="str">
        <f t="shared" si="1"/>
        <v>macrocephala</v>
      </c>
      <c r="F39" s="9" t="str">
        <f t="shared" si="6"/>
        <v>macrocephala</v>
      </c>
      <c r="G39" s="9" t="str">
        <f t="shared" si="5"/>
        <v>macrocephala</v>
      </c>
      <c r="H39" s="9" t="str">
        <f t="shared" si="8"/>
        <v>Centaurea  macr macrocephala</v>
      </c>
    </row>
    <row r="40" spans="1:8">
      <c r="A40" s="9">
        <v>57</v>
      </c>
      <c r="B40" s="9" t="s">
        <v>262</v>
      </c>
      <c r="C40" s="9" t="s">
        <v>263</v>
      </c>
      <c r="D40" s="9" t="str">
        <f t="shared" si="7"/>
        <v xml:space="preserve">Amaranthus </v>
      </c>
      <c r="E40" s="9" t="str">
        <f t="shared" si="1"/>
        <v>divers</v>
      </c>
      <c r="F40" s="9" t="str">
        <f t="shared" si="6"/>
        <v>divers</v>
      </c>
      <c r="G40" s="9" t="str">
        <f t="shared" si="5"/>
        <v>divers</v>
      </c>
      <c r="H40" s="9" t="str">
        <f t="shared" si="8"/>
        <v>Amaranthus  dive divers</v>
      </c>
    </row>
    <row r="41" spans="1:8">
      <c r="A41" s="9">
        <v>58</v>
      </c>
      <c r="B41" s="9" t="s">
        <v>264</v>
      </c>
      <c r="C41" s="9" t="s">
        <v>265</v>
      </c>
      <c r="D41" s="9" t="str">
        <f t="shared" si="7"/>
        <v xml:space="preserve">Asclepias </v>
      </c>
      <c r="E41" s="9" t="str">
        <f t="shared" si="1"/>
        <v>tubeRose</v>
      </c>
      <c r="F41" s="9" t="str">
        <f t="shared" si="6"/>
        <v>tubeRose</v>
      </c>
      <c r="G41" s="9" t="str">
        <f t="shared" si="5"/>
        <v>tubeRose</v>
      </c>
      <c r="H41" s="9" t="str">
        <f t="shared" si="8"/>
        <v>Asclepias  tube tubeRose</v>
      </c>
    </row>
    <row r="42" spans="1:8">
      <c r="A42" s="9">
        <v>60</v>
      </c>
      <c r="B42" s="9" t="s">
        <v>266</v>
      </c>
      <c r="C42" s="9" t="s">
        <v>267</v>
      </c>
      <c r="D42" s="9" t="str">
        <f t="shared" si="7"/>
        <v xml:space="preserve">Hypericum </v>
      </c>
      <c r="E42" s="9" t="str">
        <f t="shared" si="1"/>
        <v>divers</v>
      </c>
      <c r="F42" s="9" t="str">
        <f t="shared" si="6"/>
        <v>divers</v>
      </c>
      <c r="G42" s="9" t="str">
        <f t="shared" si="5"/>
        <v>divers</v>
      </c>
      <c r="H42" s="9" t="str">
        <f t="shared" si="8"/>
        <v>Hypericum  dive divers</v>
      </c>
    </row>
    <row r="43" spans="1:8">
      <c r="A43" s="9">
        <v>61</v>
      </c>
      <c r="B43" s="9" t="s">
        <v>268</v>
      </c>
      <c r="C43" s="9" t="s">
        <v>269</v>
      </c>
      <c r="D43" s="9" t="str">
        <f t="shared" si="7"/>
        <v xml:space="preserve">Gomphrena </v>
      </c>
      <c r="E43" s="9" t="str">
        <f t="shared" si="1"/>
        <v>globosa divers</v>
      </c>
      <c r="F43" s="9" t="str">
        <f t="shared" si="6"/>
        <v>globosa</v>
      </c>
      <c r="G43" s="9" t="str">
        <f t="shared" si="5"/>
        <v>divers</v>
      </c>
      <c r="H43" s="9" t="str">
        <f t="shared" si="8"/>
        <v>Gomphrena  glob divers</v>
      </c>
    </row>
    <row r="44" spans="1:8">
      <c r="A44" s="9">
        <v>62</v>
      </c>
      <c r="B44" s="9" t="s">
        <v>270</v>
      </c>
      <c r="C44" s="9" t="s">
        <v>271</v>
      </c>
      <c r="D44" s="9" t="str">
        <f t="shared" si="7"/>
        <v xml:space="preserve">Tanacetum </v>
      </c>
      <c r="E44" s="9" t="str">
        <f t="shared" si="1"/>
        <v>parthenium divers</v>
      </c>
      <c r="F44" s="9" t="str">
        <f t="shared" si="6"/>
        <v>parthenium</v>
      </c>
      <c r="G44" s="9" t="str">
        <f t="shared" si="5"/>
        <v>divers</v>
      </c>
      <c r="H44" s="9" t="str">
        <f t="shared" si="8"/>
        <v>Tanacetum  part divers</v>
      </c>
    </row>
    <row r="45" spans="1:8">
      <c r="A45" s="9">
        <v>63</v>
      </c>
      <c r="B45" s="9" t="s">
        <v>272</v>
      </c>
      <c r="C45" s="9" t="s">
        <v>273</v>
      </c>
      <c r="D45" s="9" t="str">
        <f t="shared" si="7"/>
        <v xml:space="preserve">Physostegia </v>
      </c>
      <c r="E45" s="9" t="str">
        <f t="shared" si="1"/>
        <v>virg iniana divers</v>
      </c>
      <c r="F45" s="9" t="str">
        <f t="shared" si="6"/>
        <v>virg</v>
      </c>
      <c r="G45" s="9" t="str">
        <f t="shared" si="5"/>
        <v>divers</v>
      </c>
      <c r="H45" s="9" t="str">
        <f t="shared" si="8"/>
        <v>Physostegia  virg divers</v>
      </c>
    </row>
    <row r="46" spans="1:8">
      <c r="A46" s="9">
        <v>64</v>
      </c>
      <c r="B46" s="9" t="s">
        <v>274</v>
      </c>
      <c r="C46" s="9" t="s">
        <v>275</v>
      </c>
      <c r="D46" s="9" t="str">
        <f t="shared" si="7"/>
        <v xml:space="preserve">Alchemilla </v>
      </c>
      <c r="E46" s="9" t="str">
        <f t="shared" si="1"/>
        <v>mollis</v>
      </c>
      <c r="F46" s="9" t="str">
        <f t="shared" si="6"/>
        <v>mollis</v>
      </c>
      <c r="G46" s="9" t="str">
        <f t="shared" si="5"/>
        <v>mollis</v>
      </c>
      <c r="H46" s="9" t="str">
        <f t="shared" si="8"/>
        <v>Alchemilla  moll mollis</v>
      </c>
    </row>
    <row r="47" spans="1:8">
      <c r="A47" s="9">
        <v>65</v>
      </c>
      <c r="B47" s="9" t="s">
        <v>276</v>
      </c>
      <c r="C47" s="9" t="s">
        <v>277</v>
      </c>
      <c r="D47" s="9" t="str">
        <f t="shared" si="7"/>
        <v xml:space="preserve">Solidago </v>
      </c>
      <c r="E47" s="9" t="str">
        <f t="shared" si="1"/>
        <v>'Goldwedel'</v>
      </c>
      <c r="F47" s="9" t="str">
        <f t="shared" si="6"/>
        <v>'Goldwedel'</v>
      </c>
      <c r="G47" s="9" t="str">
        <f t="shared" si="5"/>
        <v>'Goldwedel'</v>
      </c>
      <c r="H47" s="9" t="str">
        <f t="shared" si="8"/>
        <v>Solidago  'Gol 'Goldwedel'</v>
      </c>
    </row>
    <row r="48" spans="1:8">
      <c r="A48" s="9">
        <v>66</v>
      </c>
      <c r="B48" s="9" t="s">
        <v>278</v>
      </c>
      <c r="C48" s="9" t="s">
        <v>279</v>
      </c>
      <c r="D48" s="9" t="str">
        <f t="shared" si="7"/>
        <v xml:space="preserve">Oeillet </v>
      </c>
      <c r="E48" s="9" t="str">
        <f t="shared" si="1"/>
        <v>tros 'Galinda'</v>
      </c>
      <c r="F48" s="9" t="str">
        <f t="shared" si="6"/>
        <v>tros</v>
      </c>
      <c r="G48" s="9" t="str">
        <f t="shared" si="5"/>
        <v>'Galinda'</v>
      </c>
      <c r="H48" s="9" t="str">
        <f t="shared" si="8"/>
        <v>Oeillet  tros 'Galinda'</v>
      </c>
    </row>
    <row r="49" spans="1:8">
      <c r="A49" s="9">
        <v>69</v>
      </c>
      <c r="B49" s="9" t="s">
        <v>280</v>
      </c>
      <c r="C49" s="9" t="s">
        <v>281</v>
      </c>
      <c r="D49" s="9" t="str">
        <f t="shared" si="7"/>
        <v xml:space="preserve">Astrantia </v>
      </c>
      <c r="E49" s="9" t="str">
        <f t="shared" si="1"/>
        <v>major divers</v>
      </c>
      <c r="F49" s="9" t="str">
        <f t="shared" si="6"/>
        <v>major</v>
      </c>
      <c r="G49" s="9" t="str">
        <f t="shared" si="5"/>
        <v>divers</v>
      </c>
      <c r="H49" s="9" t="str">
        <f t="shared" si="8"/>
        <v>Astrantia  majo divers</v>
      </c>
    </row>
    <row r="50" spans="1:8">
      <c r="A50" s="9">
        <v>70</v>
      </c>
      <c r="B50" s="9" t="s">
        <v>282</v>
      </c>
      <c r="C50" s="9" t="s">
        <v>283</v>
      </c>
      <c r="D50" s="9" t="str">
        <f t="shared" si="7"/>
        <v xml:space="preserve">Carthamus </v>
      </c>
      <c r="E50" s="9" t="str">
        <f t="shared" si="1"/>
        <v>tinctorius divers</v>
      </c>
      <c r="F50" s="9" t="str">
        <f t="shared" si="6"/>
        <v>tinctorius</v>
      </c>
      <c r="G50" s="9" t="str">
        <f t="shared" si="5"/>
        <v>divers</v>
      </c>
      <c r="H50" s="9" t="str">
        <f t="shared" si="8"/>
        <v>Carthamus  tinc divers</v>
      </c>
    </row>
    <row r="51" spans="1:8">
      <c r="A51" s="9">
        <v>71</v>
      </c>
      <c r="B51" s="9" t="s">
        <v>284</v>
      </c>
      <c r="C51" s="9" t="s">
        <v>285</v>
      </c>
      <c r="D51" s="9" t="str">
        <f t="shared" si="7"/>
        <v xml:space="preserve">Anethum </v>
      </c>
      <c r="E51" s="9" t="str">
        <f t="shared" si="1"/>
        <v>graveolens</v>
      </c>
      <c r="F51" s="9" t="str">
        <f t="shared" si="6"/>
        <v>graveolens</v>
      </c>
      <c r="G51" s="9" t="str">
        <f t="shared" si="5"/>
        <v>graveolens</v>
      </c>
      <c r="H51" s="9" t="str">
        <f t="shared" si="8"/>
        <v>Anethum  grav graveolens</v>
      </c>
    </row>
    <row r="52" spans="1:8">
      <c r="A52" s="9">
        <v>72</v>
      </c>
      <c r="B52" s="9" t="s">
        <v>286</v>
      </c>
      <c r="C52" s="9" t="s">
        <v>287</v>
      </c>
      <c r="D52" s="9" t="str">
        <f t="shared" si="7"/>
        <v xml:space="preserve">Kastanje-tak </v>
      </c>
      <c r="E52" s="9" t="str">
        <f t="shared" si="1"/>
        <v>(Aesculus)</v>
      </c>
      <c r="F52" s="9" t="str">
        <f t="shared" si="6"/>
        <v>(Aesculus)</v>
      </c>
      <c r="G52" s="9" t="str">
        <f t="shared" si="5"/>
        <v>(Aesculus)</v>
      </c>
      <c r="H52" s="9" t="str">
        <f t="shared" si="8"/>
        <v>Kastanje-tak  (Aes (Aesculus)</v>
      </c>
    </row>
    <row r="53" spans="1:8">
      <c r="A53" s="9">
        <v>73</v>
      </c>
      <c r="B53" s="9" t="s">
        <v>288</v>
      </c>
      <c r="C53" s="9" t="s">
        <v>289</v>
      </c>
      <c r="D53" s="9" t="str">
        <f t="shared" si="7"/>
        <v xml:space="preserve">Oeillet </v>
      </c>
      <c r="E53" s="9" t="str">
        <f t="shared" si="1"/>
        <v>tros 'Furlana'</v>
      </c>
      <c r="F53" s="9" t="str">
        <f t="shared" si="6"/>
        <v>tros</v>
      </c>
      <c r="G53" s="9" t="str">
        <f t="shared" si="5"/>
        <v>'Furlana'</v>
      </c>
      <c r="H53" s="9" t="str">
        <f t="shared" si="8"/>
        <v>Oeillet  tros 'Furlana'</v>
      </c>
    </row>
    <row r="54" spans="1:8">
      <c r="A54" s="9">
        <v>74</v>
      </c>
      <c r="B54" s="9" t="s">
        <v>290</v>
      </c>
      <c r="C54" s="9" t="s">
        <v>291</v>
      </c>
      <c r="D54" s="9" t="str">
        <f t="shared" si="7"/>
        <v xml:space="preserve">Leucanthemum </v>
      </c>
      <c r="E54" s="9" t="str">
        <f t="shared" si="1"/>
        <v>'Esther Read'</v>
      </c>
      <c r="F54" s="9" t="str">
        <f t="shared" si="6"/>
        <v>'Esther</v>
      </c>
      <c r="G54" s="9" t="str">
        <f t="shared" si="5"/>
        <v>Read'</v>
      </c>
      <c r="H54" s="9" t="str">
        <f t="shared" si="8"/>
        <v>Leucanthemum  'Est Read'</v>
      </c>
    </row>
    <row r="55" spans="1:8">
      <c r="A55" s="9">
        <v>75</v>
      </c>
      <c r="B55" s="9" t="s">
        <v>292</v>
      </c>
      <c r="C55" s="9" t="s">
        <v>293</v>
      </c>
      <c r="D55" s="9" t="str">
        <f t="shared" si="7"/>
        <v xml:space="preserve">Delphinium </v>
      </c>
      <c r="E55" s="9" t="str">
        <f t="shared" si="1"/>
        <v>Elatum Grp Double Purple Arrow</v>
      </c>
      <c r="F55" s="9" t="str">
        <f t="shared" si="6"/>
        <v>Elatum</v>
      </c>
      <c r="G55" s="9" t="str">
        <f t="shared" si="5"/>
        <v>Arrow</v>
      </c>
      <c r="H55" s="9" t="str">
        <f t="shared" si="8"/>
        <v>Delphinium  Elat Arrow</v>
      </c>
    </row>
    <row r="56" spans="1:8">
      <c r="A56" s="9">
        <v>76</v>
      </c>
      <c r="B56" s="9" t="s">
        <v>294</v>
      </c>
      <c r="C56" s="9" t="s">
        <v>295</v>
      </c>
      <c r="D56" s="9" t="str">
        <f t="shared" si="7"/>
        <v xml:space="preserve">Glebionis </v>
      </c>
      <c r="E56" s="9" t="str">
        <f t="shared" si="1"/>
        <v>segeta</v>
      </c>
      <c r="F56" s="9" t="str">
        <f t="shared" si="6"/>
        <v>segeta</v>
      </c>
      <c r="G56" s="9" t="str">
        <f t="shared" si="5"/>
        <v>segeta</v>
      </c>
      <c r="H56" s="9" t="str">
        <f t="shared" si="8"/>
        <v>Glebionis  sege segeta</v>
      </c>
    </row>
    <row r="57" spans="1:8">
      <c r="A57" s="9">
        <v>78</v>
      </c>
      <c r="B57" s="9" t="s">
        <v>296</v>
      </c>
      <c r="C57" s="9" t="s">
        <v>297</v>
      </c>
      <c r="D57" s="9" t="str">
        <f t="shared" si="7"/>
        <v xml:space="preserve">Chelone </v>
      </c>
      <c r="E57" s="9" t="str">
        <f t="shared" si="1"/>
        <v>obliqua</v>
      </c>
      <c r="F57" s="9" t="str">
        <f t="shared" si="6"/>
        <v>obliqua</v>
      </c>
      <c r="G57" s="9" t="str">
        <f t="shared" si="5"/>
        <v>obliqua</v>
      </c>
      <c r="H57" s="9" t="str">
        <f t="shared" si="8"/>
        <v>Chelone  obli obliqua</v>
      </c>
    </row>
    <row r="58" spans="1:8">
      <c r="A58" s="9">
        <v>80</v>
      </c>
      <c r="B58" s="9" t="s">
        <v>298</v>
      </c>
      <c r="C58" s="9" t="s">
        <v>299</v>
      </c>
      <c r="D58" s="9" t="s">
        <v>300</v>
      </c>
      <c r="E58" s="9" t="str">
        <f t="shared" si="1"/>
        <v/>
      </c>
      <c r="F58" s="9"/>
      <c r="G58" s="9"/>
      <c r="H58" s="9" t="str">
        <f t="shared" si="8"/>
        <v xml:space="preserve">Clematite  </v>
      </c>
    </row>
    <row r="59" spans="1:8">
      <c r="A59" s="9">
        <v>84</v>
      </c>
      <c r="B59" s="9" t="s">
        <v>301</v>
      </c>
      <c r="C59" s="9" t="s">
        <v>302</v>
      </c>
      <c r="D59" s="9" t="str">
        <f>LEFT(B59,SEARCH(" ",B59,1))</f>
        <v xml:space="preserve">Convallaria </v>
      </c>
      <c r="E59" s="9" t="str">
        <f t="shared" si="1"/>
        <v>majalis</v>
      </c>
      <c r="F59" s="9" t="str">
        <f t="shared" ref="F59:F73" si="9">MID(B59&amp;" ",FIND(" ",B59&amp;" ")+1,FIND(" ",B59&amp;" ",FIND(" ",B59&amp;" ")+1)-FIND(" ",B59&amp;" ")-1)</f>
        <v>majalis</v>
      </c>
      <c r="G59" s="9" t="str">
        <f t="shared" ref="G59:G73" si="10">MID(B59,SEARCH("|",SUBSTITUTE(B59," ","|",LEN(B59)-LEN(SUBSTITUTE(B59," ",""))))+1,999)</f>
        <v>majalis</v>
      </c>
      <c r="H59" s="9" t="str">
        <f t="shared" si="8"/>
        <v>Convallaria  maja majalis</v>
      </c>
    </row>
    <row r="60" spans="1:8">
      <c r="A60" s="9">
        <v>87</v>
      </c>
      <c r="B60" s="9" t="s">
        <v>303</v>
      </c>
      <c r="C60" s="9" t="s">
        <v>304</v>
      </c>
      <c r="D60" s="9" t="str">
        <f>LEFT(B60,SEARCH(" ",B60,1))</f>
        <v xml:space="preserve">Campanula </v>
      </c>
      <c r="E60" s="9" t="str">
        <f t="shared" si="1"/>
        <v>persicifolia 'Alba'</v>
      </c>
      <c r="F60" s="9" t="str">
        <f t="shared" si="9"/>
        <v>persicifolia</v>
      </c>
      <c r="G60" s="9" t="str">
        <f t="shared" si="10"/>
        <v>'Alba'</v>
      </c>
      <c r="H60" s="9" t="str">
        <f t="shared" ref="H60:H73" si="11">CONCATENATE(D60," ",LEFT(F60,4)," ",G60)</f>
        <v>Campanula  pers 'Alba'</v>
      </c>
    </row>
    <row r="61" spans="1:8">
      <c r="A61" s="9">
        <v>88</v>
      </c>
      <c r="B61" s="9" t="s">
        <v>305</v>
      </c>
      <c r="C61" s="9" t="s">
        <v>306</v>
      </c>
      <c r="D61" s="9" t="str">
        <f>LEFT(B61,SEARCH(" ",B61,1))</f>
        <v xml:space="preserve">Crocosmia </v>
      </c>
      <c r="E61" s="9" t="str">
        <f t="shared" si="1"/>
        <v>'Emily Mckenzie'</v>
      </c>
      <c r="F61" s="9" t="str">
        <f t="shared" si="9"/>
        <v>'Emily</v>
      </c>
      <c r="G61" s="9" t="str">
        <f t="shared" si="10"/>
        <v>Mckenzie'</v>
      </c>
      <c r="H61" s="9" t="str">
        <f t="shared" si="11"/>
        <v>Crocosmia  'Emi Mckenzie'</v>
      </c>
    </row>
    <row r="62" spans="1:8">
      <c r="A62" s="9">
        <v>89</v>
      </c>
      <c r="B62" s="9" t="s">
        <v>307</v>
      </c>
      <c r="C62" s="9" t="s">
        <v>308</v>
      </c>
      <c r="D62" s="9" t="str">
        <f>LEFT(B62,SEARCH(" ",B62,1))</f>
        <v xml:space="preserve">Veronica </v>
      </c>
      <c r="E62" s="9" t="str">
        <f t="shared" si="1"/>
        <v>'Lila Karina'</v>
      </c>
      <c r="F62" s="9" t="str">
        <f t="shared" si="9"/>
        <v>'Lila</v>
      </c>
      <c r="G62" s="9" t="str">
        <f t="shared" si="10"/>
        <v>Karina'</v>
      </c>
      <c r="H62" s="9" t="str">
        <f t="shared" si="11"/>
        <v>Veronica  'Lil Karina'</v>
      </c>
    </row>
    <row r="63" spans="1:8">
      <c r="A63" s="9">
        <v>90</v>
      </c>
      <c r="B63" s="9" t="s">
        <v>309</v>
      </c>
      <c r="C63" s="9" t="s">
        <v>310</v>
      </c>
      <c r="D63" s="9" t="str">
        <f>LEFT(B63,SEARCH(" ",B63,1))</f>
        <v xml:space="preserve">Cyclamen </v>
      </c>
      <c r="E63" s="9" t="str">
        <f t="shared" si="1"/>
        <v>divers per bloem</v>
      </c>
      <c r="F63" s="9" t="str">
        <f t="shared" si="9"/>
        <v>divers</v>
      </c>
      <c r="G63" s="9" t="str">
        <f t="shared" si="10"/>
        <v>bloem</v>
      </c>
      <c r="H63" s="9" t="str">
        <f t="shared" si="11"/>
        <v>Cyclamen  dive bloem</v>
      </c>
    </row>
    <row r="64" spans="1:8">
      <c r="A64" s="9">
        <v>91</v>
      </c>
      <c r="B64" s="9" t="s">
        <v>311</v>
      </c>
      <c r="C64" s="9" t="s">
        <v>312</v>
      </c>
      <c r="D64" s="9" t="s">
        <v>313</v>
      </c>
      <c r="E64" s="9" t="str">
        <f t="shared" si="1"/>
        <v>per kilo</v>
      </c>
      <c r="F64" s="9" t="str">
        <f t="shared" si="9"/>
        <v>per</v>
      </c>
      <c r="G64" s="9" t="str">
        <f t="shared" si="10"/>
        <v>kilo</v>
      </c>
      <c r="H64" s="9" t="str">
        <f t="shared" si="11"/>
        <v>Dattes per kilo</v>
      </c>
    </row>
    <row r="65" spans="1:8">
      <c r="A65" s="9">
        <v>94</v>
      </c>
      <c r="B65" s="9" t="s">
        <v>314</v>
      </c>
      <c r="C65" s="9" t="s">
        <v>315</v>
      </c>
      <c r="D65" s="9" t="str">
        <f>LEFT(B65,SEARCH(" ",B65,1))</f>
        <v xml:space="preserve">Alstroemeria </v>
      </c>
      <c r="E65" s="9" t="str">
        <f t="shared" si="1"/>
        <v>Madonna</v>
      </c>
      <c r="F65" s="9" t="str">
        <f t="shared" si="9"/>
        <v>Madonna</v>
      </c>
      <c r="G65" s="9" t="str">
        <f t="shared" si="10"/>
        <v>Madonna</v>
      </c>
      <c r="H65" s="9" t="str">
        <f t="shared" si="11"/>
        <v>Alstroemeria  Mado Madonna</v>
      </c>
    </row>
    <row r="66" spans="1:8">
      <c r="A66" s="9">
        <v>96</v>
      </c>
      <c r="B66" s="9" t="s">
        <v>316</v>
      </c>
      <c r="C66" s="9" t="s">
        <v>317</v>
      </c>
      <c r="D66" s="9" t="str">
        <f>LEFT(B66,SEARCH(" ",B66,1))</f>
        <v xml:space="preserve">Digitalis </v>
      </c>
      <c r="E66" s="9" t="str">
        <f t="shared" si="1"/>
        <v>purpurea</v>
      </c>
      <c r="F66" s="9" t="str">
        <f t="shared" si="9"/>
        <v>purpurea</v>
      </c>
      <c r="G66" s="9" t="str">
        <f t="shared" si="10"/>
        <v>purpurea</v>
      </c>
      <c r="H66" s="9" t="str">
        <f t="shared" si="11"/>
        <v>Digitalis  purp purpurea</v>
      </c>
    </row>
    <row r="67" spans="1:8">
      <c r="A67" s="9">
        <v>99</v>
      </c>
      <c r="B67" s="9" t="s">
        <v>318</v>
      </c>
      <c r="C67" s="9" t="s">
        <v>319</v>
      </c>
      <c r="D67" s="9" t="s">
        <v>320</v>
      </c>
      <c r="E67" s="9" t="str">
        <f t="shared" ref="E67:E73" si="12">RIGHT(B67,LEN(B67)-IFERROR(SEARCH(" ",B67),LEN(B67)))</f>
        <v>barbatus divers</v>
      </c>
      <c r="F67" s="9" t="str">
        <f t="shared" si="9"/>
        <v>barbatus</v>
      </c>
      <c r="G67" s="9" t="str">
        <f t="shared" si="10"/>
        <v>divers</v>
      </c>
      <c r="H67" s="9" t="str">
        <f t="shared" si="11"/>
        <v>Dianthus barb divers</v>
      </c>
    </row>
    <row r="68" spans="1:8">
      <c r="A68" s="9">
        <v>102</v>
      </c>
      <c r="B68" s="9" t="s">
        <v>321</v>
      </c>
      <c r="C68" s="9" t="s">
        <v>322</v>
      </c>
      <c r="D68" s="9" t="str">
        <f t="shared" ref="D68:D73" si="13">LEFT(B68,SEARCH(" ",B68,1))</f>
        <v xml:space="preserve">Echinops </v>
      </c>
      <c r="E68" s="9" t="str">
        <f t="shared" si="12"/>
        <v>divers</v>
      </c>
      <c r="F68" s="9" t="str">
        <f t="shared" si="9"/>
        <v>divers</v>
      </c>
      <c r="G68" s="9" t="str">
        <f t="shared" si="10"/>
        <v>divers</v>
      </c>
      <c r="H68" s="9" t="str">
        <f t="shared" si="11"/>
        <v>Echinops  dive divers</v>
      </c>
    </row>
    <row r="69" spans="1:8">
      <c r="A69" s="9">
        <v>103</v>
      </c>
      <c r="B69" s="9" t="s">
        <v>323</v>
      </c>
      <c r="C69" s="9" t="s">
        <v>324</v>
      </c>
      <c r="D69" s="9" t="str">
        <f t="shared" si="13"/>
        <v xml:space="preserve">Eryngium </v>
      </c>
      <c r="E69" s="9" t="str">
        <f t="shared" si="12"/>
        <v>giganteum</v>
      </c>
      <c r="F69" s="9" t="str">
        <f t="shared" si="9"/>
        <v>giganteum</v>
      </c>
      <c r="G69" s="9" t="str">
        <f t="shared" si="10"/>
        <v>giganteum</v>
      </c>
      <c r="H69" s="9" t="str">
        <f t="shared" si="11"/>
        <v>Eryngium  giga giganteum</v>
      </c>
    </row>
    <row r="70" spans="1:8">
      <c r="A70" s="9">
        <v>104</v>
      </c>
      <c r="B70" s="9" t="s">
        <v>325</v>
      </c>
      <c r="C70" s="9" t="s">
        <v>326</v>
      </c>
      <c r="D70" s="9" t="str">
        <f t="shared" si="13"/>
        <v xml:space="preserve">Coniferen </v>
      </c>
      <c r="E70" s="9" t="str">
        <f t="shared" si="12"/>
        <v>snijgroen</v>
      </c>
      <c r="F70" s="9" t="str">
        <f t="shared" si="9"/>
        <v>snijgroen</v>
      </c>
      <c r="G70" s="9" t="str">
        <f t="shared" si="10"/>
        <v>snijgroen</v>
      </c>
      <c r="H70" s="9" t="str">
        <f t="shared" si="11"/>
        <v>Coniferen  snij snijgroen</v>
      </c>
    </row>
    <row r="71" spans="1:8">
      <c r="A71" s="9">
        <v>105</v>
      </c>
      <c r="B71" s="9" t="s">
        <v>327</v>
      </c>
      <c r="C71" s="9" t="s">
        <v>328</v>
      </c>
      <c r="D71" s="9" t="str">
        <f t="shared" si="13"/>
        <v xml:space="preserve">Chrys.Indicum </v>
      </c>
      <c r="E71" s="9" t="str">
        <f t="shared" si="12"/>
        <v>Grp tros 'Albert Heyn'</v>
      </c>
      <c r="F71" s="9" t="str">
        <f t="shared" si="9"/>
        <v>Grp</v>
      </c>
      <c r="G71" s="9" t="str">
        <f t="shared" si="10"/>
        <v>Heyn'</v>
      </c>
      <c r="H71" s="9" t="str">
        <f t="shared" si="11"/>
        <v>Chrys.Indicum  Grp Heyn'</v>
      </c>
    </row>
    <row r="72" spans="1:8">
      <c r="A72" s="9">
        <v>106</v>
      </c>
      <c r="B72" s="9" t="s">
        <v>329</v>
      </c>
      <c r="C72" s="9" t="s">
        <v>330</v>
      </c>
      <c r="D72" s="9" t="str">
        <f t="shared" si="13"/>
        <v xml:space="preserve">Chênedivers </v>
      </c>
      <c r="E72" s="9" t="str">
        <f t="shared" si="12"/>
        <v>per bos</v>
      </c>
      <c r="F72" s="9" t="str">
        <f t="shared" si="9"/>
        <v>per</v>
      </c>
      <c r="G72" s="9" t="str">
        <f t="shared" si="10"/>
        <v>bos</v>
      </c>
      <c r="H72" s="9" t="str">
        <f t="shared" si="11"/>
        <v>Chênedivers  per bos</v>
      </c>
    </row>
    <row r="73" spans="1:8">
      <c r="A73" s="9">
        <v>107</v>
      </c>
      <c r="B73" s="9" t="s">
        <v>331</v>
      </c>
      <c r="C73" s="9" t="s">
        <v>332</v>
      </c>
      <c r="D73" s="9" t="str">
        <f t="shared" si="13"/>
        <v xml:space="preserve">Chrys.Indicum </v>
      </c>
      <c r="E73" s="9" t="str">
        <f t="shared" si="12"/>
        <v>Grp tros 'Tigerrag'</v>
      </c>
      <c r="F73" s="9" t="str">
        <f t="shared" si="9"/>
        <v>Grp</v>
      </c>
      <c r="G73" s="9" t="str">
        <f t="shared" si="10"/>
        <v>'Tigerrag'</v>
      </c>
      <c r="H73" s="9" t="str">
        <f t="shared" si="11"/>
        <v>Chrys.Indicum  Grp 'Tigerrag'</v>
      </c>
    </row>
  </sheetData>
  <mergeCells count="1">
    <mergeCell ref="F1: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83"/>
  <sheetViews>
    <sheetView tabSelected="1" workbookViewId="0">
      <selection activeCell="M16" sqref="M16"/>
    </sheetView>
  </sheetViews>
  <sheetFormatPr baseColWidth="10" defaultColWidth="9" defaultRowHeight="14.5"/>
  <cols>
    <col min="1" max="3" width="9" customWidth="1"/>
    <col min="4" max="4" width="34.1796875" bestFit="1" customWidth="1"/>
    <col min="6" max="8" width="0" hidden="1" customWidth="1"/>
  </cols>
  <sheetData>
    <row r="1" spans="1:13">
      <c r="A1" s="2" t="s">
        <v>1</v>
      </c>
      <c r="B1" s="2" t="s">
        <v>2</v>
      </c>
      <c r="C1" s="2" t="s">
        <v>3</v>
      </c>
      <c r="D1" s="3" t="s">
        <v>4</v>
      </c>
      <c r="E1" s="2" t="s">
        <v>5</v>
      </c>
      <c r="F1" s="2" t="s">
        <v>6</v>
      </c>
      <c r="G1" s="2" t="s">
        <v>7</v>
      </c>
      <c r="H1" s="2" t="s">
        <v>8</v>
      </c>
      <c r="I1" s="2" t="s">
        <v>9</v>
      </c>
      <c r="J1" s="2" t="s">
        <v>10</v>
      </c>
      <c r="L1" s="2" t="s">
        <v>333</v>
      </c>
    </row>
    <row r="2" spans="1:13" ht="29">
      <c r="A2" s="4" t="s">
        <v>11</v>
      </c>
      <c r="B2" s="5" t="s">
        <v>0</v>
      </c>
      <c r="L2" t="s">
        <v>334</v>
      </c>
    </row>
    <row r="3" spans="1:13">
      <c r="A3" s="6">
        <v>1</v>
      </c>
      <c r="B3" s="6">
        <v>60</v>
      </c>
      <c r="C3" s="6">
        <v>60</v>
      </c>
      <c r="D3" s="1" t="s">
        <v>12</v>
      </c>
      <c r="E3" s="6">
        <v>104247</v>
      </c>
      <c r="F3" s="6"/>
      <c r="G3" s="6">
        <v>80</v>
      </c>
      <c r="H3" s="6" t="s">
        <v>13</v>
      </c>
      <c r="I3" s="7">
        <v>0.37</v>
      </c>
      <c r="J3" s="7">
        <v>22.2</v>
      </c>
      <c r="L3" t="str">
        <f>IFERROR(VLOOKUP(E3,Code!A:H,8,0),"")</f>
        <v>Anemone  dive divers</v>
      </c>
      <c r="M3" s="13"/>
    </row>
    <row r="4" spans="1:13">
      <c r="A4" s="6">
        <v>1</v>
      </c>
      <c r="B4" s="6">
        <v>60</v>
      </c>
      <c r="C4" s="6">
        <v>60</v>
      </c>
      <c r="D4" s="1" t="s">
        <v>14</v>
      </c>
      <c r="E4" s="6">
        <v>11</v>
      </c>
      <c r="F4" s="6"/>
      <c r="G4" s="6">
        <v>80</v>
      </c>
      <c r="H4" s="6" t="s">
        <v>13</v>
      </c>
      <c r="I4" s="7">
        <v>0.34</v>
      </c>
      <c r="J4" s="7">
        <v>20.399999999999999</v>
      </c>
      <c r="L4" t="str">
        <f>IFERROR(VLOOKUP(E4,Code!A:H,8,0),"")</f>
        <v>Tulipe  Triu 'Winterberg'</v>
      </c>
      <c r="M4" s="13"/>
    </row>
    <row r="5" spans="1:13">
      <c r="A5" s="6">
        <v>1</v>
      </c>
      <c r="B5" s="6">
        <v>60</v>
      </c>
      <c r="C5" s="6">
        <v>60</v>
      </c>
      <c r="D5" s="1" t="s">
        <v>15</v>
      </c>
      <c r="E5" s="6" t="s">
        <v>16</v>
      </c>
      <c r="F5" s="6"/>
      <c r="G5" s="6">
        <v>80</v>
      </c>
      <c r="H5" s="6" t="s">
        <v>13</v>
      </c>
      <c r="I5" s="7">
        <v>0.46</v>
      </c>
      <c r="J5" s="7">
        <v>27.6</v>
      </c>
      <c r="L5" t="str">
        <f>IFERROR(VLOOKUP(E5,Code!A:H,8,0),"")</f>
        <v/>
      </c>
      <c r="M5" s="13"/>
    </row>
    <row r="6" spans="1:13">
      <c r="A6" s="6">
        <v>1</v>
      </c>
      <c r="B6" s="6">
        <v>60</v>
      </c>
      <c r="C6" s="6">
        <v>60</v>
      </c>
      <c r="D6" s="1" t="s">
        <v>17</v>
      </c>
      <c r="E6" s="6" t="s">
        <v>18</v>
      </c>
      <c r="F6" s="6"/>
      <c r="G6" s="6">
        <v>80</v>
      </c>
      <c r="H6" s="6" t="s">
        <v>13</v>
      </c>
      <c r="I6" s="7">
        <v>0.39</v>
      </c>
      <c r="J6" s="7">
        <v>23.4</v>
      </c>
      <c r="L6" t="str">
        <f>IFERROR(VLOOKUP(E6,Code!A:H,8,0),"")</f>
        <v/>
      </c>
      <c r="M6" s="13"/>
    </row>
    <row r="7" spans="1:13">
      <c r="A7" s="6">
        <v>2</v>
      </c>
      <c r="B7" s="6">
        <v>40</v>
      </c>
      <c r="C7" s="6">
        <v>80</v>
      </c>
      <c r="D7" s="1" t="s">
        <v>19</v>
      </c>
      <c r="E7" s="6" t="s">
        <v>20</v>
      </c>
      <c r="F7" s="6"/>
      <c r="G7" s="6">
        <v>80</v>
      </c>
      <c r="H7" s="6" t="s">
        <v>13</v>
      </c>
      <c r="I7" s="7">
        <v>0.46</v>
      </c>
      <c r="J7" s="7">
        <v>36.799999999999997</v>
      </c>
      <c r="L7" t="str">
        <f>IFERROR(VLOOKUP(E7,Code!A:H,8,0),"")</f>
        <v/>
      </c>
      <c r="M7" s="13"/>
    </row>
    <row r="8" spans="1:13">
      <c r="A8" s="6">
        <v>1</v>
      </c>
      <c r="B8" s="6">
        <v>12</v>
      </c>
      <c r="C8" s="6">
        <v>12</v>
      </c>
      <c r="D8" s="1" t="s">
        <v>21</v>
      </c>
      <c r="E8" s="6" t="s">
        <v>22</v>
      </c>
      <c r="F8" s="6" t="s">
        <v>23</v>
      </c>
      <c r="G8" s="6">
        <v>0</v>
      </c>
      <c r="H8" s="6" t="s">
        <v>13</v>
      </c>
      <c r="I8" s="7">
        <v>0.72</v>
      </c>
      <c r="J8" s="7">
        <v>8.64</v>
      </c>
      <c r="L8" t="str">
        <f>IFERROR(VLOOKUP(E8,Code!A:H,8,0),"")</f>
        <v/>
      </c>
      <c r="M8" s="13"/>
    </row>
    <row r="9" spans="1:13">
      <c r="A9" s="6">
        <v>1</v>
      </c>
      <c r="B9" s="6">
        <v>12</v>
      </c>
      <c r="C9" s="6">
        <v>12</v>
      </c>
      <c r="D9" s="1" t="s">
        <v>24</v>
      </c>
      <c r="E9" s="6" t="s">
        <v>25</v>
      </c>
      <c r="F9" s="6" t="s">
        <v>23</v>
      </c>
      <c r="G9" s="6">
        <v>0</v>
      </c>
      <c r="H9" s="6" t="s">
        <v>13</v>
      </c>
      <c r="I9" s="7">
        <v>0.75</v>
      </c>
      <c r="J9" s="7">
        <v>9</v>
      </c>
      <c r="L9" t="str">
        <f>IFERROR(VLOOKUP(E9,Code!A:H,8,0),"")</f>
        <v/>
      </c>
      <c r="M9" s="13"/>
    </row>
    <row r="10" spans="1:13">
      <c r="A10" s="6">
        <v>1</v>
      </c>
      <c r="B10" s="6">
        <v>12</v>
      </c>
      <c r="C10" s="6">
        <v>12</v>
      </c>
      <c r="D10" s="1" t="s">
        <v>26</v>
      </c>
      <c r="E10" s="6" t="s">
        <v>27</v>
      </c>
      <c r="F10" s="6" t="s">
        <v>23</v>
      </c>
      <c r="G10" s="6">
        <v>0</v>
      </c>
      <c r="H10" s="6" t="s">
        <v>13</v>
      </c>
      <c r="I10" s="7">
        <v>0.7</v>
      </c>
      <c r="J10" s="7">
        <v>8.4</v>
      </c>
      <c r="L10" t="str">
        <f>IFERROR(VLOOKUP(E10,Code!A:H,8,0),"")</f>
        <v/>
      </c>
      <c r="M10" s="13"/>
    </row>
    <row r="11" spans="1:13">
      <c r="A11" s="6">
        <v>3</v>
      </c>
      <c r="B11" s="6">
        <v>12</v>
      </c>
      <c r="C11" s="6">
        <v>36</v>
      </c>
      <c r="D11" s="1" t="s">
        <v>28</v>
      </c>
      <c r="E11" s="6" t="s">
        <v>29</v>
      </c>
      <c r="F11" s="6" t="s">
        <v>23</v>
      </c>
      <c r="G11" s="6">
        <v>45</v>
      </c>
      <c r="H11" s="6" t="s">
        <v>13</v>
      </c>
      <c r="I11" s="7">
        <v>0.53</v>
      </c>
      <c r="J11" s="7">
        <v>19.079999999999998</v>
      </c>
      <c r="L11" t="str">
        <f>IFERROR(VLOOKUP(E11,Code!A:H,8,0),"")</f>
        <v/>
      </c>
      <c r="M11" s="13"/>
    </row>
    <row r="12" spans="1:13">
      <c r="A12" s="6">
        <v>3</v>
      </c>
      <c r="B12" s="6">
        <v>12</v>
      </c>
      <c r="C12" s="6">
        <v>36</v>
      </c>
      <c r="D12" s="1" t="s">
        <v>30</v>
      </c>
      <c r="E12" s="6" t="s">
        <v>31</v>
      </c>
      <c r="F12" s="6" t="s">
        <v>23</v>
      </c>
      <c r="G12" s="6">
        <v>0</v>
      </c>
      <c r="H12" s="6" t="s">
        <v>13</v>
      </c>
      <c r="I12" s="7">
        <v>0.52</v>
      </c>
      <c r="J12" s="7">
        <v>18.72</v>
      </c>
      <c r="L12" t="str">
        <f>IFERROR(VLOOKUP(E12,Code!A:H,8,0),"")</f>
        <v/>
      </c>
      <c r="M12" s="13"/>
    </row>
    <row r="13" spans="1:13">
      <c r="A13" s="6">
        <v>1</v>
      </c>
      <c r="B13" s="6">
        <v>12</v>
      </c>
      <c r="C13" s="6">
        <v>12</v>
      </c>
      <c r="D13" s="1" t="s">
        <v>32</v>
      </c>
      <c r="E13" s="6" t="s">
        <v>33</v>
      </c>
      <c r="F13" s="6" t="s">
        <v>23</v>
      </c>
      <c r="G13" s="6">
        <v>50</v>
      </c>
      <c r="H13" s="6" t="s">
        <v>13</v>
      </c>
      <c r="I13" s="7">
        <v>0.86</v>
      </c>
      <c r="J13" s="7">
        <v>10.32</v>
      </c>
      <c r="L13" t="str">
        <f>IFERROR(VLOOKUP(E13,Code!A:H,8,0),"")</f>
        <v/>
      </c>
      <c r="M13" s="13"/>
    </row>
    <row r="14" spans="1:13">
      <c r="A14" s="6">
        <v>2</v>
      </c>
      <c r="B14" s="6">
        <v>80</v>
      </c>
      <c r="C14" s="6">
        <v>160</v>
      </c>
      <c r="D14" s="1" t="s">
        <v>34</v>
      </c>
      <c r="E14" s="6" t="s">
        <v>35</v>
      </c>
      <c r="F14" s="6"/>
      <c r="G14" s="6">
        <v>80</v>
      </c>
      <c r="H14" s="6" t="s">
        <v>13</v>
      </c>
      <c r="I14" s="7">
        <v>0.32</v>
      </c>
      <c r="J14" s="7">
        <v>51.2</v>
      </c>
      <c r="L14" t="str">
        <f>IFERROR(VLOOKUP(E14,Code!A:H,8,0),"")</f>
        <v/>
      </c>
    </row>
    <row r="15" spans="1:13">
      <c r="A15" s="6">
        <v>1</v>
      </c>
      <c r="B15" s="6">
        <v>100</v>
      </c>
      <c r="C15" s="6">
        <v>100</v>
      </c>
      <c r="D15" s="1" t="s">
        <v>36</v>
      </c>
      <c r="E15" s="6" t="s">
        <v>37</v>
      </c>
      <c r="F15" s="6"/>
      <c r="G15" s="6">
        <v>35</v>
      </c>
      <c r="H15" s="6" t="s">
        <v>13</v>
      </c>
      <c r="I15" s="7">
        <v>0.17</v>
      </c>
      <c r="J15" s="7">
        <v>17</v>
      </c>
      <c r="L15" t="str">
        <f>IFERROR(VLOOKUP(E15,Code!A:H,8,0),"")</f>
        <v/>
      </c>
    </row>
    <row r="16" spans="1:13">
      <c r="A16" s="6">
        <v>1</v>
      </c>
      <c r="B16" s="6">
        <v>50</v>
      </c>
      <c r="C16" s="6">
        <v>50</v>
      </c>
      <c r="D16" s="1" t="s">
        <v>38</v>
      </c>
      <c r="E16" s="6" t="s">
        <v>39</v>
      </c>
      <c r="F16" s="6"/>
      <c r="G16" s="6">
        <v>70</v>
      </c>
      <c r="H16" s="6" t="s">
        <v>13</v>
      </c>
      <c r="I16" s="7">
        <v>0.57999999999999996</v>
      </c>
      <c r="J16" s="7">
        <v>29</v>
      </c>
      <c r="L16" t="e">
        <f>VLOOKUP(E16,Code!A:H,8,0)</f>
        <v>#N/A</v>
      </c>
      <c r="M16" s="16" t="s">
        <v>335</v>
      </c>
    </row>
    <row r="17" spans="1:12">
      <c r="A17" s="6">
        <v>2</v>
      </c>
      <c r="B17" s="6">
        <v>30</v>
      </c>
      <c r="C17" s="6">
        <v>60</v>
      </c>
      <c r="D17" s="1" t="s">
        <v>40</v>
      </c>
      <c r="E17" s="6" t="s">
        <v>41</v>
      </c>
      <c r="F17" s="6"/>
      <c r="G17" s="6">
        <v>70</v>
      </c>
      <c r="H17" s="6" t="s">
        <v>13</v>
      </c>
      <c r="I17" s="7">
        <v>0.35</v>
      </c>
      <c r="J17" s="7">
        <v>21</v>
      </c>
      <c r="L17" t="e">
        <f>VLOOKUP(E17,Code!A:H,8,0)</f>
        <v>#N/A</v>
      </c>
    </row>
    <row r="18" spans="1:12">
      <c r="A18" s="6">
        <v>2</v>
      </c>
      <c r="B18" s="6">
        <v>60</v>
      </c>
      <c r="C18" s="6">
        <v>120</v>
      </c>
      <c r="D18" s="1" t="s">
        <v>42</v>
      </c>
      <c r="E18" s="6" t="s">
        <v>43</v>
      </c>
      <c r="F18" s="6"/>
      <c r="G18" s="6">
        <v>45</v>
      </c>
      <c r="H18" s="6" t="s">
        <v>13</v>
      </c>
      <c r="I18" s="7">
        <v>0.16</v>
      </c>
      <c r="J18" s="7">
        <v>19.2</v>
      </c>
      <c r="L18" t="e">
        <f>VLOOKUP(E18,Code!A:H,8,0)</f>
        <v>#N/A</v>
      </c>
    </row>
    <row r="19" spans="1:12">
      <c r="A19" s="6">
        <v>1</v>
      </c>
      <c r="B19" s="6">
        <v>75</v>
      </c>
      <c r="C19" s="6">
        <v>75</v>
      </c>
      <c r="D19" s="1" t="s">
        <v>44</v>
      </c>
      <c r="E19" s="6" t="s">
        <v>45</v>
      </c>
      <c r="F19" s="6"/>
      <c r="G19" s="6">
        <v>55</v>
      </c>
      <c r="H19" s="6" t="s">
        <v>13</v>
      </c>
      <c r="I19" s="7">
        <v>0.26</v>
      </c>
      <c r="J19" s="7">
        <v>19.5</v>
      </c>
      <c r="L19" t="e">
        <f>VLOOKUP(E19,Code!A:H,8,0)</f>
        <v>#N/A</v>
      </c>
    </row>
    <row r="20" spans="1:12">
      <c r="A20" s="6">
        <v>1</v>
      </c>
      <c r="B20" s="6">
        <v>75</v>
      </c>
      <c r="C20" s="6">
        <v>75</v>
      </c>
      <c r="D20" s="1" t="s">
        <v>46</v>
      </c>
      <c r="E20" s="6" t="s">
        <v>47</v>
      </c>
      <c r="F20" s="6"/>
      <c r="G20" s="6">
        <v>55</v>
      </c>
      <c r="H20" s="6" t="s">
        <v>13</v>
      </c>
      <c r="I20" s="7">
        <v>0.33</v>
      </c>
      <c r="J20" s="7">
        <v>24.75</v>
      </c>
      <c r="L20" t="e">
        <f>VLOOKUP(E20,Code!A:H,8,0)</f>
        <v>#N/A</v>
      </c>
    </row>
    <row r="21" spans="1:12">
      <c r="A21" s="6">
        <v>1</v>
      </c>
      <c r="B21" s="6">
        <v>75</v>
      </c>
      <c r="C21" s="6">
        <v>75</v>
      </c>
      <c r="D21" s="1" t="s">
        <v>48</v>
      </c>
      <c r="E21" s="6" t="s">
        <v>49</v>
      </c>
      <c r="F21" s="6"/>
      <c r="G21" s="6">
        <v>55</v>
      </c>
      <c r="H21" s="6" t="s">
        <v>13</v>
      </c>
      <c r="I21" s="7">
        <v>0.2</v>
      </c>
      <c r="J21" s="7">
        <v>15</v>
      </c>
      <c r="L21" t="e">
        <f>VLOOKUP(E21,Code!A:H,8,0)</f>
        <v>#N/A</v>
      </c>
    </row>
    <row r="22" spans="1:12">
      <c r="A22" s="6">
        <v>1</v>
      </c>
      <c r="B22" s="6">
        <v>75</v>
      </c>
      <c r="C22" s="6">
        <v>75</v>
      </c>
      <c r="D22" s="1" t="s">
        <v>50</v>
      </c>
      <c r="E22" s="6" t="s">
        <v>51</v>
      </c>
      <c r="F22" s="6"/>
      <c r="G22" s="6">
        <v>55</v>
      </c>
      <c r="H22" s="6" t="s">
        <v>13</v>
      </c>
      <c r="I22" s="7">
        <v>0.33</v>
      </c>
      <c r="J22" s="7">
        <v>24.75</v>
      </c>
      <c r="L22" t="e">
        <f>VLOOKUP(E22,Code!A:H,8,0)</f>
        <v>#N/A</v>
      </c>
    </row>
    <row r="23" spans="1:12">
      <c r="A23" s="6">
        <v>1</v>
      </c>
      <c r="B23" s="6">
        <v>75</v>
      </c>
      <c r="C23" s="6">
        <v>75</v>
      </c>
      <c r="D23" s="1" t="s">
        <v>52</v>
      </c>
      <c r="E23" s="6" t="s">
        <v>53</v>
      </c>
      <c r="F23" s="6"/>
      <c r="G23" s="6">
        <v>55</v>
      </c>
      <c r="H23" s="6" t="s">
        <v>13</v>
      </c>
      <c r="I23" s="7">
        <v>0.28999999999999998</v>
      </c>
      <c r="J23" s="7">
        <v>21.75</v>
      </c>
      <c r="L23" t="e">
        <f>VLOOKUP(E23,Code!A:H,8,0)</f>
        <v>#N/A</v>
      </c>
    </row>
    <row r="24" spans="1:12">
      <c r="A24" s="6">
        <v>1</v>
      </c>
      <c r="B24" s="6">
        <v>75</v>
      </c>
      <c r="C24" s="6">
        <v>75</v>
      </c>
      <c r="D24" s="1" t="s">
        <v>54</v>
      </c>
      <c r="E24" s="6" t="s">
        <v>55</v>
      </c>
      <c r="F24" s="6"/>
      <c r="G24" s="6">
        <v>55</v>
      </c>
      <c r="H24" s="6" t="s">
        <v>13</v>
      </c>
      <c r="I24" s="7">
        <v>0.33</v>
      </c>
      <c r="J24" s="7">
        <v>24.75</v>
      </c>
      <c r="L24" t="e">
        <f>VLOOKUP(E24,Code!A:H,8,0)</f>
        <v>#N/A</v>
      </c>
    </row>
    <row r="25" spans="1:12">
      <c r="A25" s="6">
        <v>1</v>
      </c>
      <c r="B25" s="6">
        <v>80</v>
      </c>
      <c r="C25" s="6">
        <v>80</v>
      </c>
      <c r="D25" s="1" t="s">
        <v>56</v>
      </c>
      <c r="E25" s="6" t="s">
        <v>57</v>
      </c>
      <c r="F25" s="6"/>
      <c r="G25" s="6">
        <v>70</v>
      </c>
      <c r="H25" s="6" t="s">
        <v>13</v>
      </c>
      <c r="I25" s="7">
        <v>0.3</v>
      </c>
      <c r="J25" s="7">
        <v>24</v>
      </c>
      <c r="L25" t="e">
        <f>VLOOKUP(E25,Code!A:H,8,0)</f>
        <v>#N/A</v>
      </c>
    </row>
    <row r="26" spans="1:12">
      <c r="A26" s="6">
        <v>1</v>
      </c>
      <c r="B26" s="6">
        <v>80</v>
      </c>
      <c r="C26" s="6">
        <v>80</v>
      </c>
      <c r="D26" s="1" t="s">
        <v>58</v>
      </c>
      <c r="E26" s="6" t="s">
        <v>59</v>
      </c>
      <c r="F26" s="6"/>
      <c r="G26" s="6">
        <v>65</v>
      </c>
      <c r="H26" s="6" t="s">
        <v>13</v>
      </c>
      <c r="I26" s="7">
        <v>0.34</v>
      </c>
      <c r="J26" s="7">
        <v>27.2</v>
      </c>
      <c r="L26" t="e">
        <f>VLOOKUP(E26,Code!A:H,8,0)</f>
        <v>#N/A</v>
      </c>
    </row>
    <row r="27" spans="1:12">
      <c r="A27" s="6">
        <v>2</v>
      </c>
      <c r="B27" s="6">
        <v>25</v>
      </c>
      <c r="C27" s="6">
        <v>50</v>
      </c>
      <c r="D27" s="1" t="s">
        <v>60</v>
      </c>
      <c r="E27" s="6" t="s">
        <v>61</v>
      </c>
      <c r="F27" s="6" t="s">
        <v>62</v>
      </c>
      <c r="G27" s="6">
        <v>0</v>
      </c>
      <c r="H27" s="6" t="s">
        <v>13</v>
      </c>
      <c r="I27" s="7">
        <v>2.4500000000000002</v>
      </c>
      <c r="J27" s="7">
        <v>122.5</v>
      </c>
      <c r="L27" t="e">
        <f>VLOOKUP(E27,Code!A:H,8,0)</f>
        <v>#N/A</v>
      </c>
    </row>
    <row r="28" spans="1:12">
      <c r="A28" s="6">
        <v>1</v>
      </c>
      <c r="B28" s="6">
        <v>5</v>
      </c>
      <c r="C28" s="6">
        <v>5</v>
      </c>
      <c r="D28" s="1" t="s">
        <v>63</v>
      </c>
      <c r="E28" s="6" t="s">
        <v>64</v>
      </c>
      <c r="F28" s="6" t="s">
        <v>62</v>
      </c>
      <c r="G28" s="6">
        <v>80</v>
      </c>
      <c r="H28" s="6" t="s">
        <v>13</v>
      </c>
      <c r="I28" s="7">
        <v>1</v>
      </c>
      <c r="J28" s="7">
        <v>5</v>
      </c>
      <c r="L28" t="e">
        <f>VLOOKUP(E28,Code!A:H,8,0)</f>
        <v>#N/A</v>
      </c>
    </row>
    <row r="29" spans="1:12">
      <c r="A29" s="6">
        <v>1</v>
      </c>
      <c r="B29" s="6">
        <v>6</v>
      </c>
      <c r="C29" s="6">
        <v>6</v>
      </c>
      <c r="D29" s="1" t="s">
        <v>65</v>
      </c>
      <c r="E29" s="6" t="s">
        <v>66</v>
      </c>
      <c r="F29" s="6" t="s">
        <v>67</v>
      </c>
      <c r="G29" s="6">
        <v>80</v>
      </c>
      <c r="H29" s="6" t="s">
        <v>13</v>
      </c>
      <c r="I29" s="7">
        <v>4.7</v>
      </c>
      <c r="J29" s="7">
        <v>28.2</v>
      </c>
      <c r="L29" t="e">
        <f>VLOOKUP(E29,Code!A:H,8,0)</f>
        <v>#N/A</v>
      </c>
    </row>
    <row r="30" spans="1:12">
      <c r="A30" s="6">
        <v>1</v>
      </c>
      <c r="B30" s="6">
        <v>100</v>
      </c>
      <c r="C30" s="6">
        <v>100</v>
      </c>
      <c r="D30" s="1" t="s">
        <v>68</v>
      </c>
      <c r="E30" s="6" t="s">
        <v>69</v>
      </c>
      <c r="F30" s="6"/>
      <c r="G30" s="6">
        <v>55</v>
      </c>
      <c r="H30" s="6" t="s">
        <v>13</v>
      </c>
      <c r="I30" s="7">
        <v>0.16</v>
      </c>
      <c r="J30" s="7">
        <v>16</v>
      </c>
      <c r="L30" t="e">
        <f>VLOOKUP(E30,Code!A:H,8,0)</f>
        <v>#N/A</v>
      </c>
    </row>
    <row r="31" spans="1:12">
      <c r="A31" s="6">
        <v>1</v>
      </c>
      <c r="B31" s="6">
        <v>100</v>
      </c>
      <c r="C31" s="6">
        <v>100</v>
      </c>
      <c r="D31" s="1" t="s">
        <v>70</v>
      </c>
      <c r="E31" s="6" t="s">
        <v>71</v>
      </c>
      <c r="F31" s="6"/>
      <c r="G31" s="6">
        <v>55</v>
      </c>
      <c r="H31" s="6" t="s">
        <v>13</v>
      </c>
      <c r="I31" s="7">
        <v>0.15</v>
      </c>
      <c r="J31" s="7">
        <v>15</v>
      </c>
      <c r="L31" t="e">
        <f>VLOOKUP(E31,Code!A:H,8,0)</f>
        <v>#N/A</v>
      </c>
    </row>
    <row r="32" spans="1:12">
      <c r="A32" s="6">
        <v>1</v>
      </c>
      <c r="B32" s="6">
        <v>100</v>
      </c>
      <c r="C32" s="6">
        <v>100</v>
      </c>
      <c r="D32" s="1" t="s">
        <v>72</v>
      </c>
      <c r="E32" s="6" t="s">
        <v>73</v>
      </c>
      <c r="F32" s="6"/>
      <c r="G32" s="6">
        <v>60</v>
      </c>
      <c r="H32" s="6" t="s">
        <v>13</v>
      </c>
      <c r="I32" s="7">
        <v>0.13</v>
      </c>
      <c r="J32" s="7">
        <v>13</v>
      </c>
      <c r="L32" t="e">
        <f>VLOOKUP(E32,Code!A:H,8,0)</f>
        <v>#N/A</v>
      </c>
    </row>
    <row r="33" spans="1:12">
      <c r="A33" s="6">
        <v>2</v>
      </c>
      <c r="B33" s="6">
        <v>50</v>
      </c>
      <c r="C33" s="6">
        <v>100</v>
      </c>
      <c r="D33" s="1" t="s">
        <v>74</v>
      </c>
      <c r="E33" s="6" t="s">
        <v>75</v>
      </c>
      <c r="F33" s="6"/>
      <c r="G33" s="6">
        <v>60</v>
      </c>
      <c r="H33" s="6" t="s">
        <v>13</v>
      </c>
      <c r="I33" s="7">
        <v>0.38</v>
      </c>
      <c r="J33" s="7">
        <v>38</v>
      </c>
      <c r="L33" t="e">
        <f>VLOOKUP(E33,Code!A:H,8,0)</f>
        <v>#N/A</v>
      </c>
    </row>
    <row r="34" spans="1:12">
      <c r="A34" s="6">
        <v>1</v>
      </c>
      <c r="B34" s="6">
        <v>80</v>
      </c>
      <c r="C34" s="6">
        <v>80</v>
      </c>
      <c r="D34" s="1" t="s">
        <v>76</v>
      </c>
      <c r="E34" s="6" t="s">
        <v>77</v>
      </c>
      <c r="F34" s="6"/>
      <c r="G34" s="6">
        <v>65</v>
      </c>
      <c r="H34" s="6" t="s">
        <v>13</v>
      </c>
      <c r="I34" s="7">
        <v>0.21</v>
      </c>
      <c r="J34" s="7">
        <v>16.8</v>
      </c>
      <c r="L34" t="e">
        <f>VLOOKUP(E34,Code!A:H,8,0)</f>
        <v>#N/A</v>
      </c>
    </row>
    <row r="35" spans="1:12">
      <c r="A35" s="6">
        <v>1</v>
      </c>
      <c r="B35" s="6">
        <v>80</v>
      </c>
      <c r="C35" s="6">
        <v>80</v>
      </c>
      <c r="D35" s="1" t="s">
        <v>78</v>
      </c>
      <c r="E35" s="6" t="s">
        <v>79</v>
      </c>
      <c r="F35" s="6"/>
      <c r="G35" s="6">
        <v>65</v>
      </c>
      <c r="H35" s="6" t="s">
        <v>13</v>
      </c>
      <c r="I35" s="7">
        <v>0.28999999999999998</v>
      </c>
      <c r="J35" s="7">
        <v>23.2</v>
      </c>
      <c r="L35" t="e">
        <f>VLOOKUP(E35,Code!A:H,8,0)</f>
        <v>#N/A</v>
      </c>
    </row>
    <row r="36" spans="1:12">
      <c r="A36" s="6">
        <v>1</v>
      </c>
      <c r="B36" s="6">
        <v>80</v>
      </c>
      <c r="C36" s="6">
        <v>80</v>
      </c>
      <c r="D36" s="1" t="s">
        <v>80</v>
      </c>
      <c r="E36" s="6" t="s">
        <v>81</v>
      </c>
      <c r="F36" s="6"/>
      <c r="G36" s="6">
        <v>60</v>
      </c>
      <c r="H36" s="6" t="s">
        <v>13</v>
      </c>
      <c r="I36" s="7">
        <v>0.33</v>
      </c>
      <c r="J36" s="7">
        <v>26.4</v>
      </c>
      <c r="L36" t="e">
        <f>VLOOKUP(E36,Code!A:H,8,0)</f>
        <v>#N/A</v>
      </c>
    </row>
    <row r="37" spans="1:12">
      <c r="A37" s="6">
        <v>1</v>
      </c>
      <c r="B37" s="6">
        <v>100</v>
      </c>
      <c r="C37" s="6">
        <v>100</v>
      </c>
      <c r="D37" s="1" t="s">
        <v>82</v>
      </c>
      <c r="E37" s="6" t="s">
        <v>83</v>
      </c>
      <c r="F37" s="6"/>
      <c r="G37" s="6">
        <v>60</v>
      </c>
      <c r="H37" s="6" t="s">
        <v>13</v>
      </c>
      <c r="I37" s="7">
        <v>0.26</v>
      </c>
      <c r="J37" s="7">
        <v>26</v>
      </c>
      <c r="L37" t="e">
        <f>VLOOKUP(E37,Code!A:H,8,0)</f>
        <v>#N/A</v>
      </c>
    </row>
    <row r="38" spans="1:12">
      <c r="A38" s="6">
        <v>1</v>
      </c>
      <c r="B38" s="6">
        <v>10</v>
      </c>
      <c r="C38" s="6">
        <v>10</v>
      </c>
      <c r="D38" s="1" t="s">
        <v>84</v>
      </c>
      <c r="E38" s="6" t="s">
        <v>85</v>
      </c>
      <c r="F38" s="6"/>
      <c r="G38" s="6">
        <v>60</v>
      </c>
      <c r="H38" s="6" t="s">
        <v>13</v>
      </c>
      <c r="I38" s="7">
        <v>1.35</v>
      </c>
      <c r="J38" s="7">
        <v>13.5</v>
      </c>
      <c r="L38" t="e">
        <f>VLOOKUP(E38,Code!A:H,8,0)</f>
        <v>#N/A</v>
      </c>
    </row>
    <row r="39" spans="1:12">
      <c r="A39" s="6">
        <v>1</v>
      </c>
      <c r="B39" s="6">
        <v>10</v>
      </c>
      <c r="C39" s="6">
        <v>10</v>
      </c>
      <c r="D39" s="1" t="s">
        <v>86</v>
      </c>
      <c r="E39" s="6" t="s">
        <v>87</v>
      </c>
      <c r="F39" s="6" t="s">
        <v>62</v>
      </c>
      <c r="G39" s="6">
        <v>60</v>
      </c>
      <c r="H39" s="6" t="s">
        <v>13</v>
      </c>
      <c r="I39" s="7">
        <v>1.95</v>
      </c>
      <c r="J39" s="7">
        <v>19.5</v>
      </c>
      <c r="L39" t="e">
        <f>VLOOKUP(E39,Code!A:H,8,0)</f>
        <v>#N/A</v>
      </c>
    </row>
    <row r="40" spans="1:12">
      <c r="A40" s="6">
        <v>1</v>
      </c>
      <c r="B40" s="6">
        <v>10</v>
      </c>
      <c r="C40" s="6">
        <v>10</v>
      </c>
      <c r="D40" s="1" t="s">
        <v>88</v>
      </c>
      <c r="E40" s="6" t="s">
        <v>89</v>
      </c>
      <c r="F40" s="6"/>
      <c r="G40" s="6">
        <v>60</v>
      </c>
      <c r="H40" s="6" t="s">
        <v>13</v>
      </c>
      <c r="I40" s="7">
        <v>1.45</v>
      </c>
      <c r="J40" s="7">
        <v>14.5</v>
      </c>
      <c r="L40" t="e">
        <f>VLOOKUP(E40,Code!A:H,8,0)</f>
        <v>#N/A</v>
      </c>
    </row>
    <row r="41" spans="1:12">
      <c r="A41" s="6">
        <v>2</v>
      </c>
      <c r="B41" s="6">
        <v>80</v>
      </c>
      <c r="C41" s="6">
        <v>160</v>
      </c>
      <c r="D41" s="1" t="s">
        <v>90</v>
      </c>
      <c r="E41" s="6" t="s">
        <v>91</v>
      </c>
      <c r="F41" s="6"/>
      <c r="G41" s="6">
        <v>80</v>
      </c>
      <c r="H41" s="6" t="s">
        <v>13</v>
      </c>
      <c r="I41" s="7">
        <v>0.3</v>
      </c>
      <c r="J41" s="7">
        <v>48</v>
      </c>
      <c r="L41" t="e">
        <f>VLOOKUP(E41,Code!A:H,8,0)</f>
        <v>#N/A</v>
      </c>
    </row>
    <row r="42" spans="1:12">
      <c r="A42" s="6">
        <v>2</v>
      </c>
      <c r="B42" s="6">
        <v>60</v>
      </c>
      <c r="C42" s="6">
        <v>120</v>
      </c>
      <c r="D42" s="1" t="s">
        <v>92</v>
      </c>
      <c r="E42" s="6" t="s">
        <v>93</v>
      </c>
      <c r="F42" s="6"/>
      <c r="G42" s="6">
        <v>80</v>
      </c>
      <c r="H42" s="6" t="s">
        <v>13</v>
      </c>
      <c r="I42" s="7">
        <v>0.59</v>
      </c>
      <c r="J42" s="7">
        <v>70.8</v>
      </c>
      <c r="L42" t="e">
        <f>VLOOKUP(E42,Code!A:H,8,0)</f>
        <v>#N/A</v>
      </c>
    </row>
    <row r="43" spans="1:12">
      <c r="A43" s="6">
        <v>2</v>
      </c>
      <c r="B43" s="6">
        <v>50</v>
      </c>
      <c r="C43" s="6">
        <v>100</v>
      </c>
      <c r="D43" s="1" t="s">
        <v>94</v>
      </c>
      <c r="E43" s="6" t="s">
        <v>95</v>
      </c>
      <c r="F43" s="6"/>
      <c r="G43" s="6">
        <v>75</v>
      </c>
      <c r="H43" s="6" t="s">
        <v>13</v>
      </c>
      <c r="I43" s="7">
        <v>0.45</v>
      </c>
      <c r="J43" s="7">
        <v>45</v>
      </c>
      <c r="L43" t="e">
        <f>VLOOKUP(E43,Code!A:H,8,0)</f>
        <v>#N/A</v>
      </c>
    </row>
    <row r="44" spans="1:12">
      <c r="A44" s="6">
        <v>1</v>
      </c>
      <c r="B44" s="6">
        <v>60</v>
      </c>
      <c r="C44" s="6">
        <v>60</v>
      </c>
      <c r="D44" s="1" t="s">
        <v>96</v>
      </c>
      <c r="E44" s="6" t="s">
        <v>97</v>
      </c>
      <c r="F44" s="6" t="s">
        <v>98</v>
      </c>
      <c r="G44" s="6">
        <v>45</v>
      </c>
      <c r="H44" s="6" t="s">
        <v>13</v>
      </c>
      <c r="I44" s="7">
        <v>0.15</v>
      </c>
      <c r="J44" s="7">
        <v>9</v>
      </c>
      <c r="L44" t="e">
        <f>VLOOKUP(E44,Code!A:H,8,0)</f>
        <v>#N/A</v>
      </c>
    </row>
    <row r="45" spans="1:12">
      <c r="A45" s="6">
        <v>1</v>
      </c>
      <c r="B45" s="6">
        <v>45</v>
      </c>
      <c r="C45" s="6">
        <v>45</v>
      </c>
      <c r="D45" s="1" t="s">
        <v>99</v>
      </c>
      <c r="E45" s="6" t="s">
        <v>100</v>
      </c>
      <c r="F45" s="6"/>
      <c r="G45" s="6">
        <v>45</v>
      </c>
      <c r="H45" s="6" t="s">
        <v>13</v>
      </c>
      <c r="I45" s="7">
        <v>0.27</v>
      </c>
      <c r="J45" s="7">
        <v>12.15</v>
      </c>
      <c r="L45" t="e">
        <f>VLOOKUP(E45,Code!A:H,8,0)</f>
        <v>#N/A</v>
      </c>
    </row>
    <row r="46" spans="1:12">
      <c r="A46" s="6">
        <v>1</v>
      </c>
      <c r="B46" s="6">
        <v>45</v>
      </c>
      <c r="C46" s="6">
        <v>45</v>
      </c>
      <c r="D46" s="1" t="s">
        <v>101</v>
      </c>
      <c r="E46" s="6" t="s">
        <v>102</v>
      </c>
      <c r="F46" s="6"/>
      <c r="G46" s="6">
        <v>50</v>
      </c>
      <c r="H46" s="6" t="s">
        <v>13</v>
      </c>
      <c r="I46" s="7">
        <v>0.25</v>
      </c>
      <c r="J46" s="7">
        <v>11.25</v>
      </c>
      <c r="L46" t="e">
        <f>VLOOKUP(E46,Code!A:H,8,0)</f>
        <v>#N/A</v>
      </c>
    </row>
    <row r="47" spans="1:12">
      <c r="A47" s="6">
        <v>1</v>
      </c>
      <c r="B47" s="6">
        <v>45</v>
      </c>
      <c r="C47" s="6">
        <v>45</v>
      </c>
      <c r="D47" s="1" t="s">
        <v>103</v>
      </c>
      <c r="E47" s="6" t="s">
        <v>104</v>
      </c>
      <c r="F47" s="6"/>
      <c r="G47" s="6">
        <v>45</v>
      </c>
      <c r="H47" s="6" t="s">
        <v>13</v>
      </c>
      <c r="I47" s="7">
        <v>0.23</v>
      </c>
      <c r="J47" s="7">
        <v>10.35</v>
      </c>
      <c r="L47" t="e">
        <f>VLOOKUP(E47,Code!A:H,8,0)</f>
        <v>#N/A</v>
      </c>
    </row>
    <row r="48" spans="1:12">
      <c r="A48" s="6">
        <v>1</v>
      </c>
      <c r="B48" s="6">
        <v>125</v>
      </c>
      <c r="C48" s="6">
        <v>125</v>
      </c>
      <c r="D48" s="1" t="s">
        <v>105</v>
      </c>
      <c r="E48" s="6" t="s">
        <v>106</v>
      </c>
      <c r="F48" s="6"/>
      <c r="G48" s="6">
        <v>80</v>
      </c>
      <c r="H48" s="6" t="s">
        <v>13</v>
      </c>
      <c r="I48" s="7">
        <v>0.28999999999999998</v>
      </c>
      <c r="J48" s="7">
        <v>36.25</v>
      </c>
      <c r="L48" t="e">
        <f>VLOOKUP(E48,Code!A:H,8,0)</f>
        <v>#N/A</v>
      </c>
    </row>
    <row r="49" spans="1:12">
      <c r="A49" s="6">
        <v>2</v>
      </c>
      <c r="B49" s="6">
        <v>10</v>
      </c>
      <c r="C49" s="6">
        <v>20</v>
      </c>
      <c r="D49" s="1" t="s">
        <v>107</v>
      </c>
      <c r="E49" s="6" t="s">
        <v>108</v>
      </c>
      <c r="F49" s="6"/>
      <c r="G49" s="6">
        <v>60</v>
      </c>
      <c r="H49" s="6" t="s">
        <v>13</v>
      </c>
      <c r="I49" s="7">
        <v>1.85</v>
      </c>
      <c r="J49" s="7">
        <v>37</v>
      </c>
      <c r="L49" t="e">
        <f>VLOOKUP(E49,Code!A:H,8,0)</f>
        <v>#N/A</v>
      </c>
    </row>
    <row r="50" spans="1:12">
      <c r="A50" s="6">
        <v>1</v>
      </c>
      <c r="B50" s="6">
        <v>75</v>
      </c>
      <c r="C50" s="6">
        <v>75</v>
      </c>
      <c r="D50" s="1" t="s">
        <v>109</v>
      </c>
      <c r="E50" s="6" t="s">
        <v>110</v>
      </c>
      <c r="F50" s="6"/>
      <c r="G50" s="6">
        <v>60</v>
      </c>
      <c r="H50" s="6" t="s">
        <v>13</v>
      </c>
      <c r="I50" s="7">
        <v>0.28000000000000003</v>
      </c>
      <c r="J50" s="7">
        <v>21</v>
      </c>
      <c r="L50" t="e">
        <f>VLOOKUP(E50,Code!A:H,8,0)</f>
        <v>#N/A</v>
      </c>
    </row>
    <row r="51" spans="1:12">
      <c r="A51" s="6">
        <v>1</v>
      </c>
      <c r="B51" s="6">
        <v>50</v>
      </c>
      <c r="C51" s="6">
        <v>50</v>
      </c>
      <c r="D51" s="1" t="s">
        <v>111</v>
      </c>
      <c r="E51" s="6" t="s">
        <v>112</v>
      </c>
      <c r="F51" s="6"/>
      <c r="G51" s="6">
        <v>60</v>
      </c>
      <c r="H51" s="6" t="s">
        <v>13</v>
      </c>
      <c r="I51" s="7">
        <v>0.32</v>
      </c>
      <c r="J51" s="7">
        <v>16</v>
      </c>
      <c r="L51" t="e">
        <f>VLOOKUP(E51,Code!A:H,8,0)</f>
        <v>#N/A</v>
      </c>
    </row>
    <row r="52" spans="1:12">
      <c r="A52" s="6">
        <v>1</v>
      </c>
      <c r="B52" s="6">
        <v>40</v>
      </c>
      <c r="C52" s="6">
        <v>40</v>
      </c>
      <c r="D52" s="1" t="s">
        <v>113</v>
      </c>
      <c r="E52" s="6" t="s">
        <v>114</v>
      </c>
      <c r="F52" s="6"/>
      <c r="G52" s="6">
        <v>70</v>
      </c>
      <c r="H52" s="6" t="s">
        <v>13</v>
      </c>
      <c r="I52" s="7">
        <v>0.7</v>
      </c>
      <c r="J52" s="7">
        <v>28</v>
      </c>
      <c r="L52" t="e">
        <f>VLOOKUP(E52,Code!A:H,8,0)</f>
        <v>#N/A</v>
      </c>
    </row>
    <row r="53" spans="1:12">
      <c r="A53" s="6">
        <v>3</v>
      </c>
      <c r="B53" s="6">
        <v>12</v>
      </c>
      <c r="C53" s="6">
        <v>36</v>
      </c>
      <c r="D53" s="1" t="s">
        <v>115</v>
      </c>
      <c r="E53" s="6" t="s">
        <v>116</v>
      </c>
      <c r="F53" s="6" t="s">
        <v>62</v>
      </c>
      <c r="G53" s="6">
        <v>0</v>
      </c>
      <c r="H53" s="6" t="s">
        <v>13</v>
      </c>
      <c r="I53" s="7">
        <v>1.8</v>
      </c>
      <c r="J53" s="7">
        <v>64.8</v>
      </c>
      <c r="L53" t="e">
        <f>VLOOKUP(E53,Code!A:H,8,0)</f>
        <v>#N/A</v>
      </c>
    </row>
    <row r="54" spans="1:12">
      <c r="A54" s="6">
        <v>1</v>
      </c>
      <c r="B54" s="6">
        <v>50</v>
      </c>
      <c r="C54" s="6">
        <v>50</v>
      </c>
      <c r="D54" s="1" t="s">
        <v>117</v>
      </c>
      <c r="E54" s="6" t="s">
        <v>118</v>
      </c>
      <c r="F54" s="6"/>
      <c r="G54" s="6">
        <v>60</v>
      </c>
      <c r="H54" s="6" t="s">
        <v>13</v>
      </c>
      <c r="I54" s="7">
        <v>0.25</v>
      </c>
      <c r="J54" s="7">
        <v>12.5</v>
      </c>
      <c r="L54" t="e">
        <f>VLOOKUP(E54,Code!A:H,8,0)</f>
        <v>#N/A</v>
      </c>
    </row>
    <row r="55" spans="1:12">
      <c r="A55" s="6">
        <v>1</v>
      </c>
      <c r="B55" s="6">
        <v>30</v>
      </c>
      <c r="C55" s="6">
        <v>30</v>
      </c>
      <c r="D55" s="1" t="s">
        <v>119</v>
      </c>
      <c r="E55" s="6" t="s">
        <v>120</v>
      </c>
      <c r="F55" s="6"/>
      <c r="G55" s="6">
        <v>40</v>
      </c>
      <c r="H55" s="6" t="s">
        <v>13</v>
      </c>
      <c r="I55" s="7">
        <v>0.63</v>
      </c>
      <c r="J55" s="7">
        <v>18.899999999999999</v>
      </c>
      <c r="L55" t="e">
        <f>VLOOKUP(E55,Code!A:H,8,0)</f>
        <v>#N/A</v>
      </c>
    </row>
    <row r="56" spans="1:12">
      <c r="A56" s="6">
        <v>1</v>
      </c>
      <c r="B56" s="6">
        <v>60</v>
      </c>
      <c r="C56" s="6">
        <v>60</v>
      </c>
      <c r="D56" s="1" t="s">
        <v>121</v>
      </c>
      <c r="E56" s="6" t="s">
        <v>122</v>
      </c>
      <c r="F56" s="6"/>
      <c r="G56" s="6">
        <v>90</v>
      </c>
      <c r="H56" s="6" t="s">
        <v>13</v>
      </c>
      <c r="I56" s="7">
        <v>0.44</v>
      </c>
      <c r="J56" s="7">
        <v>26.4</v>
      </c>
      <c r="L56" t="e">
        <f>VLOOKUP(E56,Code!A:H,8,0)</f>
        <v>#N/A</v>
      </c>
    </row>
    <row r="57" spans="1:12">
      <c r="A57" s="6">
        <v>1</v>
      </c>
      <c r="B57" s="6">
        <v>50</v>
      </c>
      <c r="C57" s="6">
        <v>50</v>
      </c>
      <c r="D57" s="1" t="s">
        <v>123</v>
      </c>
      <c r="E57" s="6" t="s">
        <v>124</v>
      </c>
      <c r="F57" s="6"/>
      <c r="G57" s="6">
        <v>90</v>
      </c>
      <c r="H57" s="6" t="s">
        <v>13</v>
      </c>
      <c r="I57" s="7">
        <v>0.34</v>
      </c>
      <c r="J57" s="7">
        <v>17</v>
      </c>
      <c r="L57" t="e">
        <f>VLOOKUP(E57,Code!A:H,8,0)</f>
        <v>#N/A</v>
      </c>
    </row>
    <row r="58" spans="1:12">
      <c r="A58" s="6">
        <v>2</v>
      </c>
      <c r="B58" s="6">
        <v>60</v>
      </c>
      <c r="C58" s="6">
        <v>120</v>
      </c>
      <c r="D58" s="1" t="s">
        <v>125</v>
      </c>
      <c r="E58" s="6" t="s">
        <v>126</v>
      </c>
      <c r="F58" s="6"/>
      <c r="G58" s="6">
        <v>90</v>
      </c>
      <c r="H58" s="6" t="s">
        <v>13</v>
      </c>
      <c r="I58" s="7">
        <v>0.39</v>
      </c>
      <c r="J58" s="7">
        <v>46.8</v>
      </c>
      <c r="L58" t="e">
        <f>VLOOKUP(E58,Code!A:H,8,0)</f>
        <v>#N/A</v>
      </c>
    </row>
    <row r="59" spans="1:12">
      <c r="A59" s="6">
        <v>2</v>
      </c>
      <c r="B59" s="6">
        <v>60</v>
      </c>
      <c r="C59" s="6">
        <v>120</v>
      </c>
      <c r="D59" s="1" t="s">
        <v>127</v>
      </c>
      <c r="E59" s="6" t="s">
        <v>128</v>
      </c>
      <c r="F59" s="6"/>
      <c r="G59" s="6">
        <v>95</v>
      </c>
      <c r="H59" s="6" t="s">
        <v>13</v>
      </c>
      <c r="I59" s="7">
        <v>0.5</v>
      </c>
      <c r="J59" s="7">
        <v>60</v>
      </c>
      <c r="L59" t="e">
        <f>VLOOKUP(E59,Code!A:H,8,0)</f>
        <v>#N/A</v>
      </c>
    </row>
    <row r="60" spans="1:12">
      <c r="A60" s="6">
        <v>2</v>
      </c>
      <c r="B60" s="6">
        <v>60</v>
      </c>
      <c r="C60" s="6">
        <v>120</v>
      </c>
      <c r="D60" s="1" t="s">
        <v>129</v>
      </c>
      <c r="E60" s="6" t="s">
        <v>130</v>
      </c>
      <c r="F60" s="6"/>
      <c r="G60" s="6">
        <v>100</v>
      </c>
      <c r="H60" s="6" t="s">
        <v>13</v>
      </c>
      <c r="I60" s="7">
        <v>0.31</v>
      </c>
      <c r="J60" s="7">
        <v>37.200000000000003</v>
      </c>
      <c r="L60" t="e">
        <f>VLOOKUP(E60,Code!A:H,8,0)</f>
        <v>#N/A</v>
      </c>
    </row>
    <row r="61" spans="1:12">
      <c r="A61" s="6">
        <v>1</v>
      </c>
      <c r="B61" s="6">
        <v>40</v>
      </c>
      <c r="C61" s="6">
        <v>40</v>
      </c>
      <c r="D61" s="1" t="s">
        <v>131</v>
      </c>
      <c r="E61" s="6" t="s">
        <v>132</v>
      </c>
      <c r="F61" s="6"/>
      <c r="G61" s="6">
        <v>90</v>
      </c>
      <c r="H61" s="6" t="s">
        <v>13</v>
      </c>
      <c r="I61" s="7">
        <v>0.68</v>
      </c>
      <c r="J61" s="7">
        <v>27.2</v>
      </c>
      <c r="L61" t="e">
        <f>VLOOKUP(E61,Code!A:H,8,0)</f>
        <v>#N/A</v>
      </c>
    </row>
    <row r="62" spans="1:12">
      <c r="A62" s="6">
        <v>1</v>
      </c>
      <c r="B62" s="6">
        <v>100</v>
      </c>
      <c r="C62" s="6">
        <v>100</v>
      </c>
      <c r="D62" s="1" t="s">
        <v>133</v>
      </c>
      <c r="E62" s="6" t="s">
        <v>134</v>
      </c>
      <c r="F62" s="6"/>
      <c r="G62" s="6">
        <v>80</v>
      </c>
      <c r="H62" s="6" t="s">
        <v>13</v>
      </c>
      <c r="I62" s="7">
        <v>0.35</v>
      </c>
      <c r="J62" s="7">
        <v>35</v>
      </c>
      <c r="L62" t="e">
        <f>VLOOKUP(E62,Code!A:H,8,0)</f>
        <v>#N/A</v>
      </c>
    </row>
    <row r="63" spans="1:12">
      <c r="A63" s="6">
        <v>3</v>
      </c>
      <c r="B63" s="6">
        <v>25</v>
      </c>
      <c r="C63" s="6">
        <v>75</v>
      </c>
      <c r="D63" s="1" t="s">
        <v>135</v>
      </c>
      <c r="E63" s="6" t="s">
        <v>136</v>
      </c>
      <c r="F63" s="6" t="s">
        <v>137</v>
      </c>
      <c r="G63" s="6">
        <v>0</v>
      </c>
      <c r="H63" s="6" t="s">
        <v>13</v>
      </c>
      <c r="I63" s="7">
        <v>0.33</v>
      </c>
      <c r="J63" s="7">
        <v>24.75</v>
      </c>
      <c r="L63" t="e">
        <f>VLOOKUP(E63,Code!A:H,8,0)</f>
        <v>#N/A</v>
      </c>
    </row>
    <row r="64" spans="1:12">
      <c r="A64" s="6">
        <v>2</v>
      </c>
      <c r="B64" s="6">
        <v>10</v>
      </c>
      <c r="C64" s="6">
        <v>20</v>
      </c>
      <c r="D64" s="1" t="s">
        <v>138</v>
      </c>
      <c r="E64" s="6" t="s">
        <v>139</v>
      </c>
      <c r="F64" s="6"/>
      <c r="G64" s="6">
        <v>45</v>
      </c>
      <c r="H64" s="6" t="s">
        <v>13</v>
      </c>
      <c r="I64" s="7">
        <v>0.65</v>
      </c>
      <c r="J64" s="7">
        <v>13</v>
      </c>
      <c r="L64" t="e">
        <f>VLOOKUP(E64,Code!A:H,8,0)</f>
        <v>#N/A</v>
      </c>
    </row>
    <row r="65" spans="1:12">
      <c r="A65" s="6">
        <v>2</v>
      </c>
      <c r="B65" s="6">
        <v>40</v>
      </c>
      <c r="C65" s="6">
        <v>80</v>
      </c>
      <c r="D65" s="1" t="s">
        <v>140</v>
      </c>
      <c r="E65" s="6" t="s">
        <v>141</v>
      </c>
      <c r="F65" s="6"/>
      <c r="G65" s="6">
        <v>80</v>
      </c>
      <c r="H65" s="6" t="s">
        <v>13</v>
      </c>
      <c r="I65" s="7">
        <v>0.61</v>
      </c>
      <c r="J65" s="7">
        <v>48.8</v>
      </c>
      <c r="L65" t="e">
        <f>VLOOKUP(E65,Code!A:H,8,0)</f>
        <v>#N/A</v>
      </c>
    </row>
    <row r="66" spans="1:12">
      <c r="A66" s="6">
        <v>1</v>
      </c>
      <c r="B66" s="6">
        <v>80</v>
      </c>
      <c r="C66" s="6">
        <v>80</v>
      </c>
      <c r="D66" s="1" t="s">
        <v>142</v>
      </c>
      <c r="E66" s="6" t="s">
        <v>143</v>
      </c>
      <c r="F66" s="6"/>
      <c r="G66" s="6">
        <v>70</v>
      </c>
      <c r="H66" s="6" t="s">
        <v>13</v>
      </c>
      <c r="I66" s="7">
        <v>0.35</v>
      </c>
      <c r="J66" s="7">
        <v>28</v>
      </c>
      <c r="L66" t="e">
        <f>VLOOKUP(E66,Code!A:H,8,0)</f>
        <v>#N/A</v>
      </c>
    </row>
    <row r="67" spans="1:12">
      <c r="A67" s="6">
        <v>1</v>
      </c>
      <c r="B67" s="6">
        <v>80</v>
      </c>
      <c r="C67" s="6">
        <v>80</v>
      </c>
      <c r="D67" s="1" t="s">
        <v>144</v>
      </c>
      <c r="E67" s="6" t="s">
        <v>145</v>
      </c>
      <c r="F67" s="6"/>
      <c r="G67" s="6">
        <v>70</v>
      </c>
      <c r="H67" s="6" t="s">
        <v>13</v>
      </c>
      <c r="I67" s="7">
        <v>0.4</v>
      </c>
      <c r="J67" s="7">
        <v>32</v>
      </c>
      <c r="L67" t="e">
        <f>VLOOKUP(E67,Code!A:H,8,0)</f>
        <v>#N/A</v>
      </c>
    </row>
    <row r="68" spans="1:12">
      <c r="A68" s="6">
        <v>1</v>
      </c>
      <c r="B68" s="6">
        <v>80</v>
      </c>
      <c r="C68" s="6">
        <v>80</v>
      </c>
      <c r="D68" s="1" t="s">
        <v>146</v>
      </c>
      <c r="E68" s="6" t="s">
        <v>147</v>
      </c>
      <c r="F68" s="6"/>
      <c r="G68" s="6">
        <v>70</v>
      </c>
      <c r="H68" s="6" t="s">
        <v>13</v>
      </c>
      <c r="I68" s="7">
        <v>0.46</v>
      </c>
      <c r="J68" s="7">
        <v>36.799999999999997</v>
      </c>
      <c r="L68" t="e">
        <f>VLOOKUP(E68,Code!A:H,8,0)</f>
        <v>#N/A</v>
      </c>
    </row>
    <row r="69" spans="1:12">
      <c r="A69" s="6">
        <v>1</v>
      </c>
      <c r="B69" s="6">
        <v>50</v>
      </c>
      <c r="C69" s="6">
        <v>50</v>
      </c>
      <c r="D69" s="1" t="s">
        <v>148</v>
      </c>
      <c r="E69" s="6" t="s">
        <v>149</v>
      </c>
      <c r="F69" s="6"/>
      <c r="G69" s="6">
        <v>80</v>
      </c>
      <c r="H69" s="6" t="s">
        <v>13</v>
      </c>
      <c r="I69" s="7">
        <v>0.88</v>
      </c>
      <c r="J69" s="7">
        <v>44</v>
      </c>
      <c r="L69" t="e">
        <f>VLOOKUP(E69,Code!A:H,8,0)</f>
        <v>#N/A</v>
      </c>
    </row>
    <row r="70" spans="1:12">
      <c r="A70" s="6">
        <v>1</v>
      </c>
      <c r="B70" s="6">
        <v>100</v>
      </c>
      <c r="C70" s="6">
        <v>100</v>
      </c>
      <c r="D70" s="1" t="s">
        <v>150</v>
      </c>
      <c r="E70" s="6" t="s">
        <v>151</v>
      </c>
      <c r="F70" s="6"/>
      <c r="G70" s="6">
        <v>60</v>
      </c>
      <c r="H70" s="6" t="s">
        <v>13</v>
      </c>
      <c r="I70" s="7">
        <v>0.26</v>
      </c>
      <c r="J70" s="7">
        <v>26</v>
      </c>
      <c r="L70" t="e">
        <f>VLOOKUP(E70,Code!A:H,8,0)</f>
        <v>#N/A</v>
      </c>
    </row>
    <row r="71" spans="1:12">
      <c r="A71" s="6">
        <v>1</v>
      </c>
      <c r="B71" s="6">
        <v>80</v>
      </c>
      <c r="C71" s="6">
        <v>80</v>
      </c>
      <c r="D71" s="1" t="s">
        <v>152</v>
      </c>
      <c r="E71" s="6" t="s">
        <v>153</v>
      </c>
      <c r="F71" s="6"/>
      <c r="G71" s="6">
        <v>60</v>
      </c>
      <c r="H71" s="6" t="s">
        <v>13</v>
      </c>
      <c r="I71" s="7">
        <v>0.32</v>
      </c>
      <c r="J71" s="7">
        <v>25.6</v>
      </c>
      <c r="L71" t="e">
        <f>VLOOKUP(E71,Code!A:H,8,0)</f>
        <v>#N/A</v>
      </c>
    </row>
    <row r="72" spans="1:12">
      <c r="A72" s="6">
        <v>1</v>
      </c>
      <c r="B72" s="6">
        <v>200</v>
      </c>
      <c r="C72" s="6">
        <v>200</v>
      </c>
      <c r="D72" s="1" t="s">
        <v>154</v>
      </c>
      <c r="E72" s="6" t="s">
        <v>155</v>
      </c>
      <c r="F72" s="6"/>
      <c r="G72" s="6">
        <v>80</v>
      </c>
      <c r="H72" s="6" t="s">
        <v>13</v>
      </c>
      <c r="I72" s="7">
        <v>0.2</v>
      </c>
      <c r="J72" s="7">
        <v>40</v>
      </c>
      <c r="L72" t="e">
        <f>VLOOKUP(E72,Code!A:H,8,0)</f>
        <v>#N/A</v>
      </c>
    </row>
    <row r="73" spans="1:12">
      <c r="A73" s="6">
        <v>4</v>
      </c>
      <c r="B73" s="6">
        <v>25</v>
      </c>
      <c r="C73" s="6">
        <v>100</v>
      </c>
      <c r="D73" s="1" t="s">
        <v>156</v>
      </c>
      <c r="E73" s="6" t="s">
        <v>157</v>
      </c>
      <c r="F73" s="6" t="s">
        <v>62</v>
      </c>
      <c r="G73" s="6">
        <v>0</v>
      </c>
      <c r="H73" s="6" t="s">
        <v>13</v>
      </c>
      <c r="I73" s="7">
        <v>1.5</v>
      </c>
      <c r="J73" s="7">
        <v>150</v>
      </c>
      <c r="L73" t="e">
        <f>VLOOKUP(E73,Code!A:H,8,0)</f>
        <v>#N/A</v>
      </c>
    </row>
    <row r="74" spans="1:12">
      <c r="A74" s="6">
        <v>1</v>
      </c>
      <c r="B74" s="6">
        <v>100</v>
      </c>
      <c r="C74" s="6">
        <v>100</v>
      </c>
      <c r="D74" s="1" t="s">
        <v>158</v>
      </c>
      <c r="E74" s="6" t="s">
        <v>159</v>
      </c>
      <c r="F74" s="6"/>
      <c r="G74" s="6">
        <v>75</v>
      </c>
      <c r="H74" s="6" t="s">
        <v>13</v>
      </c>
      <c r="I74" s="7">
        <v>0.24</v>
      </c>
      <c r="J74" s="7">
        <v>24</v>
      </c>
      <c r="L74" t="e">
        <f>VLOOKUP(E74,Code!A:H,8,0)</f>
        <v>#N/A</v>
      </c>
    </row>
    <row r="75" spans="1:12">
      <c r="A75" s="6">
        <v>1</v>
      </c>
      <c r="B75" s="6">
        <v>16</v>
      </c>
      <c r="C75" s="6">
        <v>16</v>
      </c>
      <c r="D75" s="1" t="s">
        <v>160</v>
      </c>
      <c r="E75" s="6" t="s">
        <v>161</v>
      </c>
      <c r="F75" s="6" t="s">
        <v>162</v>
      </c>
      <c r="G75" s="6">
        <v>75</v>
      </c>
      <c r="H75" s="6" t="s">
        <v>13</v>
      </c>
      <c r="I75" s="7">
        <v>0.81</v>
      </c>
      <c r="J75" s="7">
        <v>12.96</v>
      </c>
      <c r="L75" t="e">
        <f>VLOOKUP(E75,Code!A:H,8,0)</f>
        <v>#N/A</v>
      </c>
    </row>
    <row r="76" spans="1:12">
      <c r="A76" s="6">
        <v>1</v>
      </c>
      <c r="B76" s="6">
        <v>30</v>
      </c>
      <c r="C76" s="6">
        <v>30</v>
      </c>
      <c r="D76" s="1" t="s">
        <v>163</v>
      </c>
      <c r="E76" s="6" t="s">
        <v>164</v>
      </c>
      <c r="F76" s="6" t="s">
        <v>62</v>
      </c>
      <c r="G76" s="6">
        <v>0</v>
      </c>
      <c r="H76" s="6" t="s">
        <v>13</v>
      </c>
      <c r="I76" s="7">
        <v>1.6</v>
      </c>
      <c r="J76" s="7">
        <v>48</v>
      </c>
      <c r="L76" t="e">
        <f>VLOOKUP(E76,Code!A:H,8,0)</f>
        <v>#N/A</v>
      </c>
    </row>
    <row r="77" spans="1:12">
      <c r="A77" s="6">
        <v>2</v>
      </c>
      <c r="B77" s="6">
        <v>60</v>
      </c>
      <c r="C77" s="6">
        <v>120</v>
      </c>
      <c r="D77" s="1" t="s">
        <v>165</v>
      </c>
      <c r="E77" s="6" t="s">
        <v>166</v>
      </c>
      <c r="F77" s="6"/>
      <c r="G77" s="6">
        <v>70</v>
      </c>
      <c r="H77" s="6" t="s">
        <v>13</v>
      </c>
      <c r="I77" s="7">
        <v>0.32</v>
      </c>
      <c r="J77" s="7">
        <v>38.4</v>
      </c>
      <c r="L77" t="e">
        <f>VLOOKUP(E77,Code!A:H,8,0)</f>
        <v>#N/A</v>
      </c>
    </row>
    <row r="78" spans="1:12">
      <c r="A78" s="6">
        <v>1</v>
      </c>
      <c r="B78" s="6">
        <v>150</v>
      </c>
      <c r="C78" s="6">
        <v>150</v>
      </c>
      <c r="D78" s="1" t="s">
        <v>167</v>
      </c>
      <c r="E78" s="6" t="s">
        <v>168</v>
      </c>
      <c r="F78" s="6"/>
      <c r="G78" s="6">
        <v>48</v>
      </c>
      <c r="H78" s="6" t="s">
        <v>13</v>
      </c>
      <c r="I78" s="7">
        <v>0.28000000000000003</v>
      </c>
      <c r="J78" s="7">
        <v>42</v>
      </c>
      <c r="L78" t="e">
        <f>VLOOKUP(E78,Code!A:H,8,0)</f>
        <v>#N/A</v>
      </c>
    </row>
    <row r="79" spans="1:12">
      <c r="A79" s="6">
        <v>1</v>
      </c>
      <c r="B79" s="6">
        <v>150</v>
      </c>
      <c r="C79" s="6">
        <v>150</v>
      </c>
      <c r="D79" s="1" t="s">
        <v>169</v>
      </c>
      <c r="E79" s="6" t="s">
        <v>170</v>
      </c>
      <c r="F79" s="6"/>
      <c r="G79" s="6">
        <v>0</v>
      </c>
      <c r="H79" s="6" t="s">
        <v>13</v>
      </c>
      <c r="I79" s="7">
        <v>0.28000000000000003</v>
      </c>
      <c r="J79" s="7">
        <v>42</v>
      </c>
      <c r="L79" t="e">
        <f>VLOOKUP(E79,Code!A:H,8,0)</f>
        <v>#N/A</v>
      </c>
    </row>
    <row r="80" spans="1:12">
      <c r="A80" s="6">
        <v>1</v>
      </c>
      <c r="B80" s="6">
        <v>150</v>
      </c>
      <c r="C80" s="6">
        <v>150</v>
      </c>
      <c r="D80" s="1" t="s">
        <v>171</v>
      </c>
      <c r="E80" s="6" t="s">
        <v>172</v>
      </c>
      <c r="F80" s="6"/>
      <c r="G80" s="6">
        <v>35</v>
      </c>
      <c r="H80" s="6" t="s">
        <v>13</v>
      </c>
      <c r="I80" s="7">
        <v>0.22</v>
      </c>
      <c r="J80" s="7">
        <v>33</v>
      </c>
      <c r="L80" t="e">
        <f>VLOOKUP(E80,Code!A:H,8,0)</f>
        <v>#N/A</v>
      </c>
    </row>
    <row r="81" spans="1:12">
      <c r="A81" s="6">
        <v>1</v>
      </c>
      <c r="B81" s="6">
        <v>150</v>
      </c>
      <c r="C81" s="6">
        <v>150</v>
      </c>
      <c r="D81" s="1" t="s">
        <v>173</v>
      </c>
      <c r="E81" s="6" t="s">
        <v>174</v>
      </c>
      <c r="F81" s="6"/>
      <c r="G81" s="6">
        <v>37</v>
      </c>
      <c r="H81" s="6" t="s">
        <v>13</v>
      </c>
      <c r="I81" s="7">
        <v>0.23</v>
      </c>
      <c r="J81" s="7">
        <v>34.5</v>
      </c>
      <c r="L81" t="e">
        <f>VLOOKUP(E81,Code!A:H,8,0)</f>
        <v>#N/A</v>
      </c>
    </row>
    <row r="82" spans="1:12">
      <c r="A82" s="6">
        <v>1</v>
      </c>
      <c r="B82" s="6">
        <v>40</v>
      </c>
      <c r="C82" s="6">
        <v>40</v>
      </c>
      <c r="D82" s="1" t="s">
        <v>175</v>
      </c>
      <c r="E82" s="6" t="s">
        <v>176</v>
      </c>
      <c r="F82" s="6"/>
      <c r="G82" s="6">
        <v>70</v>
      </c>
      <c r="H82" s="6" t="s">
        <v>13</v>
      </c>
      <c r="I82" s="7">
        <v>0.44</v>
      </c>
      <c r="J82" s="7">
        <v>17.600000000000001</v>
      </c>
      <c r="L82" t="e">
        <f>VLOOKUP(E82,Code!A:H,8,0)</f>
        <v>#N/A</v>
      </c>
    </row>
    <row r="83" spans="1:12">
      <c r="A83" s="6">
        <v>1</v>
      </c>
      <c r="B83" s="6">
        <v>40</v>
      </c>
      <c r="C83" s="6">
        <v>40</v>
      </c>
      <c r="D83" s="1" t="s">
        <v>177</v>
      </c>
      <c r="E83" s="6" t="s">
        <v>178</v>
      </c>
      <c r="F83" s="6"/>
      <c r="G83" s="6">
        <v>50</v>
      </c>
      <c r="H83" s="6" t="s">
        <v>13</v>
      </c>
      <c r="I83" s="7">
        <v>0.28000000000000003</v>
      </c>
      <c r="J83" s="7">
        <v>11.2</v>
      </c>
      <c r="L83" t="e">
        <f>VLOOKUP(E83,Code!A:H,8,0)</f>
        <v>#N/A</v>
      </c>
    </row>
  </sheetData>
  <sheetCalcPr fullCalcOnLoad="1"/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Code</vt:lpstr>
      <vt:lpstr>Worksheet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tulipe</cp:lastModifiedBy>
  <dcterms:created xsi:type="dcterms:W3CDTF">2015-11-30T14:53:26Z</dcterms:created>
  <dcterms:modified xsi:type="dcterms:W3CDTF">2015-12-01T14:57:10Z</dcterms:modified>
</cp:coreProperties>
</file>