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80" windowWidth="19420" windowHeight="7940"/>
  </bookViews>
  <sheets>
    <sheet name="Feuil1" sheetId="1" r:id="rId1"/>
  </sheets>
  <externalReferences>
    <externalReference r:id="rId2"/>
  </externalReferences>
  <definedNames>
    <definedName name="GRADES">[1]Tables!$A$3:$A$38</definedName>
    <definedName name="Situation">[1]Tables!$C$3:$C$4</definedName>
  </definedNames>
  <calcPr calcId="124519"/>
</workbook>
</file>

<file path=xl/calcChain.xml><?xml version="1.0" encoding="utf-8"?>
<calcChain xmlns="http://schemas.openxmlformats.org/spreadsheetml/2006/main">
  <c r="F146" i="1" a="1"/>
  <c r="F146" s="1"/>
  <c r="F147" a="1"/>
  <c r="F147" s="1"/>
  <c r="F145" a="1"/>
  <c r="F145" s="1"/>
  <c r="E145"/>
  <c r="E140"/>
  <c r="E141" s="1"/>
  <c r="G138"/>
  <c r="F138"/>
  <c r="F137"/>
  <c r="G137" s="1"/>
  <c r="G136"/>
  <c r="F136"/>
  <c r="F135"/>
  <c r="G135" s="1"/>
  <c r="G134"/>
  <c r="F134"/>
  <c r="F133"/>
  <c r="G133" s="1"/>
  <c r="G132"/>
  <c r="F132"/>
  <c r="F131"/>
  <c r="F140" s="1"/>
  <c r="F141" s="1"/>
  <c r="F128"/>
  <c r="A115"/>
  <c r="E109"/>
  <c r="E108"/>
  <c r="F107"/>
  <c r="G106"/>
  <c r="F106"/>
  <c r="F105"/>
  <c r="G105" s="1"/>
  <c r="G104"/>
  <c r="F104"/>
  <c r="F108" s="1"/>
  <c r="F109" s="1"/>
  <c r="F101"/>
  <c r="A83"/>
  <c r="F80"/>
  <c r="F81" s="1"/>
  <c r="E80"/>
  <c r="E81" s="1"/>
  <c r="F79"/>
  <c r="G79" s="1"/>
  <c r="G78"/>
  <c r="F78"/>
  <c r="F77"/>
  <c r="G77" s="1"/>
  <c r="G76"/>
  <c r="F76"/>
  <c r="F75"/>
  <c r="G75" s="1"/>
  <c r="G74"/>
  <c r="F74"/>
  <c r="F73"/>
  <c r="G73" s="1"/>
  <c r="G72"/>
  <c r="F72"/>
  <c r="F71"/>
  <c r="G71" s="1"/>
  <c r="G70"/>
  <c r="F70"/>
  <c r="F69"/>
  <c r="G69" s="1"/>
  <c r="G68"/>
  <c r="F68"/>
  <c r="F67"/>
  <c r="G67" s="1"/>
  <c r="F64"/>
  <c r="A1"/>
  <c r="G80" l="1"/>
  <c r="G108"/>
  <c r="G131"/>
  <c r="G140" s="1"/>
</calcChain>
</file>

<file path=xl/sharedStrings.xml><?xml version="1.0" encoding="utf-8"?>
<sst xmlns="http://schemas.openxmlformats.org/spreadsheetml/2006/main" count="205" uniqueCount="25">
  <si>
    <t>MOY EPRD</t>
  </si>
  <si>
    <t>Présent</t>
  </si>
  <si>
    <t>AIDE-SOIGNANT</t>
  </si>
  <si>
    <t>ASSISTANT MEDICO-ADMINISTRATIF</t>
  </si>
  <si>
    <t>INFIRMIER</t>
  </si>
  <si>
    <t>ADJOINT ADMINISTRATIF</t>
  </si>
  <si>
    <t>PSYCHOLOGUE</t>
  </si>
  <si>
    <t>GRADE</t>
  </si>
  <si>
    <t>STATUT</t>
  </si>
  <si>
    <t>PRESENT
/ SORTI</t>
  </si>
  <si>
    <t>TPS TRAV</t>
  </si>
  <si>
    <t>AGENT DE SERVICES HOSPITALIERS QUALIFIE</t>
  </si>
  <si>
    <t>ASSISTANTES SOCIALES</t>
  </si>
  <si>
    <t>CONTRAT AIDE</t>
  </si>
  <si>
    <t>4U</t>
  </si>
  <si>
    <t>INFIRMIER CADRE</t>
  </si>
  <si>
    <t>UF</t>
  </si>
  <si>
    <t>NOM PRENOM</t>
  </si>
  <si>
    <t>Ecart</t>
  </si>
  <si>
    <t>Dans la cellule en jaune, je souhaiterais Additionner le nombre de présent par grade de chaque récap</t>
  </si>
  <si>
    <t>soit les celllules en bleu</t>
  </si>
  <si>
    <t>Je ne souhaite pas sélectionner toute les cellules de la Colonne F sinon j'aurais un doublon.</t>
  </si>
  <si>
    <t>ETC ,,,</t>
  </si>
  <si>
    <t>xxx</t>
  </si>
  <si>
    <t>xxxx</t>
  </si>
</sst>
</file>

<file path=xl/styles.xml><?xml version="1.0" encoding="utf-8"?>
<styleSheet xmlns="http://schemas.openxmlformats.org/spreadsheetml/2006/main">
  <numFmts count="6">
    <numFmt numFmtId="164" formatCode="00"/>
    <numFmt numFmtId="165" formatCode="dd/mm/yy;@"/>
    <numFmt numFmtId="166" formatCode="dd\-mm\-yyyy;@"/>
    <numFmt numFmtId="167" formatCode="000000"/>
    <numFmt numFmtId="168" formatCode="0000"/>
    <numFmt numFmtId="169" formatCode="#,##0.000"/>
  </numFmts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2" borderId="1" xfId="0" applyFont="1" applyFill="1" applyBorder="1" applyAlignment="1">
      <alignment horizontal="centerContinuous" vertical="center"/>
    </xf>
    <xf numFmtId="164" fontId="3" fillId="2" borderId="2" xfId="0" applyNumberFormat="1" applyFont="1" applyFill="1" applyBorder="1" applyAlignment="1">
      <alignment horizontal="centerContinuous" vertical="center"/>
    </xf>
    <xf numFmtId="4" fontId="3" fillId="2" borderId="3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/>
    </xf>
    <xf numFmtId="164" fontId="4" fillId="0" borderId="5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164" fontId="4" fillId="0" borderId="8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/>
    </xf>
    <xf numFmtId="164" fontId="4" fillId="0" borderId="6" xfId="0" applyNumberFormat="1" applyFont="1" applyFill="1" applyBorder="1" applyAlignment="1">
      <alignment horizontal="center" vertical="center"/>
    </xf>
    <xf numFmtId="4" fontId="4" fillId="0" borderId="6" xfId="0" applyNumberFormat="1" applyFont="1" applyFill="1" applyBorder="1" applyAlignment="1">
      <alignment horizontal="center" vertical="center"/>
    </xf>
    <xf numFmtId="15" fontId="4" fillId="0" borderId="6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164" fontId="5" fillId="0" borderId="3" xfId="0" applyNumberFormat="1" applyFont="1" applyBorder="1" applyAlignment="1">
      <alignment horizontal="center" vertical="center"/>
    </xf>
    <xf numFmtId="15" fontId="5" fillId="0" borderId="3" xfId="0" applyNumberFormat="1" applyFont="1" applyBorder="1" applyAlignment="1">
      <alignment horizontal="center" vertical="center"/>
    </xf>
    <xf numFmtId="0" fontId="4" fillId="2" borderId="6" xfId="0" applyFont="1" applyFill="1" applyBorder="1" applyAlignment="1">
      <alignment vertical="center"/>
    </xf>
    <xf numFmtId="164" fontId="4" fillId="2" borderId="6" xfId="0" applyNumberFormat="1" applyFont="1" applyFill="1" applyBorder="1" applyAlignment="1">
      <alignment horizontal="center" vertical="center"/>
    </xf>
    <xf numFmtId="15" fontId="4" fillId="2" borderId="6" xfId="0" applyNumberFormat="1" applyFont="1" applyFill="1" applyBorder="1" applyAlignment="1">
      <alignment horizontal="center" vertical="center"/>
    </xf>
    <xf numFmtId="4" fontId="4" fillId="2" borderId="6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0" fillId="0" borderId="9" xfId="0" applyFont="1" applyBorder="1" applyAlignment="1">
      <alignment horizontal="left"/>
    </xf>
    <xf numFmtId="164" fontId="4" fillId="0" borderId="1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64" fontId="4" fillId="0" borderId="0" xfId="0" applyNumberFormat="1" applyFont="1" applyBorder="1" applyAlignment="1">
      <alignment horizontal="center" vertical="center"/>
    </xf>
    <xf numFmtId="4" fontId="4" fillId="0" borderId="0" xfId="0" applyNumberFormat="1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Continuous" vertical="center"/>
    </xf>
    <xf numFmtId="164" fontId="6" fillId="2" borderId="11" xfId="0" applyNumberFormat="1" applyFont="1" applyFill="1" applyBorder="1" applyAlignment="1">
      <alignment horizontal="centerContinuous" vertical="center"/>
    </xf>
    <xf numFmtId="165" fontId="6" fillId="2" borderId="11" xfId="0" applyNumberFormat="1" applyFont="1" applyFill="1" applyBorder="1" applyAlignment="1">
      <alignment horizontal="centerContinuous" vertical="center"/>
    </xf>
    <xf numFmtId="4" fontId="6" fillId="2" borderId="11" xfId="0" applyNumberFormat="1" applyFont="1" applyFill="1" applyBorder="1" applyAlignment="1">
      <alignment horizontal="centerContinuous" vertical="center"/>
    </xf>
    <xf numFmtId="164" fontId="4" fillId="0" borderId="0" xfId="0" applyNumberFormat="1" applyFont="1" applyBorder="1" applyAlignment="1">
      <alignment vertical="center"/>
    </xf>
    <xf numFmtId="165" fontId="4" fillId="0" borderId="0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6" fontId="5" fillId="2" borderId="12" xfId="0" applyNumberFormat="1" applyFont="1" applyFill="1" applyBorder="1" applyAlignment="1">
      <alignment horizontal="centerContinuous" vertical="center"/>
    </xf>
    <xf numFmtId="0" fontId="7" fillId="2" borderId="13" xfId="0" applyFont="1" applyFill="1" applyBorder="1" applyAlignment="1">
      <alignment horizontal="centerContinuous" vertical="center"/>
    </xf>
    <xf numFmtId="167" fontId="6" fillId="2" borderId="2" xfId="0" applyNumberFormat="1" applyFont="1" applyFill="1" applyBorder="1" applyAlignment="1">
      <alignment horizontal="centerContinuous" vertical="center"/>
    </xf>
    <xf numFmtId="167" fontId="4" fillId="0" borderId="0" xfId="0" applyNumberFormat="1" applyFont="1" applyBorder="1" applyAlignment="1">
      <alignment horizontal="center" vertical="center"/>
    </xf>
    <xf numFmtId="165" fontId="3" fillId="2" borderId="3" xfId="0" applyNumberFormat="1" applyFont="1" applyFill="1" applyBorder="1" applyAlignment="1">
      <alignment horizontal="center" vertical="center" wrapText="1"/>
    </xf>
    <xf numFmtId="167" fontId="8" fillId="2" borderId="3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8" fontId="9" fillId="0" borderId="6" xfId="0" applyNumberFormat="1" applyFont="1" applyFill="1" applyBorder="1" applyAlignment="1">
      <alignment horizontal="center" vertical="center"/>
    </xf>
    <xf numFmtId="167" fontId="4" fillId="0" borderId="6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/>
    <xf numFmtId="168" fontId="5" fillId="0" borderId="3" xfId="0" applyNumberFormat="1" applyFont="1" applyBorder="1" applyAlignment="1">
      <alignment horizontal="center" vertical="center"/>
    </xf>
    <xf numFmtId="167" fontId="5" fillId="0" borderId="3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68" fontId="9" fillId="2" borderId="6" xfId="0" applyNumberFormat="1" applyFont="1" applyFill="1" applyBorder="1" applyAlignment="1">
      <alignment horizontal="center" vertical="center"/>
    </xf>
    <xf numFmtId="167" fontId="4" fillId="2" borderId="6" xfId="0" applyNumberFormat="1" applyFont="1" applyFill="1" applyBorder="1" applyAlignment="1">
      <alignment horizontal="center" vertical="center"/>
    </xf>
    <xf numFmtId="168" fontId="11" fillId="0" borderId="1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left"/>
    </xf>
    <xf numFmtId="0" fontId="3" fillId="0" borderId="14" xfId="0" applyFont="1" applyBorder="1" applyAlignment="1">
      <alignment vertical="center"/>
    </xf>
    <xf numFmtId="15" fontId="3" fillId="0" borderId="14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7" fontId="3" fillId="0" borderId="14" xfId="0" applyNumberFormat="1" applyFont="1" applyBorder="1" applyAlignment="1">
      <alignment horizontal="center" vertical="center"/>
    </xf>
    <xf numFmtId="168" fontId="9" fillId="0" borderId="0" xfId="0" applyNumberFormat="1" applyFont="1" applyBorder="1" applyAlignment="1">
      <alignment horizontal="center" vertical="center"/>
    </xf>
    <xf numFmtId="15" fontId="4" fillId="0" borderId="0" xfId="0" applyNumberFormat="1" applyFont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4" fontId="0" fillId="0" borderId="0" xfId="0" applyNumberFormat="1" applyFill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1" fillId="0" borderId="0" xfId="0" applyFont="1" applyFill="1"/>
    <xf numFmtId="4" fontId="1" fillId="0" borderId="0" xfId="0" applyNumberFormat="1" applyFont="1" applyFill="1" applyAlignment="1">
      <alignment horizontal="center" vertical="center"/>
    </xf>
    <xf numFmtId="169" fontId="1" fillId="0" borderId="0" xfId="0" applyNumberFormat="1" applyFont="1" applyAlignment="1">
      <alignment horizontal="center" vertical="center"/>
    </xf>
    <xf numFmtId="0" fontId="0" fillId="0" borderId="0" xfId="0" applyFont="1" applyBorder="1" applyAlignment="1">
      <alignment horizontal="left"/>
    </xf>
    <xf numFmtId="4" fontId="4" fillId="0" borderId="0" xfId="0" applyNumberFormat="1" applyFont="1" applyBorder="1" applyAlignment="1">
      <alignment horizontal="left" vertical="center"/>
    </xf>
    <xf numFmtId="0" fontId="4" fillId="2" borderId="3" xfId="0" applyFont="1" applyFill="1" applyBorder="1" applyAlignment="1">
      <alignment vertical="center"/>
    </xf>
    <xf numFmtId="15" fontId="4" fillId="2" borderId="3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67" fontId="4" fillId="2" borderId="3" xfId="0" applyNumberFormat="1" applyFont="1" applyFill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67" fontId="3" fillId="0" borderId="0" xfId="0" applyNumberFormat="1" applyFont="1" applyBorder="1" applyAlignment="1">
      <alignment horizontal="center" vertical="center"/>
    </xf>
    <xf numFmtId="167" fontId="4" fillId="0" borderId="0" xfId="0" applyNumberFormat="1" applyFont="1" applyAlignment="1">
      <alignment vertical="center"/>
    </xf>
    <xf numFmtId="4" fontId="4" fillId="4" borderId="6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vertical="center"/>
    </xf>
    <xf numFmtId="4" fontId="4" fillId="3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DD%20Arr&#234;ts%20FICHE%20SUIVI%20TEST%2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DD 44"/>
      <sheetName val="NUIT "/>
      <sheetName val="SICS"/>
      <sheetName val="MED CCRO"/>
      <sheetName val="1401"/>
      <sheetName val="URG SMUR BLOC ANES"/>
      <sheetName val="MAT CIVG"/>
      <sheetName val="SSR"/>
      <sheetName val="POLYH"/>
      <sheetName val="PSY ADULTES"/>
      <sheetName val="PEDO"/>
      <sheetName val="ADO"/>
      <sheetName val="LOG HOT"/>
      <sheetName val="ATELIERS"/>
      <sheetName val="T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">
          <cell r="A3" t="str">
            <v>ADJOINT ADMINISTRATIF</v>
          </cell>
          <cell r="C3" t="str">
            <v>Présent</v>
          </cell>
        </row>
        <row r="4">
          <cell r="A4" t="str">
            <v>ADJOINT DES CADRES</v>
          </cell>
          <cell r="C4" t="str">
            <v>Sorti</v>
          </cell>
        </row>
        <row r="5">
          <cell r="A5" t="str">
            <v>AGENT DE MAITRISE</v>
          </cell>
        </row>
        <row r="6">
          <cell r="A6" t="str">
            <v>AGENT DE SERVICES HOSPITALIERS QUALIFIE</v>
          </cell>
        </row>
        <row r="7">
          <cell r="A7" t="str">
            <v>AGENT D'ENTRETIEN QUALIFIE</v>
          </cell>
        </row>
        <row r="8">
          <cell r="A8" t="str">
            <v>AIDE MEDICO-PSYCHOLOGIQUE</v>
          </cell>
        </row>
        <row r="9">
          <cell r="A9" t="str">
            <v>AIDE-SOIGNANT</v>
          </cell>
        </row>
        <row r="10">
          <cell r="A10" t="str">
            <v>ASSISTANT MEDICO-ADMINISTRATIF</v>
          </cell>
        </row>
        <row r="11">
          <cell r="A11" t="str">
            <v>ASSISTANTES SOCIALES</v>
          </cell>
        </row>
        <row r="12">
          <cell r="A12" t="str">
            <v>ATTACHE D'ADMINISTRATION</v>
          </cell>
        </row>
        <row r="13">
          <cell r="A13" t="str">
            <v>AUMONIER</v>
          </cell>
        </row>
        <row r="14">
          <cell r="A14" t="str">
            <v>AUXILIAIRE DE PUERICULTURE</v>
          </cell>
        </row>
        <row r="15">
          <cell r="A15" t="str">
            <v>CONTRAT AIDE</v>
          </cell>
        </row>
        <row r="16">
          <cell r="A16" t="str">
            <v>DIETETICIEN</v>
          </cell>
        </row>
        <row r="17">
          <cell r="A17" t="str">
            <v>DIRECTEUR (D'ETS &amp; DESS)</v>
          </cell>
        </row>
        <row r="18">
          <cell r="A18" t="str">
            <v>DIRECTEUR DES SOINS</v>
          </cell>
        </row>
        <row r="19">
          <cell r="A19" t="str">
            <v>EDUCATEUR DE JEUNES ENFANTS</v>
          </cell>
        </row>
        <row r="20">
          <cell r="A20" t="str">
            <v>ERGOTHERAPEUTE</v>
          </cell>
        </row>
        <row r="21">
          <cell r="A21" t="str">
            <v>INFIRMIER</v>
          </cell>
        </row>
        <row r="22">
          <cell r="A22" t="str">
            <v>INFIRMIER ANESTHESISTE</v>
          </cell>
        </row>
        <row r="23">
          <cell r="A23" t="str">
            <v>INFIRMIER CADRE</v>
          </cell>
        </row>
        <row r="24">
          <cell r="A24" t="str">
            <v>INFIRMIER CADRE SUPERIEUR</v>
          </cell>
        </row>
        <row r="25">
          <cell r="A25" t="str">
            <v>INFIRMIER DE BLOC OPERATOIRE</v>
          </cell>
        </row>
        <row r="26">
          <cell r="A26" t="str">
            <v>INFIRMIER PSYCHIATRIQUE</v>
          </cell>
        </row>
        <row r="27">
          <cell r="A27" t="str">
            <v>INGENIEUR</v>
          </cell>
        </row>
        <row r="28">
          <cell r="A28" t="str">
            <v>MAITRE OUVRIER</v>
          </cell>
        </row>
        <row r="29">
          <cell r="A29" t="str">
            <v>MASSEUR KINESITHARAPEUTE CADRE</v>
          </cell>
        </row>
        <row r="30">
          <cell r="A30" t="str">
            <v>MASSEUR KINESITHERAPEUTE</v>
          </cell>
        </row>
        <row r="31">
          <cell r="A31" t="str">
            <v>MONITEUR EDUCATEUR</v>
          </cell>
        </row>
        <row r="32">
          <cell r="A32" t="str">
            <v>ORTHOPHONISTE</v>
          </cell>
        </row>
        <row r="33">
          <cell r="A33" t="str">
            <v>OUVRIER PROFESSIONNEL QUALIFIE</v>
          </cell>
        </row>
        <row r="34">
          <cell r="A34" t="str">
            <v>PREP. PHIE</v>
          </cell>
        </row>
        <row r="35">
          <cell r="A35" t="str">
            <v>PSYCHOLOGUE</v>
          </cell>
        </row>
        <row r="36">
          <cell r="A36" t="str">
            <v>PSYCHOMOTRICIEN</v>
          </cell>
        </row>
        <row r="37">
          <cell r="A37" t="str">
            <v>SAGE-FEMME</v>
          </cell>
        </row>
        <row r="38">
          <cell r="A38" t="str">
            <v>TECHNICIEN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51"/>
  <sheetViews>
    <sheetView tabSelected="1" topLeftCell="A126" zoomScale="80" zoomScaleNormal="80" workbookViewId="0">
      <selection activeCell="F145" sqref="F145:F147"/>
    </sheetView>
  </sheetViews>
  <sheetFormatPr baseColWidth="10" defaultColWidth="11.453125" defaultRowHeight="12.5"/>
  <cols>
    <col min="1" max="1" width="9.54296875" style="40" customWidth="1"/>
    <col min="2" max="2" width="26.1796875" style="40" customWidth="1"/>
    <col min="3" max="3" width="26.26953125" style="40" customWidth="1"/>
    <col min="4" max="4" width="11.453125" style="41" customWidth="1"/>
    <col min="5" max="5" width="15.1796875" style="40" customWidth="1"/>
    <col min="6" max="6" width="20.453125" style="40" customWidth="1"/>
    <col min="7" max="8" width="27.81640625" style="40" customWidth="1"/>
    <col min="9" max="10" width="11.453125" style="40" customWidth="1"/>
    <col min="11" max="11" width="27.81640625" style="40" customWidth="1"/>
    <col min="12" max="12" width="11.453125" style="41" customWidth="1"/>
    <col min="13" max="13" width="11.453125" style="80" customWidth="1"/>
    <col min="14" max="16384" width="11.453125" style="40"/>
  </cols>
  <sheetData>
    <row r="1" spans="1:16" s="31" customFormat="1" ht="36.75" customHeight="1" thickBot="1">
      <c r="A1" s="42">
        <f ca="1">TODAY()</f>
        <v>42603</v>
      </c>
      <c r="B1" s="43"/>
      <c r="C1" s="34" t="s">
        <v>23</v>
      </c>
      <c r="D1" s="35"/>
      <c r="E1" s="36"/>
      <c r="F1" s="37"/>
      <c r="G1" s="34"/>
      <c r="H1" s="34"/>
      <c r="I1" s="36"/>
      <c r="J1" s="36"/>
      <c r="K1" s="34"/>
      <c r="L1" s="35"/>
      <c r="M1" s="44"/>
    </row>
    <row r="2" spans="1:16" s="31" customFormat="1">
      <c r="D2" s="38"/>
      <c r="E2" s="33"/>
      <c r="F2" s="39"/>
      <c r="I2" s="39"/>
      <c r="J2" s="39"/>
      <c r="L2" s="38"/>
      <c r="M2" s="45"/>
    </row>
    <row r="3" spans="1:16" s="48" customFormat="1" ht="27.75" customHeight="1">
      <c r="A3" s="13" t="s">
        <v>16</v>
      </c>
      <c r="B3" s="13" t="s">
        <v>17</v>
      </c>
      <c r="C3" s="13" t="s">
        <v>7</v>
      </c>
      <c r="D3" s="14" t="s">
        <v>8</v>
      </c>
      <c r="E3" s="15" t="s">
        <v>9</v>
      </c>
      <c r="F3" s="15" t="s">
        <v>10</v>
      </c>
      <c r="G3" s="13"/>
      <c r="H3" s="13"/>
      <c r="I3" s="46"/>
      <c r="J3" s="46"/>
      <c r="K3" s="13"/>
      <c r="L3" s="14"/>
      <c r="M3" s="47"/>
    </row>
    <row r="4" spans="1:16" s="51" customFormat="1" ht="17.149999999999999" customHeight="1">
      <c r="A4" s="49">
        <v>1400</v>
      </c>
      <c r="B4" s="16"/>
      <c r="C4" s="16" t="s">
        <v>5</v>
      </c>
      <c r="D4" s="17">
        <v>30</v>
      </c>
      <c r="E4" s="18" t="s">
        <v>1</v>
      </c>
      <c r="F4" s="18">
        <v>1</v>
      </c>
      <c r="G4" s="16"/>
      <c r="H4" s="16"/>
      <c r="I4" s="19"/>
      <c r="J4" s="19"/>
      <c r="K4" s="16"/>
      <c r="L4" s="17"/>
      <c r="M4" s="50"/>
    </row>
    <row r="5" spans="1:16" s="51" customFormat="1" ht="17.149999999999999" customHeight="1">
      <c r="A5" s="49">
        <v>1400</v>
      </c>
      <c r="B5" s="16"/>
      <c r="C5" s="16" t="s">
        <v>5</v>
      </c>
      <c r="D5" s="17">
        <v>0</v>
      </c>
      <c r="E5" s="18" t="s">
        <v>1</v>
      </c>
      <c r="F5" s="18">
        <v>1</v>
      </c>
      <c r="G5" s="16"/>
      <c r="H5" s="16"/>
      <c r="I5" s="19"/>
      <c r="J5" s="19"/>
      <c r="K5" s="16"/>
      <c r="L5" s="17"/>
      <c r="M5" s="50"/>
    </row>
    <row r="6" spans="1:16" s="51" customFormat="1" ht="17.149999999999999" customHeight="1">
      <c r="A6" s="49">
        <v>1400</v>
      </c>
      <c r="B6" s="16"/>
      <c r="C6" s="16" t="s">
        <v>11</v>
      </c>
      <c r="D6" s="17">
        <v>0</v>
      </c>
      <c r="E6" s="18" t="s">
        <v>1</v>
      </c>
      <c r="F6" s="18">
        <v>1</v>
      </c>
      <c r="G6" s="16"/>
      <c r="H6" s="16"/>
      <c r="I6" s="19"/>
      <c r="J6" s="19"/>
      <c r="K6" s="16"/>
      <c r="L6" s="17"/>
      <c r="M6" s="50"/>
    </row>
    <row r="7" spans="1:16" s="51" customFormat="1" ht="17.149999999999999" customHeight="1">
      <c r="A7" s="49">
        <v>1400</v>
      </c>
      <c r="B7" s="16"/>
      <c r="C7" s="16" t="s">
        <v>11</v>
      </c>
      <c r="D7" s="17">
        <v>0</v>
      </c>
      <c r="E7" s="18" t="s">
        <v>1</v>
      </c>
      <c r="F7" s="18">
        <v>1</v>
      </c>
      <c r="G7" s="16"/>
      <c r="H7" s="16"/>
      <c r="I7" s="19"/>
      <c r="J7" s="19"/>
      <c r="K7" s="16"/>
      <c r="L7" s="17"/>
      <c r="M7" s="50"/>
    </row>
    <row r="8" spans="1:16" s="51" customFormat="1" ht="17.149999999999999" customHeight="1">
      <c r="A8" s="49">
        <v>1400</v>
      </c>
      <c r="B8" s="16"/>
      <c r="C8" s="16" t="s">
        <v>11</v>
      </c>
      <c r="D8" s="17">
        <v>0</v>
      </c>
      <c r="E8" s="18" t="s">
        <v>1</v>
      </c>
      <c r="F8" s="18">
        <v>1</v>
      </c>
      <c r="G8" s="16"/>
      <c r="H8" s="16"/>
      <c r="I8" s="19"/>
      <c r="J8" s="19"/>
      <c r="K8" s="16"/>
      <c r="L8" s="17"/>
      <c r="M8" s="50"/>
    </row>
    <row r="9" spans="1:16" s="51" customFormat="1" ht="17.149999999999999" customHeight="1">
      <c r="A9" s="49">
        <v>1400</v>
      </c>
      <c r="B9" s="16"/>
      <c r="C9" s="16" t="s">
        <v>11</v>
      </c>
      <c r="D9" s="17">
        <v>0</v>
      </c>
      <c r="E9" s="18" t="s">
        <v>1</v>
      </c>
      <c r="F9" s="18">
        <v>1</v>
      </c>
      <c r="G9" s="16"/>
      <c r="H9" s="16"/>
      <c r="I9" s="19"/>
      <c r="J9" s="19"/>
      <c r="K9" s="16"/>
      <c r="L9" s="17"/>
      <c r="M9" s="50"/>
      <c r="O9" s="52"/>
      <c r="P9" s="52"/>
    </row>
    <row r="10" spans="1:16" s="51" customFormat="1" ht="17.149999999999999" customHeight="1">
      <c r="A10" s="49">
        <v>1400</v>
      </c>
      <c r="B10" s="16"/>
      <c r="C10" s="16" t="s">
        <v>11</v>
      </c>
      <c r="D10" s="17">
        <v>0</v>
      </c>
      <c r="E10" s="18" t="s">
        <v>1</v>
      </c>
      <c r="F10" s="18">
        <v>0.8</v>
      </c>
      <c r="G10" s="16"/>
      <c r="H10" s="16"/>
      <c r="I10" s="19"/>
      <c r="J10" s="19"/>
      <c r="K10" s="16"/>
      <c r="L10" s="17"/>
      <c r="M10" s="50"/>
      <c r="O10" s="52"/>
      <c r="P10" s="52"/>
    </row>
    <row r="11" spans="1:16" s="51" customFormat="1" ht="17.149999999999999" customHeight="1">
      <c r="A11" s="49">
        <v>1400</v>
      </c>
      <c r="B11" s="16"/>
      <c r="C11" s="16" t="s">
        <v>11</v>
      </c>
      <c r="D11" s="17">
        <v>30</v>
      </c>
      <c r="E11" s="18" t="s">
        <v>1</v>
      </c>
      <c r="F11" s="18">
        <v>1</v>
      </c>
      <c r="G11" s="16"/>
      <c r="H11" s="16"/>
      <c r="I11" s="19"/>
      <c r="J11" s="19"/>
      <c r="K11" s="16"/>
      <c r="L11" s="17"/>
      <c r="M11" s="50"/>
      <c r="O11" s="52"/>
      <c r="P11" s="52"/>
    </row>
    <row r="12" spans="1:16" s="51" customFormat="1" ht="17.149999999999999" customHeight="1">
      <c r="A12" s="49">
        <v>1400</v>
      </c>
      <c r="B12" s="16"/>
      <c r="C12" s="16" t="s">
        <v>11</v>
      </c>
      <c r="D12" s="17">
        <v>30</v>
      </c>
      <c r="E12" s="18" t="s">
        <v>1</v>
      </c>
      <c r="F12" s="18">
        <v>1</v>
      </c>
      <c r="G12" s="16"/>
      <c r="H12" s="16"/>
      <c r="I12" s="19"/>
      <c r="J12" s="19"/>
      <c r="K12" s="16"/>
      <c r="L12" s="17"/>
      <c r="M12" s="50"/>
      <c r="O12" s="52"/>
      <c r="P12" s="52"/>
    </row>
    <row r="13" spans="1:16" s="51" customFormat="1" ht="17.149999999999999" customHeight="1">
      <c r="A13" s="49">
        <v>1400</v>
      </c>
      <c r="B13" s="16"/>
      <c r="C13" s="16" t="s">
        <v>11</v>
      </c>
      <c r="D13" s="17">
        <v>30</v>
      </c>
      <c r="E13" s="18" t="s">
        <v>1</v>
      </c>
      <c r="F13" s="18">
        <v>1</v>
      </c>
      <c r="G13" s="16"/>
      <c r="H13" s="16"/>
      <c r="I13" s="19"/>
      <c r="J13" s="19"/>
      <c r="K13" s="16"/>
      <c r="L13" s="17"/>
      <c r="M13" s="50"/>
      <c r="O13" s="52"/>
      <c r="P13" s="52"/>
    </row>
    <row r="14" spans="1:16" s="51" customFormat="1" ht="17.149999999999999" customHeight="1">
      <c r="A14" s="49">
        <v>1400</v>
      </c>
      <c r="B14" s="16"/>
      <c r="C14" s="16" t="s">
        <v>2</v>
      </c>
      <c r="D14" s="17">
        <v>0</v>
      </c>
      <c r="E14" s="18" t="s">
        <v>1</v>
      </c>
      <c r="F14" s="18">
        <v>1</v>
      </c>
      <c r="G14" s="16"/>
      <c r="H14" s="16"/>
      <c r="I14" s="19"/>
      <c r="J14" s="19"/>
      <c r="K14" s="16"/>
      <c r="L14" s="17"/>
      <c r="M14" s="50"/>
      <c r="O14" s="52"/>
      <c r="P14" s="52"/>
    </row>
    <row r="15" spans="1:16" s="51" customFormat="1" ht="17.149999999999999" customHeight="1">
      <c r="A15" s="49">
        <v>1400</v>
      </c>
      <c r="B15" s="16"/>
      <c r="C15" s="16" t="s">
        <v>2</v>
      </c>
      <c r="D15" s="17">
        <v>0</v>
      </c>
      <c r="E15" s="18" t="s">
        <v>1</v>
      </c>
      <c r="F15" s="18">
        <v>1</v>
      </c>
      <c r="G15" s="16"/>
      <c r="H15" s="16"/>
      <c r="I15" s="19"/>
      <c r="J15" s="19"/>
      <c r="K15" s="16"/>
      <c r="L15" s="17"/>
      <c r="M15" s="50"/>
      <c r="O15" s="52"/>
      <c r="P15" s="52"/>
    </row>
    <row r="16" spans="1:16" s="51" customFormat="1" ht="17.149999999999999" customHeight="1">
      <c r="A16" s="49">
        <v>1400</v>
      </c>
      <c r="B16" s="16"/>
      <c r="C16" s="16" t="s">
        <v>2</v>
      </c>
      <c r="D16" s="17">
        <v>0</v>
      </c>
      <c r="E16" s="18" t="s">
        <v>1</v>
      </c>
      <c r="F16" s="18">
        <v>1</v>
      </c>
      <c r="G16" s="16"/>
      <c r="H16" s="16"/>
      <c r="I16" s="19"/>
      <c r="J16" s="19"/>
      <c r="K16" s="16"/>
      <c r="L16" s="17"/>
      <c r="M16" s="50"/>
      <c r="O16" s="52"/>
      <c r="P16" s="52"/>
    </row>
    <row r="17" spans="1:16" s="51" customFormat="1" ht="17.149999999999999" customHeight="1">
      <c r="A17" s="49">
        <v>1400</v>
      </c>
      <c r="B17" s="16"/>
      <c r="C17" s="16" t="s">
        <v>2</v>
      </c>
      <c r="D17" s="17">
        <v>0</v>
      </c>
      <c r="E17" s="18" t="s">
        <v>1</v>
      </c>
      <c r="F17" s="18">
        <v>1</v>
      </c>
      <c r="G17" s="16"/>
      <c r="H17" s="16"/>
      <c r="I17" s="19"/>
      <c r="J17" s="19"/>
      <c r="K17" s="16"/>
      <c r="L17" s="17"/>
      <c r="M17" s="50"/>
      <c r="O17" s="52"/>
      <c r="P17" s="52"/>
    </row>
    <row r="18" spans="1:16" s="51" customFormat="1" ht="17.149999999999999" customHeight="1">
      <c r="A18" s="49">
        <v>1400</v>
      </c>
      <c r="B18" s="16"/>
      <c r="C18" s="16" t="s">
        <v>2</v>
      </c>
      <c r="D18" s="17">
        <v>0</v>
      </c>
      <c r="E18" s="18" t="s">
        <v>1</v>
      </c>
      <c r="F18" s="18">
        <v>1</v>
      </c>
      <c r="G18" s="16"/>
      <c r="H18" s="16"/>
      <c r="I18" s="19"/>
      <c r="J18" s="19"/>
      <c r="K18" s="16"/>
      <c r="L18" s="17"/>
      <c r="M18" s="50"/>
      <c r="O18" s="52"/>
      <c r="P18" s="52"/>
    </row>
    <row r="19" spans="1:16" s="51" customFormat="1" ht="17.149999999999999" customHeight="1">
      <c r="A19" s="49">
        <v>1400</v>
      </c>
      <c r="B19" s="16"/>
      <c r="C19" s="16" t="s">
        <v>2</v>
      </c>
      <c r="D19" s="17">
        <v>0</v>
      </c>
      <c r="E19" s="18" t="s">
        <v>1</v>
      </c>
      <c r="F19" s="18">
        <v>1</v>
      </c>
      <c r="G19" s="16"/>
      <c r="H19" s="16"/>
      <c r="I19" s="19"/>
      <c r="J19" s="19"/>
      <c r="K19" s="16"/>
      <c r="L19" s="17"/>
      <c r="M19" s="50"/>
      <c r="O19" s="52"/>
      <c r="P19" s="52"/>
    </row>
    <row r="20" spans="1:16" s="51" customFormat="1" ht="17.149999999999999" customHeight="1">
      <c r="A20" s="49">
        <v>1400</v>
      </c>
      <c r="B20" s="16"/>
      <c r="C20" s="16" t="s">
        <v>2</v>
      </c>
      <c r="D20" s="17">
        <v>0</v>
      </c>
      <c r="E20" s="18" t="s">
        <v>1</v>
      </c>
      <c r="F20" s="18">
        <v>1</v>
      </c>
      <c r="G20" s="16"/>
      <c r="H20" s="16"/>
      <c r="I20" s="19"/>
      <c r="J20" s="19"/>
      <c r="K20" s="16"/>
      <c r="L20" s="17"/>
      <c r="M20" s="50"/>
      <c r="O20" s="52"/>
      <c r="P20" s="52"/>
    </row>
    <row r="21" spans="1:16" s="51" customFormat="1" ht="17.149999999999999" customHeight="1">
      <c r="A21" s="49">
        <v>1400</v>
      </c>
      <c r="B21" s="16"/>
      <c r="C21" s="16" t="s">
        <v>2</v>
      </c>
      <c r="D21" s="17">
        <v>0</v>
      </c>
      <c r="E21" s="18" t="s">
        <v>1</v>
      </c>
      <c r="F21" s="18">
        <v>0.25</v>
      </c>
      <c r="G21" s="16"/>
      <c r="H21" s="16"/>
      <c r="I21" s="19"/>
      <c r="J21" s="19"/>
      <c r="K21" s="16"/>
      <c r="L21" s="17"/>
      <c r="M21" s="50"/>
      <c r="O21" s="52"/>
      <c r="P21" s="52"/>
    </row>
    <row r="22" spans="1:16" s="51" customFormat="1" ht="17.149999999999999" customHeight="1">
      <c r="A22" s="49">
        <v>1400</v>
      </c>
      <c r="B22" s="16"/>
      <c r="C22" s="16" t="s">
        <v>2</v>
      </c>
      <c r="D22" s="17">
        <v>0</v>
      </c>
      <c r="E22" s="18" t="s">
        <v>1</v>
      </c>
      <c r="F22" s="18">
        <v>1</v>
      </c>
      <c r="G22" s="16"/>
      <c r="H22" s="16"/>
      <c r="I22" s="19"/>
      <c r="J22" s="19"/>
      <c r="K22" s="16"/>
      <c r="L22" s="17"/>
      <c r="M22" s="50"/>
      <c r="O22" s="52"/>
      <c r="P22" s="52"/>
    </row>
    <row r="23" spans="1:16" s="51" customFormat="1" ht="17.149999999999999" customHeight="1">
      <c r="A23" s="49">
        <v>1400</v>
      </c>
      <c r="B23" s="16"/>
      <c r="C23" s="16" t="s">
        <v>2</v>
      </c>
      <c r="D23" s="17">
        <v>0</v>
      </c>
      <c r="E23" s="18" t="s">
        <v>1</v>
      </c>
      <c r="F23" s="18">
        <v>1</v>
      </c>
      <c r="G23" s="16"/>
      <c r="H23" s="16"/>
      <c r="I23" s="19"/>
      <c r="J23" s="19"/>
      <c r="K23" s="16"/>
      <c r="L23" s="17"/>
      <c r="M23" s="50"/>
      <c r="O23" s="52"/>
      <c r="P23" s="52"/>
    </row>
    <row r="24" spans="1:16" s="51" customFormat="1" ht="17.149999999999999" customHeight="1">
      <c r="A24" s="49">
        <v>1400</v>
      </c>
      <c r="B24" s="16"/>
      <c r="C24" s="16" t="s">
        <v>2</v>
      </c>
      <c r="D24" s="17">
        <v>0</v>
      </c>
      <c r="E24" s="18" t="s">
        <v>1</v>
      </c>
      <c r="F24" s="18">
        <v>1</v>
      </c>
      <c r="G24" s="16"/>
      <c r="H24" s="16"/>
      <c r="I24" s="19"/>
      <c r="J24" s="19"/>
      <c r="K24" s="16"/>
      <c r="L24" s="17"/>
      <c r="M24" s="50"/>
      <c r="O24" s="52"/>
      <c r="P24" s="52"/>
    </row>
    <row r="25" spans="1:16" s="51" customFormat="1" ht="17.149999999999999" customHeight="1">
      <c r="A25" s="49">
        <v>1400</v>
      </c>
      <c r="B25" s="16"/>
      <c r="C25" s="16" t="s">
        <v>2</v>
      </c>
      <c r="D25" s="17">
        <v>0</v>
      </c>
      <c r="E25" s="18" t="s">
        <v>1</v>
      </c>
      <c r="F25" s="18">
        <v>1</v>
      </c>
      <c r="G25" s="16"/>
      <c r="H25" s="16"/>
      <c r="I25" s="19"/>
      <c r="J25" s="19"/>
      <c r="K25" s="16"/>
      <c r="L25" s="17"/>
      <c r="M25" s="50"/>
      <c r="O25" s="52"/>
      <c r="P25" s="52"/>
    </row>
    <row r="26" spans="1:16" s="51" customFormat="1" ht="17.149999999999999" customHeight="1">
      <c r="A26" s="49">
        <v>1400</v>
      </c>
      <c r="B26" s="16"/>
      <c r="C26" s="16" t="s">
        <v>2</v>
      </c>
      <c r="D26" s="17">
        <v>0</v>
      </c>
      <c r="E26" s="18" t="s">
        <v>1</v>
      </c>
      <c r="F26" s="18">
        <v>1</v>
      </c>
      <c r="G26" s="16"/>
      <c r="H26" s="16"/>
      <c r="I26" s="19"/>
      <c r="J26" s="19"/>
      <c r="K26" s="16"/>
      <c r="L26" s="17"/>
      <c r="M26" s="50"/>
      <c r="O26" s="52"/>
      <c r="P26" s="52"/>
    </row>
    <row r="27" spans="1:16" s="51" customFormat="1" ht="17.149999999999999" customHeight="1">
      <c r="A27" s="49">
        <v>1400</v>
      </c>
      <c r="B27" s="16"/>
      <c r="C27" s="16" t="s">
        <v>2</v>
      </c>
      <c r="D27" s="17">
        <v>0</v>
      </c>
      <c r="E27" s="18" t="s">
        <v>1</v>
      </c>
      <c r="F27" s="18">
        <v>1</v>
      </c>
      <c r="G27" s="16"/>
      <c r="H27" s="16"/>
      <c r="I27" s="19"/>
      <c r="J27" s="19"/>
      <c r="K27" s="16"/>
      <c r="L27" s="17"/>
      <c r="M27" s="50"/>
      <c r="O27" s="52"/>
      <c r="P27" s="52"/>
    </row>
    <row r="28" spans="1:16" s="51" customFormat="1" ht="17.149999999999999" customHeight="1">
      <c r="A28" s="49">
        <v>1400</v>
      </c>
      <c r="B28" s="16"/>
      <c r="C28" s="16" t="s">
        <v>2</v>
      </c>
      <c r="D28" s="17">
        <v>0</v>
      </c>
      <c r="E28" s="18" t="s">
        <v>1</v>
      </c>
      <c r="F28" s="18">
        <v>1</v>
      </c>
      <c r="G28" s="16"/>
      <c r="H28" s="16"/>
      <c r="I28" s="19"/>
      <c r="J28" s="19"/>
      <c r="K28" s="16"/>
      <c r="L28" s="17"/>
      <c r="M28" s="50"/>
      <c r="O28" s="52"/>
      <c r="P28" s="52"/>
    </row>
    <row r="29" spans="1:16" s="51" customFormat="1" ht="17.149999999999999" customHeight="1">
      <c r="A29" s="49">
        <v>1400</v>
      </c>
      <c r="B29" s="16"/>
      <c r="C29" s="16" t="s">
        <v>2</v>
      </c>
      <c r="D29" s="17">
        <v>0</v>
      </c>
      <c r="E29" s="18" t="s">
        <v>1</v>
      </c>
      <c r="F29" s="18">
        <v>1</v>
      </c>
      <c r="G29" s="16"/>
      <c r="H29" s="16"/>
      <c r="I29" s="19"/>
      <c r="J29" s="19"/>
      <c r="K29" s="16"/>
      <c r="L29" s="17"/>
      <c r="M29" s="50"/>
      <c r="O29" s="52"/>
      <c r="P29" s="52"/>
    </row>
    <row r="30" spans="1:16" s="51" customFormat="1" ht="17.149999999999999" customHeight="1">
      <c r="A30" s="49">
        <v>1400</v>
      </c>
      <c r="B30" s="16"/>
      <c r="C30" s="16" t="s">
        <v>2</v>
      </c>
      <c r="D30" s="17">
        <v>0</v>
      </c>
      <c r="E30" s="18" t="s">
        <v>1</v>
      </c>
      <c r="F30" s="18">
        <v>1</v>
      </c>
      <c r="G30" s="16"/>
      <c r="H30" s="16"/>
      <c r="I30" s="19"/>
      <c r="J30" s="19"/>
      <c r="K30" s="16"/>
      <c r="L30" s="17"/>
      <c r="M30" s="50"/>
      <c r="O30" s="52"/>
      <c r="P30" s="52"/>
    </row>
    <row r="31" spans="1:16" s="51" customFormat="1" ht="17.149999999999999" customHeight="1">
      <c r="A31" s="49">
        <v>1400</v>
      </c>
      <c r="B31" s="16"/>
      <c r="C31" s="16" t="s">
        <v>2</v>
      </c>
      <c r="D31" s="17">
        <v>0</v>
      </c>
      <c r="E31" s="18" t="s">
        <v>1</v>
      </c>
      <c r="F31" s="18">
        <v>1</v>
      </c>
      <c r="G31" s="16"/>
      <c r="H31" s="16"/>
      <c r="I31" s="19"/>
      <c r="J31" s="19"/>
      <c r="K31" s="16"/>
      <c r="L31" s="17"/>
      <c r="M31" s="50"/>
      <c r="O31" s="52"/>
      <c r="P31" s="52"/>
    </row>
    <row r="32" spans="1:16" s="51" customFormat="1" ht="17.149999999999999" customHeight="1">
      <c r="A32" s="49">
        <v>1400</v>
      </c>
      <c r="B32" s="16"/>
      <c r="C32" s="16" t="s">
        <v>2</v>
      </c>
      <c r="D32" s="17">
        <v>0</v>
      </c>
      <c r="E32" s="18" t="s">
        <v>1</v>
      </c>
      <c r="F32" s="18">
        <v>1</v>
      </c>
      <c r="G32" s="16"/>
      <c r="H32" s="16"/>
      <c r="I32" s="19"/>
      <c r="J32" s="19"/>
      <c r="K32" s="16"/>
      <c r="L32" s="17"/>
      <c r="M32" s="50"/>
      <c r="O32" s="52"/>
      <c r="P32" s="52"/>
    </row>
    <row r="33" spans="1:16" s="51" customFormat="1" ht="17.149999999999999" customHeight="1">
      <c r="A33" s="49">
        <v>1400</v>
      </c>
      <c r="B33" s="16"/>
      <c r="C33" s="16" t="s">
        <v>3</v>
      </c>
      <c r="D33" s="17">
        <v>0</v>
      </c>
      <c r="E33" s="18" t="s">
        <v>1</v>
      </c>
      <c r="F33" s="18">
        <v>1</v>
      </c>
      <c r="G33" s="16"/>
      <c r="H33" s="16"/>
      <c r="I33" s="19"/>
      <c r="J33" s="19"/>
      <c r="K33" s="16"/>
      <c r="L33" s="17"/>
      <c r="M33" s="50"/>
      <c r="O33" s="52"/>
      <c r="P33" s="52"/>
    </row>
    <row r="34" spans="1:16" s="51" customFormat="1" ht="17.149999999999999" customHeight="1">
      <c r="A34" s="49">
        <v>1400</v>
      </c>
      <c r="B34" s="16"/>
      <c r="C34" s="16" t="s">
        <v>12</v>
      </c>
      <c r="D34" s="17">
        <v>0</v>
      </c>
      <c r="E34" s="18" t="s">
        <v>1</v>
      </c>
      <c r="F34" s="18">
        <v>0.6</v>
      </c>
      <c r="G34" s="16"/>
      <c r="H34" s="16"/>
      <c r="I34" s="19"/>
      <c r="J34" s="19"/>
      <c r="K34" s="16"/>
      <c r="L34" s="17"/>
      <c r="M34" s="50"/>
      <c r="O34" s="52"/>
      <c r="P34" s="52"/>
    </row>
    <row r="35" spans="1:16" s="51" customFormat="1" ht="17.149999999999999" customHeight="1">
      <c r="A35" s="49">
        <v>1400</v>
      </c>
      <c r="B35" s="16"/>
      <c r="C35" s="16" t="s">
        <v>13</v>
      </c>
      <c r="D35" s="17" t="s">
        <v>14</v>
      </c>
      <c r="E35" s="18" t="s">
        <v>1</v>
      </c>
      <c r="F35" s="18">
        <v>0.57099999999999995</v>
      </c>
      <c r="G35" s="16"/>
      <c r="H35" s="16"/>
      <c r="I35" s="19"/>
      <c r="J35" s="19"/>
      <c r="K35" s="16"/>
      <c r="L35" s="17"/>
      <c r="M35" s="50"/>
      <c r="O35" s="52"/>
      <c r="P35" s="52"/>
    </row>
    <row r="36" spans="1:16" s="51" customFormat="1" ht="17.149999999999999" customHeight="1">
      <c r="A36" s="49">
        <v>1400</v>
      </c>
      <c r="B36" s="16"/>
      <c r="C36" s="16" t="s">
        <v>13</v>
      </c>
      <c r="D36" s="17" t="s">
        <v>14</v>
      </c>
      <c r="E36" s="18" t="s">
        <v>1</v>
      </c>
      <c r="F36" s="18">
        <v>0.57099999999999995</v>
      </c>
      <c r="G36" s="16"/>
      <c r="H36" s="16"/>
      <c r="I36" s="19"/>
      <c r="J36" s="19"/>
      <c r="K36" s="16"/>
      <c r="L36" s="17"/>
      <c r="M36" s="50"/>
      <c r="O36" s="52"/>
      <c r="P36" s="52"/>
    </row>
    <row r="37" spans="1:16" s="51" customFormat="1" ht="17.149999999999999" customHeight="1">
      <c r="A37" s="49">
        <v>1400</v>
      </c>
      <c r="B37" s="16"/>
      <c r="C37" s="16" t="s">
        <v>13</v>
      </c>
      <c r="D37" s="17" t="s">
        <v>14</v>
      </c>
      <c r="E37" s="18" t="s">
        <v>1</v>
      </c>
      <c r="F37" s="18">
        <v>0.45700000000000002</v>
      </c>
      <c r="G37" s="16"/>
      <c r="H37" s="16"/>
      <c r="I37" s="19"/>
      <c r="J37" s="19"/>
      <c r="K37" s="16"/>
      <c r="L37" s="17"/>
      <c r="M37" s="50"/>
      <c r="O37" s="52"/>
      <c r="P37" s="52"/>
    </row>
    <row r="38" spans="1:16" s="51" customFormat="1" ht="17.149999999999999" customHeight="1">
      <c r="A38" s="49">
        <v>1400</v>
      </c>
      <c r="B38" s="16"/>
      <c r="C38" s="16" t="s">
        <v>13</v>
      </c>
      <c r="D38" s="17" t="s">
        <v>14</v>
      </c>
      <c r="E38" s="18" t="s">
        <v>1</v>
      </c>
      <c r="F38" s="18">
        <v>0.629</v>
      </c>
      <c r="G38" s="16"/>
      <c r="H38" s="16"/>
      <c r="I38" s="19"/>
      <c r="J38" s="19"/>
      <c r="K38" s="16"/>
      <c r="L38" s="17"/>
      <c r="M38" s="50"/>
      <c r="O38" s="52"/>
      <c r="P38" s="52"/>
    </row>
    <row r="39" spans="1:16" s="51" customFormat="1" ht="17.149999999999999" customHeight="1">
      <c r="A39" s="49">
        <v>1400</v>
      </c>
      <c r="B39" s="16"/>
      <c r="C39" s="16" t="s">
        <v>13</v>
      </c>
      <c r="D39" s="17" t="s">
        <v>14</v>
      </c>
      <c r="E39" s="18" t="s">
        <v>1</v>
      </c>
      <c r="F39" s="18">
        <v>0.57099999999999995</v>
      </c>
      <c r="G39" s="16"/>
      <c r="H39" s="16"/>
      <c r="I39" s="19"/>
      <c r="J39" s="19"/>
      <c r="K39" s="16"/>
      <c r="L39" s="17"/>
      <c r="M39" s="50"/>
      <c r="O39" s="52"/>
      <c r="P39" s="52"/>
    </row>
    <row r="40" spans="1:16" s="51" customFormat="1" ht="17.149999999999999" customHeight="1">
      <c r="A40" s="49">
        <v>1400</v>
      </c>
      <c r="B40" s="16"/>
      <c r="C40" s="16" t="s">
        <v>13</v>
      </c>
      <c r="D40" s="17" t="s">
        <v>14</v>
      </c>
      <c r="E40" s="18" t="s">
        <v>1</v>
      </c>
      <c r="F40" s="18">
        <v>0.57099999999999995</v>
      </c>
      <c r="G40" s="16"/>
      <c r="H40" s="16"/>
      <c r="I40" s="19"/>
      <c r="J40" s="19"/>
      <c r="K40" s="16"/>
      <c r="L40" s="17"/>
      <c r="M40" s="50"/>
      <c r="O40" s="52"/>
      <c r="P40" s="52"/>
    </row>
    <row r="41" spans="1:16" s="51" customFormat="1" ht="17.149999999999999" customHeight="1">
      <c r="A41" s="49">
        <v>1400</v>
      </c>
      <c r="B41" s="16"/>
      <c r="C41" s="16" t="s">
        <v>4</v>
      </c>
      <c r="D41" s="17">
        <v>12</v>
      </c>
      <c r="E41" s="18" t="s">
        <v>1</v>
      </c>
      <c r="F41" s="18">
        <v>1</v>
      </c>
      <c r="G41" s="16"/>
      <c r="H41" s="16"/>
      <c r="I41" s="19"/>
      <c r="J41" s="19"/>
      <c r="K41" s="16"/>
      <c r="L41" s="17"/>
      <c r="M41" s="50"/>
      <c r="O41" s="52"/>
      <c r="P41" s="52"/>
    </row>
    <row r="42" spans="1:16" s="51" customFormat="1" ht="17.149999999999999" customHeight="1">
      <c r="A42" s="49">
        <v>1400</v>
      </c>
      <c r="B42" s="16"/>
      <c r="C42" s="16" t="s">
        <v>4</v>
      </c>
      <c r="D42" s="17">
        <v>0</v>
      </c>
      <c r="E42" s="18" t="s">
        <v>1</v>
      </c>
      <c r="F42" s="18">
        <v>1</v>
      </c>
      <c r="G42" s="16"/>
      <c r="H42" s="16"/>
      <c r="I42" s="19"/>
      <c r="J42" s="19"/>
      <c r="K42" s="16"/>
      <c r="L42" s="17"/>
      <c r="M42" s="50"/>
      <c r="O42" s="52"/>
      <c r="P42" s="52"/>
    </row>
    <row r="43" spans="1:16" s="51" customFormat="1" ht="17.149999999999999" customHeight="1">
      <c r="A43" s="49">
        <v>1400</v>
      </c>
      <c r="B43" s="16"/>
      <c r="C43" s="16" t="s">
        <v>4</v>
      </c>
      <c r="D43" s="17">
        <v>0</v>
      </c>
      <c r="E43" s="18" t="s">
        <v>1</v>
      </c>
      <c r="F43" s="18">
        <v>1</v>
      </c>
      <c r="G43" s="16"/>
      <c r="H43" s="16"/>
      <c r="I43" s="19"/>
      <c r="J43" s="19"/>
      <c r="K43" s="16"/>
      <c r="L43" s="17"/>
      <c r="M43" s="50"/>
      <c r="O43" s="52"/>
      <c r="P43" s="52"/>
    </row>
    <row r="44" spans="1:16" s="51" customFormat="1" ht="17.149999999999999" customHeight="1">
      <c r="A44" s="49">
        <v>1400</v>
      </c>
      <c r="B44" s="16"/>
      <c r="C44" s="16" t="s">
        <v>4</v>
      </c>
      <c r="D44" s="17">
        <v>0</v>
      </c>
      <c r="E44" s="18" t="s">
        <v>1</v>
      </c>
      <c r="F44" s="18">
        <v>0.7</v>
      </c>
      <c r="G44" s="16"/>
      <c r="H44" s="16"/>
      <c r="I44" s="19"/>
      <c r="J44" s="19"/>
      <c r="K44" s="16"/>
      <c r="L44" s="17"/>
      <c r="M44" s="50"/>
      <c r="O44" s="52"/>
      <c r="P44" s="52"/>
    </row>
    <row r="45" spans="1:16" s="51" customFormat="1" ht="17.149999999999999" customHeight="1">
      <c r="A45" s="49">
        <v>1400</v>
      </c>
      <c r="B45" s="16"/>
      <c r="C45" s="16" t="s">
        <v>4</v>
      </c>
      <c r="D45" s="17">
        <v>0</v>
      </c>
      <c r="E45" s="18" t="s">
        <v>1</v>
      </c>
      <c r="F45" s="18">
        <v>0.8</v>
      </c>
      <c r="G45" s="16"/>
      <c r="H45" s="16"/>
      <c r="I45" s="19"/>
      <c r="J45" s="19"/>
      <c r="K45" s="16"/>
      <c r="L45" s="17"/>
      <c r="M45" s="50"/>
      <c r="O45" s="52"/>
      <c r="P45" s="52"/>
    </row>
    <row r="46" spans="1:16" s="51" customFormat="1" ht="17.149999999999999" customHeight="1">
      <c r="A46" s="49">
        <v>1400</v>
      </c>
      <c r="B46" s="16"/>
      <c r="C46" s="16" t="s">
        <v>4</v>
      </c>
      <c r="D46" s="17">
        <v>0</v>
      </c>
      <c r="E46" s="18" t="s">
        <v>1</v>
      </c>
      <c r="F46" s="18">
        <v>1</v>
      </c>
      <c r="G46" s="16"/>
      <c r="H46" s="16"/>
      <c r="I46" s="19"/>
      <c r="J46" s="19"/>
      <c r="K46" s="16"/>
      <c r="L46" s="17"/>
      <c r="M46" s="50"/>
      <c r="O46" s="52"/>
      <c r="P46" s="52"/>
    </row>
    <row r="47" spans="1:16" s="51" customFormat="1" ht="17.149999999999999" customHeight="1">
      <c r="A47" s="49">
        <v>1400</v>
      </c>
      <c r="B47" s="16"/>
      <c r="C47" s="16" t="s">
        <v>4</v>
      </c>
      <c r="D47" s="17">
        <v>30</v>
      </c>
      <c r="E47" s="18" t="s">
        <v>1</v>
      </c>
      <c r="F47" s="18">
        <v>1</v>
      </c>
      <c r="G47" s="16"/>
      <c r="H47" s="16"/>
      <c r="I47" s="19"/>
      <c r="J47" s="19"/>
      <c r="K47" s="16"/>
      <c r="L47" s="17"/>
      <c r="M47" s="50"/>
      <c r="O47" s="52"/>
      <c r="P47" s="52"/>
    </row>
    <row r="48" spans="1:16" s="51" customFormat="1" ht="17.149999999999999" customHeight="1">
      <c r="A48" s="49">
        <v>1400</v>
      </c>
      <c r="B48" s="16"/>
      <c r="C48" s="16" t="s">
        <v>4</v>
      </c>
      <c r="D48" s="17">
        <v>0</v>
      </c>
      <c r="E48" s="18" t="s">
        <v>1</v>
      </c>
      <c r="F48" s="18">
        <v>1</v>
      </c>
      <c r="G48" s="16"/>
      <c r="H48" s="16"/>
      <c r="I48" s="19"/>
      <c r="J48" s="19"/>
      <c r="K48" s="16"/>
      <c r="L48" s="17"/>
      <c r="M48" s="50"/>
      <c r="O48" s="52"/>
      <c r="P48" s="52"/>
    </row>
    <row r="49" spans="1:16" s="51" customFormat="1" ht="17.149999999999999" customHeight="1">
      <c r="A49" s="49">
        <v>1400</v>
      </c>
      <c r="B49" s="16"/>
      <c r="C49" s="16" t="s">
        <v>4</v>
      </c>
      <c r="D49" s="17">
        <v>0</v>
      </c>
      <c r="E49" s="18" t="s">
        <v>1</v>
      </c>
      <c r="F49" s="18">
        <v>1</v>
      </c>
      <c r="G49" s="16"/>
      <c r="H49" s="16"/>
      <c r="I49" s="19"/>
      <c r="J49" s="19"/>
      <c r="K49" s="16"/>
      <c r="L49" s="17"/>
      <c r="M49" s="50"/>
      <c r="O49" s="52"/>
      <c r="P49" s="52"/>
    </row>
    <row r="50" spans="1:16" s="51" customFormat="1" ht="17.149999999999999" customHeight="1">
      <c r="A50" s="49">
        <v>1400</v>
      </c>
      <c r="B50" s="16"/>
      <c r="C50" s="16" t="s">
        <v>4</v>
      </c>
      <c r="D50" s="17">
        <v>0</v>
      </c>
      <c r="E50" s="18" t="s">
        <v>1</v>
      </c>
      <c r="F50" s="18">
        <v>0.4</v>
      </c>
      <c r="G50" s="16"/>
      <c r="H50" s="16"/>
      <c r="I50" s="19"/>
      <c r="J50" s="19"/>
      <c r="K50" s="16"/>
      <c r="L50" s="17"/>
      <c r="M50" s="50"/>
      <c r="O50" s="52"/>
      <c r="P50" s="52"/>
    </row>
    <row r="51" spans="1:16" s="51" customFormat="1" ht="17.149999999999999" customHeight="1">
      <c r="A51" s="49">
        <v>1400</v>
      </c>
      <c r="B51" s="16"/>
      <c r="C51" s="16" t="s">
        <v>4</v>
      </c>
      <c r="D51" s="17">
        <v>0</v>
      </c>
      <c r="E51" s="18" t="s">
        <v>1</v>
      </c>
      <c r="F51" s="18">
        <v>0.8</v>
      </c>
      <c r="G51" s="16"/>
      <c r="H51" s="16"/>
      <c r="I51" s="19"/>
      <c r="J51" s="19"/>
      <c r="K51" s="16"/>
      <c r="L51" s="17"/>
      <c r="M51" s="50"/>
      <c r="O51" s="52"/>
      <c r="P51" s="52"/>
    </row>
    <row r="52" spans="1:16" s="51" customFormat="1" ht="17.149999999999999" customHeight="1">
      <c r="A52" s="49">
        <v>1400</v>
      </c>
      <c r="B52" s="16"/>
      <c r="C52" s="16" t="s">
        <v>4</v>
      </c>
      <c r="D52" s="17">
        <v>0</v>
      </c>
      <c r="E52" s="18" t="s">
        <v>1</v>
      </c>
      <c r="F52" s="18">
        <v>1</v>
      </c>
      <c r="G52" s="16"/>
      <c r="H52" s="16"/>
      <c r="I52" s="19"/>
      <c r="J52" s="19"/>
      <c r="K52" s="16"/>
      <c r="L52" s="17"/>
      <c r="M52" s="50"/>
      <c r="O52" s="52"/>
      <c r="P52" s="52"/>
    </row>
    <row r="53" spans="1:16" s="51" customFormat="1" ht="17.149999999999999" customHeight="1">
      <c r="A53" s="49">
        <v>1400</v>
      </c>
      <c r="B53" s="16"/>
      <c r="C53" s="16" t="s">
        <v>4</v>
      </c>
      <c r="D53" s="17">
        <v>0</v>
      </c>
      <c r="E53" s="18" t="s">
        <v>1</v>
      </c>
      <c r="F53" s="18">
        <v>0.25</v>
      </c>
      <c r="G53" s="16"/>
      <c r="H53" s="16"/>
      <c r="I53" s="19"/>
      <c r="J53" s="19"/>
      <c r="K53" s="16"/>
      <c r="L53" s="17"/>
      <c r="M53" s="50"/>
      <c r="O53" s="52"/>
      <c r="P53" s="52"/>
    </row>
    <row r="54" spans="1:16" s="51" customFormat="1" ht="17.149999999999999" customHeight="1">
      <c r="A54" s="49">
        <v>1400</v>
      </c>
      <c r="B54" s="16"/>
      <c r="C54" s="16" t="s">
        <v>4</v>
      </c>
      <c r="D54" s="17">
        <v>0</v>
      </c>
      <c r="E54" s="18" t="s">
        <v>1</v>
      </c>
      <c r="F54" s="18">
        <v>1</v>
      </c>
      <c r="G54" s="16"/>
      <c r="H54" s="16"/>
      <c r="I54" s="19"/>
      <c r="J54" s="19"/>
      <c r="K54" s="16"/>
      <c r="L54" s="17"/>
      <c r="M54" s="50"/>
      <c r="O54" s="52"/>
      <c r="P54" s="52"/>
    </row>
    <row r="55" spans="1:16" s="51" customFormat="1" ht="17.149999999999999" customHeight="1">
      <c r="A55" s="49">
        <v>1400</v>
      </c>
      <c r="B55" s="16"/>
      <c r="C55" s="16" t="s">
        <v>4</v>
      </c>
      <c r="D55" s="17">
        <v>0</v>
      </c>
      <c r="E55" s="18" t="s">
        <v>1</v>
      </c>
      <c r="F55" s="18">
        <v>1</v>
      </c>
      <c r="G55" s="16"/>
      <c r="H55" s="16"/>
      <c r="I55" s="19"/>
      <c r="J55" s="19"/>
      <c r="K55" s="16"/>
      <c r="L55" s="17"/>
      <c r="M55" s="50"/>
      <c r="O55" s="52"/>
      <c r="P55" s="52"/>
    </row>
    <row r="56" spans="1:16" s="51" customFormat="1" ht="17.149999999999999" customHeight="1">
      <c r="A56" s="49">
        <v>1400</v>
      </c>
      <c r="B56" s="16"/>
      <c r="C56" s="16" t="s">
        <v>4</v>
      </c>
      <c r="D56" s="17">
        <v>0</v>
      </c>
      <c r="E56" s="18" t="s">
        <v>1</v>
      </c>
      <c r="F56" s="18">
        <v>0.8</v>
      </c>
      <c r="G56" s="16"/>
      <c r="H56" s="16"/>
      <c r="I56" s="19"/>
      <c r="J56" s="19"/>
      <c r="K56" s="16"/>
      <c r="L56" s="17"/>
      <c r="M56" s="50"/>
      <c r="O56" s="52"/>
      <c r="P56" s="52"/>
    </row>
    <row r="57" spans="1:16" s="51" customFormat="1" ht="17.149999999999999" customHeight="1">
      <c r="A57" s="49">
        <v>1400</v>
      </c>
      <c r="B57" s="16"/>
      <c r="C57" s="16" t="s">
        <v>4</v>
      </c>
      <c r="D57" s="17">
        <v>12</v>
      </c>
      <c r="E57" s="18" t="s">
        <v>1</v>
      </c>
      <c r="F57" s="18">
        <v>1</v>
      </c>
      <c r="G57" s="16"/>
      <c r="H57" s="16"/>
      <c r="I57" s="19"/>
      <c r="J57" s="19"/>
      <c r="K57" s="16"/>
      <c r="L57" s="17"/>
      <c r="M57" s="50"/>
      <c r="O57" s="52"/>
      <c r="P57" s="52"/>
    </row>
    <row r="58" spans="1:16" s="51" customFormat="1" ht="17.149999999999999" customHeight="1">
      <c r="A58" s="49">
        <v>1400</v>
      </c>
      <c r="B58" s="16"/>
      <c r="C58" s="16" t="s">
        <v>15</v>
      </c>
      <c r="D58" s="17">
        <v>0</v>
      </c>
      <c r="E58" s="18" t="s">
        <v>1</v>
      </c>
      <c r="F58" s="18">
        <v>1</v>
      </c>
      <c r="G58" s="16"/>
      <c r="H58" s="16"/>
      <c r="I58" s="19"/>
      <c r="J58" s="19"/>
      <c r="K58" s="16"/>
      <c r="L58" s="17"/>
      <c r="M58" s="50"/>
      <c r="O58" s="52"/>
      <c r="P58" s="52"/>
    </row>
    <row r="59" spans="1:16" s="51" customFormat="1" ht="17.149999999999999" customHeight="1">
      <c r="A59" s="49"/>
      <c r="B59" s="16"/>
      <c r="C59" s="16"/>
      <c r="D59" s="17"/>
      <c r="E59" s="18"/>
      <c r="F59" s="19"/>
      <c r="G59" s="16"/>
      <c r="H59" s="16"/>
      <c r="I59" s="19"/>
      <c r="J59" s="19"/>
      <c r="K59" s="16"/>
      <c r="L59" s="17"/>
      <c r="M59" s="50"/>
      <c r="O59" s="52"/>
      <c r="P59" s="52"/>
    </row>
    <row r="60" spans="1:16" s="51" customFormat="1" ht="17.149999999999999" customHeight="1">
      <c r="A60" s="49"/>
      <c r="B60" s="16"/>
      <c r="C60" s="16"/>
      <c r="D60" s="17"/>
      <c r="E60" s="18"/>
      <c r="F60" s="19"/>
      <c r="G60" s="16"/>
      <c r="H60" s="16"/>
      <c r="I60" s="19"/>
      <c r="J60" s="19"/>
      <c r="K60" s="16"/>
      <c r="L60" s="17"/>
      <c r="M60" s="50"/>
    </row>
    <row r="61" spans="1:16" s="51" customFormat="1" ht="17.149999999999999" customHeight="1">
      <c r="A61" s="49"/>
      <c r="B61" s="16"/>
      <c r="C61" s="16"/>
      <c r="D61" s="17"/>
      <c r="E61" s="18"/>
      <c r="F61" s="19"/>
      <c r="G61" s="16"/>
      <c r="H61" s="16"/>
      <c r="I61" s="19"/>
      <c r="J61" s="19"/>
      <c r="K61" s="16"/>
      <c r="L61" s="17"/>
      <c r="M61" s="50"/>
    </row>
    <row r="62" spans="1:16" s="51" customFormat="1" ht="17.149999999999999" customHeight="1">
      <c r="A62" s="49"/>
      <c r="B62" s="16"/>
      <c r="C62" s="16"/>
      <c r="D62" s="17"/>
      <c r="E62" s="18"/>
      <c r="F62" s="19"/>
      <c r="G62" s="16"/>
      <c r="H62" s="16"/>
      <c r="I62" s="19"/>
      <c r="J62" s="19"/>
      <c r="K62" s="16"/>
      <c r="L62" s="17"/>
      <c r="M62" s="50"/>
    </row>
    <row r="63" spans="1:16" s="51" customFormat="1" ht="17.149999999999999" customHeight="1">
      <c r="A63" s="49"/>
      <c r="B63" s="16"/>
      <c r="C63" s="16"/>
      <c r="D63" s="17"/>
      <c r="E63" s="18"/>
      <c r="F63" s="19"/>
      <c r="G63" s="16"/>
      <c r="H63" s="16"/>
      <c r="I63" s="19"/>
      <c r="J63" s="19"/>
      <c r="K63" s="16"/>
      <c r="L63" s="17"/>
      <c r="M63" s="50"/>
    </row>
    <row r="64" spans="1:16" s="55" customFormat="1" ht="17.149999999999999" customHeight="1">
      <c r="A64" s="53"/>
      <c r="B64" s="20"/>
      <c r="C64" s="20"/>
      <c r="D64" s="21"/>
      <c r="E64" s="22"/>
      <c r="F64" s="12">
        <f>SUMIF(E4:E63,$F$66,F4:F63)</f>
        <v>48.769999999999996</v>
      </c>
      <c r="G64" s="20"/>
      <c r="H64" s="20"/>
      <c r="I64" s="22"/>
      <c r="J64" s="22"/>
      <c r="K64" s="20"/>
      <c r="L64" s="21"/>
      <c r="M64" s="54"/>
    </row>
    <row r="65" spans="1:13" s="31" customFormat="1">
      <c r="A65" s="56"/>
      <c r="B65" s="23"/>
      <c r="C65" s="23"/>
      <c r="D65" s="24"/>
      <c r="E65" s="25"/>
      <c r="F65" s="26"/>
      <c r="G65" s="23"/>
      <c r="H65" s="23"/>
      <c r="I65" s="25"/>
      <c r="J65" s="25"/>
      <c r="K65" s="23"/>
      <c r="L65" s="24"/>
      <c r="M65" s="57"/>
    </row>
    <row r="66" spans="1:13" s="31" customFormat="1" ht="14.5">
      <c r="A66" s="58"/>
      <c r="B66" s="59"/>
      <c r="C66" s="27"/>
      <c r="D66" s="28"/>
      <c r="E66" s="3" t="s">
        <v>0</v>
      </c>
      <c r="F66" s="3" t="s">
        <v>1</v>
      </c>
      <c r="G66" s="3" t="s">
        <v>18</v>
      </c>
      <c r="H66" s="60"/>
      <c r="I66" s="61"/>
      <c r="J66" s="61"/>
      <c r="K66" s="60"/>
      <c r="L66" s="62"/>
      <c r="M66" s="63"/>
    </row>
    <row r="67" spans="1:13" s="31" customFormat="1" ht="14.5">
      <c r="A67" s="64"/>
      <c r="C67" s="29" t="s">
        <v>5</v>
      </c>
      <c r="D67" s="30"/>
      <c r="E67" s="6">
        <v>1.2</v>
      </c>
      <c r="F67" s="81">
        <f>SUMPRODUCT(($C$4:$C$63=C67)*($E$4:$E$63=$F$66)*($F$4:$F$63))</f>
        <v>2</v>
      </c>
      <c r="G67" s="6">
        <f>+F67-E67</f>
        <v>0.8</v>
      </c>
      <c r="I67" s="65"/>
      <c r="J67" s="65"/>
      <c r="L67" s="32"/>
      <c r="M67" s="45"/>
    </row>
    <row r="68" spans="1:13" s="31" customFormat="1" ht="14.5">
      <c r="A68" s="64"/>
      <c r="C68" s="4" t="s">
        <v>11</v>
      </c>
      <c r="D68" s="5"/>
      <c r="E68" s="6">
        <v>7.8</v>
      </c>
      <c r="F68" s="81">
        <f t="shared" ref="F68:F79" si="0">SUMPRODUCT(($C$4:$C$63=C68)*($E$4:$E$63=$F$66)*($F$4:$F$63))</f>
        <v>7.8</v>
      </c>
      <c r="G68" s="6">
        <f t="shared" ref="G68:G79" si="1">+F68-E68</f>
        <v>0</v>
      </c>
      <c r="H68" s="66"/>
      <c r="I68"/>
      <c r="J68"/>
      <c r="K68" s="67"/>
      <c r="L68" s="32"/>
      <c r="M68" s="45"/>
    </row>
    <row r="69" spans="1:13" s="31" customFormat="1" ht="14.5">
      <c r="A69" s="64"/>
      <c r="C69" s="4" t="s">
        <v>2</v>
      </c>
      <c r="D69" s="5"/>
      <c r="E69" s="6">
        <v>18.5</v>
      </c>
      <c r="F69" s="83">
        <f t="shared" si="0"/>
        <v>18.25</v>
      </c>
      <c r="G69" s="6">
        <f t="shared" si="1"/>
        <v>-0.25</v>
      </c>
      <c r="H69" s="66"/>
      <c r="I69"/>
      <c r="J69"/>
      <c r="K69" s="67"/>
      <c r="L69" s="32"/>
      <c r="M69" s="45"/>
    </row>
    <row r="70" spans="1:13" s="31" customFormat="1" ht="14.5">
      <c r="A70" s="64"/>
      <c r="C70" s="4" t="s">
        <v>3</v>
      </c>
      <c r="D70" s="5"/>
      <c r="E70" s="6">
        <v>1</v>
      </c>
      <c r="F70" s="81">
        <f t="shared" si="0"/>
        <v>1</v>
      </c>
      <c r="G70" s="6">
        <f t="shared" si="1"/>
        <v>0</v>
      </c>
      <c r="H70" s="66"/>
      <c r="I70"/>
      <c r="J70"/>
      <c r="K70" s="67"/>
      <c r="L70" s="68"/>
      <c r="M70" s="45"/>
    </row>
    <row r="71" spans="1:13" s="31" customFormat="1" ht="14.5">
      <c r="A71" s="64"/>
      <c r="C71" s="4" t="s">
        <v>13</v>
      </c>
      <c r="D71" s="5"/>
      <c r="E71" s="6">
        <v>3.42</v>
      </c>
      <c r="F71" s="81">
        <f t="shared" si="0"/>
        <v>3.3699999999999992</v>
      </c>
      <c r="G71" s="6">
        <f t="shared" si="1"/>
        <v>-5.0000000000000711E-2</v>
      </c>
      <c r="H71" s="66"/>
      <c r="I71"/>
      <c r="J71"/>
      <c r="K71" s="67"/>
      <c r="L71" s="68"/>
      <c r="M71" s="45"/>
    </row>
    <row r="72" spans="1:13" s="31" customFormat="1" ht="14.5">
      <c r="A72" s="64"/>
      <c r="C72" s="4" t="s">
        <v>4</v>
      </c>
      <c r="D72" s="5"/>
      <c r="E72" s="6">
        <v>15.65</v>
      </c>
      <c r="F72" s="81">
        <f t="shared" si="0"/>
        <v>14.750000000000002</v>
      </c>
      <c r="G72" s="6">
        <f t="shared" si="1"/>
        <v>-0.89999999999999858</v>
      </c>
      <c r="H72" s="66"/>
      <c r="I72"/>
      <c r="J72"/>
      <c r="K72" s="67"/>
      <c r="L72" s="68"/>
      <c r="M72" s="45"/>
    </row>
    <row r="73" spans="1:13" s="31" customFormat="1" ht="14.5">
      <c r="A73" s="64"/>
      <c r="C73" s="4" t="s">
        <v>15</v>
      </c>
      <c r="D73" s="5"/>
      <c r="E73" s="6">
        <v>1</v>
      </c>
      <c r="F73" s="81">
        <f t="shared" si="0"/>
        <v>1</v>
      </c>
      <c r="G73" s="6">
        <f t="shared" si="1"/>
        <v>0</v>
      </c>
      <c r="H73" s="66"/>
      <c r="I73"/>
      <c r="J73"/>
      <c r="K73" s="67"/>
      <c r="L73" s="68"/>
      <c r="M73" s="45"/>
    </row>
    <row r="74" spans="1:13" s="31" customFormat="1" ht="14.5">
      <c r="A74" s="64"/>
      <c r="C74" s="7" t="s">
        <v>12</v>
      </c>
      <c r="D74" s="5"/>
      <c r="E74" s="6">
        <v>0.6</v>
      </c>
      <c r="F74" s="81">
        <f t="shared" si="0"/>
        <v>0.6</v>
      </c>
      <c r="G74" s="6">
        <f t="shared" si="1"/>
        <v>0</v>
      </c>
      <c r="H74" s="69"/>
      <c r="I74"/>
      <c r="J74"/>
      <c r="K74" s="70"/>
      <c r="L74" s="71"/>
      <c r="M74" s="45"/>
    </row>
    <row r="75" spans="1:13" s="31" customFormat="1" ht="14.5">
      <c r="A75" s="64"/>
      <c r="C75" s="7"/>
      <c r="D75" s="5"/>
      <c r="E75" s="6"/>
      <c r="F75" s="81">
        <f t="shared" si="0"/>
        <v>0</v>
      </c>
      <c r="G75" s="6">
        <f t="shared" si="1"/>
        <v>0</v>
      </c>
      <c r="H75" s="66"/>
      <c r="I75"/>
      <c r="J75"/>
      <c r="K75" s="67"/>
      <c r="L75" s="68"/>
      <c r="M75" s="45"/>
    </row>
    <row r="76" spans="1:13" s="31" customFormat="1" ht="14.5">
      <c r="A76" s="64"/>
      <c r="C76" s="7"/>
      <c r="D76" s="5"/>
      <c r="E76" s="6"/>
      <c r="F76" s="81">
        <f t="shared" si="0"/>
        <v>0</v>
      </c>
      <c r="G76" s="6">
        <f t="shared" si="1"/>
        <v>0</v>
      </c>
      <c r="H76" s="66"/>
      <c r="I76"/>
      <c r="J76"/>
      <c r="K76" s="67"/>
      <c r="L76" s="68"/>
      <c r="M76" s="45"/>
    </row>
    <row r="77" spans="1:13" s="31" customFormat="1" ht="14.5">
      <c r="A77" s="64"/>
      <c r="C77" s="7"/>
      <c r="D77" s="5"/>
      <c r="E77" s="6"/>
      <c r="F77" s="81">
        <f t="shared" si="0"/>
        <v>0</v>
      </c>
      <c r="G77" s="6">
        <f t="shared" si="1"/>
        <v>0</v>
      </c>
      <c r="H77" s="66"/>
      <c r="I77"/>
      <c r="J77"/>
      <c r="K77" s="67"/>
      <c r="L77" s="68"/>
      <c r="M77" s="45"/>
    </row>
    <row r="78" spans="1:13" s="31" customFormat="1">
      <c r="A78" s="64"/>
      <c r="C78" s="7"/>
      <c r="D78" s="5"/>
      <c r="E78" s="6"/>
      <c r="F78" s="81">
        <f t="shared" si="0"/>
        <v>0</v>
      </c>
      <c r="G78" s="6">
        <f t="shared" si="1"/>
        <v>0</v>
      </c>
      <c r="I78" s="65"/>
      <c r="J78" s="65"/>
      <c r="L78" s="32"/>
      <c r="M78" s="45"/>
    </row>
    <row r="79" spans="1:13" s="31" customFormat="1">
      <c r="A79" s="64"/>
      <c r="C79" s="8"/>
      <c r="D79" s="9"/>
      <c r="E79" s="6"/>
      <c r="F79" s="81">
        <f t="shared" si="0"/>
        <v>0</v>
      </c>
      <c r="G79" s="6">
        <f t="shared" si="1"/>
        <v>0</v>
      </c>
      <c r="I79" s="65"/>
      <c r="J79" s="65"/>
      <c r="L79" s="32"/>
      <c r="M79" s="45"/>
    </row>
    <row r="80" spans="1:13" s="31" customFormat="1" ht="14.5">
      <c r="A80" s="64"/>
      <c r="B80" s="72"/>
      <c r="C80" s="10"/>
      <c r="D80" s="11"/>
      <c r="E80" s="12">
        <f>SUM(E67:E79)</f>
        <v>49.17</v>
      </c>
      <c r="F80" s="12">
        <f>SUM(F67:F79)</f>
        <v>48.77</v>
      </c>
      <c r="G80" s="12">
        <f>SUM(G67:G79)</f>
        <v>-0.39999999999999925</v>
      </c>
      <c r="I80" s="65"/>
      <c r="J80" s="65"/>
      <c r="L80" s="32"/>
      <c r="M80" s="45"/>
    </row>
    <row r="81" spans="1:16" s="31" customFormat="1" ht="16.5" customHeight="1">
      <c r="A81" s="64"/>
      <c r="B81" s="72"/>
      <c r="D81" s="32"/>
      <c r="E81" s="33">
        <f>49.17-E80</f>
        <v>0</v>
      </c>
      <c r="F81" s="33">
        <f>+F80-F64</f>
        <v>0</v>
      </c>
      <c r="G81" s="73"/>
      <c r="I81" s="65"/>
      <c r="J81" s="65"/>
      <c r="L81" s="32"/>
      <c r="M81" s="45"/>
    </row>
    <row r="82" spans="1:16" s="31" customFormat="1" ht="16.5" customHeight="1" thickBot="1">
      <c r="A82" s="64"/>
      <c r="B82" s="72"/>
      <c r="D82" s="32"/>
      <c r="E82" s="33"/>
      <c r="F82" s="33"/>
      <c r="G82" s="73"/>
      <c r="I82" s="65"/>
      <c r="J82" s="65"/>
      <c r="L82" s="32"/>
      <c r="M82" s="45"/>
    </row>
    <row r="83" spans="1:16" s="31" customFormat="1" ht="36.75" customHeight="1" thickBot="1">
      <c r="A83" s="42">
        <f ca="1">TODAY()</f>
        <v>42603</v>
      </c>
      <c r="B83" s="43"/>
      <c r="C83" s="34" t="s">
        <v>24</v>
      </c>
      <c r="D83" s="35"/>
      <c r="E83" s="36"/>
      <c r="F83" s="37"/>
      <c r="G83" s="34"/>
      <c r="H83" s="34"/>
      <c r="I83" s="36"/>
      <c r="J83" s="36"/>
      <c r="K83" s="34"/>
      <c r="L83" s="35"/>
      <c r="M83" s="44"/>
    </row>
    <row r="84" spans="1:16" s="31" customFormat="1">
      <c r="D84" s="38"/>
      <c r="E84" s="33"/>
      <c r="F84" s="39"/>
      <c r="I84" s="39"/>
      <c r="J84" s="39"/>
      <c r="L84" s="38"/>
      <c r="M84" s="45"/>
    </row>
    <row r="85" spans="1:16" s="48" customFormat="1" ht="26">
      <c r="A85" s="13" t="s">
        <v>16</v>
      </c>
      <c r="B85" s="13" t="s">
        <v>17</v>
      </c>
      <c r="C85" s="13" t="s">
        <v>7</v>
      </c>
      <c r="D85" s="14" t="s">
        <v>8</v>
      </c>
      <c r="E85" s="15" t="s">
        <v>9</v>
      </c>
      <c r="F85" s="15" t="s">
        <v>10</v>
      </c>
      <c r="G85" s="13"/>
      <c r="H85" s="13"/>
      <c r="I85" s="46"/>
      <c r="J85" s="46"/>
      <c r="K85" s="13"/>
      <c r="L85" s="14"/>
      <c r="M85" s="47"/>
    </row>
    <row r="86" spans="1:16" s="51" customFormat="1" ht="14.5">
      <c r="A86" s="49">
        <v>6400</v>
      </c>
      <c r="B86" s="16"/>
      <c r="C86" s="16" t="s">
        <v>4</v>
      </c>
      <c r="D86" s="17">
        <v>0</v>
      </c>
      <c r="E86" s="18" t="s">
        <v>1</v>
      </c>
      <c r="F86" s="18">
        <v>1</v>
      </c>
      <c r="G86" s="16"/>
      <c r="H86" s="16"/>
      <c r="I86" s="19"/>
      <c r="J86" s="19"/>
      <c r="K86" s="16"/>
      <c r="L86" s="17"/>
      <c r="M86" s="50"/>
      <c r="O86" s="52"/>
      <c r="P86" s="52"/>
    </row>
    <row r="87" spans="1:16" s="51" customFormat="1" ht="14.5">
      <c r="A87" s="49">
        <v>6400</v>
      </c>
      <c r="B87" s="16"/>
      <c r="C87" s="16" t="s">
        <v>2</v>
      </c>
      <c r="D87" s="17">
        <v>0</v>
      </c>
      <c r="E87" s="18" t="s">
        <v>1</v>
      </c>
      <c r="F87" s="18">
        <v>1</v>
      </c>
      <c r="G87" s="16"/>
      <c r="H87" s="16"/>
      <c r="I87" s="19"/>
      <c r="J87" s="19"/>
      <c r="K87" s="16"/>
      <c r="L87" s="17"/>
      <c r="M87" s="50"/>
      <c r="O87" s="52"/>
      <c r="P87" s="52"/>
    </row>
    <row r="88" spans="1:16" s="51" customFormat="1" ht="14.5">
      <c r="A88" s="49">
        <v>6400</v>
      </c>
      <c r="B88" s="16"/>
      <c r="C88" s="16" t="s">
        <v>2</v>
      </c>
      <c r="D88" s="17">
        <v>0</v>
      </c>
      <c r="E88" s="18" t="s">
        <v>1</v>
      </c>
      <c r="F88" s="18">
        <v>1</v>
      </c>
      <c r="G88" s="16"/>
      <c r="H88" s="16"/>
      <c r="I88" s="19"/>
      <c r="J88" s="19"/>
      <c r="K88" s="16"/>
      <c r="L88" s="17"/>
      <c r="M88" s="50"/>
      <c r="O88" s="52"/>
      <c r="P88" s="52"/>
    </row>
    <row r="89" spans="1:16" s="51" customFormat="1" ht="14.5">
      <c r="A89" s="49">
        <v>6400</v>
      </c>
      <c r="B89" s="16"/>
      <c r="C89" s="16" t="s">
        <v>4</v>
      </c>
      <c r="D89" s="17">
        <v>12</v>
      </c>
      <c r="E89" s="18" t="s">
        <v>1</v>
      </c>
      <c r="F89" s="18">
        <v>1</v>
      </c>
      <c r="G89" s="16"/>
      <c r="H89" s="16"/>
      <c r="I89" s="19"/>
      <c r="J89" s="19"/>
      <c r="K89" s="16"/>
      <c r="L89" s="17"/>
      <c r="M89" s="50"/>
      <c r="O89" s="52"/>
      <c r="P89" s="52"/>
    </row>
    <row r="90" spans="1:16" s="51" customFormat="1" ht="14.5">
      <c r="A90" s="49">
        <v>6400</v>
      </c>
      <c r="B90" s="16"/>
      <c r="C90" s="16" t="s">
        <v>2</v>
      </c>
      <c r="D90" s="17">
        <v>0</v>
      </c>
      <c r="E90" s="18" t="s">
        <v>1</v>
      </c>
      <c r="F90" s="18">
        <v>1</v>
      </c>
      <c r="G90" s="16"/>
      <c r="H90" s="16"/>
      <c r="I90" s="19"/>
      <c r="J90" s="19"/>
      <c r="K90" s="16"/>
      <c r="L90" s="17"/>
      <c r="M90" s="50"/>
      <c r="O90" s="52"/>
      <c r="P90" s="52"/>
    </row>
    <row r="91" spans="1:16" s="51" customFormat="1" ht="14.5">
      <c r="A91" s="49">
        <v>6400</v>
      </c>
      <c r="B91" s="16"/>
      <c r="C91" s="16" t="s">
        <v>4</v>
      </c>
      <c r="D91" s="17">
        <v>0</v>
      </c>
      <c r="E91" s="18" t="s">
        <v>1</v>
      </c>
      <c r="F91" s="18">
        <v>1</v>
      </c>
      <c r="G91" s="16"/>
      <c r="H91" s="16"/>
      <c r="I91" s="19"/>
      <c r="J91" s="19"/>
      <c r="K91" s="16"/>
      <c r="L91" s="17"/>
      <c r="M91" s="50"/>
      <c r="O91" s="52"/>
      <c r="P91" s="52"/>
    </row>
    <row r="92" spans="1:16" s="51" customFormat="1" ht="14.5">
      <c r="A92" s="49">
        <v>6400</v>
      </c>
      <c r="B92" s="16"/>
      <c r="C92" s="16" t="s">
        <v>4</v>
      </c>
      <c r="D92" s="17">
        <v>0</v>
      </c>
      <c r="E92" s="18" t="s">
        <v>1</v>
      </c>
      <c r="F92" s="18">
        <v>1</v>
      </c>
      <c r="G92" s="16"/>
      <c r="H92" s="16"/>
      <c r="I92" s="19"/>
      <c r="J92" s="19"/>
      <c r="K92" s="16"/>
      <c r="L92" s="17"/>
      <c r="M92" s="50"/>
      <c r="O92" s="52"/>
      <c r="P92" s="52"/>
    </row>
    <row r="93" spans="1:16" s="51" customFormat="1" ht="14.5">
      <c r="A93" s="49">
        <v>6400</v>
      </c>
      <c r="B93" s="16"/>
      <c r="C93" s="16" t="s">
        <v>2</v>
      </c>
      <c r="D93" s="17">
        <v>0</v>
      </c>
      <c r="E93" s="18" t="s">
        <v>1</v>
      </c>
      <c r="F93" s="18">
        <v>1</v>
      </c>
      <c r="G93" s="16"/>
      <c r="H93" s="16"/>
      <c r="I93" s="19"/>
      <c r="J93" s="19"/>
      <c r="K93" s="16"/>
      <c r="L93" s="17"/>
      <c r="M93" s="50"/>
      <c r="O93" s="52"/>
      <c r="P93" s="52"/>
    </row>
    <row r="94" spans="1:16" s="51" customFormat="1" ht="14.5">
      <c r="A94" s="49">
        <v>6400</v>
      </c>
      <c r="B94" s="16"/>
      <c r="C94" s="16" t="s">
        <v>4</v>
      </c>
      <c r="D94" s="17">
        <v>12</v>
      </c>
      <c r="E94" s="18" t="s">
        <v>1</v>
      </c>
      <c r="F94" s="18">
        <v>1</v>
      </c>
      <c r="G94" s="16"/>
      <c r="H94" s="16"/>
      <c r="I94" s="19"/>
      <c r="J94" s="19"/>
      <c r="K94" s="16"/>
      <c r="L94" s="17"/>
      <c r="M94" s="50"/>
      <c r="O94" s="52"/>
      <c r="P94" s="52"/>
    </row>
    <row r="95" spans="1:16" s="51" customFormat="1" ht="14.5">
      <c r="A95" s="49"/>
      <c r="B95" s="16"/>
      <c r="C95" s="16"/>
      <c r="D95" s="17"/>
      <c r="E95" s="18"/>
      <c r="F95" s="18"/>
      <c r="G95" s="16"/>
      <c r="H95" s="16"/>
      <c r="I95" s="19"/>
      <c r="J95" s="19"/>
      <c r="K95" s="16"/>
      <c r="L95" s="17"/>
      <c r="M95" s="50"/>
      <c r="O95" s="52"/>
      <c r="P95" s="52"/>
    </row>
    <row r="96" spans="1:16" s="51" customFormat="1" ht="14.5">
      <c r="A96" s="49"/>
      <c r="B96" s="16"/>
      <c r="C96" s="16"/>
      <c r="D96" s="17"/>
      <c r="E96" s="18"/>
      <c r="F96" s="18"/>
      <c r="G96" s="16"/>
      <c r="H96" s="16"/>
      <c r="I96" s="19"/>
      <c r="J96" s="19"/>
      <c r="K96" s="16"/>
      <c r="L96" s="17"/>
      <c r="M96" s="50"/>
      <c r="O96" s="52"/>
      <c r="P96" s="52"/>
    </row>
    <row r="97" spans="1:16" s="51" customFormat="1" ht="14.5">
      <c r="A97" s="49"/>
      <c r="B97" s="16"/>
      <c r="C97" s="16"/>
      <c r="D97" s="17"/>
      <c r="E97" s="18"/>
      <c r="F97" s="18"/>
      <c r="G97" s="16"/>
      <c r="H97" s="16"/>
      <c r="I97" s="19"/>
      <c r="J97" s="19"/>
      <c r="K97" s="16"/>
      <c r="L97" s="17"/>
      <c r="M97" s="50"/>
      <c r="O97" s="52"/>
      <c r="P97" s="52"/>
    </row>
    <row r="98" spans="1:16" s="51" customFormat="1" ht="14.5">
      <c r="A98" s="49"/>
      <c r="B98" s="16"/>
      <c r="C98" s="16"/>
      <c r="D98" s="17"/>
      <c r="E98" s="18"/>
      <c r="F98" s="18"/>
      <c r="G98" s="16"/>
      <c r="H98" s="16"/>
      <c r="I98" s="19"/>
      <c r="J98" s="19"/>
      <c r="K98" s="16"/>
      <c r="L98" s="17"/>
      <c r="M98" s="50"/>
      <c r="O98" s="52"/>
      <c r="P98" s="52"/>
    </row>
    <row r="99" spans="1:16" s="51" customFormat="1" ht="14.5">
      <c r="A99" s="49"/>
      <c r="B99" s="16"/>
      <c r="C99" s="16"/>
      <c r="D99" s="17"/>
      <c r="E99" s="18"/>
      <c r="F99" s="18"/>
      <c r="G99" s="16"/>
      <c r="H99" s="16"/>
      <c r="I99" s="19"/>
      <c r="J99" s="19"/>
      <c r="K99" s="16"/>
      <c r="L99" s="17"/>
      <c r="M99" s="50"/>
      <c r="O99" s="52"/>
      <c r="P99" s="52"/>
    </row>
    <row r="100" spans="1:16" s="51" customFormat="1" ht="14.5">
      <c r="A100" s="49"/>
      <c r="B100" s="16"/>
      <c r="C100" s="16"/>
      <c r="D100" s="17"/>
      <c r="E100" s="18"/>
      <c r="F100" s="18"/>
      <c r="G100" s="16"/>
      <c r="H100" s="16"/>
      <c r="I100" s="19"/>
      <c r="J100" s="19"/>
      <c r="K100" s="16"/>
      <c r="L100" s="17"/>
      <c r="M100" s="50"/>
      <c r="O100" s="52"/>
      <c r="P100" s="52"/>
    </row>
    <row r="101" spans="1:16" s="55" customFormat="1" ht="13">
      <c r="A101" s="53"/>
      <c r="B101" s="20"/>
      <c r="C101" s="20"/>
      <c r="D101" s="21"/>
      <c r="E101" s="22"/>
      <c r="F101" s="12">
        <f>SUMIF(E86:E100,$F$130,F86:F100)</f>
        <v>9</v>
      </c>
      <c r="G101" s="20"/>
      <c r="H101" s="20"/>
      <c r="I101" s="22"/>
      <c r="J101" s="22"/>
      <c r="K101" s="20"/>
      <c r="L101" s="21"/>
      <c r="M101" s="54"/>
    </row>
    <row r="102" spans="1:16" s="31" customFormat="1">
      <c r="A102" s="56"/>
      <c r="B102" s="23"/>
      <c r="C102" s="23"/>
      <c r="D102" s="24"/>
      <c r="E102" s="25"/>
      <c r="F102" s="26"/>
      <c r="G102" s="23"/>
      <c r="H102" s="74"/>
      <c r="I102" s="75"/>
      <c r="J102" s="75"/>
      <c r="K102" s="74"/>
      <c r="L102" s="76"/>
      <c r="M102" s="77"/>
    </row>
    <row r="103" spans="1:16" s="31" customFormat="1" ht="14.5">
      <c r="A103" s="58"/>
      <c r="B103" s="59"/>
      <c r="C103" s="1"/>
      <c r="D103" s="2"/>
      <c r="E103" s="3" t="s">
        <v>0</v>
      </c>
      <c r="F103" s="3" t="s">
        <v>1</v>
      </c>
      <c r="G103" s="3" t="s">
        <v>18</v>
      </c>
      <c r="H103" s="66"/>
      <c r="I103"/>
      <c r="J103"/>
      <c r="K103" s="67"/>
      <c r="L103" s="78"/>
      <c r="M103" s="79"/>
    </row>
    <row r="104" spans="1:16" s="31" customFormat="1" ht="14.5">
      <c r="A104" s="64"/>
      <c r="C104" s="4" t="s">
        <v>2</v>
      </c>
      <c r="D104" s="5"/>
      <c r="E104" s="6">
        <v>4</v>
      </c>
      <c r="F104" s="83">
        <f>SUMPRODUCT(($C$86:$C$100=C104)*($E$86:$E$100=$F$103)*($F$86:$F$100))</f>
        <v>4</v>
      </c>
      <c r="G104" s="6">
        <f>+F104-E104</f>
        <v>0</v>
      </c>
      <c r="H104" s="66"/>
      <c r="I104"/>
      <c r="J104"/>
      <c r="K104" s="67"/>
      <c r="L104" s="32"/>
      <c r="M104" s="45"/>
    </row>
    <row r="105" spans="1:16" s="31" customFormat="1" ht="14.5">
      <c r="A105" s="64"/>
      <c r="C105" s="4" t="s">
        <v>4</v>
      </c>
      <c r="D105" s="5"/>
      <c r="E105" s="6">
        <v>5</v>
      </c>
      <c r="F105" s="81">
        <f t="shared" ref="F105:F107" si="2">SUMPRODUCT(($C$86:$C$100=C105)*($E$86:$E$100=$F$103)*($F$86:$F$100))</f>
        <v>5</v>
      </c>
      <c r="G105" s="6">
        <f>+F105-E105</f>
        <v>0</v>
      </c>
      <c r="H105" s="66"/>
      <c r="I105"/>
      <c r="J105"/>
      <c r="K105" s="67"/>
      <c r="L105" s="32"/>
      <c r="M105" s="45"/>
    </row>
    <row r="106" spans="1:16" s="31" customFormat="1" ht="14.5">
      <c r="A106" s="64"/>
      <c r="C106" s="7"/>
      <c r="D106" s="5"/>
      <c r="E106" s="6"/>
      <c r="F106" s="81">
        <f t="shared" si="2"/>
        <v>0</v>
      </c>
      <c r="G106" s="6">
        <f>+F106-E106</f>
        <v>0</v>
      </c>
      <c r="H106" s="66"/>
      <c r="I106"/>
      <c r="J106"/>
      <c r="K106" s="67"/>
      <c r="L106" s="71"/>
      <c r="M106" s="45"/>
    </row>
    <row r="107" spans="1:16" s="31" customFormat="1">
      <c r="A107" s="64"/>
      <c r="C107" s="8"/>
      <c r="D107" s="9"/>
      <c r="E107" s="6"/>
      <c r="F107" s="81">
        <f t="shared" si="2"/>
        <v>0</v>
      </c>
      <c r="G107" s="6"/>
      <c r="I107" s="65"/>
      <c r="J107" s="65"/>
      <c r="L107" s="32"/>
      <c r="M107" s="45"/>
    </row>
    <row r="108" spans="1:16" s="31" customFormat="1" ht="14.5">
      <c r="A108" s="64"/>
      <c r="B108" s="72"/>
      <c r="C108" s="10"/>
      <c r="D108" s="11"/>
      <c r="E108" s="12">
        <f>SUM(E104:E107)</f>
        <v>9</v>
      </c>
      <c r="F108" s="12">
        <f>SUM(F104:F107)</f>
        <v>9</v>
      </c>
      <c r="G108" s="12">
        <f>SUM(G104:G107)</f>
        <v>0</v>
      </c>
      <c r="I108" s="65"/>
      <c r="J108" s="65"/>
      <c r="L108" s="32"/>
      <c r="M108" s="45"/>
    </row>
    <row r="109" spans="1:16" s="31" customFormat="1" ht="14.5">
      <c r="A109" s="64"/>
      <c r="B109" s="72"/>
      <c r="D109" s="32"/>
      <c r="E109" s="33">
        <f>9-E108</f>
        <v>0</v>
      </c>
      <c r="F109" s="33">
        <f>+F108-F101</f>
        <v>0</v>
      </c>
      <c r="G109" s="73"/>
      <c r="I109" s="65"/>
      <c r="J109" s="65"/>
      <c r="L109" s="32"/>
      <c r="M109" s="45"/>
    </row>
    <row r="110" spans="1:16" s="31" customFormat="1" ht="14.5">
      <c r="A110" s="64"/>
      <c r="B110" s="72"/>
      <c r="D110" s="32"/>
      <c r="E110" s="33"/>
      <c r="F110" s="33"/>
      <c r="G110" s="73"/>
      <c r="I110" s="65"/>
      <c r="J110" s="65"/>
      <c r="L110" s="32"/>
      <c r="M110" s="45"/>
    </row>
    <row r="111" spans="1:16" s="31" customFormat="1" ht="14.5">
      <c r="A111" s="64"/>
      <c r="B111" s="72"/>
      <c r="D111" s="32"/>
      <c r="E111" s="33"/>
      <c r="F111" s="33"/>
      <c r="G111" s="73"/>
      <c r="I111" s="65"/>
      <c r="J111" s="65"/>
      <c r="L111" s="32"/>
      <c r="M111" s="45"/>
    </row>
    <row r="113" spans="1:16" s="31" customFormat="1" ht="16.5" customHeight="1">
      <c r="A113" s="64"/>
      <c r="B113" s="72"/>
      <c r="D113" s="32"/>
      <c r="E113" s="33"/>
      <c r="F113" s="33"/>
      <c r="G113" s="73"/>
      <c r="I113" s="65"/>
      <c r="J113" s="65"/>
      <c r="L113" s="32"/>
      <c r="M113" s="45"/>
    </row>
    <row r="114" spans="1:16" s="31" customFormat="1" ht="16.5" customHeight="1" thickBot="1">
      <c r="A114" s="64"/>
      <c r="B114" s="72"/>
      <c r="D114" s="32"/>
      <c r="E114" s="33"/>
      <c r="F114" s="33"/>
      <c r="G114" s="73"/>
      <c r="I114" s="65"/>
      <c r="J114" s="65"/>
      <c r="L114" s="32"/>
      <c r="M114" s="45"/>
    </row>
    <row r="115" spans="1:16" s="31" customFormat="1" ht="36.75" customHeight="1" thickBot="1">
      <c r="A115" s="42">
        <f ca="1">TODAY()</f>
        <v>42603</v>
      </c>
      <c r="B115" s="43"/>
      <c r="C115" s="34" t="s">
        <v>24</v>
      </c>
      <c r="D115" s="35"/>
      <c r="E115" s="36"/>
      <c r="F115" s="37"/>
      <c r="G115" s="34"/>
      <c r="H115" s="34"/>
      <c r="I115" s="36"/>
      <c r="J115" s="36"/>
      <c r="K115" s="34"/>
      <c r="L115" s="35"/>
      <c r="M115" s="44"/>
    </row>
    <row r="116" spans="1:16" s="31" customFormat="1">
      <c r="D116" s="38"/>
      <c r="E116" s="33"/>
      <c r="F116" s="39"/>
      <c r="I116" s="39"/>
      <c r="J116" s="39"/>
      <c r="L116" s="38"/>
      <c r="M116" s="45"/>
    </row>
    <row r="117" spans="1:16" s="48" customFormat="1" ht="26">
      <c r="A117" s="13" t="s">
        <v>16</v>
      </c>
      <c r="B117" s="13" t="s">
        <v>17</v>
      </c>
      <c r="C117" s="13" t="s">
        <v>7</v>
      </c>
      <c r="D117" s="14" t="s">
        <v>8</v>
      </c>
      <c r="E117" s="15" t="s">
        <v>9</v>
      </c>
      <c r="F117" s="15" t="s">
        <v>10</v>
      </c>
      <c r="G117" s="13"/>
      <c r="H117" s="13"/>
      <c r="I117" s="46"/>
      <c r="J117" s="46"/>
      <c r="K117" s="13"/>
      <c r="L117" s="14"/>
      <c r="M117" s="47"/>
    </row>
    <row r="118" spans="1:16" s="51" customFormat="1" ht="14.5">
      <c r="A118" s="49">
        <v>1410</v>
      </c>
      <c r="B118" s="16"/>
      <c r="C118" s="16" t="s">
        <v>6</v>
      </c>
      <c r="D118" s="17">
        <v>21</v>
      </c>
      <c r="E118" s="18" t="s">
        <v>1</v>
      </c>
      <c r="F118" s="18">
        <v>0.33</v>
      </c>
      <c r="G118" s="16"/>
      <c r="H118" s="16"/>
      <c r="I118" s="19"/>
      <c r="J118" s="19"/>
      <c r="K118" s="16"/>
      <c r="L118" s="17"/>
      <c r="M118" s="50"/>
      <c r="O118" s="52"/>
      <c r="P118" s="52"/>
    </row>
    <row r="119" spans="1:16" s="51" customFormat="1" ht="14.5">
      <c r="A119" s="49">
        <v>1410</v>
      </c>
      <c r="B119" s="16"/>
      <c r="C119" s="16" t="s">
        <v>2</v>
      </c>
      <c r="D119" s="17">
        <v>0</v>
      </c>
      <c r="E119" s="18" t="s">
        <v>1</v>
      </c>
      <c r="F119" s="18">
        <v>1</v>
      </c>
      <c r="G119" s="16"/>
      <c r="H119" s="16"/>
      <c r="I119" s="19"/>
      <c r="J119" s="19"/>
      <c r="K119" s="16"/>
      <c r="L119" s="17"/>
      <c r="M119" s="50"/>
      <c r="O119" s="52"/>
      <c r="P119" s="52"/>
    </row>
    <row r="120" spans="1:16" s="51" customFormat="1" ht="14.5">
      <c r="A120" s="49">
        <v>1410</v>
      </c>
      <c r="B120" s="16"/>
      <c r="C120" s="16" t="s">
        <v>2</v>
      </c>
      <c r="D120" s="17">
        <v>0</v>
      </c>
      <c r="E120" s="18" t="s">
        <v>1</v>
      </c>
      <c r="F120" s="18">
        <v>0.75</v>
      </c>
      <c r="G120" s="16"/>
      <c r="H120" s="16"/>
      <c r="I120" s="19"/>
      <c r="J120" s="19"/>
      <c r="K120" s="16"/>
      <c r="L120" s="17"/>
      <c r="M120" s="50"/>
      <c r="O120" s="52"/>
      <c r="P120" s="52"/>
    </row>
    <row r="121" spans="1:16" s="51" customFormat="1" ht="14.5">
      <c r="A121" s="49">
        <v>1410</v>
      </c>
      <c r="B121" s="16"/>
      <c r="C121" s="16" t="s">
        <v>4</v>
      </c>
      <c r="D121" s="17">
        <v>0</v>
      </c>
      <c r="E121" s="18" t="s">
        <v>1</v>
      </c>
      <c r="F121" s="18">
        <v>0.75</v>
      </c>
      <c r="G121" s="16"/>
      <c r="H121" s="16"/>
      <c r="I121" s="19"/>
      <c r="J121" s="19"/>
      <c r="K121" s="16"/>
      <c r="L121" s="17"/>
      <c r="M121" s="50"/>
      <c r="O121" s="52"/>
      <c r="P121" s="52"/>
    </row>
    <row r="122" spans="1:16" s="51" customFormat="1" ht="14.5">
      <c r="A122" s="49">
        <v>1410</v>
      </c>
      <c r="B122" s="16"/>
      <c r="C122" s="16" t="s">
        <v>4</v>
      </c>
      <c r="D122" s="17">
        <v>0</v>
      </c>
      <c r="E122" s="18" t="s">
        <v>1</v>
      </c>
      <c r="F122" s="18">
        <v>1</v>
      </c>
      <c r="G122" s="16"/>
      <c r="H122" s="16"/>
      <c r="I122" s="19"/>
      <c r="J122" s="19"/>
      <c r="K122" s="16"/>
      <c r="L122" s="17"/>
      <c r="M122" s="50"/>
      <c r="O122" s="52"/>
      <c r="P122" s="52"/>
    </row>
    <row r="123" spans="1:16" s="51" customFormat="1" ht="14.5">
      <c r="A123" s="49">
        <v>1410</v>
      </c>
      <c r="B123" s="16"/>
      <c r="C123" s="16" t="s">
        <v>4</v>
      </c>
      <c r="D123" s="17">
        <v>0</v>
      </c>
      <c r="E123" s="18" t="s">
        <v>1</v>
      </c>
      <c r="F123" s="18">
        <v>1</v>
      </c>
      <c r="G123" s="16"/>
      <c r="H123" s="16"/>
      <c r="I123" s="19"/>
      <c r="J123" s="19"/>
      <c r="K123" s="16"/>
      <c r="L123" s="17"/>
      <c r="M123" s="50"/>
      <c r="O123" s="52"/>
      <c r="P123" s="52"/>
    </row>
    <row r="124" spans="1:16" s="51" customFormat="1" ht="14.5">
      <c r="A124" s="49">
        <v>1410</v>
      </c>
      <c r="B124" s="16"/>
      <c r="C124" s="16" t="s">
        <v>5</v>
      </c>
      <c r="D124" s="17">
        <v>30</v>
      </c>
      <c r="E124" s="18" t="s">
        <v>1</v>
      </c>
      <c r="F124" s="18">
        <v>0.4</v>
      </c>
      <c r="G124" s="16"/>
      <c r="H124" s="16"/>
      <c r="I124" s="19"/>
      <c r="J124" s="19"/>
      <c r="K124" s="16"/>
      <c r="L124" s="17"/>
      <c r="M124" s="50"/>
      <c r="O124" s="52"/>
      <c r="P124" s="52"/>
    </row>
    <row r="125" spans="1:16" s="51" customFormat="1" ht="14.5">
      <c r="A125" s="49">
        <v>1410</v>
      </c>
      <c r="B125" s="16"/>
      <c r="C125" s="16"/>
      <c r="D125" s="17"/>
      <c r="E125" s="18"/>
      <c r="F125" s="18"/>
      <c r="G125" s="16"/>
      <c r="H125" s="16"/>
      <c r="I125" s="19"/>
      <c r="J125" s="19"/>
      <c r="K125" s="16"/>
      <c r="L125" s="17"/>
      <c r="M125" s="50"/>
      <c r="O125" s="52"/>
      <c r="P125" s="52"/>
    </row>
    <row r="126" spans="1:16" s="51" customFormat="1" ht="14.5">
      <c r="A126" s="49">
        <v>1410</v>
      </c>
      <c r="B126" s="16"/>
      <c r="C126" s="16" t="s">
        <v>3</v>
      </c>
      <c r="D126" s="17"/>
      <c r="E126" s="18" t="s">
        <v>1</v>
      </c>
      <c r="F126" s="18">
        <v>0.48</v>
      </c>
      <c r="G126" s="16"/>
      <c r="H126" s="16"/>
      <c r="I126" s="19"/>
      <c r="J126" s="19"/>
      <c r="K126" s="16"/>
      <c r="L126" s="17"/>
      <c r="M126" s="50"/>
      <c r="O126" s="52"/>
      <c r="P126" s="52"/>
    </row>
    <row r="127" spans="1:16" s="51" customFormat="1" ht="14.5">
      <c r="A127" s="49"/>
      <c r="B127" s="16"/>
      <c r="C127" s="16"/>
      <c r="D127" s="17"/>
      <c r="E127" s="18"/>
      <c r="F127" s="18"/>
      <c r="G127" s="16"/>
      <c r="H127" s="16"/>
      <c r="I127" s="19"/>
      <c r="J127" s="19"/>
      <c r="K127" s="16"/>
      <c r="L127" s="17"/>
      <c r="M127" s="50"/>
      <c r="O127" s="52"/>
      <c r="P127" s="52"/>
    </row>
    <row r="128" spans="1:16" s="55" customFormat="1" ht="13">
      <c r="A128" s="53"/>
      <c r="B128" s="20"/>
      <c r="C128" s="20"/>
      <c r="D128" s="21"/>
      <c r="E128" s="22"/>
      <c r="F128" s="12">
        <f>SUMIF(E118:E127,$F$130,F118:F127)</f>
        <v>5.7100000000000009</v>
      </c>
      <c r="G128" s="20"/>
      <c r="H128" s="20"/>
      <c r="I128" s="22"/>
      <c r="J128" s="22"/>
      <c r="K128" s="20"/>
      <c r="L128" s="21"/>
      <c r="M128" s="54"/>
    </row>
    <row r="129" spans="1:13" s="31" customFormat="1">
      <c r="A129" s="56"/>
      <c r="B129" s="23"/>
      <c r="C129" s="23"/>
      <c r="D129" s="24"/>
      <c r="E129" s="25"/>
      <c r="F129" s="26"/>
      <c r="G129" s="23"/>
      <c r="H129" s="74"/>
      <c r="I129" s="75"/>
      <c r="J129" s="75"/>
      <c r="K129" s="74"/>
      <c r="L129" s="76"/>
      <c r="M129" s="77"/>
    </row>
    <row r="130" spans="1:13" s="31" customFormat="1" ht="14.5">
      <c r="A130" s="58"/>
      <c r="B130" s="59"/>
      <c r="C130" s="1"/>
      <c r="D130" s="2"/>
      <c r="E130" s="3" t="s">
        <v>0</v>
      </c>
      <c r="F130" s="3" t="s">
        <v>1</v>
      </c>
      <c r="G130" s="3" t="s">
        <v>18</v>
      </c>
      <c r="H130" s="66"/>
      <c r="I130"/>
      <c r="J130"/>
      <c r="K130" s="67"/>
      <c r="L130" s="78"/>
      <c r="M130" s="79"/>
    </row>
    <row r="131" spans="1:13" s="31" customFormat="1" ht="14.5">
      <c r="A131" s="64"/>
      <c r="C131" s="4" t="s">
        <v>2</v>
      </c>
      <c r="D131" s="5"/>
      <c r="E131" s="6">
        <v>1.75</v>
      </c>
      <c r="F131" s="83">
        <f t="shared" ref="F131:F138" si="3">SUMPRODUCT(($C$118:$C$127=C131)*($E$118:$E$127=$F$130)*($F$118:$F$127))</f>
        <v>1.75</v>
      </c>
      <c r="G131" s="6">
        <f t="shared" ref="G131:G138" si="4">+F131-E131</f>
        <v>0</v>
      </c>
      <c r="H131" s="66"/>
      <c r="I131"/>
      <c r="J131"/>
      <c r="K131" s="67"/>
      <c r="L131" s="32"/>
      <c r="M131" s="45"/>
    </row>
    <row r="132" spans="1:13" s="31" customFormat="1" ht="14.5">
      <c r="A132" s="64"/>
      <c r="C132" s="4" t="s">
        <v>3</v>
      </c>
      <c r="D132" s="5"/>
      <c r="E132" s="6">
        <v>0.48</v>
      </c>
      <c r="F132" s="81">
        <f t="shared" si="3"/>
        <v>0.48</v>
      </c>
      <c r="G132" s="6">
        <f t="shared" si="4"/>
        <v>0</v>
      </c>
      <c r="H132" s="66"/>
      <c r="I132"/>
      <c r="J132"/>
      <c r="K132" s="67"/>
      <c r="L132" s="32"/>
      <c r="M132" s="45"/>
    </row>
    <row r="133" spans="1:13" s="31" customFormat="1" ht="14.5">
      <c r="A133" s="64"/>
      <c r="C133" s="4" t="s">
        <v>4</v>
      </c>
      <c r="D133" s="5"/>
      <c r="E133" s="6">
        <v>2.75</v>
      </c>
      <c r="F133" s="81">
        <f t="shared" si="3"/>
        <v>2.75</v>
      </c>
      <c r="G133" s="6">
        <f t="shared" si="4"/>
        <v>0</v>
      </c>
      <c r="H133" s="66"/>
      <c r="I133"/>
      <c r="J133"/>
      <c r="K133" s="67"/>
      <c r="L133" s="68"/>
      <c r="M133" s="45"/>
    </row>
    <row r="134" spans="1:13" s="31" customFormat="1" ht="14.5">
      <c r="A134" s="64"/>
      <c r="C134" s="4" t="s">
        <v>5</v>
      </c>
      <c r="D134" s="5"/>
      <c r="E134" s="6">
        <v>0.4</v>
      </c>
      <c r="F134" s="81">
        <f t="shared" si="3"/>
        <v>0.4</v>
      </c>
      <c r="G134" s="6">
        <f t="shared" si="4"/>
        <v>0</v>
      </c>
      <c r="H134" s="66"/>
      <c r="I134"/>
      <c r="J134"/>
      <c r="K134" s="67"/>
      <c r="L134" s="68"/>
      <c r="M134" s="45"/>
    </row>
    <row r="135" spans="1:13" s="31" customFormat="1" ht="14.5">
      <c r="A135" s="64"/>
      <c r="C135" s="4" t="s">
        <v>6</v>
      </c>
      <c r="D135" s="5"/>
      <c r="E135" s="6">
        <v>0.33</v>
      </c>
      <c r="F135" s="81">
        <f t="shared" si="3"/>
        <v>0.33</v>
      </c>
      <c r="G135" s="6">
        <f t="shared" si="4"/>
        <v>0</v>
      </c>
      <c r="H135" s="66"/>
      <c r="I135"/>
      <c r="J135"/>
      <c r="K135" s="67"/>
      <c r="L135" s="68"/>
      <c r="M135" s="45"/>
    </row>
    <row r="136" spans="1:13" s="31" customFormat="1" ht="14.5">
      <c r="A136" s="64"/>
      <c r="C136" s="4"/>
      <c r="D136" s="5"/>
      <c r="E136" s="6"/>
      <c r="F136" s="81">
        <f t="shared" si="3"/>
        <v>0</v>
      </c>
      <c r="G136" s="6">
        <f t="shared" si="4"/>
        <v>0</v>
      </c>
      <c r="H136" s="66"/>
      <c r="I136"/>
      <c r="J136"/>
      <c r="K136" s="67"/>
      <c r="L136" s="68"/>
      <c r="M136" s="45"/>
    </row>
    <row r="137" spans="1:13" s="31" customFormat="1" ht="14.5">
      <c r="A137" s="64"/>
      <c r="C137" s="4"/>
      <c r="D137" s="5"/>
      <c r="E137" s="6"/>
      <c r="F137" s="81">
        <f t="shared" si="3"/>
        <v>0</v>
      </c>
      <c r="G137" s="6">
        <f t="shared" si="4"/>
        <v>0</v>
      </c>
      <c r="H137" s="66"/>
      <c r="I137"/>
      <c r="J137"/>
      <c r="K137" s="67"/>
      <c r="L137" s="68"/>
      <c r="M137" s="45"/>
    </row>
    <row r="138" spans="1:13" s="31" customFormat="1" ht="14.5">
      <c r="A138" s="64"/>
      <c r="C138" s="7"/>
      <c r="D138" s="5"/>
      <c r="E138" s="6"/>
      <c r="F138" s="81">
        <f t="shared" si="3"/>
        <v>0</v>
      </c>
      <c r="G138" s="6">
        <f t="shared" si="4"/>
        <v>0</v>
      </c>
      <c r="H138" s="66"/>
      <c r="I138"/>
      <c r="J138"/>
      <c r="K138" s="67"/>
      <c r="L138" s="71"/>
      <c r="M138" s="45"/>
    </row>
    <row r="139" spans="1:13" s="31" customFormat="1">
      <c r="A139" s="64"/>
      <c r="C139" s="8"/>
      <c r="D139" s="9"/>
      <c r="E139" s="6"/>
      <c r="F139" s="81"/>
      <c r="G139" s="6"/>
      <c r="I139" s="65"/>
      <c r="J139" s="65"/>
      <c r="L139" s="32"/>
      <c r="M139" s="45"/>
    </row>
    <row r="140" spans="1:13" s="31" customFormat="1" ht="14.5">
      <c r="A140" s="64"/>
      <c r="B140" s="72"/>
      <c r="C140" s="10"/>
      <c r="D140" s="11"/>
      <c r="E140" s="12">
        <f>SUM(E131:E139)</f>
        <v>5.7100000000000009</v>
      </c>
      <c r="F140" s="12">
        <f>SUM(F131:F139)</f>
        <v>5.7100000000000009</v>
      </c>
      <c r="G140" s="12">
        <f>SUM(G131:G139)</f>
        <v>0</v>
      </c>
      <c r="I140" s="65"/>
      <c r="J140" s="65"/>
      <c r="L140" s="32"/>
      <c r="M140" s="45"/>
    </row>
    <row r="141" spans="1:13" s="31" customFormat="1" ht="14.5">
      <c r="A141" s="64"/>
      <c r="B141" s="72"/>
      <c r="D141" s="32"/>
      <c r="E141" s="33">
        <f>5.71-E140</f>
        <v>0</v>
      </c>
      <c r="F141" s="33">
        <f>+F140-F128</f>
        <v>0</v>
      </c>
      <c r="G141" s="73"/>
      <c r="I141" s="65"/>
      <c r="J141" s="65"/>
      <c r="L141" s="32"/>
      <c r="M141" s="45"/>
    </row>
    <row r="142" spans="1:13" s="31" customFormat="1" ht="14.5">
      <c r="A142" s="64"/>
      <c r="B142" s="72"/>
      <c r="C142" s="1"/>
      <c r="D142" s="2"/>
      <c r="E142" s="3" t="s">
        <v>0</v>
      </c>
      <c r="F142" s="3" t="s">
        <v>1</v>
      </c>
      <c r="G142" s="3" t="s">
        <v>18</v>
      </c>
      <c r="I142" s="65"/>
      <c r="J142" s="65"/>
      <c r="L142" s="32"/>
      <c r="M142" s="45"/>
    </row>
    <row r="143" spans="1:13" s="31" customFormat="1" ht="14.5">
      <c r="A143" s="64"/>
      <c r="B143" s="72"/>
      <c r="C143" s="1"/>
      <c r="D143" s="2"/>
      <c r="E143" s="3"/>
      <c r="F143" s="3"/>
      <c r="G143" s="3" t="s">
        <v>18</v>
      </c>
      <c r="I143" s="65"/>
      <c r="J143" s="65"/>
      <c r="L143" s="32"/>
      <c r="M143" s="45"/>
    </row>
    <row r="145" spans="3:6" ht="14.5">
      <c r="C145" s="4" t="s">
        <v>2</v>
      </c>
      <c r="E145" s="40">
        <f>SUMIFS(E4:E140,C4:C140,C145)</f>
        <v>24.25</v>
      </c>
      <c r="F145" s="82">
        <f t="array" ref="F145">SUM(IF(ISNUMBER(IF(CHOOSE({1,2,3},C$67:C$79,C$104:C$107,C$131:C$136)=C145,CHOOSE({1,2,3},F$67:F$79,F$104:F$107,F$131:F$136),""))*1,CHOOSE({1,2,3},F$67:F$79,F$104:F$107,F$131:F$136)))</f>
        <v>24</v>
      </c>
    </row>
    <row r="146" spans="3:6" ht="14.5">
      <c r="C146" s="72" t="s">
        <v>4</v>
      </c>
      <c r="F146" s="82">
        <f t="array" ref="F146">SUM(IF(ISNUMBER(IF(CHOOSE({1,2,3},C$67:C$79,C$104:C$107,C$131:C$136)=C146,CHOOSE({1,2,3},F$67:F$79,F$104:F$107,F$131:F$136),""))*1,CHOOSE({1,2,3},F$67:F$79,F$104:F$107,F$131:F$136)))</f>
        <v>22.5</v>
      </c>
    </row>
    <row r="147" spans="3:6">
      <c r="C147" s="41" t="s">
        <v>22</v>
      </c>
      <c r="F147" s="82">
        <f t="array" ref="F147">SUM(IF(ISNUMBER(IF(CHOOSE({1,2,3},C$67:C$79,C$104:C$107,C$131:C$136)=C147,CHOOSE({1,2,3},F$67:F$79,F$104:F$107,F$131:F$136),""))*1,CHOOSE({1,2,3},F$67:F$79,F$104:F$107,F$131:F$136)))</f>
        <v>0</v>
      </c>
    </row>
    <row r="149" spans="3:6">
      <c r="C149" s="40" t="s">
        <v>19</v>
      </c>
    </row>
    <row r="150" spans="3:6">
      <c r="C150" s="40" t="s">
        <v>20</v>
      </c>
    </row>
    <row r="151" spans="3:6">
      <c r="C151" s="40" t="s">
        <v>21</v>
      </c>
    </row>
  </sheetData>
  <conditionalFormatting sqref="C81:D81 C141:D141 C109:D109">
    <cfRule type="cellIs" dxfId="1" priority="2" operator="notEqual">
      <formula>0</formula>
    </cfRule>
  </conditionalFormatting>
  <conditionalFormatting sqref="E81:F81 E141:F141 E109:F109">
    <cfRule type="cellIs" dxfId="0" priority="1" operator="notEqual">
      <formula>0</formula>
    </cfRule>
  </conditionalFormatting>
  <dataValidations count="3">
    <dataValidation type="list" allowBlank="1" showInputMessage="1" showErrorMessage="1" promptTitle="Grade" sqref="C131:C137 C67:C73 C104:C105 C145:C146">
      <formula1>GRADES</formula1>
    </dataValidation>
    <dataValidation type="list" allowBlank="1" showInputMessage="1" showErrorMessage="1" sqref="E118:E127 E4:E63 E86:E100">
      <formula1>Situation</formula1>
    </dataValidation>
    <dataValidation type="list" allowBlank="1" showInputMessage="1" showErrorMessage="1" sqref="C138:C139 C142:C143 C118:C130 K4:K70 C74:C79 C86:C103 K86:K105 C106:C107 K118:K137 C4:C65">
      <formula1>GRADES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tulipe</cp:lastModifiedBy>
  <dcterms:created xsi:type="dcterms:W3CDTF">2016-08-21T09:12:18Z</dcterms:created>
  <dcterms:modified xsi:type="dcterms:W3CDTF">2016-08-21T12:10:42Z</dcterms:modified>
</cp:coreProperties>
</file>