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20" windowWidth="11600" windowHeight="6410"/>
  </bookViews>
  <sheets>
    <sheet name="Octobre" sheetId="1" r:id="rId1"/>
  </sheets>
  <calcPr calcId="124519"/>
</workbook>
</file>

<file path=xl/calcChain.xml><?xml version="1.0" encoding="utf-8"?>
<calcChain xmlns="http://schemas.openxmlformats.org/spreadsheetml/2006/main">
  <c r="L14" i="1"/>
  <c r="I12"/>
  <c r="I8"/>
  <c r="I9"/>
  <c r="I10"/>
  <c r="I11"/>
  <c r="I7"/>
  <c r="M8"/>
  <c r="M9"/>
  <c r="M10"/>
  <c r="M11"/>
  <c r="M12"/>
  <c r="M7"/>
  <c r="M13"/>
  <c r="M14" s="1"/>
  <c r="G9"/>
  <c r="G10"/>
  <c r="G11"/>
  <c r="G12"/>
  <c r="G8"/>
  <c r="G7"/>
  <c r="L37"/>
  <c r="L29"/>
  <c r="L21"/>
  <c r="I37"/>
  <c r="G36"/>
  <c r="I36"/>
  <c r="G35"/>
  <c r="I35"/>
  <c r="G34"/>
  <c r="I34"/>
  <c r="G33"/>
  <c r="I33"/>
  <c r="G32"/>
  <c r="I32"/>
  <c r="G31"/>
  <c r="I31"/>
  <c r="I29"/>
  <c r="G28"/>
  <c r="I28"/>
  <c r="I27"/>
  <c r="G27"/>
  <c r="G26"/>
  <c r="I26"/>
  <c r="I25"/>
  <c r="G25"/>
  <c r="G24"/>
  <c r="I24"/>
  <c r="I23"/>
  <c r="G23"/>
  <c r="I21"/>
  <c r="G20"/>
  <c r="I20"/>
  <c r="G19"/>
  <c r="I19"/>
  <c r="G18"/>
  <c r="I18"/>
  <c r="G17"/>
  <c r="I17"/>
  <c r="G16"/>
  <c r="I16"/>
  <c r="G15"/>
  <c r="I15"/>
  <c r="I14" l="1"/>
  <c r="J8"/>
  <c r="J10"/>
  <c r="J7"/>
  <c r="J9"/>
  <c r="J11"/>
  <c r="J12"/>
  <c r="J13"/>
  <c r="K14" l="1"/>
  <c r="J14"/>
</calcChain>
</file>

<file path=xl/sharedStrings.xml><?xml version="1.0" encoding="utf-8"?>
<sst xmlns="http://schemas.openxmlformats.org/spreadsheetml/2006/main" count="50" uniqueCount="26">
  <si>
    <t>JOUR</t>
  </si>
  <si>
    <t>Lundi</t>
  </si>
  <si>
    <t xml:space="preserve">Mardi </t>
  </si>
  <si>
    <t>Mercredi</t>
  </si>
  <si>
    <t>Jeudi</t>
  </si>
  <si>
    <t>Vendredi</t>
  </si>
  <si>
    <t>Samedi</t>
  </si>
  <si>
    <t>Dimanche</t>
  </si>
  <si>
    <t>MATIN</t>
  </si>
  <si>
    <t xml:space="preserve">Début </t>
  </si>
  <si>
    <t>Fin</t>
  </si>
  <si>
    <t>Début</t>
  </si>
  <si>
    <t>SOIREE</t>
  </si>
  <si>
    <t>Base Horaires</t>
  </si>
  <si>
    <t>Total Heures effectives</t>
  </si>
  <si>
    <t>TOTAL SEMAINE</t>
  </si>
  <si>
    <t>Heures sup normales</t>
  </si>
  <si>
    <t>Heures sup dimanche &amp;  fêtes</t>
  </si>
  <si>
    <t>Heures sup nuit 
(de 22h à 7h)</t>
  </si>
  <si>
    <t>NOM DE L'AGENT :</t>
  </si>
  <si>
    <t>AGENT XY</t>
  </si>
  <si>
    <t>HS 25%</t>
  </si>
  <si>
    <t>HS 50%</t>
  </si>
  <si>
    <r>
      <t>FEUILLE DE PRESENCE</t>
    </r>
    <r>
      <rPr>
        <b/>
        <u/>
        <sz val="10"/>
        <rFont val="Arial"/>
        <family val="2"/>
      </rPr>
      <t xml:space="preserve">
à rendre chaque fin de mois</t>
    </r>
  </si>
  <si>
    <t xml:space="preserve">SOLDE Mois octobre : </t>
  </si>
  <si>
    <t xml:space="preserve">les heures sup détailléesdela sem </t>
  </si>
</sst>
</file>

<file path=xl/styles.xml><?xml version="1.0" encoding="utf-8"?>
<styleSheet xmlns="http://schemas.openxmlformats.org/spreadsheetml/2006/main">
  <numFmts count="3">
    <numFmt numFmtId="165" formatCode="[h]\ :\ mm\ ;\ @"/>
    <numFmt numFmtId="170" formatCode="[h]:mm"/>
    <numFmt numFmtId="171" formatCode="dddd/mm/yyyy"/>
  </numFmts>
  <fonts count="14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3"/>
      <name val="Arial"/>
      <family val="2"/>
    </font>
    <font>
      <b/>
      <sz val="14"/>
      <name val="Arial"/>
      <family val="2"/>
    </font>
    <font>
      <b/>
      <u/>
      <sz val="13"/>
      <name val="Arial"/>
      <family val="2"/>
    </font>
    <font>
      <i/>
      <sz val="12"/>
      <name val="Arial"/>
      <family val="2"/>
    </font>
    <font>
      <b/>
      <sz val="10"/>
      <name val="Arial Narrow"/>
      <family val="2"/>
    </font>
    <font>
      <sz val="14"/>
      <name val="Century Gothic"/>
      <family val="2"/>
    </font>
    <font>
      <b/>
      <u/>
      <sz val="10"/>
      <name val="Arial"/>
      <family val="2"/>
    </font>
    <font>
      <b/>
      <sz val="20"/>
      <name val="Arial"/>
      <family val="2"/>
    </font>
    <font>
      <sz val="11"/>
      <color theme="1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color theme="8" tint="-0.24997711111789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lightTrellis">
        <bgColor theme="9" tint="0.79995117038483843"/>
      </patternFill>
    </fill>
    <fill>
      <patternFill patternType="solid">
        <fgColor theme="1"/>
        <bgColor theme="9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/>
      <top style="thin">
        <color theme="9" tint="0.39997558519241921"/>
      </top>
      <bottom style="thin">
        <color indexed="23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1" xfId="0" applyFont="1" applyBorder="1"/>
    <xf numFmtId="0" fontId="3" fillId="0" borderId="0" xfId="0" applyFont="1"/>
    <xf numFmtId="0" fontId="5" fillId="0" borderId="0" xfId="0" applyFont="1"/>
    <xf numFmtId="0" fontId="6" fillId="0" borderId="0" xfId="0" applyFont="1"/>
    <xf numFmtId="20" fontId="2" fillId="0" borderId="1" xfId="0" applyNumberFormat="1" applyFont="1" applyBorder="1"/>
    <xf numFmtId="20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8" fillId="2" borderId="0" xfId="0" applyFont="1" applyFill="1"/>
    <xf numFmtId="165" fontId="2" fillId="3" borderId="1" xfId="0" applyNumberFormat="1" applyFont="1" applyFill="1" applyBorder="1"/>
    <xf numFmtId="0" fontId="1" fillId="3" borderId="1" xfId="0" applyFont="1" applyFill="1" applyBorder="1" applyAlignment="1">
      <alignment horizontal="center"/>
    </xf>
    <xf numFmtId="14" fontId="11" fillId="4" borderId="11" xfId="0" applyNumberFormat="1" applyFont="1" applyFill="1" applyBorder="1" applyAlignment="1">
      <alignment horizontal="center" vertical="center"/>
    </xf>
    <xf numFmtId="170" fontId="2" fillId="0" borderId="1" xfId="0" applyNumberFormat="1" applyFont="1" applyBorder="1"/>
    <xf numFmtId="165" fontId="2" fillId="3" borderId="2" xfId="0" applyNumberFormat="1" applyFont="1" applyFill="1" applyBorder="1"/>
    <xf numFmtId="46" fontId="1" fillId="3" borderId="1" xfId="0" applyNumberFormat="1" applyFont="1" applyFill="1" applyBorder="1" applyAlignment="1">
      <alignment horizontal="center"/>
    </xf>
    <xf numFmtId="165" fontId="12" fillId="3" borderId="1" xfId="0" applyNumberFormat="1" applyFont="1" applyFill="1" applyBorder="1" applyAlignment="1">
      <alignment horizontal="center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right"/>
    </xf>
    <xf numFmtId="0" fontId="1" fillId="3" borderId="4" xfId="0" applyFont="1" applyFill="1" applyBorder="1" applyAlignment="1">
      <alignment horizontal="right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20" fontId="12" fillId="3" borderId="1" xfId="0" applyNumberFormat="1" applyFont="1" applyFill="1" applyBorder="1" applyAlignment="1">
      <alignment horizontal="center"/>
    </xf>
    <xf numFmtId="171" fontId="11" fillId="4" borderId="11" xfId="0" applyNumberFormat="1" applyFont="1" applyFill="1" applyBorder="1" applyAlignment="1">
      <alignment horizontal="center" vertical="center"/>
    </xf>
    <xf numFmtId="171" fontId="11" fillId="5" borderId="11" xfId="0" applyNumberFormat="1" applyFont="1" applyFill="1" applyBorder="1" applyAlignment="1">
      <alignment horizontal="center" vertical="center"/>
    </xf>
    <xf numFmtId="20" fontId="2" fillId="6" borderId="1" xfId="0" applyNumberFormat="1" applyFont="1" applyFill="1" applyBorder="1"/>
    <xf numFmtId="0" fontId="2" fillId="6" borderId="1" xfId="0" applyFont="1" applyFill="1" applyBorder="1"/>
    <xf numFmtId="0" fontId="2" fillId="6" borderId="0" xfId="0" applyFont="1" applyFill="1"/>
    <xf numFmtId="165" fontId="12" fillId="6" borderId="1" xfId="0" applyNumberFormat="1" applyFont="1" applyFill="1" applyBorder="1" applyAlignment="1">
      <alignment horizontal="center"/>
    </xf>
    <xf numFmtId="165" fontId="12" fillId="7" borderId="1" xfId="0" applyNumberFormat="1" applyFont="1" applyFill="1" applyBorder="1" applyAlignment="1">
      <alignment horizontal="center"/>
    </xf>
    <xf numFmtId="20" fontId="2" fillId="7" borderId="1" xfId="0" applyNumberFormat="1" applyFont="1" applyFill="1" applyBorder="1"/>
    <xf numFmtId="0" fontId="2" fillId="7" borderId="1" xfId="0" applyFont="1" applyFill="1" applyBorder="1"/>
    <xf numFmtId="20" fontId="2" fillId="0" borderId="0" xfId="0" applyNumberFormat="1" applyFont="1"/>
    <xf numFmtId="165" fontId="12" fillId="8" borderId="1" xfId="0" applyNumberFormat="1" applyFont="1" applyFill="1" applyBorder="1" applyAlignment="1">
      <alignment horizontal="center"/>
    </xf>
    <xf numFmtId="165" fontId="13" fillId="9" borderId="1" xfId="0" applyNumberFormat="1" applyFont="1" applyFill="1" applyBorder="1" applyAlignment="1">
      <alignment horizontal="center"/>
    </xf>
    <xf numFmtId="0" fontId="1" fillId="7" borderId="1" xfId="0" applyFont="1" applyFill="1" applyBorder="1"/>
    <xf numFmtId="14" fontId="11" fillId="10" borderId="11" xfId="0" applyNumberFormat="1" applyFont="1" applyFill="1" applyBorder="1" applyAlignment="1">
      <alignment horizontal="center" vertical="center"/>
    </xf>
    <xf numFmtId="20" fontId="1" fillId="7" borderId="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70" fontId="2" fillId="7" borderId="1" xfId="0" applyNumberFormat="1" applyFont="1" applyFill="1" applyBorder="1"/>
    <xf numFmtId="0" fontId="1" fillId="7" borderId="2" xfId="0" applyFont="1" applyFill="1" applyBorder="1" applyAlignment="1">
      <alignment horizontal="right"/>
    </xf>
    <xf numFmtId="0" fontId="1" fillId="7" borderId="4" xfId="0" applyFont="1" applyFill="1" applyBorder="1" applyAlignment="1">
      <alignment horizontal="right"/>
    </xf>
    <xf numFmtId="165" fontId="2" fillId="7" borderId="1" xfId="0" applyNumberFormat="1" applyFont="1" applyFill="1" applyBorder="1"/>
    <xf numFmtId="165" fontId="2" fillId="7" borderId="2" xfId="0" applyNumberFormat="1" applyFont="1" applyFill="1" applyBorder="1"/>
    <xf numFmtId="0" fontId="2" fillId="7" borderId="2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99787</xdr:colOff>
      <xdr:row>13</xdr:row>
      <xdr:rowOff>254000</xdr:rowOff>
    </xdr:from>
    <xdr:to>
      <xdr:col>13</xdr:col>
      <xdr:colOff>653144</xdr:colOff>
      <xdr:row>13</xdr:row>
      <xdr:rowOff>272142</xdr:rowOff>
    </xdr:to>
    <xdr:cxnSp macro="">
      <xdr:nvCxnSpPr>
        <xdr:cNvPr id="3" name="Connecteur droit avec flèche 2"/>
        <xdr:cNvCxnSpPr/>
      </xdr:nvCxnSpPr>
      <xdr:spPr>
        <a:xfrm rot="10800000" flipV="1">
          <a:off x="13180787" y="5007429"/>
          <a:ext cx="553357" cy="1814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40"/>
  <sheetViews>
    <sheetView tabSelected="1" zoomScale="70" workbookViewId="0">
      <selection activeCell="O14" sqref="O14"/>
    </sheetView>
  </sheetViews>
  <sheetFormatPr baseColWidth="10" defaultColWidth="11.453125" defaultRowHeight="15.5"/>
  <cols>
    <col min="1" max="1" width="17" style="1" customWidth="1"/>
    <col min="2" max="2" width="16.54296875" style="1" customWidth="1"/>
    <col min="3" max="6" width="11.453125" style="1"/>
    <col min="7" max="7" width="12.54296875" style="1" customWidth="1"/>
    <col min="8" max="8" width="10.7265625" style="1" customWidth="1"/>
    <col min="9" max="9" width="31.08984375" style="1" customWidth="1"/>
    <col min="10" max="12" width="12.81640625" style="1" customWidth="1"/>
    <col min="13" max="13" width="15" style="1" customWidth="1"/>
    <col min="14" max="16384" width="11.453125" style="1"/>
  </cols>
  <sheetData>
    <row r="1" spans="1:16" ht="44.25" customHeight="1">
      <c r="A1" s="36" t="s">
        <v>23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8"/>
    </row>
    <row r="2" spans="1:16">
      <c r="I2" s="7"/>
      <c r="J2" s="7"/>
      <c r="K2" s="7"/>
    </row>
    <row r="3" spans="1:16" ht="42.75" customHeight="1">
      <c r="A3" s="5" t="s">
        <v>19</v>
      </c>
      <c r="B3" s="6"/>
      <c r="C3" s="21" t="s">
        <v>20</v>
      </c>
      <c r="D3" s="21"/>
      <c r="E3" s="21"/>
      <c r="F3" s="21"/>
      <c r="G3" s="21"/>
      <c r="H3" s="21"/>
      <c r="I3" s="21"/>
      <c r="J3" s="21"/>
      <c r="K3" s="21"/>
      <c r="L3" s="21"/>
      <c r="M3" s="21"/>
    </row>
    <row r="5" spans="1:16" ht="22.5" customHeight="1">
      <c r="A5" s="24" t="s">
        <v>0</v>
      </c>
      <c r="B5" s="10"/>
      <c r="C5" s="22" t="s">
        <v>8</v>
      </c>
      <c r="D5" s="23"/>
      <c r="E5" s="22" t="s">
        <v>12</v>
      </c>
      <c r="F5" s="23"/>
      <c r="G5" s="39" t="s">
        <v>14</v>
      </c>
      <c r="H5" s="39" t="s">
        <v>13</v>
      </c>
      <c r="I5" s="19" t="s">
        <v>16</v>
      </c>
      <c r="J5" s="19" t="s">
        <v>21</v>
      </c>
      <c r="K5" s="19" t="s">
        <v>22</v>
      </c>
      <c r="L5" s="19" t="s">
        <v>17</v>
      </c>
      <c r="M5" s="19" t="s">
        <v>18</v>
      </c>
    </row>
    <row r="6" spans="1:16" ht="22.5" customHeight="1">
      <c r="A6" s="25"/>
      <c r="B6" s="10"/>
      <c r="C6" s="2" t="s">
        <v>9</v>
      </c>
      <c r="D6" s="2" t="s">
        <v>10</v>
      </c>
      <c r="E6" s="2" t="s">
        <v>11</v>
      </c>
      <c r="F6" s="2" t="s">
        <v>10</v>
      </c>
      <c r="G6" s="40"/>
      <c r="H6" s="40"/>
      <c r="I6" s="20"/>
      <c r="J6" s="20"/>
      <c r="K6" s="20"/>
      <c r="L6" s="20"/>
      <c r="M6" s="20"/>
      <c r="N6" s="11"/>
    </row>
    <row r="7" spans="1:16" ht="30" customHeight="1">
      <c r="A7" s="3" t="s">
        <v>1</v>
      </c>
      <c r="B7" s="42">
        <v>43374</v>
      </c>
      <c r="C7" s="8">
        <v>0.25</v>
      </c>
      <c r="D7" s="8">
        <v>0.625</v>
      </c>
      <c r="E7" s="8">
        <v>0.66666666666666696</v>
      </c>
      <c r="F7" s="8">
        <v>0.75</v>
      </c>
      <c r="G7" s="8">
        <f t="shared" ref="G7:G13" si="0">D7-C7+F7-E7</f>
        <v>0.45833333333333304</v>
      </c>
      <c r="H7" s="9">
        <v>0.3125</v>
      </c>
      <c r="I7" s="41">
        <f>"8:00"-MAX("7:00",MIN(C7:F7,"8:00"))+MIN("22:00",MAX(C7:F7)-MIN("17:00",MAX(C7:F7)))</f>
        <v>8.3333333333333259E-2</v>
      </c>
      <c r="J7" s="18" t="str">
        <f>IF(SUM(I$7:I7)&lt;"14:00","",SUM(I$7:I7)-"14:00")</f>
        <v/>
      </c>
      <c r="K7" s="48"/>
      <c r="L7" s="48"/>
      <c r="M7" s="44">
        <f t="shared" ref="M7:M12" si="1">(MAX(C7:F7,"22:00")-"22:00")+"7:00"-MIN(C7:F7,"7:00")</f>
        <v>4.1666666666666685E-2</v>
      </c>
      <c r="N7" s="11"/>
    </row>
    <row r="8" spans="1:16" ht="30" customHeight="1">
      <c r="A8" s="3" t="s">
        <v>2</v>
      </c>
      <c r="B8" s="42">
        <v>43375</v>
      </c>
      <c r="C8" s="8">
        <v>0.29166666666666669</v>
      </c>
      <c r="D8" s="8">
        <v>0.625</v>
      </c>
      <c r="E8" s="8">
        <v>0.66666666666666696</v>
      </c>
      <c r="F8" s="8">
        <v>0.70833333333333337</v>
      </c>
      <c r="G8" s="8">
        <f t="shared" si="0"/>
        <v>0.37499999999999978</v>
      </c>
      <c r="H8" s="9">
        <v>0.3125</v>
      </c>
      <c r="I8" s="41">
        <f t="shared" ref="I8:I11" si="2">"8:00"-MAX("7:00",MIN(C8:F8,"8:00"))+MIN("22:00",MAX(C8:F8)-MIN("17:00",MAX(C8:F8)))</f>
        <v>4.166666666666663E-2</v>
      </c>
      <c r="J8" s="18" t="str">
        <f>IF(SUM(I$7:I8)&lt;"14:00","",SUM(I$7:I8)-"14:00")</f>
        <v/>
      </c>
      <c r="K8" s="49"/>
      <c r="L8" s="50"/>
      <c r="M8" s="44">
        <f t="shared" si="1"/>
        <v>0</v>
      </c>
      <c r="N8" s="11"/>
    </row>
    <row r="9" spans="1:16" ht="30" customHeight="1">
      <c r="A9" s="3" t="s">
        <v>3</v>
      </c>
      <c r="B9" s="42">
        <v>43376</v>
      </c>
      <c r="C9" s="8">
        <v>0.33333333333333331</v>
      </c>
      <c r="D9" s="8"/>
      <c r="E9" s="8"/>
      <c r="F9" s="8">
        <v>0.95833333333333337</v>
      </c>
      <c r="G9" s="8">
        <f t="shared" si="0"/>
        <v>0.625</v>
      </c>
      <c r="H9" s="9">
        <v>0.3125</v>
      </c>
      <c r="I9" s="41">
        <f t="shared" si="2"/>
        <v>0.25</v>
      </c>
      <c r="J9" s="18" t="str">
        <f>IF(SUM(I$7:I9)&lt;"14:00","",SUM(I$7:I9)-"14:00")</f>
        <v/>
      </c>
      <c r="K9" s="49"/>
      <c r="L9" s="50"/>
      <c r="M9" s="44">
        <f t="shared" si="1"/>
        <v>4.1666666666666741E-2</v>
      </c>
      <c r="N9" s="11"/>
      <c r="P9" s="51"/>
    </row>
    <row r="10" spans="1:16" ht="30" customHeight="1">
      <c r="A10" s="3" t="s">
        <v>4</v>
      </c>
      <c r="B10" s="42">
        <v>43377</v>
      </c>
      <c r="C10" s="8">
        <v>0.29166666666666669</v>
      </c>
      <c r="D10" s="8">
        <v>0.70833333333333304</v>
      </c>
      <c r="E10" s="8">
        <v>0.75</v>
      </c>
      <c r="F10" s="8">
        <v>0.875</v>
      </c>
      <c r="G10" s="8">
        <f t="shared" si="0"/>
        <v>0.5416666666666663</v>
      </c>
      <c r="H10" s="9">
        <v>0.3125</v>
      </c>
      <c r="I10" s="41">
        <f t="shared" si="2"/>
        <v>0.20833333333333326</v>
      </c>
      <c r="J10" s="18" t="str">
        <f>IF(SUM(I$7:I10)&lt;"14:00","",SUM(I$7:I10)-"14:00")</f>
        <v/>
      </c>
      <c r="K10" s="49"/>
      <c r="L10" s="50"/>
      <c r="M10" s="44">
        <f t="shared" si="1"/>
        <v>0</v>
      </c>
      <c r="N10" s="11"/>
    </row>
    <row r="11" spans="1:16" ht="30" customHeight="1">
      <c r="A11" s="3" t="s">
        <v>5</v>
      </c>
      <c r="B11" s="42">
        <v>43378</v>
      </c>
      <c r="C11" s="8">
        <v>0.29166666666666669</v>
      </c>
      <c r="D11" s="8">
        <v>0.54166666666666663</v>
      </c>
      <c r="E11" s="8"/>
      <c r="F11" s="8"/>
      <c r="G11" s="8">
        <f t="shared" si="0"/>
        <v>0.24999999999999994</v>
      </c>
      <c r="H11" s="9">
        <v>0.29166666666666669</v>
      </c>
      <c r="I11" s="41">
        <f t="shared" si="2"/>
        <v>4.166666666666663E-2</v>
      </c>
      <c r="J11" s="18" t="str">
        <f>IF(SUM(I$7:I11)&lt;"14:00","",SUM(I$7:I11)-"14:00")</f>
        <v/>
      </c>
      <c r="K11" s="49"/>
      <c r="L11" s="50"/>
      <c r="M11" s="44">
        <f t="shared" si="1"/>
        <v>0</v>
      </c>
      <c r="N11" s="11"/>
    </row>
    <row r="12" spans="1:16" ht="30" customHeight="1">
      <c r="A12" s="3" t="s">
        <v>6</v>
      </c>
      <c r="B12" s="42">
        <v>43379</v>
      </c>
      <c r="C12" s="8">
        <v>0.29166666666666669</v>
      </c>
      <c r="D12" s="8">
        <v>0.33333333333333331</v>
      </c>
      <c r="E12" s="8"/>
      <c r="F12" s="8"/>
      <c r="G12" s="8">
        <f t="shared" si="0"/>
        <v>4.166666666666663E-2</v>
      </c>
      <c r="H12" s="2"/>
      <c r="I12" s="41">
        <f>"8:00"-MAX("7:00",MIN(C12:F12,"8:00"))+MIN("22:00",MAX(C12:F12)-MIN("17:00",MAX(C12:F12)))</f>
        <v>4.166666666666663E-2</v>
      </c>
      <c r="J12" s="18" t="str">
        <f>IF(SUM(I$7:I12)&lt;"14:00","",SUM(I$7:I12)-"14:00")</f>
        <v/>
      </c>
      <c r="K12" s="49"/>
      <c r="L12" s="50"/>
      <c r="M12" s="44">
        <f t="shared" si="1"/>
        <v>0</v>
      </c>
      <c r="N12" s="11"/>
    </row>
    <row r="13" spans="1:16" ht="30" customHeight="1">
      <c r="A13" s="3" t="s">
        <v>7</v>
      </c>
      <c r="B13" s="43">
        <v>43380</v>
      </c>
      <c r="C13" s="44">
        <v>0.29166666666666669</v>
      </c>
      <c r="D13" s="44">
        <v>0.875</v>
      </c>
      <c r="E13" s="45"/>
      <c r="F13" s="45"/>
      <c r="G13" s="46"/>
      <c r="H13" s="45"/>
      <c r="I13" s="44"/>
      <c r="J13" s="47" t="str">
        <f>IF(SUM(I$7:I13)&lt;"14:00","",SUM(I$7:I13)-"14:00")</f>
        <v/>
      </c>
      <c r="K13" s="49"/>
      <c r="L13" s="65"/>
      <c r="M13" s="44">
        <f>D13-MIN("22:00",D13)+MAX(C13,"7:00")-C13</f>
        <v>0</v>
      </c>
      <c r="N13" s="11"/>
    </row>
    <row r="14" spans="1:16" ht="30" customHeight="1">
      <c r="A14" s="28"/>
      <c r="B14" s="29"/>
      <c r="C14" s="29"/>
      <c r="D14" s="29"/>
      <c r="E14" s="29"/>
      <c r="F14" s="29"/>
      <c r="G14" s="12"/>
      <c r="H14" s="17"/>
      <c r="I14" s="53">
        <f>SUM(I7:I12)</f>
        <v>0.66666666666666641</v>
      </c>
      <c r="J14" s="52">
        <f>MIN("14:00",I14)</f>
        <v>0.58333333333333337</v>
      </c>
      <c r="K14" s="52">
        <f>MAX(I14,"14:00")-"14:00"</f>
        <v>8.3333333333333037E-2</v>
      </c>
      <c r="L14" s="52">
        <f>MIN("22:00",MAX(C13:F13))-MAX("7:00",MIN(C13:F13))</f>
        <v>0.58333333333333326</v>
      </c>
      <c r="M14" s="52">
        <f>SUM(M7:M13)</f>
        <v>8.3333333333333426E-2</v>
      </c>
      <c r="N14" s="11"/>
      <c r="O14" s="1" t="s">
        <v>25</v>
      </c>
    </row>
    <row r="15" spans="1:16" ht="29.25" customHeight="1">
      <c r="A15" s="54" t="s">
        <v>1</v>
      </c>
      <c r="B15" s="55">
        <v>43381</v>
      </c>
      <c r="C15" s="49">
        <v>0.33333333333333331</v>
      </c>
      <c r="D15" s="49">
        <v>0.41666666666666669</v>
      </c>
      <c r="E15" s="49">
        <v>0.625</v>
      </c>
      <c r="F15" s="49">
        <v>0.70833333333333337</v>
      </c>
      <c r="G15" s="49">
        <f t="shared" ref="G15:G20" si="3">SUM(C15:F15)</f>
        <v>2.0833333333333335</v>
      </c>
      <c r="H15" s="56">
        <v>0.3125</v>
      </c>
      <c r="I15" s="49">
        <f t="shared" ref="I15:I21" si="4">G15-H15</f>
        <v>1.7708333333333335</v>
      </c>
      <c r="J15" s="49"/>
      <c r="K15" s="49"/>
      <c r="L15" s="50"/>
      <c r="M15" s="50"/>
      <c r="N15" s="11"/>
    </row>
    <row r="16" spans="1:16" ht="29.25" customHeight="1">
      <c r="A16" s="54" t="s">
        <v>2</v>
      </c>
      <c r="B16" s="55">
        <v>43382</v>
      </c>
      <c r="C16" s="49">
        <v>0.41666666666666669</v>
      </c>
      <c r="D16" s="49">
        <v>0.45833333333333298</v>
      </c>
      <c r="E16" s="49">
        <v>0.66666666666666696</v>
      </c>
      <c r="F16" s="49">
        <v>0.75</v>
      </c>
      <c r="G16" s="49">
        <f t="shared" si="3"/>
        <v>2.2916666666666665</v>
      </c>
      <c r="H16" s="56">
        <v>0.3125</v>
      </c>
      <c r="I16" s="49">
        <f t="shared" si="4"/>
        <v>1.9791666666666665</v>
      </c>
      <c r="J16" s="49"/>
      <c r="K16" s="49"/>
      <c r="L16" s="50"/>
      <c r="M16" s="50"/>
    </row>
    <row r="17" spans="1:13" ht="29.25" customHeight="1">
      <c r="A17" s="54" t="s">
        <v>3</v>
      </c>
      <c r="B17" s="55">
        <v>43383</v>
      </c>
      <c r="C17" s="49">
        <v>0.45833333333333298</v>
      </c>
      <c r="D17" s="49">
        <v>0.5</v>
      </c>
      <c r="E17" s="49">
        <v>0.70833333333333304</v>
      </c>
      <c r="F17" s="49">
        <v>0.79166666666666696</v>
      </c>
      <c r="G17" s="49">
        <f t="shared" si="3"/>
        <v>2.458333333333333</v>
      </c>
      <c r="H17" s="56">
        <v>0.3125</v>
      </c>
      <c r="I17" s="49">
        <f t="shared" si="4"/>
        <v>2.145833333333333</v>
      </c>
      <c r="J17" s="49"/>
      <c r="K17" s="49"/>
      <c r="L17" s="50"/>
      <c r="M17" s="50"/>
    </row>
    <row r="18" spans="1:13" ht="29.25" customHeight="1">
      <c r="A18" s="54" t="s">
        <v>4</v>
      </c>
      <c r="B18" s="55">
        <v>43384</v>
      </c>
      <c r="C18" s="49">
        <v>0.5</v>
      </c>
      <c r="D18" s="49">
        <v>0.54166666666666696</v>
      </c>
      <c r="E18" s="49">
        <v>0.75</v>
      </c>
      <c r="F18" s="49">
        <v>0.83333333333333304</v>
      </c>
      <c r="G18" s="49">
        <f t="shared" si="3"/>
        <v>2.625</v>
      </c>
      <c r="H18" s="56">
        <v>0.3125</v>
      </c>
      <c r="I18" s="49">
        <f t="shared" si="4"/>
        <v>2.3125</v>
      </c>
      <c r="J18" s="49"/>
      <c r="K18" s="49"/>
      <c r="L18" s="50"/>
      <c r="M18" s="50"/>
    </row>
    <row r="19" spans="1:13" ht="29.25" customHeight="1">
      <c r="A19" s="54" t="s">
        <v>5</v>
      </c>
      <c r="B19" s="55">
        <v>43385</v>
      </c>
      <c r="C19" s="49">
        <v>0.54166666666666696</v>
      </c>
      <c r="D19" s="49">
        <v>0.58333333333333304</v>
      </c>
      <c r="E19" s="49">
        <v>0.79166666666666696</v>
      </c>
      <c r="F19" s="49">
        <v>0.875</v>
      </c>
      <c r="G19" s="49">
        <f t="shared" si="3"/>
        <v>2.791666666666667</v>
      </c>
      <c r="H19" s="56">
        <v>0.29166666666666669</v>
      </c>
      <c r="I19" s="49">
        <f t="shared" si="4"/>
        <v>2.5000000000000004</v>
      </c>
      <c r="J19" s="49"/>
      <c r="K19" s="49"/>
      <c r="L19" s="50"/>
      <c r="M19" s="50"/>
    </row>
    <row r="20" spans="1:13" ht="29.25" customHeight="1">
      <c r="A20" s="54" t="s">
        <v>6</v>
      </c>
      <c r="B20" s="55">
        <v>43386</v>
      </c>
      <c r="C20" s="49">
        <v>0.58333333333333304</v>
      </c>
      <c r="D20" s="49">
        <v>0.625</v>
      </c>
      <c r="E20" s="49">
        <v>0.83333333333333304</v>
      </c>
      <c r="F20" s="49">
        <v>0.91666666666666696</v>
      </c>
      <c r="G20" s="49">
        <f t="shared" si="3"/>
        <v>2.958333333333333</v>
      </c>
      <c r="H20" s="57"/>
      <c r="I20" s="49">
        <f t="shared" si="4"/>
        <v>2.958333333333333</v>
      </c>
      <c r="J20" s="49"/>
      <c r="K20" s="49"/>
      <c r="L20" s="50"/>
      <c r="M20" s="50"/>
    </row>
    <row r="21" spans="1:13" ht="29.25" customHeight="1">
      <c r="A21" s="54" t="s">
        <v>7</v>
      </c>
      <c r="B21" s="55">
        <v>43387</v>
      </c>
      <c r="C21" s="50"/>
      <c r="D21" s="50"/>
      <c r="E21" s="50"/>
      <c r="F21" s="50"/>
      <c r="G21" s="50"/>
      <c r="H21" s="50"/>
      <c r="I21" s="49">
        <f t="shared" si="4"/>
        <v>0</v>
      </c>
      <c r="J21" s="49"/>
      <c r="K21" s="49"/>
      <c r="L21" s="58">
        <f>G21+G21</f>
        <v>0</v>
      </c>
      <c r="M21" s="50"/>
    </row>
    <row r="22" spans="1:13" ht="29.25" customHeight="1">
      <c r="A22" s="59" t="s">
        <v>15</v>
      </c>
      <c r="B22" s="60"/>
      <c r="C22" s="60"/>
      <c r="D22" s="60"/>
      <c r="E22" s="60"/>
      <c r="F22" s="60"/>
      <c r="G22" s="61"/>
      <c r="H22" s="57"/>
      <c r="I22" s="61"/>
      <c r="J22" s="61"/>
      <c r="K22" s="62"/>
      <c r="L22" s="63"/>
      <c r="M22" s="64"/>
    </row>
    <row r="23" spans="1:13" ht="27.75" customHeight="1">
      <c r="A23" s="54" t="s">
        <v>1</v>
      </c>
      <c r="B23" s="55">
        <v>43388</v>
      </c>
      <c r="C23" s="49">
        <v>0.33333333333333331</v>
      </c>
      <c r="D23" s="49">
        <v>0.41666666666666669</v>
      </c>
      <c r="E23" s="49">
        <v>0.625</v>
      </c>
      <c r="F23" s="49">
        <v>0.70833333333333337</v>
      </c>
      <c r="G23" s="49">
        <f t="shared" ref="G23:G28" si="5">SUM(C23:F23)</f>
        <v>2.0833333333333335</v>
      </c>
      <c r="H23" s="56">
        <v>0.3125</v>
      </c>
      <c r="I23" s="49">
        <f t="shared" ref="I23:I37" si="6">G23-H23</f>
        <v>1.7708333333333335</v>
      </c>
      <c r="J23" s="49"/>
      <c r="K23" s="49"/>
      <c r="L23" s="50"/>
      <c r="M23" s="50"/>
    </row>
    <row r="24" spans="1:13" ht="27.75" customHeight="1">
      <c r="A24" s="54" t="s">
        <v>2</v>
      </c>
      <c r="B24" s="55">
        <v>43389</v>
      </c>
      <c r="C24" s="49">
        <v>0.41666666666666669</v>
      </c>
      <c r="D24" s="49">
        <v>0.45833333333333298</v>
      </c>
      <c r="E24" s="49">
        <v>0.66666666666666696</v>
      </c>
      <c r="F24" s="49">
        <v>0.75</v>
      </c>
      <c r="G24" s="49">
        <f t="shared" si="5"/>
        <v>2.2916666666666665</v>
      </c>
      <c r="H24" s="56">
        <v>0.3125</v>
      </c>
      <c r="I24" s="49">
        <f t="shared" si="6"/>
        <v>1.9791666666666665</v>
      </c>
      <c r="J24" s="49"/>
      <c r="K24" s="49"/>
      <c r="L24" s="50"/>
      <c r="M24" s="50"/>
    </row>
    <row r="25" spans="1:13" ht="27.75" customHeight="1">
      <c r="A25" s="54" t="s">
        <v>3</v>
      </c>
      <c r="B25" s="55">
        <v>43390</v>
      </c>
      <c r="C25" s="49">
        <v>0.45833333333333298</v>
      </c>
      <c r="D25" s="49">
        <v>0.5</v>
      </c>
      <c r="E25" s="49">
        <v>0.70833333333333304</v>
      </c>
      <c r="F25" s="49">
        <v>0.79166666666666696</v>
      </c>
      <c r="G25" s="49">
        <f t="shared" si="5"/>
        <v>2.458333333333333</v>
      </c>
      <c r="H25" s="56">
        <v>0.3125</v>
      </c>
      <c r="I25" s="49">
        <f t="shared" si="6"/>
        <v>2.145833333333333</v>
      </c>
      <c r="J25" s="49"/>
      <c r="K25" s="49"/>
      <c r="L25" s="50"/>
      <c r="M25" s="50"/>
    </row>
    <row r="26" spans="1:13" ht="27.75" customHeight="1">
      <c r="A26" s="54" t="s">
        <v>4</v>
      </c>
      <c r="B26" s="55">
        <v>43391</v>
      </c>
      <c r="C26" s="49">
        <v>0.5</v>
      </c>
      <c r="D26" s="49">
        <v>0.54166666666666696</v>
      </c>
      <c r="E26" s="49">
        <v>0.75</v>
      </c>
      <c r="F26" s="49">
        <v>0.83333333333333304</v>
      </c>
      <c r="G26" s="49">
        <f t="shared" si="5"/>
        <v>2.625</v>
      </c>
      <c r="H26" s="56">
        <v>0.3125</v>
      </c>
      <c r="I26" s="49">
        <f t="shared" si="6"/>
        <v>2.3125</v>
      </c>
      <c r="J26" s="49"/>
      <c r="K26" s="49"/>
      <c r="L26" s="50"/>
      <c r="M26" s="50"/>
    </row>
    <row r="27" spans="1:13" ht="27.75" customHeight="1">
      <c r="A27" s="54" t="s">
        <v>5</v>
      </c>
      <c r="B27" s="55">
        <v>43392</v>
      </c>
      <c r="C27" s="49">
        <v>0.54166666666666696</v>
      </c>
      <c r="D27" s="49">
        <v>0.58333333333333304</v>
      </c>
      <c r="E27" s="49">
        <v>0.79166666666666696</v>
      </c>
      <c r="F27" s="49">
        <v>0.875</v>
      </c>
      <c r="G27" s="49">
        <f t="shared" si="5"/>
        <v>2.791666666666667</v>
      </c>
      <c r="H27" s="56">
        <v>0.29166666666666669</v>
      </c>
      <c r="I27" s="49">
        <f t="shared" si="6"/>
        <v>2.5000000000000004</v>
      </c>
      <c r="J27" s="49"/>
      <c r="K27" s="49"/>
      <c r="L27" s="50"/>
      <c r="M27" s="50"/>
    </row>
    <row r="28" spans="1:13" ht="27.75" customHeight="1">
      <c r="A28" s="54" t="s">
        <v>6</v>
      </c>
      <c r="B28" s="55">
        <v>43393</v>
      </c>
      <c r="C28" s="49">
        <v>0.58333333333333304</v>
      </c>
      <c r="D28" s="49">
        <v>0.625</v>
      </c>
      <c r="E28" s="49">
        <v>0.83333333333333304</v>
      </c>
      <c r="F28" s="49">
        <v>0.91666666666666696</v>
      </c>
      <c r="G28" s="49">
        <f t="shared" si="5"/>
        <v>2.958333333333333</v>
      </c>
      <c r="H28" s="57"/>
      <c r="I28" s="49">
        <f t="shared" si="6"/>
        <v>2.958333333333333</v>
      </c>
      <c r="J28" s="49"/>
      <c r="K28" s="49"/>
      <c r="L28" s="50"/>
      <c r="M28" s="50"/>
    </row>
    <row r="29" spans="1:13" ht="27.75" customHeight="1">
      <c r="A29" s="3" t="s">
        <v>7</v>
      </c>
      <c r="B29" s="14">
        <v>43394</v>
      </c>
      <c r="C29" s="4"/>
      <c r="D29" s="4"/>
      <c r="E29" s="4"/>
      <c r="F29" s="4"/>
      <c r="G29" s="4"/>
      <c r="H29" s="4"/>
      <c r="I29" s="8">
        <f t="shared" si="6"/>
        <v>0</v>
      </c>
      <c r="J29" s="8"/>
      <c r="K29" s="8"/>
      <c r="L29" s="15">
        <f>G29+G29</f>
        <v>0</v>
      </c>
      <c r="M29" s="4"/>
    </row>
    <row r="30" spans="1:13" ht="27.75" customHeight="1">
      <c r="A30" s="28" t="s">
        <v>15</v>
      </c>
      <c r="B30" s="29"/>
      <c r="C30" s="29"/>
      <c r="D30" s="29"/>
      <c r="E30" s="29"/>
      <c r="F30" s="29"/>
      <c r="G30" s="12"/>
      <c r="H30" s="13"/>
      <c r="I30" s="12"/>
      <c r="J30" s="12"/>
      <c r="K30" s="16"/>
      <c r="L30" s="26"/>
      <c r="M30" s="27"/>
    </row>
    <row r="31" spans="1:13" ht="27.75" customHeight="1">
      <c r="A31" s="3" t="s">
        <v>1</v>
      </c>
      <c r="B31" s="14">
        <v>43395</v>
      </c>
      <c r="C31" s="8">
        <v>0.33333333333333331</v>
      </c>
      <c r="D31" s="8">
        <v>0.41666666666666669</v>
      </c>
      <c r="E31" s="8">
        <v>0.625</v>
      </c>
      <c r="F31" s="8">
        <v>0.70833333333333337</v>
      </c>
      <c r="G31" s="8">
        <f t="shared" ref="G31:G36" si="7">SUM(C31:F31)</f>
        <v>2.0833333333333335</v>
      </c>
      <c r="H31" s="9">
        <v>0.3125</v>
      </c>
      <c r="I31" s="8">
        <f t="shared" si="6"/>
        <v>1.7708333333333335</v>
      </c>
      <c r="J31" s="8"/>
      <c r="K31" s="8"/>
      <c r="L31" s="4"/>
      <c r="M31" s="4"/>
    </row>
    <row r="32" spans="1:13" ht="27.75" customHeight="1">
      <c r="A32" s="3" t="s">
        <v>2</v>
      </c>
      <c r="B32" s="14">
        <v>43396</v>
      </c>
      <c r="C32" s="8">
        <v>0.41666666666666669</v>
      </c>
      <c r="D32" s="8">
        <v>0.45833333333333298</v>
      </c>
      <c r="E32" s="8">
        <v>0.66666666666666696</v>
      </c>
      <c r="F32" s="8">
        <v>0.75</v>
      </c>
      <c r="G32" s="8">
        <f t="shared" si="7"/>
        <v>2.2916666666666665</v>
      </c>
      <c r="H32" s="9">
        <v>0.3125</v>
      </c>
      <c r="I32" s="8">
        <f t="shared" si="6"/>
        <v>1.9791666666666665</v>
      </c>
      <c r="J32" s="8"/>
      <c r="K32" s="8"/>
      <c r="L32" s="4"/>
      <c r="M32" s="4"/>
    </row>
    <row r="33" spans="1:13" ht="27.75" customHeight="1">
      <c r="A33" s="3" t="s">
        <v>3</v>
      </c>
      <c r="B33" s="14">
        <v>43397</v>
      </c>
      <c r="C33" s="8">
        <v>0.45833333333333298</v>
      </c>
      <c r="D33" s="8">
        <v>0.5</v>
      </c>
      <c r="E33" s="8">
        <v>0.70833333333333304</v>
      </c>
      <c r="F33" s="8">
        <v>0.79166666666666696</v>
      </c>
      <c r="G33" s="8">
        <f t="shared" si="7"/>
        <v>2.458333333333333</v>
      </c>
      <c r="H33" s="9">
        <v>0.3125</v>
      </c>
      <c r="I33" s="8">
        <f t="shared" si="6"/>
        <v>2.145833333333333</v>
      </c>
      <c r="J33" s="8"/>
      <c r="K33" s="8"/>
      <c r="L33" s="4"/>
      <c r="M33" s="4"/>
    </row>
    <row r="34" spans="1:13" ht="27.75" customHeight="1">
      <c r="A34" s="3" t="s">
        <v>4</v>
      </c>
      <c r="B34" s="14">
        <v>43398</v>
      </c>
      <c r="C34" s="8">
        <v>0.5</v>
      </c>
      <c r="D34" s="8">
        <v>0.54166666666666696</v>
      </c>
      <c r="E34" s="8">
        <v>0.75</v>
      </c>
      <c r="F34" s="8">
        <v>0.83333333333333304</v>
      </c>
      <c r="G34" s="8">
        <f t="shared" si="7"/>
        <v>2.625</v>
      </c>
      <c r="H34" s="9">
        <v>0.3125</v>
      </c>
      <c r="I34" s="8">
        <f t="shared" si="6"/>
        <v>2.3125</v>
      </c>
      <c r="J34" s="8"/>
      <c r="K34" s="8"/>
      <c r="L34" s="4"/>
      <c r="M34" s="4"/>
    </row>
    <row r="35" spans="1:13" ht="27.75" customHeight="1">
      <c r="A35" s="3" t="s">
        <v>5</v>
      </c>
      <c r="B35" s="14">
        <v>43399</v>
      </c>
      <c r="C35" s="8">
        <v>0.54166666666666696</v>
      </c>
      <c r="D35" s="8">
        <v>0.58333333333333304</v>
      </c>
      <c r="E35" s="8">
        <v>0.79166666666666696</v>
      </c>
      <c r="F35" s="8">
        <v>0.875</v>
      </c>
      <c r="G35" s="8">
        <f t="shared" si="7"/>
        <v>2.791666666666667</v>
      </c>
      <c r="H35" s="9">
        <v>0.29166666666666669</v>
      </c>
      <c r="I35" s="8">
        <f t="shared" si="6"/>
        <v>2.5000000000000004</v>
      </c>
      <c r="J35" s="8"/>
      <c r="K35" s="8"/>
      <c r="L35" s="4"/>
      <c r="M35" s="4"/>
    </row>
    <row r="36" spans="1:13" ht="27.75" customHeight="1">
      <c r="A36" s="3" t="s">
        <v>6</v>
      </c>
      <c r="B36" s="14">
        <v>43400</v>
      </c>
      <c r="C36" s="8">
        <v>0.58333333333333304</v>
      </c>
      <c r="D36" s="8">
        <v>0.625</v>
      </c>
      <c r="E36" s="8">
        <v>0.83333333333333304</v>
      </c>
      <c r="F36" s="8">
        <v>0.91666666666666696</v>
      </c>
      <c r="G36" s="8">
        <f t="shared" si="7"/>
        <v>2.958333333333333</v>
      </c>
      <c r="H36" s="2"/>
      <c r="I36" s="8">
        <f t="shared" si="6"/>
        <v>2.958333333333333</v>
      </c>
      <c r="J36" s="8"/>
      <c r="K36" s="8"/>
      <c r="L36" s="4"/>
      <c r="M36" s="4"/>
    </row>
    <row r="37" spans="1:13" ht="27.75" customHeight="1">
      <c r="A37" s="3" t="s">
        <v>7</v>
      </c>
      <c r="B37" s="14">
        <v>43401</v>
      </c>
      <c r="C37" s="4"/>
      <c r="D37" s="4"/>
      <c r="E37" s="4"/>
      <c r="F37" s="4"/>
      <c r="G37" s="4"/>
      <c r="H37" s="4"/>
      <c r="I37" s="8">
        <f t="shared" si="6"/>
        <v>0</v>
      </c>
      <c r="J37" s="8"/>
      <c r="K37" s="8"/>
      <c r="L37" s="15">
        <f>G37+G37</f>
        <v>0</v>
      </c>
      <c r="M37" s="4"/>
    </row>
    <row r="38" spans="1:13" ht="27.75" customHeight="1">
      <c r="A38" s="28" t="s">
        <v>15</v>
      </c>
      <c r="B38" s="29"/>
      <c r="C38" s="29"/>
      <c r="D38" s="29"/>
      <c r="E38" s="29"/>
      <c r="F38" s="29"/>
      <c r="G38" s="12"/>
      <c r="H38" s="13"/>
      <c r="I38" s="12"/>
      <c r="J38" s="12"/>
      <c r="K38" s="16"/>
      <c r="L38" s="26"/>
      <c r="M38" s="27"/>
    </row>
    <row r="39" spans="1:13" ht="15.75" customHeight="1">
      <c r="A39" s="30" t="s">
        <v>24</v>
      </c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4"/>
    </row>
    <row r="40" spans="1:13" ht="15.75" customHeight="1">
      <c r="A40" s="32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5"/>
    </row>
  </sheetData>
  <mergeCells count="21">
    <mergeCell ref="A39:L40"/>
    <mergeCell ref="M39:M40"/>
    <mergeCell ref="A1:L1"/>
    <mergeCell ref="H5:H6"/>
    <mergeCell ref="I5:I6"/>
    <mergeCell ref="G5:G6"/>
    <mergeCell ref="L5:L6"/>
    <mergeCell ref="L38:M38"/>
    <mergeCell ref="K5:K6"/>
    <mergeCell ref="A30:F30"/>
    <mergeCell ref="A38:F38"/>
    <mergeCell ref="L22:M22"/>
    <mergeCell ref="L30:M30"/>
    <mergeCell ref="A14:F14"/>
    <mergeCell ref="A22:F22"/>
    <mergeCell ref="M5:M6"/>
    <mergeCell ref="J5:J6"/>
    <mergeCell ref="C3:M3"/>
    <mergeCell ref="C5:D5"/>
    <mergeCell ref="E5:F5"/>
    <mergeCell ref="A5:A6"/>
  </mergeCells>
  <phoneticPr fontId="0" type="noConversion"/>
  <pageMargins left="0.4" right="0.24" top="0.984251969" bottom="0.984251969" header="0.4921259845" footer="0.4921259845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Octobre</vt:lpstr>
    </vt:vector>
  </TitlesOfParts>
  <Company>Mairie d'Ivry-sur-Seine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techxp</dc:creator>
  <cp:lastModifiedBy>tulipe</cp:lastModifiedBy>
  <cp:lastPrinted>2013-05-27T11:44:07Z</cp:lastPrinted>
  <dcterms:created xsi:type="dcterms:W3CDTF">2007-12-03T09:02:01Z</dcterms:created>
  <dcterms:modified xsi:type="dcterms:W3CDTF">2018-07-10T20:12:18Z</dcterms:modified>
</cp:coreProperties>
</file>