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80" windowWidth="19420" windowHeight="11020" activeTab="2"/>
  </bookViews>
  <sheets>
    <sheet name="Feuil4" sheetId="4" r:id="rId1"/>
    <sheet name="Feuil1" sheetId="1" r:id="rId2"/>
    <sheet name="Feuil2" sheetId="2" r:id="rId3"/>
    <sheet name="Feuil3" sheetId="3" r:id="rId4"/>
  </sheets>
  <definedNames>
    <definedName name="acceuilmat">Feuil1!$D$3</definedName>
    <definedName name="accsoir">Feuil1!$D$23</definedName>
    <definedName name="activiteam">Feuil1!$D$17:$D$22</definedName>
    <definedName name="activitemat">Feuil1!$D$4:$D$9</definedName>
    <definedName name="Animateur">Feuil1!$B$31:$B$35</definedName>
    <definedName name="essai">OFFSET(activitemat,,2,)</definedName>
    <definedName name="heuream">Feuil1!$J$17:$K$22</definedName>
    <definedName name="heuremat">Feuil1!$J$4:$K$9</definedName>
    <definedName name="heurerep">Feuil1!$J$15:$K$16</definedName>
    <definedName name="heuresoir">Feuil1!$J$23:$K$23</definedName>
    <definedName name="heuresoiree">Feuil1!$J$25:$K$27</definedName>
    <definedName name="jours">Feuil1!$D$2:$H$2</definedName>
    <definedName name="repas">Feuil1!$D$15:$D$16</definedName>
    <definedName name="soirée">Feuil1!$D$25:$D$27</definedName>
    <definedName name="sortiemat">Feuil1!$D$10:$D$14</definedName>
  </definedNames>
  <calcPr calcId="124519"/>
</workbook>
</file>

<file path=xl/calcChain.xml><?xml version="1.0" encoding="utf-8"?>
<calcChain xmlns="http://schemas.openxmlformats.org/spreadsheetml/2006/main">
  <c r="T4" i="2"/>
  <c r="T5"/>
  <c r="T6"/>
  <c r="T7"/>
  <c r="T3"/>
  <c r="S4"/>
  <c r="S5"/>
  <c r="S6"/>
  <c r="S7"/>
  <c r="S3"/>
  <c r="Q4"/>
  <c r="Q5"/>
  <c r="Q6"/>
  <c r="Q7"/>
  <c r="Q3"/>
  <c r="P4"/>
  <c r="P5"/>
  <c r="P6"/>
  <c r="P7"/>
  <c r="P3"/>
  <c r="J4"/>
  <c r="K4"/>
  <c r="J5"/>
  <c r="K5"/>
  <c r="J6"/>
  <c r="K6"/>
  <c r="J7"/>
  <c r="K7"/>
  <c r="K3"/>
  <c r="J3"/>
  <c r="G4"/>
  <c r="G5"/>
  <c r="G6"/>
  <c r="G7"/>
  <c r="G3"/>
  <c r="F4"/>
  <c r="F5"/>
  <c r="F6"/>
  <c r="F7"/>
  <c r="F3"/>
  <c r="D7"/>
  <c r="D6"/>
  <c r="D5"/>
  <c r="D4"/>
  <c r="D3"/>
  <c r="C7"/>
  <c r="C6"/>
  <c r="C5"/>
  <c r="C4"/>
  <c r="C3"/>
  <c r="M4"/>
  <c r="N4"/>
  <c r="M5"/>
  <c r="N5"/>
  <c r="M6"/>
  <c r="N6"/>
  <c r="M7"/>
  <c r="N7"/>
  <c r="N3"/>
  <c r="M3"/>
  <c r="V7" l="1"/>
  <c r="V6"/>
  <c r="V5"/>
  <c r="K8" a="1"/>
  <c r="K8" s="1"/>
  <c r="G8" a="1"/>
  <c r="G8" s="1"/>
  <c r="D8" a="1"/>
  <c r="D8" s="1"/>
  <c r="N8" a="1"/>
  <c r="N8" s="1"/>
  <c r="T40"/>
  <c r="Q40"/>
  <c r="N40"/>
  <c r="K40"/>
  <c r="G40"/>
  <c r="D40"/>
  <c r="V39"/>
  <c r="V38"/>
  <c r="V37"/>
  <c r="V36"/>
  <c r="V35"/>
  <c r="V40" s="1"/>
  <c r="T32"/>
  <c r="Q32"/>
  <c r="N32"/>
  <c r="K32"/>
  <c r="G32"/>
  <c r="D32"/>
  <c r="V31"/>
  <c r="V30"/>
  <c r="V29"/>
  <c r="V28"/>
  <c r="V32" s="1"/>
  <c r="V27"/>
  <c r="T24"/>
  <c r="Q24"/>
  <c r="N24"/>
  <c r="K24"/>
  <c r="G24"/>
  <c r="D24"/>
  <c r="V23"/>
  <c r="V22"/>
  <c r="V21"/>
  <c r="V20"/>
  <c r="V19"/>
  <c r="V24" s="1"/>
  <c r="T16"/>
  <c r="Q16"/>
  <c r="N16"/>
  <c r="K16"/>
  <c r="G16"/>
  <c r="D16"/>
  <c r="V15"/>
  <c r="V14"/>
  <c r="V13"/>
  <c r="V12"/>
  <c r="V11"/>
  <c r="V16" s="1"/>
  <c r="T8"/>
  <c r="Q8"/>
  <c r="V3"/>
  <c r="V4" l="1"/>
  <c r="V8" l="1"/>
</calcChain>
</file>

<file path=xl/sharedStrings.xml><?xml version="1.0" encoding="utf-8"?>
<sst xmlns="http://schemas.openxmlformats.org/spreadsheetml/2006/main" count="145" uniqueCount="35">
  <si>
    <t>LUNDI</t>
  </si>
  <si>
    <t>MARDI</t>
  </si>
  <si>
    <t>MERCREDI</t>
  </si>
  <si>
    <t>JEUDI</t>
  </si>
  <si>
    <t>VENDREDI</t>
  </si>
  <si>
    <t>activité 1</t>
  </si>
  <si>
    <t>activité 2</t>
  </si>
  <si>
    <t>sortie</t>
  </si>
  <si>
    <t>repas</t>
  </si>
  <si>
    <t>Soirée</t>
  </si>
  <si>
    <t>prépa repas</t>
  </si>
  <si>
    <t>Loic</t>
  </si>
  <si>
    <t>Activité matin</t>
  </si>
  <si>
    <t>Activité Après-midi</t>
  </si>
  <si>
    <t>Accueil Soir</t>
  </si>
  <si>
    <t>Total</t>
  </si>
  <si>
    <t>sortie à la journée</t>
  </si>
  <si>
    <t>journée JO</t>
  </si>
  <si>
    <t>Laure</t>
  </si>
  <si>
    <t>Erwan</t>
  </si>
  <si>
    <t>Lundi</t>
  </si>
  <si>
    <t>Mardi</t>
  </si>
  <si>
    <t>Mercredi</t>
  </si>
  <si>
    <t>Jeudi</t>
  </si>
  <si>
    <t>Vendredi</t>
  </si>
  <si>
    <t>Début</t>
  </si>
  <si>
    <t>Fin</t>
  </si>
  <si>
    <t>Animateur</t>
  </si>
  <si>
    <t>Benjamin</t>
  </si>
  <si>
    <t>Eloise</t>
  </si>
  <si>
    <t>Acceuil Matin</t>
  </si>
  <si>
    <t>Accueil Matin</t>
  </si>
  <si>
    <t>Accueil Soire</t>
  </si>
  <si>
    <t>activité matin</t>
  </si>
  <si>
    <t>activité am</t>
  </si>
</sst>
</file>

<file path=xl/styles.xml><?xml version="1.0" encoding="utf-8"?>
<styleSheet xmlns="http://schemas.openxmlformats.org/spreadsheetml/2006/main">
  <numFmts count="5">
    <numFmt numFmtId="43" formatCode="_-* #,##0.00\ _€_-;\-* #,##0.00\ _€_-;_-* &quot;-&quot;??\ _€_-;_-@_-"/>
    <numFmt numFmtId="164" formatCode="[h]:mm;@"/>
    <numFmt numFmtId="165" formatCode="[$-F800]dddd\,\ mmmm\ dd\,\ yyyy"/>
    <numFmt numFmtId="166" formatCode="h:mm;@"/>
    <numFmt numFmtId="167" formatCode="hh:mm;hh:mm;&quot;&quot;"/>
  </numFmts>
  <fonts count="1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sz val="11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B3B3B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" fillId="0" borderId="0"/>
  </cellStyleXfs>
  <cellXfs count="109">
    <xf numFmtId="0" fontId="0" fillId="0" borderId="0" xfId="0"/>
    <xf numFmtId="0" fontId="3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5" fillId="0" borderId="13" xfId="0" applyFont="1" applyBorder="1" applyAlignment="1">
      <alignment vertical="center" wrapText="1"/>
    </xf>
    <xf numFmtId="0" fontId="5" fillId="3" borderId="13" xfId="0" applyFont="1" applyFill="1" applyBorder="1" applyAlignment="1">
      <alignment vertical="center" wrapText="1"/>
    </xf>
    <xf numFmtId="0" fontId="5" fillId="4" borderId="13" xfId="0" applyFont="1" applyFill="1" applyBorder="1" applyAlignment="1">
      <alignment vertical="center" wrapText="1"/>
    </xf>
    <xf numFmtId="0" fontId="5" fillId="2" borderId="13" xfId="0" applyFont="1" applyFill="1" applyBorder="1" applyAlignment="1">
      <alignment vertical="center" wrapText="1"/>
    </xf>
    <xf numFmtId="0" fontId="6" fillId="0" borderId="13" xfId="0" applyFont="1" applyBorder="1" applyAlignment="1">
      <alignment horizontal="center" vertical="center" wrapText="1"/>
    </xf>
    <xf numFmtId="0" fontId="5" fillId="0" borderId="13" xfId="0" applyFont="1" applyBorder="1"/>
    <xf numFmtId="0" fontId="6" fillId="2" borderId="13" xfId="0" applyFont="1" applyFill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7" fillId="3" borderId="15" xfId="0" applyNumberFormat="1" applyFont="1" applyFill="1" applyBorder="1" applyAlignment="1">
      <alignment horizontal="left" vertical="top"/>
    </xf>
    <xf numFmtId="164" fontId="1" fillId="3" borderId="16" xfId="2" applyNumberFormat="1" applyFont="1" applyFill="1" applyBorder="1" applyAlignment="1">
      <alignment horizontal="center"/>
    </xf>
    <xf numFmtId="0" fontId="0" fillId="3" borderId="16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8" fillId="3" borderId="9" xfId="0" applyFont="1" applyFill="1" applyBorder="1" applyAlignment="1">
      <alignment horizontal="center"/>
    </xf>
    <xf numFmtId="165" fontId="9" fillId="3" borderId="12" xfId="0" applyNumberFormat="1" applyFont="1" applyFill="1" applyBorder="1" applyAlignment="1">
      <alignment vertical="center"/>
    </xf>
    <xf numFmtId="0" fontId="9" fillId="3" borderId="14" xfId="0" applyFont="1" applyFill="1" applyBorder="1" applyAlignment="1">
      <alignment vertical="center"/>
    </xf>
    <xf numFmtId="164" fontId="1" fillId="3" borderId="11" xfId="2" applyNumberFormat="1" applyFont="1" applyFill="1" applyBorder="1"/>
    <xf numFmtId="164" fontId="1" fillId="3" borderId="0" xfId="2" applyNumberFormat="1" applyFont="1" applyFill="1" applyBorder="1"/>
    <xf numFmtId="164" fontId="7" fillId="3" borderId="14" xfId="2" applyNumberFormat="1" applyFont="1" applyFill="1" applyBorder="1"/>
    <xf numFmtId="164" fontId="7" fillId="3" borderId="11" xfId="2" applyNumberFormat="1" applyFont="1" applyFill="1" applyBorder="1"/>
    <xf numFmtId="164" fontId="7" fillId="3" borderId="0" xfId="2" applyNumberFormat="1" applyFont="1" applyFill="1" applyBorder="1"/>
    <xf numFmtId="20" fontId="0" fillId="3" borderId="14" xfId="0" applyNumberFormat="1" applyFill="1" applyBorder="1"/>
    <xf numFmtId="20" fontId="0" fillId="3" borderId="11" xfId="0" applyNumberFormat="1" applyFill="1" applyBorder="1"/>
    <xf numFmtId="20" fontId="0" fillId="3" borderId="0" xfId="0" applyNumberFormat="1" applyFill="1" applyBorder="1"/>
    <xf numFmtId="0" fontId="0" fillId="3" borderId="14" xfId="0" applyFill="1" applyBorder="1"/>
    <xf numFmtId="0" fontId="0" fillId="3" borderId="11" xfId="0" applyFill="1" applyBorder="1"/>
    <xf numFmtId="164" fontId="2" fillId="3" borderId="12" xfId="2" applyNumberFormat="1" applyFont="1" applyFill="1" applyBorder="1" applyAlignment="1">
      <alignment horizontal="center" vertical="center"/>
    </xf>
    <xf numFmtId="165" fontId="9" fillId="3" borderId="6" xfId="0" applyNumberFormat="1" applyFont="1" applyFill="1" applyBorder="1" applyAlignment="1">
      <alignment vertical="center"/>
    </xf>
    <xf numFmtId="0" fontId="9" fillId="3" borderId="5" xfId="0" applyFont="1" applyFill="1" applyBorder="1" applyAlignment="1">
      <alignment vertical="center"/>
    </xf>
    <xf numFmtId="164" fontId="1" fillId="3" borderId="8" xfId="2" applyNumberFormat="1" applyFont="1" applyFill="1" applyBorder="1"/>
    <xf numFmtId="164" fontId="1" fillId="3" borderId="7" xfId="2" applyNumberFormat="1" applyFont="1" applyFill="1" applyBorder="1"/>
    <xf numFmtId="164" fontId="7" fillId="3" borderId="7" xfId="2" applyNumberFormat="1" applyFont="1" applyFill="1" applyBorder="1"/>
    <xf numFmtId="164" fontId="7" fillId="3" borderId="8" xfId="2" applyNumberFormat="1" applyFont="1" applyFill="1" applyBorder="1"/>
    <xf numFmtId="164" fontId="7" fillId="3" borderId="5" xfId="2" applyNumberFormat="1" applyFont="1" applyFill="1" applyBorder="1"/>
    <xf numFmtId="20" fontId="0" fillId="3" borderId="5" xfId="0" applyNumberFormat="1" applyFill="1" applyBorder="1"/>
    <xf numFmtId="20" fontId="0" fillId="3" borderId="8" xfId="0" applyNumberFormat="1" applyFill="1" applyBorder="1"/>
    <xf numFmtId="20" fontId="0" fillId="3" borderId="7" xfId="0" applyNumberFormat="1" applyFill="1" applyBorder="1"/>
    <xf numFmtId="0" fontId="0" fillId="3" borderId="5" xfId="0" applyFill="1" applyBorder="1"/>
    <xf numFmtId="0" fontId="0" fillId="3" borderId="8" xfId="0" applyFill="1" applyBorder="1"/>
    <xf numFmtId="0" fontId="9" fillId="3" borderId="0" xfId="0" applyFont="1" applyFill="1" applyBorder="1" applyAlignment="1">
      <alignment vertical="center"/>
    </xf>
    <xf numFmtId="0" fontId="0" fillId="3" borderId="0" xfId="0" applyFill="1" applyBorder="1"/>
    <xf numFmtId="164" fontId="2" fillId="3" borderId="9" xfId="2" applyNumberFormat="1" applyFont="1" applyFill="1" applyBorder="1"/>
    <xf numFmtId="14" fontId="9" fillId="3" borderId="12" xfId="0" applyNumberFormat="1" applyFont="1" applyFill="1" applyBorder="1" applyAlignment="1">
      <alignment vertical="center"/>
    </xf>
    <xf numFmtId="166" fontId="1" fillId="3" borderId="14" xfId="1" applyNumberFormat="1" applyFont="1" applyFill="1" applyBorder="1"/>
    <xf numFmtId="166" fontId="1" fillId="3" borderId="1" xfId="1" applyNumberFormat="1" applyFont="1" applyFill="1" applyBorder="1"/>
    <xf numFmtId="166" fontId="1" fillId="3" borderId="5" xfId="1" applyNumberFormat="1" applyFont="1" applyFill="1" applyBorder="1"/>
    <xf numFmtId="0" fontId="6" fillId="0" borderId="13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 wrapText="1"/>
    </xf>
    <xf numFmtId="20" fontId="6" fillId="0" borderId="13" xfId="0" applyNumberFormat="1" applyFont="1" applyBorder="1" applyAlignment="1">
      <alignment horizontal="center" vertical="center" wrapText="1"/>
    </xf>
    <xf numFmtId="20" fontId="6" fillId="0" borderId="13" xfId="0" applyNumberFormat="1" applyFont="1" applyBorder="1" applyAlignment="1">
      <alignment horizontal="center" vertical="center"/>
    </xf>
    <xf numFmtId="20" fontId="6" fillId="2" borderId="13" xfId="0" applyNumberFormat="1" applyFont="1" applyFill="1" applyBorder="1" applyAlignment="1">
      <alignment horizontal="center" vertical="center" wrapText="1"/>
    </xf>
    <xf numFmtId="0" fontId="6" fillId="0" borderId="18" xfId="0" applyFont="1" applyBorder="1" applyAlignment="1">
      <alignment vertical="center"/>
    </xf>
    <xf numFmtId="0" fontId="6" fillId="0" borderId="17" xfId="0" applyFont="1" applyBorder="1" applyAlignment="1">
      <alignment horizontal="center" vertical="center"/>
    </xf>
    <xf numFmtId="166" fontId="1" fillId="3" borderId="4" xfId="1" applyNumberFormat="1" applyFont="1" applyFill="1" applyBorder="1"/>
    <xf numFmtId="166" fontId="1" fillId="3" borderId="11" xfId="1" applyNumberFormat="1" applyFont="1" applyFill="1" applyBorder="1"/>
    <xf numFmtId="166" fontId="1" fillId="3" borderId="8" xfId="1" applyNumberFormat="1" applyFont="1" applyFill="1" applyBorder="1"/>
    <xf numFmtId="164" fontId="1" fillId="3" borderId="4" xfId="2" applyNumberFormat="1" applyFont="1" applyFill="1" applyBorder="1"/>
    <xf numFmtId="164" fontId="1" fillId="3" borderId="9" xfId="2" applyNumberFormat="1" applyFont="1" applyFill="1" applyBorder="1" applyAlignment="1">
      <alignment horizontal="center"/>
    </xf>
    <xf numFmtId="164" fontId="1" fillId="3" borderId="12" xfId="2" applyNumberFormat="1" applyFont="1" applyFill="1" applyBorder="1"/>
    <xf numFmtId="164" fontId="1" fillId="3" borderId="6" xfId="2" applyNumberFormat="1" applyFont="1" applyFill="1" applyBorder="1"/>
    <xf numFmtId="164" fontId="7" fillId="3" borderId="12" xfId="2" applyNumberFormat="1" applyFont="1" applyFill="1" applyBorder="1"/>
    <xf numFmtId="164" fontId="7" fillId="3" borderId="6" xfId="2" applyNumberFormat="1" applyFont="1" applyFill="1" applyBorder="1"/>
    <xf numFmtId="20" fontId="6" fillId="0" borderId="19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20" fontId="6" fillId="0" borderId="0" xfId="0" applyNumberFormat="1" applyFont="1" applyBorder="1" applyAlignment="1">
      <alignment horizontal="center" vertical="center"/>
    </xf>
    <xf numFmtId="0" fontId="5" fillId="0" borderId="0" xfId="0" applyFont="1" applyBorder="1"/>
    <xf numFmtId="0" fontId="0" fillId="5" borderId="0" xfId="0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0" fillId="9" borderId="0" xfId="0" applyFill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164" fontId="0" fillId="3" borderId="1" xfId="2" applyNumberFormat="1" applyFont="1" applyFill="1" applyBorder="1" applyAlignment="1">
      <alignment horizontal="center"/>
    </xf>
    <xf numFmtId="164" fontId="1" fillId="3" borderId="4" xfId="2" applyNumberFormat="1" applyFont="1" applyFill="1" applyBorder="1" applyAlignment="1">
      <alignment horizontal="center"/>
    </xf>
    <xf numFmtId="164" fontId="1" fillId="3" borderId="15" xfId="2" applyNumberFormat="1" applyFont="1" applyFill="1" applyBorder="1" applyAlignment="1">
      <alignment horizontal="center"/>
    </xf>
    <xf numFmtId="164" fontId="1" fillId="3" borderId="10" xfId="2" applyNumberFormat="1" applyFont="1" applyFill="1" applyBorder="1" applyAlignment="1">
      <alignment horizontal="center"/>
    </xf>
    <xf numFmtId="164" fontId="0" fillId="3" borderId="16" xfId="2" applyNumberFormat="1" applyFont="1" applyFill="1" applyBorder="1" applyAlignment="1">
      <alignment horizontal="center"/>
    </xf>
    <xf numFmtId="0" fontId="0" fillId="3" borderId="15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6" fillId="0" borderId="17" xfId="0" applyFont="1" applyBorder="1" applyAlignment="1">
      <alignment vertical="center" wrapText="1"/>
    </xf>
    <xf numFmtId="0" fontId="6" fillId="0" borderId="17" xfId="0" applyFont="1" applyBorder="1" applyAlignment="1">
      <alignment vertical="center"/>
    </xf>
    <xf numFmtId="11" fontId="7" fillId="3" borderId="15" xfId="0" applyNumberFormat="1" applyFont="1" applyFill="1" applyBorder="1" applyAlignment="1">
      <alignment horizontal="left" vertical="top"/>
    </xf>
    <xf numFmtId="0" fontId="5" fillId="0" borderId="13" xfId="0" applyFont="1" applyFill="1" applyBorder="1"/>
    <xf numFmtId="0" fontId="5" fillId="0" borderId="13" xfId="0" applyFont="1" applyFill="1" applyBorder="1" applyAlignment="1">
      <alignment vertical="center" wrapText="1"/>
    </xf>
    <xf numFmtId="164" fontId="1" fillId="3" borderId="1" xfId="2" applyNumberFormat="1" applyFont="1" applyFill="1" applyBorder="1" applyAlignment="1">
      <alignment horizontal="center"/>
    </xf>
    <xf numFmtId="164" fontId="0" fillId="3" borderId="3" xfId="2" applyNumberFormat="1" applyFont="1" applyFill="1" applyBorder="1" applyAlignment="1">
      <alignment horizontal="center"/>
    </xf>
    <xf numFmtId="167" fontId="1" fillId="3" borderId="1" xfId="1" applyNumberFormat="1" applyFont="1" applyFill="1" applyBorder="1"/>
    <xf numFmtId="167" fontId="1" fillId="3" borderId="0" xfId="2" applyNumberFormat="1" applyFont="1" applyFill="1" applyBorder="1"/>
    <xf numFmtId="167" fontId="1" fillId="3" borderId="12" xfId="2" applyNumberFormat="1" applyFont="1" applyFill="1" applyBorder="1"/>
    <xf numFmtId="167" fontId="1" fillId="3" borderId="13" xfId="1" applyNumberFormat="1" applyFont="1" applyFill="1" applyBorder="1"/>
    <xf numFmtId="167" fontId="7" fillId="3" borderId="0" xfId="2" applyNumberFormat="1" applyFont="1" applyFill="1" applyBorder="1"/>
    <xf numFmtId="167" fontId="0" fillId="3" borderId="0" xfId="0" applyNumberFormat="1" applyFill="1" applyBorder="1"/>
    <xf numFmtId="167" fontId="0" fillId="3" borderId="11" xfId="0" applyNumberFormat="1" applyFill="1" applyBorder="1"/>
    <xf numFmtId="167" fontId="2" fillId="3" borderId="12" xfId="2" applyNumberFormat="1" applyFont="1" applyFill="1" applyBorder="1" applyAlignment="1">
      <alignment horizontal="center" vertical="center"/>
    </xf>
    <xf numFmtId="167" fontId="1" fillId="3" borderId="11" xfId="2" applyNumberFormat="1" applyFont="1" applyFill="1" applyBorder="1"/>
    <xf numFmtId="167" fontId="1" fillId="3" borderId="7" xfId="2" applyNumberFormat="1" applyFont="1" applyFill="1" applyBorder="1"/>
    <xf numFmtId="167" fontId="1" fillId="3" borderId="8" xfId="2" applyNumberFormat="1" applyFont="1" applyFill="1" applyBorder="1"/>
    <xf numFmtId="167" fontId="7" fillId="3" borderId="7" xfId="2" applyNumberFormat="1" applyFont="1" applyFill="1" applyBorder="1"/>
    <xf numFmtId="167" fontId="0" fillId="3" borderId="7" xfId="0" applyNumberFormat="1" applyFill="1" applyBorder="1"/>
  </cellXfs>
  <cellStyles count="3">
    <cellStyle name="Milliers" xfId="1" builtin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K35"/>
  <sheetViews>
    <sheetView workbookViewId="0">
      <selection activeCell="H7" sqref="H7"/>
    </sheetView>
  </sheetViews>
  <sheetFormatPr baseColWidth="10" defaultRowHeight="14.5"/>
  <cols>
    <col min="1" max="3" width="11.453125" style="14"/>
    <col min="4" max="4" width="15.54296875" customWidth="1"/>
    <col min="5" max="5" width="16.7265625" customWidth="1"/>
    <col min="6" max="6" width="21.7265625" customWidth="1"/>
    <col min="7" max="7" width="19.26953125" customWidth="1"/>
    <col min="8" max="8" width="20.54296875" customWidth="1"/>
    <col min="9" max="9" width="16.7265625" customWidth="1"/>
  </cols>
  <sheetData>
    <row r="1" spans="1:11" ht="21.5" thickBot="1">
      <c r="A1" s="1"/>
      <c r="B1" s="1"/>
      <c r="C1" s="1"/>
      <c r="D1" s="2"/>
      <c r="E1" s="3"/>
      <c r="F1" s="4"/>
      <c r="G1" s="3"/>
      <c r="H1" s="5"/>
    </row>
    <row r="2" spans="1:11" ht="21">
      <c r="A2" s="1"/>
      <c r="B2" s="1" t="s">
        <v>25</v>
      </c>
      <c r="C2" s="1" t="s">
        <v>26</v>
      </c>
      <c r="D2" s="2" t="s">
        <v>0</v>
      </c>
      <c r="E2" s="3" t="s">
        <v>1</v>
      </c>
      <c r="F2" s="4" t="s">
        <v>2</v>
      </c>
      <c r="G2" s="3" t="s">
        <v>3</v>
      </c>
      <c r="H2" s="5" t="s">
        <v>4</v>
      </c>
    </row>
    <row r="3" spans="1:11" ht="31">
      <c r="A3" s="10" t="s">
        <v>31</v>
      </c>
      <c r="B3" s="54">
        <v>0.33333333333333331</v>
      </c>
      <c r="C3" s="54">
        <v>0.39583333333333331</v>
      </c>
      <c r="D3" s="6" t="s">
        <v>19</v>
      </c>
      <c r="E3" s="6" t="s">
        <v>11</v>
      </c>
      <c r="F3" s="6" t="s">
        <v>19</v>
      </c>
      <c r="G3" s="6" t="s">
        <v>11</v>
      </c>
      <c r="H3" s="6" t="s">
        <v>19</v>
      </c>
      <c r="I3" s="53" t="s">
        <v>31</v>
      </c>
      <c r="J3" s="54">
        <v>0.33333333333333331</v>
      </c>
      <c r="K3" s="54">
        <v>0.39583333333333331</v>
      </c>
    </row>
    <row r="4" spans="1:11" ht="17" customHeight="1">
      <c r="A4" s="78" t="s">
        <v>5</v>
      </c>
      <c r="B4" s="54">
        <v>0.39583333333333331</v>
      </c>
      <c r="C4" s="54">
        <v>0.51041666666666663</v>
      </c>
      <c r="D4" s="93"/>
      <c r="E4" s="93"/>
      <c r="F4" s="93"/>
      <c r="G4" s="7"/>
      <c r="H4" s="6"/>
      <c r="I4" s="89" t="s">
        <v>33</v>
      </c>
      <c r="J4" s="54">
        <v>0.39583333333333331</v>
      </c>
      <c r="K4" s="54">
        <v>0.51041666666666663</v>
      </c>
    </row>
    <row r="5" spans="1:11" ht="15.5">
      <c r="A5" s="78"/>
      <c r="B5" s="54">
        <v>0.39583333333333331</v>
      </c>
      <c r="C5" s="54">
        <v>0.51041666666666663</v>
      </c>
      <c r="D5" s="93" t="s">
        <v>19</v>
      </c>
      <c r="E5" s="93"/>
      <c r="F5" s="93" t="s">
        <v>19</v>
      </c>
      <c r="G5" s="7"/>
      <c r="H5" s="6"/>
      <c r="I5" s="89" t="s">
        <v>33</v>
      </c>
      <c r="J5" s="54">
        <v>0.39583333333333331</v>
      </c>
      <c r="K5" s="54">
        <v>0.50694444444444442</v>
      </c>
    </row>
    <row r="6" spans="1:11" ht="15.5">
      <c r="A6" s="78"/>
      <c r="B6" s="54">
        <v>0.39583333333333331</v>
      </c>
      <c r="C6" s="54">
        <v>0.51041666666666663</v>
      </c>
      <c r="D6" s="92"/>
      <c r="E6" s="92"/>
      <c r="F6" s="92"/>
      <c r="G6" s="11"/>
      <c r="H6" s="11"/>
      <c r="I6" s="89" t="s">
        <v>33</v>
      </c>
      <c r="J6" s="54">
        <v>0.39583333333333331</v>
      </c>
      <c r="K6" s="54">
        <v>0.51041666666666663</v>
      </c>
    </row>
    <row r="7" spans="1:11" ht="15.5">
      <c r="A7" s="77" t="s">
        <v>6</v>
      </c>
      <c r="B7" s="54">
        <v>0.39583333333333331</v>
      </c>
      <c r="C7" s="54">
        <v>0.51041666666666663</v>
      </c>
      <c r="D7" s="92"/>
      <c r="E7" s="92"/>
      <c r="F7" s="92"/>
      <c r="G7" s="11"/>
      <c r="H7" s="11"/>
      <c r="I7" s="89" t="s">
        <v>33</v>
      </c>
      <c r="J7" s="54">
        <v>0.39583333333333331</v>
      </c>
      <c r="K7" s="54">
        <v>0.51041666666666663</v>
      </c>
    </row>
    <row r="8" spans="1:11" ht="15.5">
      <c r="A8" s="77"/>
      <c r="B8" s="54">
        <v>0.39583333333333331</v>
      </c>
      <c r="C8" s="54">
        <v>0.51041666666666663</v>
      </c>
      <c r="D8" s="92"/>
      <c r="E8" s="92"/>
      <c r="F8" s="92"/>
      <c r="G8" s="11"/>
      <c r="H8" s="11"/>
      <c r="I8" s="89" t="s">
        <v>33</v>
      </c>
      <c r="J8" s="54">
        <v>0.39583333333333331</v>
      </c>
      <c r="K8" s="54">
        <v>0.51041666666666663</v>
      </c>
    </row>
    <row r="9" spans="1:11" ht="15.5">
      <c r="A9" s="77"/>
      <c r="B9" s="54">
        <v>0.39583333333333331</v>
      </c>
      <c r="C9" s="54">
        <v>0.51041666666666663</v>
      </c>
      <c r="D9" s="92"/>
      <c r="E9" s="92"/>
      <c r="F9" s="92"/>
      <c r="G9" s="11"/>
      <c r="H9" s="11"/>
      <c r="I9" s="89" t="s">
        <v>33</v>
      </c>
      <c r="J9" s="54">
        <v>0.39583333333333331</v>
      </c>
      <c r="K9" s="54">
        <v>0.51041666666666663</v>
      </c>
    </row>
    <row r="10" spans="1:11" ht="15.5">
      <c r="A10" s="77" t="s">
        <v>7</v>
      </c>
      <c r="B10" s="55">
        <v>0.39583333333333331</v>
      </c>
      <c r="C10" s="55">
        <v>0.72916666666666663</v>
      </c>
      <c r="D10" s="92"/>
      <c r="E10" s="92"/>
      <c r="F10" s="92" t="s">
        <v>11</v>
      </c>
      <c r="G10" s="11"/>
      <c r="H10" s="11"/>
      <c r="I10" s="90" t="s">
        <v>7</v>
      </c>
      <c r="J10" s="55">
        <v>0.39583333333333331</v>
      </c>
      <c r="K10" s="55">
        <v>0.72916666666666663</v>
      </c>
    </row>
    <row r="11" spans="1:11" ht="15.5">
      <c r="A11" s="77"/>
      <c r="B11" s="55">
        <v>0.39583333333333331</v>
      </c>
      <c r="C11" s="55">
        <v>0.72916666666666663</v>
      </c>
      <c r="D11" s="92"/>
      <c r="E11" s="92"/>
      <c r="F11" s="92"/>
      <c r="G11" s="11"/>
      <c r="H11" s="11"/>
      <c r="I11" s="90" t="s">
        <v>7</v>
      </c>
      <c r="J11" s="55">
        <v>0.39583333333333331</v>
      </c>
      <c r="K11" s="55">
        <v>0.72916666666666663</v>
      </c>
    </row>
    <row r="12" spans="1:11" ht="15.5">
      <c r="A12" s="77"/>
      <c r="B12" s="55">
        <v>0.39583333333333331</v>
      </c>
      <c r="C12" s="55">
        <v>0.72916666666666663</v>
      </c>
      <c r="D12" s="92"/>
      <c r="E12" s="92"/>
      <c r="F12" s="92"/>
      <c r="G12" s="11"/>
      <c r="H12" s="11"/>
      <c r="I12" s="90" t="s">
        <v>7</v>
      </c>
      <c r="J12" s="55">
        <v>0.39583333333333331</v>
      </c>
      <c r="K12" s="55">
        <v>0.72916666666666663</v>
      </c>
    </row>
    <row r="13" spans="1:11" ht="15.5">
      <c r="A13" s="77"/>
      <c r="B13" s="55">
        <v>0.39583333333333331</v>
      </c>
      <c r="C13" s="55">
        <v>0.72916666666666663</v>
      </c>
      <c r="D13" s="92"/>
      <c r="E13" s="92"/>
      <c r="F13" s="92"/>
      <c r="G13" s="11"/>
      <c r="H13" s="11"/>
      <c r="I13" s="90" t="s">
        <v>7</v>
      </c>
      <c r="J13" s="55">
        <v>0.39583333333333331</v>
      </c>
      <c r="K13" s="55">
        <v>0.72916666666666663</v>
      </c>
    </row>
    <row r="14" spans="1:11" ht="15.5">
      <c r="A14" s="77"/>
      <c r="B14" s="55">
        <v>0.39583333333333331</v>
      </c>
      <c r="C14" s="55">
        <v>0.72916666666666663</v>
      </c>
      <c r="D14" s="92"/>
      <c r="E14" s="92"/>
      <c r="F14" s="92"/>
      <c r="G14" s="11"/>
      <c r="H14" s="11"/>
      <c r="I14" s="90" t="s">
        <v>7</v>
      </c>
      <c r="J14" s="55">
        <v>0.39583333333333331</v>
      </c>
      <c r="K14" s="55">
        <v>0.72916666666666663</v>
      </c>
    </row>
    <row r="15" spans="1:11" ht="15.5">
      <c r="A15" s="13" t="s">
        <v>10</v>
      </c>
      <c r="B15" s="55">
        <v>0.47916666666666669</v>
      </c>
      <c r="C15" s="55">
        <v>0.5625</v>
      </c>
      <c r="D15" s="92" t="s">
        <v>11</v>
      </c>
      <c r="E15" s="92" t="s">
        <v>19</v>
      </c>
      <c r="F15" s="92" t="s">
        <v>18</v>
      </c>
      <c r="G15" s="11" t="s">
        <v>28</v>
      </c>
      <c r="H15" s="11" t="s">
        <v>29</v>
      </c>
      <c r="I15" s="52" t="s">
        <v>10</v>
      </c>
      <c r="J15" s="55">
        <v>0.47916666666666669</v>
      </c>
      <c r="K15" s="55">
        <v>0.5625</v>
      </c>
    </row>
    <row r="16" spans="1:11" ht="15.5">
      <c r="A16" s="12" t="s">
        <v>8</v>
      </c>
      <c r="B16" s="56">
        <v>0.51041666666666663</v>
      </c>
      <c r="C16" s="56">
        <v>0.5625</v>
      </c>
      <c r="D16" s="9"/>
      <c r="E16" s="9" t="s">
        <v>11</v>
      </c>
      <c r="F16" s="9" t="s">
        <v>19</v>
      </c>
      <c r="G16" s="9"/>
      <c r="H16" s="8" t="s">
        <v>11</v>
      </c>
      <c r="I16" s="12" t="s">
        <v>8</v>
      </c>
      <c r="J16" s="56">
        <v>0.51041666666666663</v>
      </c>
      <c r="K16" s="56">
        <v>0.55208333333333337</v>
      </c>
    </row>
    <row r="17" spans="1:11" ht="15.5">
      <c r="A17" s="78" t="s">
        <v>5</v>
      </c>
      <c r="B17" s="54">
        <v>0.5625</v>
      </c>
      <c r="C17" s="54">
        <v>0.67708333333333337</v>
      </c>
      <c r="D17" s="93" t="s">
        <v>19</v>
      </c>
      <c r="E17" s="93" t="s">
        <v>11</v>
      </c>
      <c r="F17" s="93"/>
      <c r="G17" s="7"/>
      <c r="H17" s="6"/>
      <c r="I17" s="53" t="s">
        <v>34</v>
      </c>
      <c r="J17" s="54">
        <v>0.5625</v>
      </c>
      <c r="K17" s="54">
        <v>0.67708333333333337</v>
      </c>
    </row>
    <row r="18" spans="1:11" ht="15.5">
      <c r="A18" s="78"/>
      <c r="B18" s="54">
        <v>0.5625</v>
      </c>
      <c r="C18" s="54">
        <v>0.67708333333333337</v>
      </c>
      <c r="D18" s="93" t="s">
        <v>11</v>
      </c>
      <c r="E18" s="93"/>
      <c r="F18" s="93"/>
      <c r="G18" s="7"/>
      <c r="H18" s="6"/>
      <c r="I18" s="53" t="s">
        <v>34</v>
      </c>
      <c r="J18" s="54">
        <v>0.5625</v>
      </c>
      <c r="K18" s="54">
        <v>0.67708333333333337</v>
      </c>
    </row>
    <row r="19" spans="1:11" ht="15.5">
      <c r="A19" s="78"/>
      <c r="B19" s="54">
        <v>0.5625</v>
      </c>
      <c r="C19" s="54">
        <v>0.67708333333333337</v>
      </c>
      <c r="D19" s="92"/>
      <c r="E19" s="92"/>
      <c r="F19" s="92"/>
      <c r="G19" s="11"/>
      <c r="H19" s="11"/>
      <c r="I19" s="53" t="s">
        <v>34</v>
      </c>
      <c r="J19" s="54">
        <v>0.5625</v>
      </c>
      <c r="K19" s="54">
        <v>0.67708333333333337</v>
      </c>
    </row>
    <row r="20" spans="1:11" ht="15.5">
      <c r="A20" s="77" t="s">
        <v>6</v>
      </c>
      <c r="B20" s="54">
        <v>0.5625</v>
      </c>
      <c r="C20" s="54">
        <v>0.67708333333333337</v>
      </c>
      <c r="D20" s="92"/>
      <c r="E20" s="92"/>
      <c r="F20" s="92"/>
      <c r="G20" s="11"/>
      <c r="H20" s="11" t="s">
        <v>11</v>
      </c>
      <c r="I20" s="53" t="s">
        <v>34</v>
      </c>
      <c r="J20" s="54">
        <v>0.5625</v>
      </c>
      <c r="K20" s="54">
        <v>0.67708333333333337</v>
      </c>
    </row>
    <row r="21" spans="1:11" ht="15.5">
      <c r="A21" s="77"/>
      <c r="B21" s="54">
        <v>0.5625</v>
      </c>
      <c r="C21" s="54">
        <v>0.67708333333333337</v>
      </c>
      <c r="D21" s="92"/>
      <c r="E21" s="92"/>
      <c r="F21" s="92"/>
      <c r="G21" s="11" t="s">
        <v>11</v>
      </c>
      <c r="H21" s="11"/>
      <c r="I21" s="53" t="s">
        <v>34</v>
      </c>
      <c r="J21" s="54">
        <v>0.5625</v>
      </c>
      <c r="K21" s="54">
        <v>0.67708333333333337</v>
      </c>
    </row>
    <row r="22" spans="1:11" ht="15.5">
      <c r="A22" s="77"/>
      <c r="B22" s="54">
        <v>0.5625</v>
      </c>
      <c r="C22" s="54">
        <v>0.67708333333333337</v>
      </c>
      <c r="D22" s="92"/>
      <c r="E22" s="92"/>
      <c r="F22" s="92"/>
      <c r="G22" s="11"/>
      <c r="H22" s="11"/>
      <c r="I22" s="53" t="s">
        <v>34</v>
      </c>
      <c r="J22" s="54">
        <v>0.5625</v>
      </c>
      <c r="K22" s="54">
        <v>0.67708333333333337</v>
      </c>
    </row>
    <row r="23" spans="1:11" ht="31">
      <c r="A23" s="10" t="s">
        <v>32</v>
      </c>
      <c r="B23" s="54">
        <v>0.67708333333333337</v>
      </c>
      <c r="C23" s="54">
        <v>0.77083333333333337</v>
      </c>
      <c r="D23" s="6" t="s">
        <v>19</v>
      </c>
      <c r="E23" s="6"/>
      <c r="F23" s="6"/>
      <c r="G23" s="7"/>
      <c r="H23" s="6" t="s">
        <v>19</v>
      </c>
      <c r="I23" s="53" t="s">
        <v>14</v>
      </c>
      <c r="J23" s="54">
        <v>0.67708333333333337</v>
      </c>
      <c r="K23" s="54">
        <v>0.77083333333333337</v>
      </c>
    </row>
    <row r="24" spans="1:11" ht="16" thickBot="1">
      <c r="A24" s="58"/>
      <c r="B24" s="13"/>
      <c r="C24" s="13"/>
      <c r="D24" s="11"/>
      <c r="E24" s="11"/>
      <c r="F24" s="11"/>
      <c r="G24" s="11"/>
      <c r="H24" s="11"/>
      <c r="I24" s="58"/>
      <c r="J24" s="52"/>
      <c r="K24" s="52"/>
    </row>
    <row r="25" spans="1:11" ht="15.5">
      <c r="A25" s="79" t="s">
        <v>9</v>
      </c>
      <c r="B25" s="68">
        <v>0.82291666666666663</v>
      </c>
      <c r="C25" s="55">
        <v>0.92708333333333337</v>
      </c>
      <c r="D25" s="11"/>
      <c r="E25" s="11" t="s">
        <v>19</v>
      </c>
      <c r="F25" s="11"/>
      <c r="G25" s="11"/>
      <c r="H25" s="11"/>
      <c r="I25" s="79" t="s">
        <v>9</v>
      </c>
      <c r="J25" s="68">
        <v>0.82291666666666663</v>
      </c>
      <c r="K25" s="55">
        <v>0.92708333333333337</v>
      </c>
    </row>
    <row r="26" spans="1:11" ht="15.5">
      <c r="A26" s="80"/>
      <c r="B26" s="68">
        <v>0.82291666666666663</v>
      </c>
      <c r="C26" s="55">
        <v>0.92708333333333337</v>
      </c>
      <c r="D26" s="11"/>
      <c r="E26" s="11"/>
      <c r="F26" s="11" t="s">
        <v>11</v>
      </c>
      <c r="G26" s="11"/>
      <c r="H26" s="11"/>
      <c r="I26" s="80"/>
      <c r="J26" s="68">
        <v>0.82291666666666663</v>
      </c>
      <c r="K26" s="55">
        <v>0.92708333333333337</v>
      </c>
    </row>
    <row r="27" spans="1:11" ht="16" thickBot="1">
      <c r="A27" s="81"/>
      <c r="B27" s="68">
        <v>0.82291666666666663</v>
      </c>
      <c r="C27" s="55">
        <v>0.92708333333333337</v>
      </c>
      <c r="D27" s="11"/>
      <c r="E27" s="11"/>
      <c r="F27" s="11"/>
      <c r="G27" s="11"/>
      <c r="H27" s="11"/>
      <c r="I27" s="81"/>
      <c r="J27" s="68">
        <v>0.82291666666666663</v>
      </c>
      <c r="K27" s="55">
        <v>0.92708333333333337</v>
      </c>
    </row>
    <row r="28" spans="1:11" ht="15.5">
      <c r="A28" s="69"/>
      <c r="B28" s="70"/>
      <c r="C28" s="70"/>
      <c r="D28" s="71"/>
      <c r="E28" s="71"/>
      <c r="F28" s="71"/>
      <c r="G28" s="71"/>
      <c r="H28" s="71"/>
    </row>
    <row r="29" spans="1:11" ht="15" customHeight="1">
      <c r="A29" s="57"/>
    </row>
    <row r="31" spans="1:11">
      <c r="A31" s="14" t="s">
        <v>27</v>
      </c>
      <c r="B31" s="72" t="s">
        <v>11</v>
      </c>
    </row>
    <row r="32" spans="1:11">
      <c r="B32" s="73" t="s">
        <v>19</v>
      </c>
    </row>
    <row r="33" spans="2:2">
      <c r="B33" s="74" t="s">
        <v>18</v>
      </c>
    </row>
    <row r="34" spans="2:2">
      <c r="B34" s="75" t="s">
        <v>28</v>
      </c>
    </row>
    <row r="35" spans="2:2">
      <c r="B35" s="76" t="s">
        <v>29</v>
      </c>
    </row>
  </sheetData>
  <mergeCells count="7">
    <mergeCell ref="A25:A27"/>
    <mergeCell ref="I25:I27"/>
    <mergeCell ref="A20:A22"/>
    <mergeCell ref="A4:A6"/>
    <mergeCell ref="A10:A14"/>
    <mergeCell ref="A7:A9"/>
    <mergeCell ref="A17:A19"/>
  </mergeCells>
  <dataValidations count="2">
    <dataValidation type="list" allowBlank="1" showInputMessage="1" showErrorMessage="1" sqref="D3">
      <formula1 xml:space="preserve"> Animateur</formula1>
    </dataValidation>
    <dataValidation type="list" allowBlank="1" showInputMessage="1" showErrorMessage="1" sqref="E3:H27 D4:D27">
      <formula1>Animateur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V40"/>
  <sheetViews>
    <sheetView tabSelected="1" workbookViewId="0">
      <selection activeCell="J9" sqref="J9"/>
    </sheetView>
  </sheetViews>
  <sheetFormatPr baseColWidth="10" defaultRowHeight="14.5"/>
  <cols>
    <col min="2" max="2" width="18.26953125" customWidth="1"/>
    <col min="5" max="5" width="4.81640625" customWidth="1"/>
    <col min="8" max="8" width="4.81640625" customWidth="1"/>
    <col min="12" max="12" width="5.26953125" customWidth="1"/>
    <col min="14" max="14" width="9.7265625" customWidth="1"/>
  </cols>
  <sheetData>
    <row r="1" spans="1:22" ht="15" thickBot="1"/>
    <row r="2" spans="1:22" ht="15" thickBot="1">
      <c r="A2" s="91" t="s">
        <v>19</v>
      </c>
      <c r="B2" s="15"/>
      <c r="C2" s="82" t="s">
        <v>30</v>
      </c>
      <c r="D2" s="83"/>
      <c r="E2" s="16"/>
      <c r="F2" s="84" t="s">
        <v>12</v>
      </c>
      <c r="G2" s="85"/>
      <c r="H2" s="63"/>
      <c r="I2" s="86" t="s">
        <v>8</v>
      </c>
      <c r="J2" s="95"/>
      <c r="K2" s="95"/>
      <c r="L2" s="63"/>
      <c r="M2" s="94" t="s">
        <v>13</v>
      </c>
      <c r="N2" s="83"/>
      <c r="O2" s="16"/>
      <c r="P2" s="87" t="s">
        <v>14</v>
      </c>
      <c r="Q2" s="88"/>
      <c r="R2" s="17"/>
      <c r="S2" s="87" t="s">
        <v>9</v>
      </c>
      <c r="T2" s="88"/>
      <c r="U2" s="18"/>
      <c r="V2" s="19" t="s">
        <v>15</v>
      </c>
    </row>
    <row r="3" spans="1:22" ht="15" thickBot="1">
      <c r="A3" s="48" t="s">
        <v>20</v>
      </c>
      <c r="B3" s="21"/>
      <c r="C3" s="96">
        <f>IF(acceuilmat=Feuil2!$A$2,Feuil1!J$3,0)</f>
        <v>0.33333333333333331</v>
      </c>
      <c r="D3" s="96">
        <f>IF(acceuilmat=Feuil2!$A$2,Feuil1!K$3,0)</f>
        <v>0.39583333333333331</v>
      </c>
      <c r="E3" s="97"/>
      <c r="F3" s="96">
        <f ca="1">IFERROR(INDEX(heuremat,MATCH($A$2,OFFSET(activitemat,,MATCH($A3,jours,0)-1,,),0),1),0)</f>
        <v>0.39583333333333331</v>
      </c>
      <c r="G3" s="96">
        <f ca="1">IFERROR(INDEX(heuremat,MATCH($A$2,OFFSET(activitemat,,MATCH($A3,jours,0)-1,,),0),2),0)</f>
        <v>0.50694444444444442</v>
      </c>
      <c r="H3" s="98"/>
      <c r="I3" s="97"/>
      <c r="J3" s="99">
        <f ca="1">IFERROR(INDEX(heurerep,MATCH($A$2,OFFSET(repas,,MATCH($A3,jours,0)-1,,),0),1),0)</f>
        <v>0</v>
      </c>
      <c r="K3" s="99">
        <f ca="1">IFERROR(INDEX(heurerep,MATCH($A$2,OFFSET(repas,,MATCH($A3,jours,0)-1,,),0),2),0)</f>
        <v>0</v>
      </c>
      <c r="L3" s="97"/>
      <c r="M3" s="99">
        <f ca="1">IFERROR(INDEX(heuream,MATCH($A$2,OFFSET(activiteam,,MATCH($A3,jours,0)-1,,),0),1),0)</f>
        <v>0.5625</v>
      </c>
      <c r="N3" s="99">
        <f ca="1">IFERROR(INDEX(heuream,MATCH($A$2,OFFSET(activiteam,,MATCH($A3,jours,0)-1,,),0),2),0)</f>
        <v>0.67708333333333337</v>
      </c>
      <c r="O3" s="100"/>
      <c r="P3" s="99">
        <f ca="1">IFERROR(INDEX(heuresoir,MATCH($A$2,OFFSET(accsoir,,MATCH($A3,jours,0)-1,,),0),1),0)</f>
        <v>0.67708333333333337</v>
      </c>
      <c r="Q3" s="99">
        <f ca="1">IFERROR(INDEX(heuresoir,MATCH($A$2,OFFSET(accsoir,,MATCH($A3,jours,0)-1,,),0),2),0)</f>
        <v>0.77083333333333337</v>
      </c>
      <c r="R3" s="101"/>
      <c r="S3" s="99">
        <f ca="1">IFERROR(INDEX(heuresoiree,MATCH($A$2,OFFSET(soirée,,MATCH($A3,jours,0)-1,,),0),1),0)</f>
        <v>0</v>
      </c>
      <c r="T3" s="99">
        <f ca="1">IFERROR(INDEX(heuresoiree,MATCH($A$2,OFFSET(soirée,,MATCH($A3,jours,0)-1,,),0),2),0)</f>
        <v>0</v>
      </c>
      <c r="U3" s="102"/>
      <c r="V3" s="103">
        <f ca="1">D3-C3+G3-F3+K3-J3-I3+N3-M3+Q3-P3+T3-S3</f>
        <v>0.38194444444444431</v>
      </c>
    </row>
    <row r="4" spans="1:22" ht="15" thickBot="1">
      <c r="A4" s="20" t="s">
        <v>21</v>
      </c>
      <c r="B4" s="21"/>
      <c r="C4" s="99">
        <f ca="1">IF(OFFSET(acceuilmat,,1)=Feuil2!$A$2,Feuil1!J$3,0)</f>
        <v>0</v>
      </c>
      <c r="D4" s="99">
        <f ca="1">IF(OFFSET(acceuilmat,,1)=Feuil2!$A$2,Feuil1!K$3,0)</f>
        <v>0</v>
      </c>
      <c r="E4" s="97"/>
      <c r="F4" s="96">
        <f ca="1">IFERROR(INDEX(heuremat,MATCH($A$2,OFFSET(activitemat,,MATCH($A4,jours,0)-1,,),0),1),0)</f>
        <v>0</v>
      </c>
      <c r="G4" s="96">
        <f ca="1">IFERROR(INDEX(heuremat,MATCH($A$2,OFFSET(activitemat,,MATCH($A4,jours,0)-1,,),0),2),0)</f>
        <v>0</v>
      </c>
      <c r="H4" s="104"/>
      <c r="I4" s="97"/>
      <c r="J4" s="99">
        <f ca="1">IFERROR(INDEX(heurerep,MATCH($A$2,OFFSET(repas,,MATCH($A4,jours,0)-1,,),0),1),0)</f>
        <v>0.47916666666666669</v>
      </c>
      <c r="K4" s="99">
        <f ca="1">IFERROR(INDEX(heurerep,MATCH($A$2,OFFSET(repas,,MATCH($A4,jours,0)-1,,),0),2),0)</f>
        <v>0.5625</v>
      </c>
      <c r="L4" s="100"/>
      <c r="M4" s="99">
        <f ca="1">IFERROR(INDEX(heuream,MATCH($A$2,OFFSET(activiteam,,MATCH($A4,jours,0)-1,,),0),1),0)</f>
        <v>0</v>
      </c>
      <c r="N4" s="99">
        <f ca="1">IFERROR(INDEX(heuream,MATCH($A$2,OFFSET(activiteam,,MATCH($A4,jours,0)-1,,),0),2),0)</f>
        <v>0</v>
      </c>
      <c r="O4" s="100"/>
      <c r="P4" s="99">
        <f ca="1">IFERROR(INDEX(heuresoir,MATCH($A$2,OFFSET(accsoir,,MATCH($A4,jours,0)-1,,),0),1),0)</f>
        <v>0</v>
      </c>
      <c r="Q4" s="99">
        <f ca="1">IFERROR(INDEX(heuresoir,MATCH($A$2,OFFSET(accsoir,,MATCH($A4,jours,0)-1,,),0),2),0)</f>
        <v>0</v>
      </c>
      <c r="R4" s="101"/>
      <c r="S4" s="99">
        <f ca="1">IFERROR(INDEX(heuresoiree,MATCH($A$2,OFFSET(soirée,,MATCH($A4,jours,0)-1,,),0),1),0)</f>
        <v>0.82291666666666663</v>
      </c>
      <c r="T4" s="99">
        <f ca="1">IFERROR(INDEX(heuresoiree,MATCH($A$2,OFFSET(soirée,,MATCH($A4,jours,0)-1,,),0),2),0)</f>
        <v>0.92708333333333337</v>
      </c>
      <c r="U4" s="102"/>
      <c r="V4" s="103">
        <f t="shared" ref="V4:V7" ca="1" si="0">D4-C4+G4-F4+K4-J4-I4+N4-M4+Q4-P4+T4-S4</f>
        <v>0.18750000000000011</v>
      </c>
    </row>
    <row r="5" spans="1:22" ht="15" thickBot="1">
      <c r="A5" s="20" t="s">
        <v>22</v>
      </c>
      <c r="B5" s="21" t="s">
        <v>16</v>
      </c>
      <c r="C5" s="99">
        <f>IF(Feuil1!$F$3=Feuil2!$A$2,Feuil1!J$3,0)</f>
        <v>0.33333333333333331</v>
      </c>
      <c r="D5" s="99">
        <f>IF(Feuil1!$F$3=Feuil2!$A$2,Feuil1!K$3,0)</f>
        <v>0.39583333333333331</v>
      </c>
      <c r="E5" s="97"/>
      <c r="F5" s="96">
        <f ca="1">IFERROR(INDEX(heuremat,MATCH($A$2,OFFSET(activitemat,,MATCH($A5,jours,0)-1,,),0),1),0)</f>
        <v>0.39583333333333331</v>
      </c>
      <c r="G5" s="96">
        <f ca="1">IFERROR(INDEX(heuremat,MATCH($A$2,OFFSET(activitemat,,MATCH($A5,jours,0)-1,,),0),2),0)</f>
        <v>0.50694444444444442</v>
      </c>
      <c r="H5" s="104"/>
      <c r="I5" s="97"/>
      <c r="J5" s="99">
        <f ca="1">IFERROR(INDEX(heurerep,MATCH($A$2,OFFSET(repas,,MATCH($A5,jours,0)-1,,),0),1),0)</f>
        <v>0.51041666666666663</v>
      </c>
      <c r="K5" s="99">
        <f ca="1">IFERROR(INDEX(heurerep,MATCH($A$2,OFFSET(repas,,MATCH($A5,jours,0)-1,,),0),2),0)</f>
        <v>0.55208333333333337</v>
      </c>
      <c r="L5" s="100"/>
      <c r="M5" s="99">
        <f ca="1">IFERROR(INDEX(heuream,MATCH($A$2,OFFSET(activiteam,,MATCH($A5,jours,0)-1,,),0),1),0)</f>
        <v>0</v>
      </c>
      <c r="N5" s="99">
        <f ca="1">IFERROR(INDEX(heuream,MATCH($A$2,OFFSET(activiteam,,MATCH($A5,jours,0)-1,,),0),2),0)</f>
        <v>0</v>
      </c>
      <c r="O5" s="100"/>
      <c r="P5" s="99">
        <f ca="1">IFERROR(INDEX(heuresoir,MATCH($A$2,OFFSET(accsoir,,MATCH($A5,jours,0)-1,,),0),1),0)</f>
        <v>0</v>
      </c>
      <c r="Q5" s="99">
        <f ca="1">IFERROR(INDEX(heuresoir,MATCH($A$2,OFFSET(accsoir,,MATCH($A5,jours,0)-1,,),0),2),0)</f>
        <v>0</v>
      </c>
      <c r="R5" s="101"/>
      <c r="S5" s="99">
        <f ca="1">IFERROR(INDEX(heuresoiree,MATCH($A$2,OFFSET(soirée,,MATCH($A5,jours,0)-1,,),0),1),0)</f>
        <v>0</v>
      </c>
      <c r="T5" s="99">
        <f ca="1">IFERROR(INDEX(heuresoiree,MATCH($A$2,OFFSET(soirée,,MATCH($A5,jours,0)-1,,),0),2),0)</f>
        <v>0</v>
      </c>
      <c r="U5" s="102"/>
      <c r="V5" s="103">
        <f t="shared" ca="1" si="0"/>
        <v>0.21527777777777779</v>
      </c>
    </row>
    <row r="6" spans="1:22" ht="15" thickBot="1">
      <c r="A6" s="20" t="s">
        <v>23</v>
      </c>
      <c r="B6" s="21"/>
      <c r="C6" s="99">
        <f ca="1">IF(OFFSET(acceuilmat,,3)=Feuil2!$A$2,Feuil1!J$3,0)</f>
        <v>0</v>
      </c>
      <c r="D6" s="99">
        <f ca="1">IF(OFFSET(acceuilmat,,3)=Feuil2!$A$2,Feuil1!K$3,0)</f>
        <v>0</v>
      </c>
      <c r="E6" s="97"/>
      <c r="F6" s="96">
        <f ca="1">IFERROR(INDEX(heuremat,MATCH($A$2,OFFSET(activitemat,,MATCH($A6,jours,0)-1,,),0),1),0)</f>
        <v>0</v>
      </c>
      <c r="G6" s="96">
        <f ca="1">IFERROR(INDEX(heuremat,MATCH($A$2,OFFSET(activitemat,,MATCH($A6,jours,0)-1,,),0),2),0)</f>
        <v>0</v>
      </c>
      <c r="H6" s="104"/>
      <c r="I6" s="97"/>
      <c r="J6" s="99">
        <f ca="1">IFERROR(INDEX(heurerep,MATCH($A$2,OFFSET(repas,,MATCH($A6,jours,0)-1,,),0),1),0)</f>
        <v>0</v>
      </c>
      <c r="K6" s="99">
        <f ca="1">IFERROR(INDEX(heurerep,MATCH($A$2,OFFSET(repas,,MATCH($A6,jours,0)-1,,),0),2),0)</f>
        <v>0</v>
      </c>
      <c r="L6" s="100"/>
      <c r="M6" s="99">
        <f ca="1">IFERROR(INDEX(heuream,MATCH($A$2,OFFSET(activiteam,,MATCH($A6,jours,0)-1,,),0),1),0)</f>
        <v>0</v>
      </c>
      <c r="N6" s="99">
        <f ca="1">IFERROR(INDEX(heuream,MATCH($A$2,OFFSET(activiteam,,MATCH($A6,jours,0)-1,,),0),2),0)</f>
        <v>0</v>
      </c>
      <c r="O6" s="100"/>
      <c r="P6" s="99">
        <f ca="1">IFERROR(INDEX(heuresoir,MATCH($A$2,OFFSET(accsoir,,MATCH($A6,jours,0)-1,,),0),1),0)</f>
        <v>0</v>
      </c>
      <c r="Q6" s="99">
        <f ca="1">IFERROR(INDEX(heuresoir,MATCH($A$2,OFFSET(accsoir,,MATCH($A6,jours,0)-1,,),0),2),0)</f>
        <v>0</v>
      </c>
      <c r="R6" s="101"/>
      <c r="S6" s="99">
        <f ca="1">IFERROR(INDEX(heuresoiree,MATCH($A$2,OFFSET(soirée,,MATCH($A6,jours,0)-1,,),0),1),0)</f>
        <v>0</v>
      </c>
      <c r="T6" s="99">
        <f ca="1">IFERROR(INDEX(heuresoiree,MATCH($A$2,OFFSET(soirée,,MATCH($A6,jours,0)-1,,),0),2),0)</f>
        <v>0</v>
      </c>
      <c r="U6" s="102"/>
      <c r="V6" s="103">
        <f t="shared" ca="1" si="0"/>
        <v>0</v>
      </c>
    </row>
    <row r="7" spans="1:22" ht="15" thickBot="1">
      <c r="A7" s="33" t="s">
        <v>24</v>
      </c>
      <c r="B7" s="34" t="s">
        <v>17</v>
      </c>
      <c r="C7" s="99">
        <f ca="1">IF(OFFSET(acceuilmat,,4)=Feuil2!$A$2,Feuil1!J$3,0)</f>
        <v>0.33333333333333331</v>
      </c>
      <c r="D7" s="99">
        <f ca="1">IF(OFFSET(acceuilmat,,4)=Feuil2!$A$2,Feuil1!K$3,0)</f>
        <v>0.39583333333333331</v>
      </c>
      <c r="E7" s="105"/>
      <c r="F7" s="96">
        <f ca="1">IFERROR(INDEX(heuremat,MATCH($A$2,OFFSET(activitemat,,MATCH($A7,jours,0)-1,,),0),1),0)</f>
        <v>0</v>
      </c>
      <c r="G7" s="96">
        <f ca="1">IFERROR(INDEX(heuremat,MATCH($A$2,OFFSET(activitemat,,MATCH($A7,jours,0)-1,,),0),2),0)</f>
        <v>0</v>
      </c>
      <c r="H7" s="106"/>
      <c r="I7" s="105"/>
      <c r="J7" s="99">
        <f ca="1">IFERROR(INDEX(heurerep,MATCH($A$2,OFFSET(repas,,MATCH($A7,jours,0)-1,,),0),1),0)</f>
        <v>0</v>
      </c>
      <c r="K7" s="99">
        <f ca="1">IFERROR(INDEX(heurerep,MATCH($A$2,OFFSET(repas,,MATCH($A7,jours,0)-1,,),0),2),0)</f>
        <v>0</v>
      </c>
      <c r="L7" s="107"/>
      <c r="M7" s="99">
        <f ca="1">IFERROR(INDEX(heuream,MATCH($A$2,OFFSET(activiteam,,MATCH($A7,jours,0)-1,,),0),1),0)</f>
        <v>0</v>
      </c>
      <c r="N7" s="99">
        <f ca="1">IFERROR(INDEX(heuream,MATCH($A$2,OFFSET(activiteam,,MATCH($A7,jours,0)-1,,),0),2),0)</f>
        <v>0</v>
      </c>
      <c r="O7" s="107"/>
      <c r="P7" s="99">
        <f ca="1">IFERROR(INDEX(heuresoir,MATCH($A$2,OFFSET(accsoir,,MATCH($A7,jours,0)-1,,),0),1),0)</f>
        <v>0.67708333333333337</v>
      </c>
      <c r="Q7" s="99">
        <f ca="1">IFERROR(INDEX(heuresoir,MATCH($A$2,OFFSET(accsoir,,MATCH($A7,jours,0)-1,,),0),2),0)</f>
        <v>0.77083333333333337</v>
      </c>
      <c r="R7" s="108"/>
      <c r="S7" s="99">
        <f ca="1">IFERROR(INDEX(heuresoiree,MATCH($A$2,OFFSET(soirée,,MATCH($A7,jours,0)-1,,),0),1),0)</f>
        <v>0</v>
      </c>
      <c r="T7" s="99">
        <f ca="1">IFERROR(INDEX(heuresoiree,MATCH($A$2,OFFSET(soirée,,MATCH($A7,jours,0)-1,,),0),2),0)</f>
        <v>0</v>
      </c>
      <c r="U7" s="102"/>
      <c r="V7" s="103">
        <f t="shared" ca="1" si="0"/>
        <v>0.15625</v>
      </c>
    </row>
    <row r="8" spans="1:22" ht="15" thickBot="1">
      <c r="A8" s="45"/>
      <c r="B8" s="45"/>
      <c r="C8" s="23"/>
      <c r="D8" s="23">
        <f t="array" aca="1" ref="D8" ca="1">SUM(D3:D7-C3:C7)</f>
        <v>0.1875</v>
      </c>
      <c r="E8" s="23"/>
      <c r="F8" s="23"/>
      <c r="G8" s="23">
        <f t="array" aca="1" ref="G8" ca="1">SUM(G3:G7-F3:F7)</f>
        <v>0.22222222222222221</v>
      </c>
      <c r="H8" s="23"/>
      <c r="I8" s="23"/>
      <c r="J8" s="23"/>
      <c r="K8" s="23">
        <f t="array" aca="1" ref="K8" ca="1">SUM(K3:K7-J3:J7)</f>
        <v>0.12500000000000006</v>
      </c>
      <c r="L8" s="23"/>
      <c r="M8" s="26"/>
      <c r="N8" s="23">
        <f t="array" aca="1" ref="N8" ca="1">SUM(N3:N7-M3:M7)</f>
        <v>0.11458333333333337</v>
      </c>
      <c r="O8" s="23"/>
      <c r="P8" s="29"/>
      <c r="Q8" s="23">
        <f ca="1">Q7-P7+Q6-P6+Q5-P5+Q4-P4+Q3-P3</f>
        <v>0.1875</v>
      </c>
      <c r="R8" s="23"/>
      <c r="S8" s="46"/>
      <c r="T8" s="23">
        <f ca="1">T7-S7+T6-S6+T5-S5+T4-S4+T3-S3</f>
        <v>0.10416666666666674</v>
      </c>
      <c r="U8" s="23"/>
      <c r="V8" s="47">
        <f ca="1">SUM(V3:V7)</f>
        <v>0.94097222222222221</v>
      </c>
    </row>
    <row r="9" spans="1:22" ht="15" thickBot="1"/>
    <row r="10" spans="1:22" ht="15" thickBot="1">
      <c r="A10" s="15" t="s">
        <v>11</v>
      </c>
      <c r="B10" s="15"/>
      <c r="C10" s="82" t="s">
        <v>30</v>
      </c>
      <c r="D10" s="83"/>
      <c r="E10" s="16"/>
      <c r="F10" s="84" t="s">
        <v>12</v>
      </c>
      <c r="G10" s="85"/>
      <c r="H10" s="63"/>
      <c r="I10" s="86" t="s">
        <v>8</v>
      </c>
      <c r="J10" s="86"/>
      <c r="K10" s="86"/>
      <c r="L10" s="63"/>
      <c r="M10" s="84" t="s">
        <v>13</v>
      </c>
      <c r="N10" s="85"/>
      <c r="O10" s="16"/>
      <c r="P10" s="87" t="s">
        <v>14</v>
      </c>
      <c r="Q10" s="88"/>
      <c r="R10" s="17"/>
      <c r="S10" s="87" t="s">
        <v>9</v>
      </c>
      <c r="T10" s="88"/>
      <c r="U10" s="18"/>
      <c r="V10" s="19" t="s">
        <v>15</v>
      </c>
    </row>
    <row r="11" spans="1:22">
      <c r="A11" s="48" t="s">
        <v>20</v>
      </c>
      <c r="B11" s="21"/>
      <c r="C11" s="50"/>
      <c r="D11" s="59"/>
      <c r="E11" s="23"/>
      <c r="F11" s="50"/>
      <c r="G11" s="62"/>
      <c r="H11" s="64"/>
      <c r="I11" s="23"/>
      <c r="J11" s="23"/>
      <c r="K11" s="23"/>
      <c r="L11" s="64"/>
      <c r="M11" s="24"/>
      <c r="N11" s="25"/>
      <c r="O11" s="26"/>
      <c r="P11" s="27"/>
      <c r="Q11" s="28"/>
      <c r="R11" s="29"/>
      <c r="S11" s="30"/>
      <c r="T11" s="31"/>
      <c r="U11" s="31"/>
      <c r="V11" s="32">
        <f>D11-C11+G11-F11+K11-J11-I11+N11-M11+Q11-P11+T11-S11</f>
        <v>0</v>
      </c>
    </row>
    <row r="12" spans="1:22">
      <c r="A12" s="20" t="s">
        <v>21</v>
      </c>
      <c r="B12" s="21"/>
      <c r="C12" s="49"/>
      <c r="D12" s="60"/>
      <c r="E12" s="23"/>
      <c r="F12" s="49"/>
      <c r="G12" s="22"/>
      <c r="H12" s="64"/>
      <c r="I12" s="23"/>
      <c r="J12" s="26"/>
      <c r="K12" s="26"/>
      <c r="L12" s="66"/>
      <c r="M12" s="24"/>
      <c r="N12" s="25"/>
      <c r="O12" s="26"/>
      <c r="P12" s="27"/>
      <c r="Q12" s="28"/>
      <c r="R12" s="29"/>
      <c r="S12" s="27"/>
      <c r="T12" s="28"/>
      <c r="U12" s="28"/>
      <c r="V12" s="32">
        <f t="shared" ref="V12:V15" si="1">D12-C12+G12-F12+K12-J12-I12+N12-M12+Q12-P12+T12-S12</f>
        <v>0</v>
      </c>
    </row>
    <row r="13" spans="1:22">
      <c r="A13" s="20" t="s">
        <v>22</v>
      </c>
      <c r="B13" s="21" t="s">
        <v>16</v>
      </c>
      <c r="C13" s="49"/>
      <c r="D13" s="60"/>
      <c r="E13" s="23"/>
      <c r="F13" s="49"/>
      <c r="G13" s="22"/>
      <c r="H13" s="64"/>
      <c r="I13" s="23"/>
      <c r="J13" s="26"/>
      <c r="K13" s="26"/>
      <c r="L13" s="66"/>
      <c r="M13" s="24"/>
      <c r="N13" s="25"/>
      <c r="O13" s="26"/>
      <c r="P13" s="27"/>
      <c r="Q13" s="28"/>
      <c r="R13" s="29"/>
      <c r="S13" s="27"/>
      <c r="T13" s="28"/>
      <c r="U13" s="28"/>
      <c r="V13" s="32">
        <f t="shared" si="1"/>
        <v>0</v>
      </c>
    </row>
    <row r="14" spans="1:22">
      <c r="A14" s="20" t="s">
        <v>23</v>
      </c>
      <c r="B14" s="21"/>
      <c r="C14" s="49"/>
      <c r="D14" s="60"/>
      <c r="E14" s="23"/>
      <c r="F14" s="49"/>
      <c r="G14" s="22"/>
      <c r="H14" s="64"/>
      <c r="I14" s="23"/>
      <c r="J14" s="26"/>
      <c r="K14" s="26"/>
      <c r="L14" s="66"/>
      <c r="M14" s="24"/>
      <c r="N14" s="25"/>
      <c r="O14" s="26"/>
      <c r="P14" s="27"/>
      <c r="Q14" s="28"/>
      <c r="R14" s="29"/>
      <c r="S14" s="30"/>
      <c r="T14" s="31"/>
      <c r="U14" s="31"/>
      <c r="V14" s="32">
        <f t="shared" si="1"/>
        <v>0</v>
      </c>
    </row>
    <row r="15" spans="1:22" ht="15" thickBot="1">
      <c r="A15" s="33" t="s">
        <v>24</v>
      </c>
      <c r="B15" s="34" t="s">
        <v>17</v>
      </c>
      <c r="C15" s="51"/>
      <c r="D15" s="61"/>
      <c r="E15" s="36"/>
      <c r="F15" s="51"/>
      <c r="G15" s="35"/>
      <c r="H15" s="65"/>
      <c r="I15" s="36"/>
      <c r="J15" s="37"/>
      <c r="K15" s="37"/>
      <c r="L15" s="67"/>
      <c r="M15" s="39"/>
      <c r="N15" s="38"/>
      <c r="O15" s="37"/>
      <c r="P15" s="40"/>
      <c r="Q15" s="41"/>
      <c r="R15" s="42"/>
      <c r="S15" s="43"/>
      <c r="T15" s="44"/>
      <c r="U15" s="31"/>
      <c r="V15" s="32">
        <f t="shared" si="1"/>
        <v>0</v>
      </c>
    </row>
    <row r="16" spans="1:22" ht="15" thickBot="1">
      <c r="A16" s="45"/>
      <c r="B16" s="45"/>
      <c r="C16" s="23"/>
      <c r="D16" s="23">
        <f>D15-C15+D14-C14+D13-C13+D12-C12+D11-C11</f>
        <v>0</v>
      </c>
      <c r="E16" s="23"/>
      <c r="F16" s="23"/>
      <c r="G16" s="23">
        <f>G15-F15+G14-F14+G13-F13+G12-F12+G11-F11</f>
        <v>0</v>
      </c>
      <c r="H16" s="23"/>
      <c r="I16" s="23"/>
      <c r="J16" s="23"/>
      <c r="K16" s="23">
        <f>K15-J15+K14-J14+K13-J13+K12-J12+K11-J11</f>
        <v>0</v>
      </c>
      <c r="L16" s="23"/>
      <c r="M16" s="26"/>
      <c r="N16" s="23">
        <f>N15-M15+N14-M14+N13-M13+N12-M12+N11-M11</f>
        <v>0</v>
      </c>
      <c r="O16" s="23"/>
      <c r="P16" s="29"/>
      <c r="Q16" s="23">
        <f>Q15-P15+Q14-P14+Q13-P13+Q12-P12+Q11-P11</f>
        <v>0</v>
      </c>
      <c r="R16" s="23"/>
      <c r="S16" s="46"/>
      <c r="T16" s="23">
        <f>T15-S15+T14-S14+T13-S13+T12-S12+T11-S11</f>
        <v>0</v>
      </c>
      <c r="U16" s="23"/>
      <c r="V16" s="47">
        <f>SUM(V11:V15)</f>
        <v>0</v>
      </c>
    </row>
    <row r="17" spans="1:22" ht="15" thickBot="1"/>
    <row r="18" spans="1:22" ht="15" thickBot="1">
      <c r="A18" s="15" t="s">
        <v>18</v>
      </c>
      <c r="B18" s="15"/>
      <c r="C18" s="82" t="s">
        <v>30</v>
      </c>
      <c r="D18" s="83"/>
      <c r="E18" s="16"/>
      <c r="F18" s="84" t="s">
        <v>12</v>
      </c>
      <c r="G18" s="85"/>
      <c r="H18" s="63"/>
      <c r="I18" s="86" t="s">
        <v>8</v>
      </c>
      <c r="J18" s="86"/>
      <c r="K18" s="86"/>
      <c r="L18" s="63"/>
      <c r="M18" s="84" t="s">
        <v>13</v>
      </c>
      <c r="N18" s="85"/>
      <c r="O18" s="16"/>
      <c r="P18" s="87" t="s">
        <v>14</v>
      </c>
      <c r="Q18" s="88"/>
      <c r="R18" s="17"/>
      <c r="S18" s="87" t="s">
        <v>9</v>
      </c>
      <c r="T18" s="88"/>
      <c r="U18" s="18"/>
      <c r="V18" s="19" t="s">
        <v>15</v>
      </c>
    </row>
    <row r="19" spans="1:22">
      <c r="A19" s="48" t="s">
        <v>20</v>
      </c>
      <c r="B19" s="21"/>
      <c r="C19" s="50"/>
      <c r="D19" s="59"/>
      <c r="E19" s="23"/>
      <c r="F19" s="50"/>
      <c r="G19" s="62"/>
      <c r="H19" s="64"/>
      <c r="I19" s="23"/>
      <c r="J19" s="23"/>
      <c r="K19" s="23"/>
      <c r="L19" s="64"/>
      <c r="M19" s="24"/>
      <c r="N19" s="25"/>
      <c r="O19" s="26"/>
      <c r="P19" s="27"/>
      <c r="Q19" s="28"/>
      <c r="R19" s="29"/>
      <c r="S19" s="30"/>
      <c r="T19" s="31"/>
      <c r="U19" s="31"/>
      <c r="V19" s="32">
        <f>D19-C19+G19-F19+K19-J19-I19+N19-M19+Q19-P19+T19-S19</f>
        <v>0</v>
      </c>
    </row>
    <row r="20" spans="1:22">
      <c r="A20" s="20" t="s">
        <v>21</v>
      </c>
      <c r="B20" s="21"/>
      <c r="C20" s="49"/>
      <c r="D20" s="60"/>
      <c r="E20" s="23"/>
      <c r="F20" s="49"/>
      <c r="G20" s="22"/>
      <c r="H20" s="64"/>
      <c r="I20" s="23"/>
      <c r="J20" s="26"/>
      <c r="K20" s="26"/>
      <c r="L20" s="66"/>
      <c r="M20" s="24"/>
      <c r="N20" s="25"/>
      <c r="O20" s="26"/>
      <c r="P20" s="27"/>
      <c r="Q20" s="28"/>
      <c r="R20" s="29"/>
      <c r="S20" s="27"/>
      <c r="T20" s="28"/>
      <c r="U20" s="28"/>
      <c r="V20" s="32">
        <f t="shared" ref="V20:V23" si="2">D20-C20+G20-F20+K20-J20-I20+N20-M20+Q20-P20+T20-S20</f>
        <v>0</v>
      </c>
    </row>
    <row r="21" spans="1:22">
      <c r="A21" s="20" t="s">
        <v>22</v>
      </c>
      <c r="B21" s="21" t="s">
        <v>16</v>
      </c>
      <c r="C21" s="49"/>
      <c r="D21" s="60"/>
      <c r="E21" s="23"/>
      <c r="F21" s="49"/>
      <c r="G21" s="22"/>
      <c r="H21" s="64"/>
      <c r="I21" s="23"/>
      <c r="J21" s="26"/>
      <c r="K21" s="26"/>
      <c r="L21" s="66"/>
      <c r="M21" s="24"/>
      <c r="N21" s="25"/>
      <c r="O21" s="26"/>
      <c r="P21" s="27"/>
      <c r="Q21" s="28"/>
      <c r="R21" s="29"/>
      <c r="S21" s="27"/>
      <c r="T21" s="28"/>
      <c r="U21" s="28"/>
      <c r="V21" s="32">
        <f t="shared" si="2"/>
        <v>0</v>
      </c>
    </row>
    <row r="22" spans="1:22">
      <c r="A22" s="20" t="s">
        <v>23</v>
      </c>
      <c r="B22" s="21"/>
      <c r="C22" s="49"/>
      <c r="D22" s="60"/>
      <c r="E22" s="23"/>
      <c r="F22" s="49"/>
      <c r="G22" s="22"/>
      <c r="H22" s="64"/>
      <c r="I22" s="23"/>
      <c r="J22" s="26"/>
      <c r="K22" s="26"/>
      <c r="L22" s="66"/>
      <c r="M22" s="24"/>
      <c r="N22" s="25"/>
      <c r="O22" s="26"/>
      <c r="P22" s="27"/>
      <c r="Q22" s="28"/>
      <c r="R22" s="29"/>
      <c r="S22" s="30"/>
      <c r="T22" s="31"/>
      <c r="U22" s="31"/>
      <c r="V22" s="32">
        <f t="shared" si="2"/>
        <v>0</v>
      </c>
    </row>
    <row r="23" spans="1:22" ht="15" thickBot="1">
      <c r="A23" s="33" t="s">
        <v>24</v>
      </c>
      <c r="B23" s="34" t="s">
        <v>17</v>
      </c>
      <c r="C23" s="51"/>
      <c r="D23" s="61"/>
      <c r="E23" s="36"/>
      <c r="F23" s="51"/>
      <c r="G23" s="35"/>
      <c r="H23" s="65"/>
      <c r="I23" s="36"/>
      <c r="J23" s="37"/>
      <c r="K23" s="37"/>
      <c r="L23" s="67"/>
      <c r="M23" s="39"/>
      <c r="N23" s="38"/>
      <c r="O23" s="37"/>
      <c r="P23" s="40"/>
      <c r="Q23" s="41"/>
      <c r="R23" s="42"/>
      <c r="S23" s="43"/>
      <c r="T23" s="44"/>
      <c r="U23" s="31"/>
      <c r="V23" s="32">
        <f t="shared" si="2"/>
        <v>0</v>
      </c>
    </row>
    <row r="24" spans="1:22" ht="15" thickBot="1">
      <c r="A24" s="45"/>
      <c r="B24" s="45"/>
      <c r="C24" s="23"/>
      <c r="D24" s="23">
        <f>D23-C23+D22-C22+D21-C21+D20-C20+D19-C19</f>
        <v>0</v>
      </c>
      <c r="E24" s="23"/>
      <c r="F24" s="23"/>
      <c r="G24" s="23">
        <f>G23-F23+G22-F22+G21-F21+G20-F20+G19-F19</f>
        <v>0</v>
      </c>
      <c r="H24" s="23"/>
      <c r="I24" s="23"/>
      <c r="J24" s="23"/>
      <c r="K24" s="23">
        <f>K23-J23+K22-J22+K21-J21+K20-J20+K19-J19</f>
        <v>0</v>
      </c>
      <c r="L24" s="23"/>
      <c r="M24" s="26"/>
      <c r="N24" s="23">
        <f>N23-M23+N22-M22+N21-M21+N20-M20+N19-M19</f>
        <v>0</v>
      </c>
      <c r="O24" s="23"/>
      <c r="P24" s="29"/>
      <c r="Q24" s="23">
        <f>Q23-P23+Q22-P22+Q21-P21+Q20-P20+Q19-P19</f>
        <v>0</v>
      </c>
      <c r="R24" s="23"/>
      <c r="S24" s="46"/>
      <c r="T24" s="23">
        <f>T23-S23+T22-S22+T21-S21+T20-S20+T19-S19</f>
        <v>0</v>
      </c>
      <c r="U24" s="23"/>
      <c r="V24" s="47">
        <f>SUM(V19:V23)</f>
        <v>0</v>
      </c>
    </row>
    <row r="25" spans="1:22" ht="15" thickBot="1"/>
    <row r="26" spans="1:22" ht="15" thickBot="1">
      <c r="A26" s="15" t="s">
        <v>28</v>
      </c>
      <c r="B26" s="15"/>
      <c r="C26" s="82" t="s">
        <v>30</v>
      </c>
      <c r="D26" s="83"/>
      <c r="E26" s="16"/>
      <c r="F26" s="84" t="s">
        <v>12</v>
      </c>
      <c r="G26" s="85"/>
      <c r="H26" s="63"/>
      <c r="I26" s="86" t="s">
        <v>8</v>
      </c>
      <c r="J26" s="86"/>
      <c r="K26" s="86"/>
      <c r="L26" s="63"/>
      <c r="M26" s="84" t="s">
        <v>13</v>
      </c>
      <c r="N26" s="85"/>
      <c r="O26" s="16"/>
      <c r="P26" s="87" t="s">
        <v>14</v>
      </c>
      <c r="Q26" s="88"/>
      <c r="R26" s="17"/>
      <c r="S26" s="87" t="s">
        <v>9</v>
      </c>
      <c r="T26" s="88"/>
      <c r="U26" s="18"/>
      <c r="V26" s="19" t="s">
        <v>15</v>
      </c>
    </row>
    <row r="27" spans="1:22">
      <c r="A27" s="48" t="s">
        <v>20</v>
      </c>
      <c r="B27" s="21"/>
      <c r="C27" s="50"/>
      <c r="D27" s="59"/>
      <c r="E27" s="23"/>
      <c r="F27" s="50"/>
      <c r="G27" s="62"/>
      <c r="H27" s="64"/>
      <c r="I27" s="23"/>
      <c r="J27" s="23"/>
      <c r="K27" s="23"/>
      <c r="L27" s="64"/>
      <c r="M27" s="24"/>
      <c r="N27" s="25"/>
      <c r="O27" s="26"/>
      <c r="P27" s="27"/>
      <c r="Q27" s="28"/>
      <c r="R27" s="29"/>
      <c r="S27" s="30"/>
      <c r="T27" s="31"/>
      <c r="U27" s="31"/>
      <c r="V27" s="32">
        <f>D27-C27+G27-F27+K27-J27-I27+N27-M27+Q27-P27+T27-S27</f>
        <v>0</v>
      </c>
    </row>
    <row r="28" spans="1:22">
      <c r="A28" s="20" t="s">
        <v>21</v>
      </c>
      <c r="B28" s="21"/>
      <c r="C28" s="49"/>
      <c r="D28" s="60"/>
      <c r="E28" s="23"/>
      <c r="F28" s="49"/>
      <c r="G28" s="22"/>
      <c r="H28" s="64"/>
      <c r="I28" s="23"/>
      <c r="J28" s="26"/>
      <c r="K28" s="26"/>
      <c r="L28" s="66"/>
      <c r="M28" s="24"/>
      <c r="N28" s="25"/>
      <c r="O28" s="26"/>
      <c r="P28" s="27"/>
      <c r="Q28" s="28"/>
      <c r="R28" s="29"/>
      <c r="S28" s="27"/>
      <c r="T28" s="28"/>
      <c r="U28" s="28"/>
      <c r="V28" s="32">
        <f t="shared" ref="V28:V31" si="3">D28-C28+G28-F28+K28-J28-I28+N28-M28+Q28-P28+T28-S28</f>
        <v>0</v>
      </c>
    </row>
    <row r="29" spans="1:22">
      <c r="A29" s="20" t="s">
        <v>22</v>
      </c>
      <c r="B29" s="21" t="s">
        <v>16</v>
      </c>
      <c r="C29" s="49"/>
      <c r="D29" s="60"/>
      <c r="E29" s="23"/>
      <c r="F29" s="49"/>
      <c r="G29" s="22"/>
      <c r="H29" s="64"/>
      <c r="I29" s="23"/>
      <c r="J29" s="26"/>
      <c r="K29" s="26"/>
      <c r="L29" s="66"/>
      <c r="M29" s="24"/>
      <c r="N29" s="25"/>
      <c r="O29" s="26"/>
      <c r="P29" s="27"/>
      <c r="Q29" s="28"/>
      <c r="R29" s="29"/>
      <c r="S29" s="27"/>
      <c r="T29" s="28"/>
      <c r="U29" s="28"/>
      <c r="V29" s="32">
        <f t="shared" si="3"/>
        <v>0</v>
      </c>
    </row>
    <row r="30" spans="1:22">
      <c r="A30" s="20" t="s">
        <v>23</v>
      </c>
      <c r="B30" s="21"/>
      <c r="C30" s="49"/>
      <c r="D30" s="60"/>
      <c r="E30" s="23"/>
      <c r="F30" s="49"/>
      <c r="G30" s="22"/>
      <c r="H30" s="64"/>
      <c r="I30" s="23"/>
      <c r="J30" s="26"/>
      <c r="K30" s="26"/>
      <c r="L30" s="66"/>
      <c r="M30" s="24"/>
      <c r="N30" s="25"/>
      <c r="O30" s="26"/>
      <c r="P30" s="27"/>
      <c r="Q30" s="28"/>
      <c r="R30" s="29"/>
      <c r="S30" s="30"/>
      <c r="T30" s="31"/>
      <c r="U30" s="31"/>
      <c r="V30" s="32">
        <f t="shared" si="3"/>
        <v>0</v>
      </c>
    </row>
    <row r="31" spans="1:22" ht="15" thickBot="1">
      <c r="A31" s="33" t="s">
        <v>24</v>
      </c>
      <c r="B31" s="34" t="s">
        <v>17</v>
      </c>
      <c r="C31" s="51"/>
      <c r="D31" s="61"/>
      <c r="E31" s="36"/>
      <c r="F31" s="51"/>
      <c r="G31" s="35"/>
      <c r="H31" s="65"/>
      <c r="I31" s="36"/>
      <c r="J31" s="37"/>
      <c r="K31" s="37"/>
      <c r="L31" s="67"/>
      <c r="M31" s="39"/>
      <c r="N31" s="38"/>
      <c r="O31" s="37"/>
      <c r="P31" s="40"/>
      <c r="Q31" s="41"/>
      <c r="R31" s="42"/>
      <c r="S31" s="43"/>
      <c r="T31" s="44"/>
      <c r="U31" s="31"/>
      <c r="V31" s="32">
        <f t="shared" si="3"/>
        <v>0</v>
      </c>
    </row>
    <row r="32" spans="1:22" ht="15" thickBot="1">
      <c r="A32" s="45"/>
      <c r="B32" s="45"/>
      <c r="C32" s="23"/>
      <c r="D32" s="23">
        <f>D31-C31+D30-C30+D29-C29+D28-C28+D27-C27</f>
        <v>0</v>
      </c>
      <c r="E32" s="23"/>
      <c r="F32" s="23"/>
      <c r="G32" s="23">
        <f>G31-F31+G30-F30+G29-F29+G28-F28+G27-F27</f>
        <v>0</v>
      </c>
      <c r="H32" s="23"/>
      <c r="I32" s="23"/>
      <c r="J32" s="23"/>
      <c r="K32" s="23">
        <f>K31-J31+K30-J30+K29-J29+K28-J28+K27-J27</f>
        <v>0</v>
      </c>
      <c r="L32" s="23"/>
      <c r="M32" s="26"/>
      <c r="N32" s="23">
        <f>N31-M31+N30-M30+N29-M29+N28-M28+N27-M27</f>
        <v>0</v>
      </c>
      <c r="O32" s="23"/>
      <c r="P32" s="29"/>
      <c r="Q32" s="23">
        <f>Q31-P31+Q30-P30+Q29-P29+Q28-P28+Q27-P27</f>
        <v>0</v>
      </c>
      <c r="R32" s="23"/>
      <c r="S32" s="46"/>
      <c r="T32" s="23">
        <f>T31-S31+T30-S30+T29-S29+T28-S28+T27-S27</f>
        <v>0</v>
      </c>
      <c r="U32" s="23"/>
      <c r="V32" s="47">
        <f>SUM(V27:V31)</f>
        <v>0</v>
      </c>
    </row>
    <row r="33" spans="1:22" ht="15" thickBot="1"/>
    <row r="34" spans="1:22" ht="15" thickBot="1">
      <c r="A34" s="15" t="s">
        <v>29</v>
      </c>
      <c r="B34" s="15"/>
      <c r="C34" s="82" t="s">
        <v>30</v>
      </c>
      <c r="D34" s="83"/>
      <c r="E34" s="16"/>
      <c r="F34" s="84" t="s">
        <v>12</v>
      </c>
      <c r="G34" s="85"/>
      <c r="H34" s="63"/>
      <c r="I34" s="86" t="s">
        <v>8</v>
      </c>
      <c r="J34" s="86"/>
      <c r="K34" s="86"/>
      <c r="L34" s="63"/>
      <c r="M34" s="84" t="s">
        <v>13</v>
      </c>
      <c r="N34" s="85"/>
      <c r="O34" s="16"/>
      <c r="P34" s="87" t="s">
        <v>14</v>
      </c>
      <c r="Q34" s="88"/>
      <c r="R34" s="17"/>
      <c r="S34" s="87" t="s">
        <v>9</v>
      </c>
      <c r="T34" s="88"/>
      <c r="U34" s="18"/>
      <c r="V34" s="19" t="s">
        <v>15</v>
      </c>
    </row>
    <row r="35" spans="1:22">
      <c r="A35" s="48" t="s">
        <v>20</v>
      </c>
      <c r="B35" s="21"/>
      <c r="C35" s="50"/>
      <c r="D35" s="59"/>
      <c r="E35" s="23"/>
      <c r="F35" s="50"/>
      <c r="G35" s="62"/>
      <c r="H35" s="64"/>
      <c r="I35" s="23"/>
      <c r="J35" s="23"/>
      <c r="K35" s="23"/>
      <c r="L35" s="64"/>
      <c r="M35" s="24"/>
      <c r="N35" s="25"/>
      <c r="O35" s="26"/>
      <c r="P35" s="27"/>
      <c r="Q35" s="28"/>
      <c r="R35" s="29"/>
      <c r="S35" s="30"/>
      <c r="T35" s="31"/>
      <c r="U35" s="31"/>
      <c r="V35" s="32">
        <f>D35-C35+G35-F35+K35-J35-I35+N35-M35+Q35-P35+T35-S35</f>
        <v>0</v>
      </c>
    </row>
    <row r="36" spans="1:22">
      <c r="A36" s="20" t="s">
        <v>21</v>
      </c>
      <c r="B36" s="21"/>
      <c r="C36" s="49"/>
      <c r="D36" s="60"/>
      <c r="E36" s="23"/>
      <c r="F36" s="49"/>
      <c r="G36" s="22"/>
      <c r="H36" s="64"/>
      <c r="I36" s="23"/>
      <c r="J36" s="26"/>
      <c r="K36" s="26"/>
      <c r="L36" s="66"/>
      <c r="M36" s="24"/>
      <c r="N36" s="25"/>
      <c r="O36" s="26"/>
      <c r="P36" s="27"/>
      <c r="Q36" s="28"/>
      <c r="R36" s="29"/>
      <c r="S36" s="27"/>
      <c r="T36" s="28"/>
      <c r="U36" s="28"/>
      <c r="V36" s="32">
        <f t="shared" ref="V36:V39" si="4">D36-C36+G36-F36+K36-J36-I36+N36-M36+Q36-P36+T36-S36</f>
        <v>0</v>
      </c>
    </row>
    <row r="37" spans="1:22">
      <c r="A37" s="20" t="s">
        <v>22</v>
      </c>
      <c r="B37" s="21" t="s">
        <v>16</v>
      </c>
      <c r="C37" s="49"/>
      <c r="D37" s="60"/>
      <c r="E37" s="23"/>
      <c r="F37" s="49"/>
      <c r="G37" s="22"/>
      <c r="H37" s="64"/>
      <c r="I37" s="23"/>
      <c r="J37" s="26"/>
      <c r="K37" s="26"/>
      <c r="L37" s="66"/>
      <c r="M37" s="24"/>
      <c r="N37" s="25"/>
      <c r="O37" s="26"/>
      <c r="P37" s="27"/>
      <c r="Q37" s="28"/>
      <c r="R37" s="29"/>
      <c r="S37" s="27"/>
      <c r="T37" s="28"/>
      <c r="U37" s="28"/>
      <c r="V37" s="32">
        <f t="shared" si="4"/>
        <v>0</v>
      </c>
    </row>
    <row r="38" spans="1:22">
      <c r="A38" s="20" t="s">
        <v>23</v>
      </c>
      <c r="B38" s="21"/>
      <c r="C38" s="49"/>
      <c r="D38" s="60"/>
      <c r="E38" s="23"/>
      <c r="F38" s="49"/>
      <c r="G38" s="22"/>
      <c r="H38" s="64"/>
      <c r="I38" s="23"/>
      <c r="J38" s="26"/>
      <c r="K38" s="26"/>
      <c r="L38" s="66"/>
      <c r="M38" s="24"/>
      <c r="N38" s="25"/>
      <c r="O38" s="26"/>
      <c r="P38" s="27"/>
      <c r="Q38" s="28"/>
      <c r="R38" s="29"/>
      <c r="S38" s="30"/>
      <c r="T38" s="31"/>
      <c r="U38" s="31"/>
      <c r="V38" s="32">
        <f t="shared" si="4"/>
        <v>0</v>
      </c>
    </row>
    <row r="39" spans="1:22" ht="15" thickBot="1">
      <c r="A39" s="33" t="s">
        <v>24</v>
      </c>
      <c r="B39" s="34" t="s">
        <v>17</v>
      </c>
      <c r="C39" s="51"/>
      <c r="D39" s="61"/>
      <c r="E39" s="36"/>
      <c r="F39" s="51"/>
      <c r="G39" s="35"/>
      <c r="H39" s="65"/>
      <c r="I39" s="36"/>
      <c r="J39" s="37"/>
      <c r="K39" s="37"/>
      <c r="L39" s="67"/>
      <c r="M39" s="39"/>
      <c r="N39" s="38"/>
      <c r="O39" s="37"/>
      <c r="P39" s="40"/>
      <c r="Q39" s="41"/>
      <c r="R39" s="42"/>
      <c r="S39" s="43"/>
      <c r="T39" s="44"/>
      <c r="U39" s="31"/>
      <c r="V39" s="32">
        <f t="shared" si="4"/>
        <v>0</v>
      </c>
    </row>
    <row r="40" spans="1:22" ht="15" thickBot="1">
      <c r="A40" s="45"/>
      <c r="B40" s="45"/>
      <c r="C40" s="23"/>
      <c r="D40" s="23">
        <f>D39-C39+D38-C38+D37-C37+D36-C36+D35-C35</f>
        <v>0</v>
      </c>
      <c r="E40" s="23"/>
      <c r="F40" s="23"/>
      <c r="G40" s="23">
        <f>G39-F39+G38-F38+G37-F37+G36-F36+G35-F35</f>
        <v>0</v>
      </c>
      <c r="H40" s="23"/>
      <c r="I40" s="23"/>
      <c r="J40" s="23"/>
      <c r="K40" s="23">
        <f>K39-J39+K38-J38+K37-J37+K36-J36+K35-J35</f>
        <v>0</v>
      </c>
      <c r="L40" s="23"/>
      <c r="M40" s="26"/>
      <c r="N40" s="23">
        <f>N39-M39+N38-M38+N37-M37+N36-M36+N35-M35</f>
        <v>0</v>
      </c>
      <c r="O40" s="23"/>
      <c r="P40" s="29"/>
      <c r="Q40" s="23">
        <f>Q39-P39+Q38-P38+Q37-P37+Q36-P36+Q35-P35</f>
        <v>0</v>
      </c>
      <c r="R40" s="23"/>
      <c r="S40" s="46"/>
      <c r="T40" s="23">
        <f>T39-S39+T38-S38+T37-S37+T36-S36+T35-S35</f>
        <v>0</v>
      </c>
      <c r="U40" s="23"/>
      <c r="V40" s="47">
        <f>SUM(V35:V39)</f>
        <v>0</v>
      </c>
    </row>
  </sheetData>
  <mergeCells count="30">
    <mergeCell ref="C2:D2"/>
    <mergeCell ref="F2:G2"/>
    <mergeCell ref="M2:N2"/>
    <mergeCell ref="P2:Q2"/>
    <mergeCell ref="S2:T2"/>
    <mergeCell ref="I2:K2"/>
    <mergeCell ref="S18:T18"/>
    <mergeCell ref="C10:D10"/>
    <mergeCell ref="F10:G10"/>
    <mergeCell ref="I10:K10"/>
    <mergeCell ref="M10:N10"/>
    <mergeCell ref="P10:Q10"/>
    <mergeCell ref="S10:T10"/>
    <mergeCell ref="C18:D18"/>
    <mergeCell ref="F18:G18"/>
    <mergeCell ref="I18:K18"/>
    <mergeCell ref="M18:N18"/>
    <mergeCell ref="P18:Q18"/>
    <mergeCell ref="S34:T34"/>
    <mergeCell ref="C26:D26"/>
    <mergeCell ref="F26:G26"/>
    <mergeCell ref="I26:K26"/>
    <mergeCell ref="M26:N26"/>
    <mergeCell ref="P26:Q26"/>
    <mergeCell ref="S26:T26"/>
    <mergeCell ref="C34:D34"/>
    <mergeCell ref="F34:G34"/>
    <mergeCell ref="I34:K34"/>
    <mergeCell ref="M34:N34"/>
    <mergeCell ref="P34:Q3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14</vt:i4>
      </vt:variant>
    </vt:vector>
  </HeadingPairs>
  <TitlesOfParts>
    <vt:vector size="18" baseType="lpstr">
      <vt:lpstr>Feuil4</vt:lpstr>
      <vt:lpstr>Feuil1</vt:lpstr>
      <vt:lpstr>Feuil2</vt:lpstr>
      <vt:lpstr>Feuil3</vt:lpstr>
      <vt:lpstr>acceuilmat</vt:lpstr>
      <vt:lpstr>accsoir</vt:lpstr>
      <vt:lpstr>activiteam</vt:lpstr>
      <vt:lpstr>activitemat</vt:lpstr>
      <vt:lpstr>Animateur</vt:lpstr>
      <vt:lpstr>heuream</vt:lpstr>
      <vt:lpstr>heuremat</vt:lpstr>
      <vt:lpstr>heurerep</vt:lpstr>
      <vt:lpstr>heuresoir</vt:lpstr>
      <vt:lpstr>heuresoiree</vt:lpstr>
      <vt:lpstr>jours</vt:lpstr>
      <vt:lpstr>repas</vt:lpstr>
      <vt:lpstr>soirée</vt:lpstr>
      <vt:lpstr>sortiemat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Jeunesse</dc:creator>
  <cp:lastModifiedBy>tulipe</cp:lastModifiedBy>
  <dcterms:created xsi:type="dcterms:W3CDTF">2018-02-23T10:06:59Z</dcterms:created>
  <dcterms:modified xsi:type="dcterms:W3CDTF">2018-03-07T16:44:31Z</dcterms:modified>
</cp:coreProperties>
</file>