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20" windowHeight="11020" firstSheet="3" activeTab="14"/>
  </bookViews>
  <sheets>
    <sheet name="Info" sheetId="1" r:id="rId1"/>
    <sheet name="Données" sheetId="2" r:id="rId2"/>
    <sheet name="Janvier" sheetId="3" r:id="rId3"/>
    <sheet name="Février" sheetId="4" r:id="rId4"/>
    <sheet name="Mars" sheetId="5" r:id="rId5"/>
    <sheet name="Avril" sheetId="6" r:id="rId6"/>
    <sheet name="Mai" sheetId="7" r:id="rId7"/>
    <sheet name="Juin" sheetId="8" r:id="rId8"/>
    <sheet name="Juillet" sheetId="9" r:id="rId9"/>
    <sheet name="Aout" sheetId="10" r:id="rId10"/>
    <sheet name="Septembre" sheetId="11" r:id="rId11"/>
    <sheet name="Octobre" sheetId="12" r:id="rId12"/>
    <sheet name="Novembre" sheetId="13" r:id="rId13"/>
    <sheet name="Décembre" sheetId="14" r:id="rId14"/>
    <sheet name="Récap" sheetId="16" r:id="rId15"/>
  </sheets>
  <definedNames>
    <definedName name="animal">OFFSET(Données!$B$7,,,COUNTIF(Données!$B:$B,"&gt;&lt;")-1)</definedName>
    <definedName name="jour">Info!$O$2:$O$32</definedName>
    <definedName name="mois">Info!$Q$2:$Q$13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32" i="1"/>
  <c r="O30"/>
  <c r="O31"/>
  <c r="O23"/>
  <c r="O24"/>
  <c r="O25" s="1"/>
  <c r="O26" s="1"/>
  <c r="O27" s="1"/>
  <c r="O28" s="1"/>
  <c r="O29" s="1"/>
  <c r="O17"/>
  <c r="O18" s="1"/>
  <c r="O19" s="1"/>
  <c r="O20" s="1"/>
  <c r="O21" s="1"/>
  <c r="O22" s="1"/>
  <c r="O4"/>
  <c r="O5"/>
  <c r="O6" s="1"/>
  <c r="O7" s="1"/>
  <c r="O8" s="1"/>
  <c r="O9" s="1"/>
  <c r="O10" s="1"/>
  <c r="O11" s="1"/>
  <c r="O12" s="1"/>
  <c r="O13" s="1"/>
  <c r="O14" s="1"/>
  <c r="O15" s="1"/>
  <c r="O16" s="1"/>
  <c r="O3"/>
  <c r="W6" i="16" l="1"/>
  <c r="W7"/>
  <c r="W8"/>
  <c r="W9"/>
  <c r="W10"/>
  <c r="W11"/>
  <c r="W12"/>
  <c r="W13"/>
  <c r="W14"/>
  <c r="W15"/>
  <c r="W16"/>
  <c r="W17"/>
  <c r="W18"/>
  <c r="W19"/>
  <c r="W5"/>
  <c r="AC19"/>
  <c r="AB19"/>
  <c r="AA19"/>
  <c r="AC18"/>
  <c r="AB18"/>
  <c r="AA18"/>
  <c r="AC17"/>
  <c r="AB17"/>
  <c r="AA17"/>
  <c r="AC16"/>
  <c r="AB16"/>
  <c r="AA16"/>
  <c r="AC15"/>
  <c r="AB15"/>
  <c r="AA15"/>
  <c r="AC14"/>
  <c r="AB14"/>
  <c r="AA14"/>
  <c r="AC13"/>
  <c r="AB13"/>
  <c r="AA13"/>
  <c r="AC12"/>
  <c r="AB12"/>
  <c r="AA12"/>
  <c r="AC11"/>
  <c r="AB11"/>
  <c r="AA11"/>
  <c r="AC10"/>
  <c r="AB10"/>
  <c r="AA10"/>
  <c r="AC9"/>
  <c r="AB9"/>
  <c r="AA9"/>
  <c r="AC8"/>
  <c r="AB8"/>
  <c r="AA8"/>
  <c r="AC7"/>
  <c r="AB7"/>
  <c r="AA7"/>
  <c r="AK27" i="3"/>
  <c r="Z19" i="16"/>
  <c r="Y19"/>
  <c r="X19"/>
  <c r="Z18"/>
  <c r="Y18"/>
  <c r="X18"/>
  <c r="Z17"/>
  <c r="Y17"/>
  <c r="X17"/>
  <c r="Z16"/>
  <c r="Y16"/>
  <c r="X16"/>
  <c r="Z14"/>
  <c r="Y14"/>
  <c r="X14"/>
  <c r="Z13"/>
  <c r="Y13"/>
  <c r="X13"/>
  <c r="Z12"/>
  <c r="Y12"/>
  <c r="X12"/>
  <c r="Z11"/>
  <c r="Y11"/>
  <c r="X11"/>
  <c r="H11"/>
  <c r="H10"/>
  <c r="H9"/>
  <c r="J5"/>
  <c r="AK53" i="3"/>
  <c r="AK52"/>
  <c r="AK50"/>
  <c r="AK49"/>
  <c r="AK48"/>
  <c r="AK47"/>
  <c r="AK46"/>
  <c r="AK45"/>
  <c r="AK44"/>
  <c r="AK43"/>
  <c r="AK41"/>
  <c r="AK40"/>
  <c r="AK38"/>
  <c r="AK37"/>
  <c r="AK36"/>
  <c r="AK35"/>
  <c r="AK34"/>
  <c r="AK32"/>
  <c r="AK31"/>
  <c r="AK29"/>
  <c r="AK28"/>
  <c r="AK26"/>
  <c r="AK25"/>
  <c r="AK24"/>
  <c r="AK23"/>
  <c r="AK22"/>
  <c r="AK21"/>
  <c r="AK20"/>
  <c r="AK19"/>
  <c r="AK17"/>
  <c r="AK16"/>
  <c r="AK14"/>
  <c r="AK13"/>
  <c r="AK9"/>
  <c r="AK51"/>
  <c r="AK42"/>
  <c r="AK39"/>
  <c r="AK33"/>
  <c r="AK30"/>
  <c r="AJ23"/>
  <c r="AJ22"/>
  <c r="AJ21"/>
  <c r="X9" i="16" l="1"/>
  <c r="Z9"/>
  <c r="Y9"/>
  <c r="B4" i="14"/>
  <c r="H72"/>
  <c r="D72"/>
  <c r="H71"/>
  <c r="D71"/>
  <c r="H70"/>
  <c r="D70"/>
  <c r="H69"/>
  <c r="D69"/>
  <c r="H68"/>
  <c r="D68"/>
  <c r="H67"/>
  <c r="D67"/>
  <c r="H66"/>
  <c r="D66"/>
  <c r="H65"/>
  <c r="D65"/>
  <c r="H64"/>
  <c r="D64"/>
  <c r="AK53"/>
  <c r="AJ53"/>
  <c r="AK52"/>
  <c r="AJ52"/>
  <c r="AK51"/>
  <c r="AL51" s="1"/>
  <c r="AJ51"/>
  <c r="AK50"/>
  <c r="AL50" s="1"/>
  <c r="AJ50"/>
  <c r="AK49"/>
  <c r="AL49" s="1"/>
  <c r="AJ49"/>
  <c r="AK48"/>
  <c r="AJ48"/>
  <c r="AK47"/>
  <c r="AJ47"/>
  <c r="AK46"/>
  <c r="AJ46"/>
  <c r="AK45"/>
  <c r="AL45" s="1"/>
  <c r="AJ45"/>
  <c r="AK44"/>
  <c r="AL44" s="1"/>
  <c r="AJ44"/>
  <c r="AK43"/>
  <c r="AL43" s="1"/>
  <c r="AJ43"/>
  <c r="AK42"/>
  <c r="AJ42"/>
  <c r="AK41"/>
  <c r="AJ41"/>
  <c r="AK40"/>
  <c r="AJ40"/>
  <c r="AK39"/>
  <c r="AL39" s="1"/>
  <c r="AJ39"/>
  <c r="AK38"/>
  <c r="AL38" s="1"/>
  <c r="AJ38"/>
  <c r="AK37"/>
  <c r="AL37" s="1"/>
  <c r="AJ37"/>
  <c r="AK36"/>
  <c r="AJ36"/>
  <c r="AK35"/>
  <c r="AJ35"/>
  <c r="AK34"/>
  <c r="AJ34"/>
  <c r="AK33"/>
  <c r="AL33" s="1"/>
  <c r="AJ33"/>
  <c r="AK32"/>
  <c r="AL32" s="1"/>
  <c r="AJ32"/>
  <c r="AK31"/>
  <c r="AL31" s="1"/>
  <c r="AJ31"/>
  <c r="AK30"/>
  <c r="AJ30"/>
  <c r="AK29"/>
  <c r="AJ29"/>
  <c r="AK28"/>
  <c r="AJ28"/>
  <c r="AK27"/>
  <c r="AL27" s="1"/>
  <c r="AJ27"/>
  <c r="AK26"/>
  <c r="AL26" s="1"/>
  <c r="AJ26"/>
  <c r="AK25"/>
  <c r="AL25" s="1"/>
  <c r="AJ25"/>
  <c r="AK24"/>
  <c r="AJ24"/>
  <c r="AK23"/>
  <c r="AJ23"/>
  <c r="AK22"/>
  <c r="AJ22"/>
  <c r="AK21"/>
  <c r="AL21" s="1"/>
  <c r="AJ21"/>
  <c r="AK20"/>
  <c r="AL20" s="1"/>
  <c r="AJ20"/>
  <c r="AK19"/>
  <c r="AL19" s="1"/>
  <c r="AJ19"/>
  <c r="AK18"/>
  <c r="AJ18"/>
  <c r="AK17"/>
  <c r="AJ17"/>
  <c r="AK16"/>
  <c r="AJ16"/>
  <c r="AK15"/>
  <c r="AL15" s="1"/>
  <c r="AJ15"/>
  <c r="AK14"/>
  <c r="AL14" s="1"/>
  <c r="AJ14"/>
  <c r="AK13"/>
  <c r="AL13" s="1"/>
  <c r="AJ13"/>
  <c r="AK12"/>
  <c r="AJ12"/>
  <c r="AK11"/>
  <c r="AJ11"/>
  <c r="AK10"/>
  <c r="AJ10"/>
  <c r="AK9"/>
  <c r="AL9" s="1"/>
  <c r="AJ9"/>
  <c r="C6"/>
  <c r="B4" i="13"/>
  <c r="H72"/>
  <c r="D72"/>
  <c r="H71"/>
  <c r="D71"/>
  <c r="H70"/>
  <c r="D70"/>
  <c r="H69"/>
  <c r="D69"/>
  <c r="H68"/>
  <c r="D68"/>
  <c r="H67"/>
  <c r="D67"/>
  <c r="H66"/>
  <c r="D66"/>
  <c r="H65"/>
  <c r="D65"/>
  <c r="H64"/>
  <c r="D64"/>
  <c r="AK53"/>
  <c r="AJ53"/>
  <c r="AK52"/>
  <c r="AJ52"/>
  <c r="AK51"/>
  <c r="AJ51"/>
  <c r="AK50"/>
  <c r="AJ50"/>
  <c r="AK49"/>
  <c r="AL49" s="1"/>
  <c r="AJ49"/>
  <c r="AK48"/>
  <c r="AL48" s="1"/>
  <c r="AJ48"/>
  <c r="AK47"/>
  <c r="AJ47"/>
  <c r="AK46"/>
  <c r="AJ46"/>
  <c r="AK45"/>
  <c r="AJ45"/>
  <c r="AK44"/>
  <c r="AJ44"/>
  <c r="AK43"/>
  <c r="AJ43"/>
  <c r="AK42"/>
  <c r="AL42" s="1"/>
  <c r="AJ42"/>
  <c r="AK41"/>
  <c r="AJ41"/>
  <c r="AK40"/>
  <c r="AJ40"/>
  <c r="AK39"/>
  <c r="AJ39"/>
  <c r="AK38"/>
  <c r="AJ38"/>
  <c r="AK37"/>
  <c r="AJ37"/>
  <c r="AK36"/>
  <c r="AL36" s="1"/>
  <c r="AJ36"/>
  <c r="AK35"/>
  <c r="AL35" s="1"/>
  <c r="AJ35"/>
  <c r="AK34"/>
  <c r="AJ34"/>
  <c r="AK33"/>
  <c r="AJ33"/>
  <c r="AK32"/>
  <c r="AJ32"/>
  <c r="AK31"/>
  <c r="AJ31"/>
  <c r="AK30"/>
  <c r="AL30" s="1"/>
  <c r="AJ30"/>
  <c r="AK29"/>
  <c r="AJ29"/>
  <c r="AK28"/>
  <c r="AJ28"/>
  <c r="AK27"/>
  <c r="AJ27"/>
  <c r="AK26"/>
  <c r="AJ26"/>
  <c r="AK25"/>
  <c r="AJ25"/>
  <c r="AK24"/>
  <c r="AL24" s="1"/>
  <c r="AJ24"/>
  <c r="AK23"/>
  <c r="AL23" s="1"/>
  <c r="AJ23"/>
  <c r="AK22"/>
  <c r="AJ22"/>
  <c r="AK21"/>
  <c r="AJ21"/>
  <c r="AK20"/>
  <c r="AJ20"/>
  <c r="AK19"/>
  <c r="AJ19"/>
  <c r="AK18"/>
  <c r="AL18" s="1"/>
  <c r="AJ18"/>
  <c r="AK17"/>
  <c r="AL17" s="1"/>
  <c r="AJ17"/>
  <c r="AK16"/>
  <c r="AJ16"/>
  <c r="AK15"/>
  <c r="AJ15"/>
  <c r="AK14"/>
  <c r="AJ14"/>
  <c r="AK13"/>
  <c r="AJ13"/>
  <c r="AK12"/>
  <c r="AL12" s="1"/>
  <c r="AJ12"/>
  <c r="AK11"/>
  <c r="AL11" s="1"/>
  <c r="AJ11"/>
  <c r="AK10"/>
  <c r="AJ10"/>
  <c r="AK9"/>
  <c r="AJ9"/>
  <c r="C6"/>
  <c r="B4" i="12"/>
  <c r="H72"/>
  <c r="D72"/>
  <c r="H71"/>
  <c r="D71"/>
  <c r="H70"/>
  <c r="D70"/>
  <c r="H69"/>
  <c r="D69"/>
  <c r="H68"/>
  <c r="D68"/>
  <c r="H67"/>
  <c r="D67"/>
  <c r="H66"/>
  <c r="D66"/>
  <c r="H65"/>
  <c r="D65"/>
  <c r="H64"/>
  <c r="D64"/>
  <c r="AK53"/>
  <c r="AJ53"/>
  <c r="AK52"/>
  <c r="AJ52"/>
  <c r="AK51"/>
  <c r="AL51" s="1"/>
  <c r="AJ51"/>
  <c r="AK50"/>
  <c r="AL50" s="1"/>
  <c r="AJ50"/>
  <c r="AK49"/>
  <c r="AL49" s="1"/>
  <c r="AJ49"/>
  <c r="AK48"/>
  <c r="AJ48"/>
  <c r="AK47"/>
  <c r="AJ47"/>
  <c r="AK46"/>
  <c r="AJ46"/>
  <c r="AK45"/>
  <c r="AL45" s="1"/>
  <c r="AJ45"/>
  <c r="AK44"/>
  <c r="AL44" s="1"/>
  <c r="AJ44"/>
  <c r="AK43"/>
  <c r="AL43" s="1"/>
  <c r="AJ43"/>
  <c r="AK42"/>
  <c r="AJ42"/>
  <c r="AK41"/>
  <c r="AJ41"/>
  <c r="AK40"/>
  <c r="AJ40"/>
  <c r="AK39"/>
  <c r="AL39" s="1"/>
  <c r="AJ39"/>
  <c r="AK38"/>
  <c r="AL38" s="1"/>
  <c r="AJ38"/>
  <c r="AK37"/>
  <c r="AL37" s="1"/>
  <c r="AJ37"/>
  <c r="AK36"/>
  <c r="AJ36"/>
  <c r="AK35"/>
  <c r="AJ35"/>
  <c r="AK34"/>
  <c r="AJ34"/>
  <c r="AK33"/>
  <c r="AL33" s="1"/>
  <c r="AJ33"/>
  <c r="AK32"/>
  <c r="AL32" s="1"/>
  <c r="AJ32"/>
  <c r="AK31"/>
  <c r="AL31" s="1"/>
  <c r="AJ31"/>
  <c r="AK30"/>
  <c r="AJ30"/>
  <c r="AK29"/>
  <c r="AJ29"/>
  <c r="AK28"/>
  <c r="AJ28"/>
  <c r="AK27"/>
  <c r="AL27" s="1"/>
  <c r="AJ27"/>
  <c r="AK26"/>
  <c r="AL26" s="1"/>
  <c r="AJ26"/>
  <c r="AK25"/>
  <c r="AL25" s="1"/>
  <c r="AJ25"/>
  <c r="AK24"/>
  <c r="AJ24"/>
  <c r="AK23"/>
  <c r="AJ23"/>
  <c r="AK22"/>
  <c r="AJ22"/>
  <c r="AK21"/>
  <c r="AL21" s="1"/>
  <c r="AJ21"/>
  <c r="AK20"/>
  <c r="AL20" s="1"/>
  <c r="AJ20"/>
  <c r="AK19"/>
  <c r="AL19" s="1"/>
  <c r="AJ19"/>
  <c r="AK18"/>
  <c r="AJ18"/>
  <c r="AK17"/>
  <c r="AJ17"/>
  <c r="AK16"/>
  <c r="AJ16"/>
  <c r="AK15"/>
  <c r="AL15" s="1"/>
  <c r="AJ15"/>
  <c r="AK14"/>
  <c r="AL14" s="1"/>
  <c r="AJ14"/>
  <c r="AK13"/>
  <c r="AL13" s="1"/>
  <c r="AJ13"/>
  <c r="AK12"/>
  <c r="AJ12"/>
  <c r="AK11"/>
  <c r="AJ11"/>
  <c r="AK10"/>
  <c r="AJ10"/>
  <c r="AK9"/>
  <c r="AL9" s="1"/>
  <c r="AJ9"/>
  <c r="C6"/>
  <c r="B4" i="11"/>
  <c r="H72"/>
  <c r="D72"/>
  <c r="H71"/>
  <c r="D71"/>
  <c r="H70"/>
  <c r="D70"/>
  <c r="H69"/>
  <c r="D69"/>
  <c r="H68"/>
  <c r="D68"/>
  <c r="H67"/>
  <c r="D67"/>
  <c r="H66"/>
  <c r="D66"/>
  <c r="H65"/>
  <c r="D65"/>
  <c r="H64"/>
  <c r="D64"/>
  <c r="AK53"/>
  <c r="AJ53"/>
  <c r="AK52"/>
  <c r="AJ52"/>
  <c r="AK51"/>
  <c r="AL51" s="1"/>
  <c r="AJ51"/>
  <c r="AK50"/>
  <c r="AL50" s="1"/>
  <c r="AJ50"/>
  <c r="AK49"/>
  <c r="AL49" s="1"/>
  <c r="AJ49"/>
  <c r="AK48"/>
  <c r="AJ48"/>
  <c r="AK47"/>
  <c r="AJ47"/>
  <c r="AK46"/>
  <c r="AJ46"/>
  <c r="AK45"/>
  <c r="AL45" s="1"/>
  <c r="AJ45"/>
  <c r="AK44"/>
  <c r="AL44" s="1"/>
  <c r="AJ44"/>
  <c r="AK43"/>
  <c r="AL43" s="1"/>
  <c r="AJ43"/>
  <c r="AK42"/>
  <c r="AJ42"/>
  <c r="AK41"/>
  <c r="AJ41"/>
  <c r="AK40"/>
  <c r="AJ40"/>
  <c r="AK39"/>
  <c r="AL39" s="1"/>
  <c r="AJ39"/>
  <c r="AK38"/>
  <c r="AL38" s="1"/>
  <c r="AJ38"/>
  <c r="AK37"/>
  <c r="AL37" s="1"/>
  <c r="AJ37"/>
  <c r="AK36"/>
  <c r="AJ36"/>
  <c r="AK35"/>
  <c r="AJ35"/>
  <c r="AK34"/>
  <c r="AJ34"/>
  <c r="AK33"/>
  <c r="AL33" s="1"/>
  <c r="AJ33"/>
  <c r="AK32"/>
  <c r="AL32" s="1"/>
  <c r="AJ32"/>
  <c r="AK31"/>
  <c r="AL31" s="1"/>
  <c r="AJ31"/>
  <c r="AK30"/>
  <c r="AJ30"/>
  <c r="AK29"/>
  <c r="AJ29"/>
  <c r="AK28"/>
  <c r="AJ28"/>
  <c r="AK27"/>
  <c r="AL27" s="1"/>
  <c r="AJ27"/>
  <c r="AK26"/>
  <c r="AL26" s="1"/>
  <c r="AJ26"/>
  <c r="AK25"/>
  <c r="AL25" s="1"/>
  <c r="AJ25"/>
  <c r="AK24"/>
  <c r="AJ24"/>
  <c r="AK23"/>
  <c r="AJ23"/>
  <c r="AK22"/>
  <c r="AJ22"/>
  <c r="AK21"/>
  <c r="AL21" s="1"/>
  <c r="AJ21"/>
  <c r="AK20"/>
  <c r="AL20" s="1"/>
  <c r="AJ20"/>
  <c r="AK19"/>
  <c r="AL19" s="1"/>
  <c r="AJ19"/>
  <c r="AK18"/>
  <c r="AJ18"/>
  <c r="AK17"/>
  <c r="AJ17"/>
  <c r="AK16"/>
  <c r="AJ16"/>
  <c r="AK15"/>
  <c r="AL15" s="1"/>
  <c r="AJ15"/>
  <c r="AK14"/>
  <c r="AL14" s="1"/>
  <c r="AJ14"/>
  <c r="AK13"/>
  <c r="AL13" s="1"/>
  <c r="AJ13"/>
  <c r="AK12"/>
  <c r="AJ12"/>
  <c r="AK11"/>
  <c r="AJ11"/>
  <c r="AK10"/>
  <c r="AJ10"/>
  <c r="AK9"/>
  <c r="AL9" s="1"/>
  <c r="AJ9"/>
  <c r="C6"/>
  <c r="B4" i="10"/>
  <c r="H72"/>
  <c r="D72"/>
  <c r="H71"/>
  <c r="D71"/>
  <c r="H70"/>
  <c r="D70"/>
  <c r="H69"/>
  <c r="D69"/>
  <c r="H68"/>
  <c r="D68"/>
  <c r="H67"/>
  <c r="D67"/>
  <c r="H66"/>
  <c r="D66"/>
  <c r="H65"/>
  <c r="D65"/>
  <c r="H64"/>
  <c r="D64"/>
  <c r="AK53"/>
  <c r="AJ53"/>
  <c r="AK52"/>
  <c r="AJ52"/>
  <c r="AK51"/>
  <c r="AL51" s="1"/>
  <c r="AJ51"/>
  <c r="AK50"/>
  <c r="AL50" s="1"/>
  <c r="AJ50"/>
  <c r="AK49"/>
  <c r="AL49" s="1"/>
  <c r="AJ49"/>
  <c r="AK48"/>
  <c r="AJ48"/>
  <c r="AK47"/>
  <c r="AJ47"/>
  <c r="AK46"/>
  <c r="AJ46"/>
  <c r="AK45"/>
  <c r="AL45" s="1"/>
  <c r="AJ45"/>
  <c r="AK44"/>
  <c r="AL44" s="1"/>
  <c r="AJ44"/>
  <c r="AK43"/>
  <c r="AL43" s="1"/>
  <c r="AJ43"/>
  <c r="AK42"/>
  <c r="AJ42"/>
  <c r="AK41"/>
  <c r="AJ41"/>
  <c r="AK40"/>
  <c r="AJ40"/>
  <c r="AK39"/>
  <c r="AL39" s="1"/>
  <c r="AJ39"/>
  <c r="AK38"/>
  <c r="AL38" s="1"/>
  <c r="AJ38"/>
  <c r="AK37"/>
  <c r="AL37" s="1"/>
  <c r="AJ37"/>
  <c r="AK36"/>
  <c r="AJ36"/>
  <c r="AK35"/>
  <c r="AJ35"/>
  <c r="AK34"/>
  <c r="AJ34"/>
  <c r="AK33"/>
  <c r="AL33" s="1"/>
  <c r="AJ33"/>
  <c r="AK32"/>
  <c r="AL32" s="1"/>
  <c r="AJ32"/>
  <c r="AK31"/>
  <c r="AL31" s="1"/>
  <c r="AJ31"/>
  <c r="AK30"/>
  <c r="AJ30"/>
  <c r="AK29"/>
  <c r="AJ29"/>
  <c r="AK28"/>
  <c r="AJ28"/>
  <c r="AK27"/>
  <c r="AL27" s="1"/>
  <c r="AJ27"/>
  <c r="AK26"/>
  <c r="AL26" s="1"/>
  <c r="AJ26"/>
  <c r="AK25"/>
  <c r="AL25" s="1"/>
  <c r="AJ25"/>
  <c r="AK24"/>
  <c r="AJ24"/>
  <c r="AK23"/>
  <c r="AJ23"/>
  <c r="AK22"/>
  <c r="AJ22"/>
  <c r="AK21"/>
  <c r="AL21" s="1"/>
  <c r="AJ21"/>
  <c r="AK20"/>
  <c r="AL20" s="1"/>
  <c r="AJ20"/>
  <c r="AK19"/>
  <c r="AL19" s="1"/>
  <c r="AJ19"/>
  <c r="AK18"/>
  <c r="AJ18"/>
  <c r="AK17"/>
  <c r="AJ17"/>
  <c r="AK16"/>
  <c r="AJ16"/>
  <c r="AK15"/>
  <c r="AL15" s="1"/>
  <c r="AJ15"/>
  <c r="AK14"/>
  <c r="AL14" s="1"/>
  <c r="AJ14"/>
  <c r="AK13"/>
  <c r="AL13" s="1"/>
  <c r="AJ13"/>
  <c r="AK12"/>
  <c r="AJ12"/>
  <c r="AK11"/>
  <c r="AJ11"/>
  <c r="AK10"/>
  <c r="AJ10"/>
  <c r="AK9"/>
  <c r="AL9" s="1"/>
  <c r="AJ9"/>
  <c r="C6"/>
  <c r="B4" i="9"/>
  <c r="H72"/>
  <c r="D72"/>
  <c r="H71"/>
  <c r="D71"/>
  <c r="H70"/>
  <c r="D70"/>
  <c r="H69"/>
  <c r="D69"/>
  <c r="H68"/>
  <c r="D68"/>
  <c r="H67"/>
  <c r="D67"/>
  <c r="H66"/>
  <c r="D66"/>
  <c r="H65"/>
  <c r="D65"/>
  <c r="H64"/>
  <c r="D64"/>
  <c r="AK53"/>
  <c r="AJ53"/>
  <c r="AK52"/>
  <c r="AJ52"/>
  <c r="AK51"/>
  <c r="AL51" s="1"/>
  <c r="AJ51"/>
  <c r="AK50"/>
  <c r="AL50" s="1"/>
  <c r="AJ50"/>
  <c r="AK49"/>
  <c r="AL49" s="1"/>
  <c r="AJ49"/>
  <c r="AK48"/>
  <c r="AJ48"/>
  <c r="AK47"/>
  <c r="AJ47"/>
  <c r="AK46"/>
  <c r="AJ46"/>
  <c r="AK45"/>
  <c r="AL45" s="1"/>
  <c r="AJ45"/>
  <c r="AK44"/>
  <c r="AL44" s="1"/>
  <c r="AJ44"/>
  <c r="AK43"/>
  <c r="AL43" s="1"/>
  <c r="AJ43"/>
  <c r="AK42"/>
  <c r="AJ42"/>
  <c r="AK41"/>
  <c r="AJ41"/>
  <c r="AK40"/>
  <c r="AJ40"/>
  <c r="AK39"/>
  <c r="AL39" s="1"/>
  <c r="AJ39"/>
  <c r="AK38"/>
  <c r="AL38" s="1"/>
  <c r="AJ38"/>
  <c r="AK37"/>
  <c r="AL37" s="1"/>
  <c r="AJ37"/>
  <c r="AK36"/>
  <c r="AJ36"/>
  <c r="AK35"/>
  <c r="AJ35"/>
  <c r="AK34"/>
  <c r="AJ34"/>
  <c r="AK33"/>
  <c r="AL33" s="1"/>
  <c r="AJ33"/>
  <c r="AK32"/>
  <c r="AL32" s="1"/>
  <c r="AJ32"/>
  <c r="AK31"/>
  <c r="AL31" s="1"/>
  <c r="AJ31"/>
  <c r="AK30"/>
  <c r="AJ30"/>
  <c r="AK29"/>
  <c r="AJ29"/>
  <c r="AK28"/>
  <c r="AJ28"/>
  <c r="AK27"/>
  <c r="AL27" s="1"/>
  <c r="AJ27"/>
  <c r="AK26"/>
  <c r="AL26" s="1"/>
  <c r="AJ26"/>
  <c r="AK25"/>
  <c r="AL25" s="1"/>
  <c r="AJ25"/>
  <c r="AK24"/>
  <c r="AJ24"/>
  <c r="AK23"/>
  <c r="AJ23"/>
  <c r="AK22"/>
  <c r="AJ22"/>
  <c r="AK21"/>
  <c r="AL21" s="1"/>
  <c r="AJ21"/>
  <c r="AK20"/>
  <c r="AL20" s="1"/>
  <c r="AJ20"/>
  <c r="AK19"/>
  <c r="AL19" s="1"/>
  <c r="AJ19"/>
  <c r="AK18"/>
  <c r="AJ18"/>
  <c r="AK17"/>
  <c r="AJ17"/>
  <c r="AK16"/>
  <c r="AJ16"/>
  <c r="AK15"/>
  <c r="AL15" s="1"/>
  <c r="AJ15"/>
  <c r="AK14"/>
  <c r="AL14" s="1"/>
  <c r="AJ14"/>
  <c r="AK13"/>
  <c r="AL13" s="1"/>
  <c r="AJ13"/>
  <c r="AK12"/>
  <c r="AJ12"/>
  <c r="AK11"/>
  <c r="AJ11"/>
  <c r="AK10"/>
  <c r="AJ10"/>
  <c r="AK9"/>
  <c r="AL9" s="1"/>
  <c r="AJ9"/>
  <c r="C6"/>
  <c r="B4" i="8"/>
  <c r="H72"/>
  <c r="D72"/>
  <c r="H71"/>
  <c r="D71"/>
  <c r="H70"/>
  <c r="D70"/>
  <c r="H69"/>
  <c r="D69"/>
  <c r="H68"/>
  <c r="D68"/>
  <c r="H67"/>
  <c r="D67"/>
  <c r="H66"/>
  <c r="D66"/>
  <c r="H65"/>
  <c r="D65"/>
  <c r="H64"/>
  <c r="D64"/>
  <c r="AK53"/>
  <c r="AJ53"/>
  <c r="AK52"/>
  <c r="AJ52"/>
  <c r="AK51"/>
  <c r="AL51" s="1"/>
  <c r="AJ51"/>
  <c r="AK50"/>
  <c r="AL50" s="1"/>
  <c r="AJ50"/>
  <c r="AK49"/>
  <c r="AL49" s="1"/>
  <c r="AJ49"/>
  <c r="AK48"/>
  <c r="AJ48"/>
  <c r="AK47"/>
  <c r="AJ47"/>
  <c r="AK46"/>
  <c r="AJ46"/>
  <c r="AK45"/>
  <c r="AL45" s="1"/>
  <c r="AJ45"/>
  <c r="AK44"/>
  <c r="AL44" s="1"/>
  <c r="AJ44"/>
  <c r="AK43"/>
  <c r="AL43" s="1"/>
  <c r="AJ43"/>
  <c r="AK42"/>
  <c r="AJ42"/>
  <c r="AK41"/>
  <c r="AJ41"/>
  <c r="AK40"/>
  <c r="AJ40"/>
  <c r="AK39"/>
  <c r="AL39" s="1"/>
  <c r="AJ39"/>
  <c r="AK38"/>
  <c r="AL38" s="1"/>
  <c r="AJ38"/>
  <c r="AK37"/>
  <c r="AL37" s="1"/>
  <c r="AJ37"/>
  <c r="AK36"/>
  <c r="AJ36"/>
  <c r="AK35"/>
  <c r="AJ35"/>
  <c r="AK34"/>
  <c r="AJ34"/>
  <c r="AK33"/>
  <c r="AL33" s="1"/>
  <c r="AJ33"/>
  <c r="AK32"/>
  <c r="AL32" s="1"/>
  <c r="AJ32"/>
  <c r="AK31"/>
  <c r="AL31" s="1"/>
  <c r="AJ31"/>
  <c r="AK30"/>
  <c r="AJ30"/>
  <c r="AK29"/>
  <c r="AJ29"/>
  <c r="AK28"/>
  <c r="AJ28"/>
  <c r="AK27"/>
  <c r="AL27" s="1"/>
  <c r="AJ27"/>
  <c r="AK26"/>
  <c r="AL26" s="1"/>
  <c r="AJ26"/>
  <c r="AK25"/>
  <c r="AL25" s="1"/>
  <c r="AJ25"/>
  <c r="AK24"/>
  <c r="AJ24"/>
  <c r="AK23"/>
  <c r="AJ23"/>
  <c r="AK22"/>
  <c r="AJ22"/>
  <c r="AK21"/>
  <c r="AL21" s="1"/>
  <c r="AJ21"/>
  <c r="AK20"/>
  <c r="AL20" s="1"/>
  <c r="AJ20"/>
  <c r="AK19"/>
  <c r="AL19" s="1"/>
  <c r="AJ19"/>
  <c r="AK18"/>
  <c r="AJ18"/>
  <c r="AK17"/>
  <c r="AJ17"/>
  <c r="AK16"/>
  <c r="AJ16"/>
  <c r="AK15"/>
  <c r="AL15" s="1"/>
  <c r="AJ15"/>
  <c r="AK14"/>
  <c r="AL14" s="1"/>
  <c r="AJ14"/>
  <c r="AK13"/>
  <c r="AL13" s="1"/>
  <c r="AJ13"/>
  <c r="AK12"/>
  <c r="AJ12"/>
  <c r="AK11"/>
  <c r="AJ11"/>
  <c r="AK10"/>
  <c r="AJ10"/>
  <c r="AK9"/>
  <c r="AL9" s="1"/>
  <c r="AJ9"/>
  <c r="C6"/>
  <c r="B4" i="7"/>
  <c r="H72"/>
  <c r="D72"/>
  <c r="H71"/>
  <c r="D71"/>
  <c r="H70"/>
  <c r="D70"/>
  <c r="H69"/>
  <c r="D69"/>
  <c r="H68"/>
  <c r="D68"/>
  <c r="H67"/>
  <c r="D67"/>
  <c r="H66"/>
  <c r="D66"/>
  <c r="H65"/>
  <c r="D65"/>
  <c r="H64"/>
  <c r="D64"/>
  <c r="AK53"/>
  <c r="AJ53"/>
  <c r="AK52"/>
  <c r="AJ52"/>
  <c r="AK51"/>
  <c r="AL51" s="1"/>
  <c r="AJ51"/>
  <c r="AK50"/>
  <c r="AL50" s="1"/>
  <c r="AJ50"/>
  <c r="AK49"/>
  <c r="AL49" s="1"/>
  <c r="AJ49"/>
  <c r="AK48"/>
  <c r="AJ48"/>
  <c r="AK47"/>
  <c r="AJ47"/>
  <c r="AK46"/>
  <c r="AJ46"/>
  <c r="AK45"/>
  <c r="AL45" s="1"/>
  <c r="AJ45"/>
  <c r="AK44"/>
  <c r="AL44" s="1"/>
  <c r="AJ44"/>
  <c r="AK43"/>
  <c r="AL43" s="1"/>
  <c r="AJ43"/>
  <c r="AK42"/>
  <c r="AJ42"/>
  <c r="AK41"/>
  <c r="AJ41"/>
  <c r="AK40"/>
  <c r="AJ40"/>
  <c r="AK39"/>
  <c r="AL39" s="1"/>
  <c r="AJ39"/>
  <c r="AK38"/>
  <c r="AL38" s="1"/>
  <c r="AJ38"/>
  <c r="AK37"/>
  <c r="AL37" s="1"/>
  <c r="AJ37"/>
  <c r="AK36"/>
  <c r="AJ36"/>
  <c r="AK35"/>
  <c r="AJ35"/>
  <c r="AK34"/>
  <c r="AJ34"/>
  <c r="AK33"/>
  <c r="AL33" s="1"/>
  <c r="AJ33"/>
  <c r="AK32"/>
  <c r="AL32" s="1"/>
  <c r="AJ32"/>
  <c r="AK31"/>
  <c r="AL31" s="1"/>
  <c r="AJ31"/>
  <c r="AK30"/>
  <c r="AJ30"/>
  <c r="AK29"/>
  <c r="AJ29"/>
  <c r="AK28"/>
  <c r="AJ28"/>
  <c r="AK27"/>
  <c r="AL27" s="1"/>
  <c r="AJ27"/>
  <c r="AK26"/>
  <c r="AL26" s="1"/>
  <c r="AJ26"/>
  <c r="AK25"/>
  <c r="AL25" s="1"/>
  <c r="AJ25"/>
  <c r="AK24"/>
  <c r="AJ24"/>
  <c r="AK23"/>
  <c r="AJ23"/>
  <c r="AK22"/>
  <c r="AJ22"/>
  <c r="AK21"/>
  <c r="AL21" s="1"/>
  <c r="AJ21"/>
  <c r="AK20"/>
  <c r="AL20" s="1"/>
  <c r="AJ20"/>
  <c r="AK19"/>
  <c r="AL19" s="1"/>
  <c r="AJ19"/>
  <c r="AK18"/>
  <c r="AJ18"/>
  <c r="AK17"/>
  <c r="AJ17"/>
  <c r="AK16"/>
  <c r="AJ16"/>
  <c r="AK15"/>
  <c r="AL15" s="1"/>
  <c r="AJ15"/>
  <c r="AK14"/>
  <c r="AL14" s="1"/>
  <c r="AJ14"/>
  <c r="AK13"/>
  <c r="AL13" s="1"/>
  <c r="AJ13"/>
  <c r="AK12"/>
  <c r="AJ12"/>
  <c r="AK11"/>
  <c r="AJ11"/>
  <c r="AK10"/>
  <c r="AJ10"/>
  <c r="AK9"/>
  <c r="AL9" s="1"/>
  <c r="AJ9"/>
  <c r="C6"/>
  <c r="B4" i="6"/>
  <c r="H72"/>
  <c r="D72"/>
  <c r="H71"/>
  <c r="D71"/>
  <c r="H70"/>
  <c r="D70"/>
  <c r="H69"/>
  <c r="D69"/>
  <c r="H68"/>
  <c r="D68"/>
  <c r="H67"/>
  <c r="D67"/>
  <c r="H66"/>
  <c r="D66"/>
  <c r="H65"/>
  <c r="D65"/>
  <c r="H64"/>
  <c r="D64"/>
  <c r="AK53"/>
  <c r="AJ53"/>
  <c r="AK52"/>
  <c r="AJ52"/>
  <c r="AK51"/>
  <c r="AL51" s="1"/>
  <c r="AJ51"/>
  <c r="AK50"/>
  <c r="AL50" s="1"/>
  <c r="AJ50"/>
  <c r="AK49"/>
  <c r="AL49" s="1"/>
  <c r="AJ49"/>
  <c r="AK48"/>
  <c r="AJ48"/>
  <c r="AK47"/>
  <c r="AJ47"/>
  <c r="AK46"/>
  <c r="AJ46"/>
  <c r="AK45"/>
  <c r="AL45" s="1"/>
  <c r="AJ45"/>
  <c r="AK44"/>
  <c r="AL44" s="1"/>
  <c r="AJ44"/>
  <c r="AK43"/>
  <c r="AL43" s="1"/>
  <c r="AJ43"/>
  <c r="AK42"/>
  <c r="AJ42"/>
  <c r="AK41"/>
  <c r="AJ41"/>
  <c r="AK40"/>
  <c r="AJ40"/>
  <c r="AK39"/>
  <c r="AL39" s="1"/>
  <c r="AJ39"/>
  <c r="AK38"/>
  <c r="AL38" s="1"/>
  <c r="AJ38"/>
  <c r="AK37"/>
  <c r="AL37" s="1"/>
  <c r="AJ37"/>
  <c r="AK36"/>
  <c r="AJ36"/>
  <c r="AK35"/>
  <c r="AJ35"/>
  <c r="AK34"/>
  <c r="AJ34"/>
  <c r="AK33"/>
  <c r="AL33" s="1"/>
  <c r="AJ33"/>
  <c r="AK32"/>
  <c r="AL32" s="1"/>
  <c r="AJ32"/>
  <c r="AK31"/>
  <c r="AL31" s="1"/>
  <c r="AJ31"/>
  <c r="AK30"/>
  <c r="AJ30"/>
  <c r="AK29"/>
  <c r="AJ29"/>
  <c r="AK28"/>
  <c r="AJ28"/>
  <c r="AK27"/>
  <c r="AL27" s="1"/>
  <c r="AJ27"/>
  <c r="AK26"/>
  <c r="AL26" s="1"/>
  <c r="AJ26"/>
  <c r="AK25"/>
  <c r="AL25" s="1"/>
  <c r="AJ25"/>
  <c r="AK24"/>
  <c r="AJ24"/>
  <c r="AK23"/>
  <c r="AJ23"/>
  <c r="AK22"/>
  <c r="AJ22"/>
  <c r="AK21"/>
  <c r="AL21" s="1"/>
  <c r="AJ21"/>
  <c r="AK20"/>
  <c r="AL20" s="1"/>
  <c r="AJ20"/>
  <c r="AK19"/>
  <c r="AL19" s="1"/>
  <c r="AJ19"/>
  <c r="AK18"/>
  <c r="AJ18"/>
  <c r="AK17"/>
  <c r="AJ17"/>
  <c r="AK16"/>
  <c r="AJ16"/>
  <c r="AK15"/>
  <c r="AL15" s="1"/>
  <c r="AJ15"/>
  <c r="AK14"/>
  <c r="AL14" s="1"/>
  <c r="AJ14"/>
  <c r="AK13"/>
  <c r="AL13" s="1"/>
  <c r="AJ13"/>
  <c r="AK12"/>
  <c r="AJ12"/>
  <c r="AK11"/>
  <c r="AJ11"/>
  <c r="AK10"/>
  <c r="AJ10"/>
  <c r="AK9"/>
  <c r="AL9" s="1"/>
  <c r="AJ9"/>
  <c r="C6"/>
  <c r="B4" i="5"/>
  <c r="H72"/>
  <c r="D72"/>
  <c r="H71"/>
  <c r="D71"/>
  <c r="H70"/>
  <c r="D70"/>
  <c r="H69"/>
  <c r="D69"/>
  <c r="H68"/>
  <c r="D68"/>
  <c r="H67"/>
  <c r="D67"/>
  <c r="H66"/>
  <c r="D66"/>
  <c r="H65"/>
  <c r="D65"/>
  <c r="H64"/>
  <c r="D64"/>
  <c r="AK53"/>
  <c r="AJ53"/>
  <c r="AK52"/>
  <c r="AJ52"/>
  <c r="AK51"/>
  <c r="AL51" s="1"/>
  <c r="AJ51"/>
  <c r="AK50"/>
  <c r="AJ50"/>
  <c r="AK49"/>
  <c r="AL49" s="1"/>
  <c r="AJ49"/>
  <c r="AK48"/>
  <c r="AJ48"/>
  <c r="AK47"/>
  <c r="AJ47"/>
  <c r="AK46"/>
  <c r="AJ46"/>
  <c r="AK45"/>
  <c r="AL45" s="1"/>
  <c r="AJ45"/>
  <c r="AK44"/>
  <c r="AJ44"/>
  <c r="AK43"/>
  <c r="AL43" s="1"/>
  <c r="AJ43"/>
  <c r="AK42"/>
  <c r="AJ42"/>
  <c r="AK41"/>
  <c r="AJ41"/>
  <c r="AK40"/>
  <c r="AJ40"/>
  <c r="AK39"/>
  <c r="AL39" s="1"/>
  <c r="AJ39"/>
  <c r="AK38"/>
  <c r="AJ38"/>
  <c r="AK37"/>
  <c r="AL37" s="1"/>
  <c r="AJ37"/>
  <c r="AK36"/>
  <c r="AJ36"/>
  <c r="AK35"/>
  <c r="AJ35"/>
  <c r="AK34"/>
  <c r="AJ34"/>
  <c r="AK33"/>
  <c r="AL33" s="1"/>
  <c r="AJ33"/>
  <c r="AK32"/>
  <c r="AJ32"/>
  <c r="AK31"/>
  <c r="AL31" s="1"/>
  <c r="AJ31"/>
  <c r="AK30"/>
  <c r="AJ30"/>
  <c r="AK29"/>
  <c r="AJ29"/>
  <c r="AK28"/>
  <c r="AJ28"/>
  <c r="AK27"/>
  <c r="AL27" s="1"/>
  <c r="AJ27"/>
  <c r="AK26"/>
  <c r="AJ26"/>
  <c r="AK25"/>
  <c r="AL25" s="1"/>
  <c r="AJ25"/>
  <c r="AK24"/>
  <c r="AJ24"/>
  <c r="AK23"/>
  <c r="AJ23"/>
  <c r="AK22"/>
  <c r="AJ22"/>
  <c r="AK21"/>
  <c r="AL21" s="1"/>
  <c r="AJ21"/>
  <c r="AK20"/>
  <c r="AL20" s="1"/>
  <c r="AJ20"/>
  <c r="AK19"/>
  <c r="AJ19"/>
  <c r="AK18"/>
  <c r="AJ18"/>
  <c r="AK17"/>
  <c r="AJ17"/>
  <c r="AK16"/>
  <c r="AJ16"/>
  <c r="AK15"/>
  <c r="AL15" s="1"/>
  <c r="AJ15"/>
  <c r="AK14"/>
  <c r="AL14" s="1"/>
  <c r="AJ14"/>
  <c r="AK13"/>
  <c r="AL13" s="1"/>
  <c r="AJ13"/>
  <c r="AK12"/>
  <c r="AJ12"/>
  <c r="AK11"/>
  <c r="AJ11"/>
  <c r="AK10"/>
  <c r="AJ10"/>
  <c r="AK9"/>
  <c r="AL9" s="1"/>
  <c r="AJ9"/>
  <c r="C6"/>
  <c r="B4" i="4"/>
  <c r="H72"/>
  <c r="D72"/>
  <c r="H71"/>
  <c r="D71"/>
  <c r="H70"/>
  <c r="D70"/>
  <c r="H69"/>
  <c r="D69"/>
  <c r="H68"/>
  <c r="D68"/>
  <c r="H67"/>
  <c r="D67"/>
  <c r="H66"/>
  <c r="D66"/>
  <c r="H65"/>
  <c r="D65"/>
  <c r="H64"/>
  <c r="D64"/>
  <c r="AK53"/>
  <c r="AJ53"/>
  <c r="AK52"/>
  <c r="AJ52"/>
  <c r="AK51"/>
  <c r="AL51" s="1"/>
  <c r="AJ51"/>
  <c r="AK50"/>
  <c r="AL50" s="1"/>
  <c r="AJ50"/>
  <c r="AK49"/>
  <c r="AL49" s="1"/>
  <c r="AJ49"/>
  <c r="AK48"/>
  <c r="AJ48"/>
  <c r="AK47"/>
  <c r="AJ47"/>
  <c r="AK46"/>
  <c r="AJ46"/>
  <c r="AK45"/>
  <c r="AL45" s="1"/>
  <c r="AJ45"/>
  <c r="AK44"/>
  <c r="AL44" s="1"/>
  <c r="AJ44"/>
  <c r="AK43"/>
  <c r="AL43" s="1"/>
  <c r="AJ43"/>
  <c r="AK42"/>
  <c r="AJ42"/>
  <c r="AK41"/>
  <c r="AJ41"/>
  <c r="AK40"/>
  <c r="AJ40"/>
  <c r="AK39"/>
  <c r="AL39" s="1"/>
  <c r="AJ39"/>
  <c r="AK38"/>
  <c r="AL38" s="1"/>
  <c r="AJ38"/>
  <c r="AK37"/>
  <c r="AL37" s="1"/>
  <c r="AJ37"/>
  <c r="AK36"/>
  <c r="AJ36"/>
  <c r="AK35"/>
  <c r="AJ35"/>
  <c r="AK34"/>
  <c r="AJ34"/>
  <c r="AK33"/>
  <c r="AL33" s="1"/>
  <c r="AJ33"/>
  <c r="AK32"/>
  <c r="AL32" s="1"/>
  <c r="AJ32"/>
  <c r="AK31"/>
  <c r="AL31" s="1"/>
  <c r="AJ31"/>
  <c r="AK30"/>
  <c r="AJ30"/>
  <c r="AK29"/>
  <c r="AJ29"/>
  <c r="AK28"/>
  <c r="AJ28"/>
  <c r="AK27"/>
  <c r="AL27" s="1"/>
  <c r="AJ27"/>
  <c r="AK26"/>
  <c r="AL26" s="1"/>
  <c r="AJ26"/>
  <c r="AK25"/>
  <c r="AL25" s="1"/>
  <c r="AJ25"/>
  <c r="AK24"/>
  <c r="AJ24"/>
  <c r="AK23"/>
  <c r="AJ23"/>
  <c r="AK22"/>
  <c r="AJ22"/>
  <c r="AK21"/>
  <c r="AL21" s="1"/>
  <c r="AJ21"/>
  <c r="AK20"/>
  <c r="AL20" s="1"/>
  <c r="AJ20"/>
  <c r="AK19"/>
  <c r="AL19" s="1"/>
  <c r="AJ19"/>
  <c r="AK18"/>
  <c r="AJ18"/>
  <c r="AK17"/>
  <c r="AJ17"/>
  <c r="AK16"/>
  <c r="AJ16"/>
  <c r="AK15"/>
  <c r="AL15" s="1"/>
  <c r="AJ15"/>
  <c r="AK14"/>
  <c r="AJ14"/>
  <c r="AC6" i="16" s="1"/>
  <c r="AK13" i="4"/>
  <c r="AJ13"/>
  <c r="AB6" i="16" s="1"/>
  <c r="AK12" i="4"/>
  <c r="AJ12"/>
  <c r="AA6" i="16" s="1"/>
  <c r="AK11" i="4"/>
  <c r="AJ11"/>
  <c r="AC5" i="16" s="1"/>
  <c r="AK10" i="4"/>
  <c r="AJ10"/>
  <c r="AB5" i="16" s="1"/>
  <c r="AK9" i="4"/>
  <c r="AJ9"/>
  <c r="AA5" i="16" s="1"/>
  <c r="C6" i="4"/>
  <c r="H72" i="3"/>
  <c r="H71"/>
  <c r="H70"/>
  <c r="H69"/>
  <c r="H68"/>
  <c r="H67"/>
  <c r="H66"/>
  <c r="H65"/>
  <c r="H64"/>
  <c r="D72"/>
  <c r="D71"/>
  <c r="D70"/>
  <c r="D69"/>
  <c r="D68"/>
  <c r="D67"/>
  <c r="D66"/>
  <c r="D65"/>
  <c r="D64"/>
  <c r="AL52" i="14" l="1"/>
  <c r="AL13" i="4"/>
  <c r="AL14"/>
  <c r="AL9"/>
  <c r="AL10" i="12"/>
  <c r="AL12"/>
  <c r="AH12" s="1"/>
  <c r="AL22"/>
  <c r="AL24"/>
  <c r="AH30" s="1"/>
  <c r="AL34"/>
  <c r="AL36"/>
  <c r="AH42" s="1"/>
  <c r="AL16" i="14"/>
  <c r="AL18"/>
  <c r="AH21" s="1"/>
  <c r="AL40"/>
  <c r="AL42"/>
  <c r="AH48" s="1"/>
  <c r="AL23" i="10"/>
  <c r="AL47"/>
  <c r="AL10" i="11"/>
  <c r="AL12"/>
  <c r="AH15" s="1"/>
  <c r="AL16"/>
  <c r="AL18"/>
  <c r="AL34"/>
  <c r="AL36"/>
  <c r="AH42" s="1"/>
  <c r="AL40"/>
  <c r="AL42"/>
  <c r="AH48" s="1"/>
  <c r="AL46"/>
  <c r="AL48"/>
  <c r="AL52"/>
  <c r="AL53" i="12"/>
  <c r="AL10" i="13"/>
  <c r="AL20"/>
  <c r="AL22"/>
  <c r="AL32"/>
  <c r="AL34"/>
  <c r="AL11" i="14"/>
  <c r="AL35"/>
  <c r="AL47"/>
  <c r="AL28" i="4"/>
  <c r="AL30"/>
  <c r="AH36" s="1"/>
  <c r="AL34"/>
  <c r="AL36"/>
  <c r="AH42" s="1"/>
  <c r="AL40"/>
  <c r="AL42"/>
  <c r="AH48" s="1"/>
  <c r="AL46"/>
  <c r="AL48"/>
  <c r="AL52"/>
  <c r="AL11" i="5"/>
  <c r="AL41"/>
  <c r="AL47"/>
  <c r="AL53"/>
  <c r="AL16" i="6"/>
  <c r="AL18"/>
  <c r="AL28"/>
  <c r="AL30"/>
  <c r="AH36" s="1"/>
  <c r="AL52"/>
  <c r="AL11" i="7"/>
  <c r="AL23"/>
  <c r="AL35"/>
  <c r="AL41"/>
  <c r="AL22" i="8"/>
  <c r="AL24"/>
  <c r="AH30" s="1"/>
  <c r="AL17" i="9"/>
  <c r="AL29"/>
  <c r="AL41"/>
  <c r="AL47"/>
  <c r="AL53"/>
  <c r="AL16" i="10"/>
  <c r="AL18"/>
  <c r="AL11" i="4"/>
  <c r="AL17"/>
  <c r="AL23"/>
  <c r="AL29"/>
  <c r="AL35"/>
  <c r="AL53"/>
  <c r="AL35" i="6"/>
  <c r="AL47"/>
  <c r="AL22" i="7"/>
  <c r="AL24"/>
  <c r="AH30" s="1"/>
  <c r="AL28"/>
  <c r="AL30"/>
  <c r="AH36" s="1"/>
  <c r="AL34"/>
  <c r="AL36"/>
  <c r="AH42" s="1"/>
  <c r="AL40"/>
  <c r="AL42"/>
  <c r="AH48" s="1"/>
  <c r="AL17" i="8"/>
  <c r="AL23" i="11"/>
  <c r="AL35"/>
  <c r="AL47"/>
  <c r="AL53"/>
  <c r="AL10" i="4"/>
  <c r="AL12"/>
  <c r="AL16" i="5"/>
  <c r="AL18"/>
  <c r="AL28"/>
  <c r="AL30"/>
  <c r="AL32"/>
  <c r="AL34"/>
  <c r="AL36"/>
  <c r="AL38"/>
  <c r="AL40"/>
  <c r="AL42"/>
  <c r="AL44"/>
  <c r="AL52"/>
  <c r="AL11" i="6"/>
  <c r="AL47" i="7"/>
  <c r="AL53"/>
  <c r="AL10" i="8"/>
  <c r="AL12"/>
  <c r="AH12" s="1"/>
  <c r="AL41"/>
  <c r="AL53"/>
  <c r="AL10" i="9"/>
  <c r="AL12"/>
  <c r="AH12" s="1"/>
  <c r="AL28"/>
  <c r="AL30"/>
  <c r="AH36" s="1"/>
  <c r="AL34"/>
  <c r="AL36"/>
  <c r="AL40"/>
  <c r="AL42"/>
  <c r="AH48" s="1"/>
  <c r="AL46"/>
  <c r="AL48"/>
  <c r="AL28" i="10"/>
  <c r="AL30"/>
  <c r="AH36" s="1"/>
  <c r="AL29" i="12"/>
  <c r="AL25" i="13"/>
  <c r="AL27"/>
  <c r="AL29"/>
  <c r="AL31"/>
  <c r="AL33"/>
  <c r="AL43"/>
  <c r="AL45"/>
  <c r="AL47"/>
  <c r="AH42" i="9"/>
  <c r="AH24" i="7"/>
  <c r="AL16" i="4"/>
  <c r="AL18"/>
  <c r="AL22"/>
  <c r="AL24"/>
  <c r="AH30" s="1"/>
  <c r="AL41"/>
  <c r="AL47"/>
  <c r="AL23" i="5"/>
  <c r="AL29"/>
  <c r="AL23" i="6"/>
  <c r="AL40"/>
  <c r="AL42"/>
  <c r="AH48" s="1"/>
  <c r="AL16" i="7"/>
  <c r="AL18"/>
  <c r="AL29"/>
  <c r="AL46"/>
  <c r="AL48"/>
  <c r="AL52"/>
  <c r="AL46" i="8"/>
  <c r="AL48"/>
  <c r="AL11" i="9"/>
  <c r="AL22"/>
  <c r="AL24"/>
  <c r="AH30" s="1"/>
  <c r="AL35"/>
  <c r="AL52"/>
  <c r="AL11" i="10"/>
  <c r="AL52"/>
  <c r="AL11" i="11"/>
  <c r="AL17"/>
  <c r="AL28"/>
  <c r="AL30"/>
  <c r="AH36" s="1"/>
  <c r="AL41"/>
  <c r="AL17" i="12"/>
  <c r="AL13" i="13"/>
  <c r="AL15"/>
  <c r="AL38"/>
  <c r="AL40"/>
  <c r="AL51"/>
  <c r="AL53"/>
  <c r="AH24" i="6"/>
  <c r="AH24" i="8"/>
  <c r="AH24" i="4"/>
  <c r="AL10" i="5"/>
  <c r="AL12"/>
  <c r="AH18" s="1"/>
  <c r="AL17"/>
  <c r="AL19"/>
  <c r="AH24" s="1"/>
  <c r="AL22"/>
  <c r="AL24"/>
  <c r="AL26"/>
  <c r="AL35"/>
  <c r="AL46"/>
  <c r="AL48"/>
  <c r="AL50"/>
  <c r="AL10" i="6"/>
  <c r="AL12"/>
  <c r="AH12" s="1"/>
  <c r="AL17"/>
  <c r="AL22"/>
  <c r="AL24"/>
  <c r="AH30" s="1"/>
  <c r="AL29"/>
  <c r="AL34"/>
  <c r="AL36"/>
  <c r="AH42" s="1"/>
  <c r="AL41"/>
  <c r="AL46"/>
  <c r="AL48"/>
  <c r="AL10" i="7"/>
  <c r="AL12"/>
  <c r="AH18" s="1"/>
  <c r="AL17"/>
  <c r="AL29" i="8"/>
  <c r="AL34"/>
  <c r="AL36"/>
  <c r="AH42" s="1"/>
  <c r="AL16" i="9"/>
  <c r="AL18"/>
  <c r="AL23"/>
  <c r="AL35" i="10"/>
  <c r="AL40"/>
  <c r="AL42"/>
  <c r="AH48" s="1"/>
  <c r="AL22" i="11"/>
  <c r="AL24"/>
  <c r="AH30" s="1"/>
  <c r="AL29"/>
  <c r="AL41" i="12"/>
  <c r="AL46"/>
  <c r="AL48"/>
  <c r="AL37" i="13"/>
  <c r="AL39"/>
  <c r="AL41"/>
  <c r="AL50"/>
  <c r="AL52"/>
  <c r="AH24" i="14"/>
  <c r="AL23"/>
  <c r="AL28"/>
  <c r="AL30"/>
  <c r="AH36" s="1"/>
  <c r="AL53" i="6"/>
  <c r="AL11" i="8"/>
  <c r="AL16"/>
  <c r="AL18"/>
  <c r="AL23"/>
  <c r="AL28"/>
  <c r="AL30"/>
  <c r="AH36" s="1"/>
  <c r="AL35"/>
  <c r="AL40"/>
  <c r="AL42"/>
  <c r="AH48" s="1"/>
  <c r="AL47"/>
  <c r="AL52"/>
  <c r="AH24" i="9"/>
  <c r="AL10" i="10"/>
  <c r="AL12"/>
  <c r="AH18" s="1"/>
  <c r="AL17"/>
  <c r="AL22"/>
  <c r="AL24"/>
  <c r="AH30" s="1"/>
  <c r="AL29"/>
  <c r="AL34"/>
  <c r="AL36"/>
  <c r="AH42" s="1"/>
  <c r="AL41"/>
  <c r="AL46"/>
  <c r="AL48"/>
  <c r="AL53"/>
  <c r="AL11" i="12"/>
  <c r="AL16"/>
  <c r="AL18"/>
  <c r="AL23"/>
  <c r="AL28"/>
  <c r="AL30"/>
  <c r="AH36" s="1"/>
  <c r="AL35"/>
  <c r="AL40"/>
  <c r="AL42"/>
  <c r="AH48" s="1"/>
  <c r="AL47"/>
  <c r="AL52"/>
  <c r="AL9" i="13"/>
  <c r="AL14"/>
  <c r="AL16"/>
  <c r="AL19"/>
  <c r="AL21"/>
  <c r="AL26"/>
  <c r="AL28"/>
  <c r="AL44"/>
  <c r="AL46"/>
  <c r="AL10" i="14"/>
  <c r="AL12"/>
  <c r="AH18" s="1"/>
  <c r="AL17"/>
  <c r="AL22"/>
  <c r="AL24"/>
  <c r="AH30" s="1"/>
  <c r="AL29"/>
  <c r="AL34"/>
  <c r="AL36"/>
  <c r="AH42" s="1"/>
  <c r="AL41"/>
  <c r="AL46"/>
  <c r="AL48"/>
  <c r="AL53"/>
  <c r="O133"/>
  <c r="D6"/>
  <c r="C5"/>
  <c r="O132"/>
  <c r="O133" i="13"/>
  <c r="D6"/>
  <c r="C5"/>
  <c r="O132"/>
  <c r="AH24" i="12"/>
  <c r="O133"/>
  <c r="D6"/>
  <c r="C5"/>
  <c r="O132"/>
  <c r="AH24" i="11"/>
  <c r="O133"/>
  <c r="D6"/>
  <c r="C5"/>
  <c r="O132"/>
  <c r="AH24" i="10"/>
  <c r="O133"/>
  <c r="D6"/>
  <c r="C5"/>
  <c r="O132"/>
  <c r="O133" i="9"/>
  <c r="D6"/>
  <c r="C5"/>
  <c r="O133" i="8"/>
  <c r="D6"/>
  <c r="C5"/>
  <c r="O132"/>
  <c r="O133" i="7"/>
  <c r="D6"/>
  <c r="C5"/>
  <c r="O132"/>
  <c r="O133" i="6"/>
  <c r="D6"/>
  <c r="C5"/>
  <c r="O132"/>
  <c r="O133" i="5"/>
  <c r="D6"/>
  <c r="C5"/>
  <c r="O132"/>
  <c r="O133" i="4"/>
  <c r="D6"/>
  <c r="C5"/>
  <c r="O132"/>
  <c r="B4" i="3"/>
  <c r="AJ27"/>
  <c r="AJ53"/>
  <c r="AL52"/>
  <c r="AJ52"/>
  <c r="AJ51"/>
  <c r="AJ50"/>
  <c r="AJ49"/>
  <c r="AL48"/>
  <c r="AJ48"/>
  <c r="AJ47"/>
  <c r="AJ46"/>
  <c r="AJ45"/>
  <c r="AJ44"/>
  <c r="AJ43"/>
  <c r="AJ42"/>
  <c r="AJ41"/>
  <c r="Z15" i="16" s="1"/>
  <c r="AJ40" i="3"/>
  <c r="Y15" i="16" s="1"/>
  <c r="AJ39" i="3"/>
  <c r="X15" i="16" s="1"/>
  <c r="AJ38" i="3"/>
  <c r="AJ37"/>
  <c r="AJ36"/>
  <c r="AJ35"/>
  <c r="AJ34"/>
  <c r="AJ33"/>
  <c r="AJ32"/>
  <c r="AJ31"/>
  <c r="AJ30"/>
  <c r="AK18"/>
  <c r="AK15"/>
  <c r="AK12"/>
  <c r="AK11"/>
  <c r="AK10"/>
  <c r="AJ29"/>
  <c r="AJ28"/>
  <c r="AJ25"/>
  <c r="Y10" i="16" s="1"/>
  <c r="AJ26" i="3"/>
  <c r="Z10" i="16" s="1"/>
  <c r="AJ24" i="3"/>
  <c r="X10" i="16" s="1"/>
  <c r="AJ20" i="3"/>
  <c r="Z8" i="16" s="1"/>
  <c r="AJ19" i="3"/>
  <c r="Y8" i="16" s="1"/>
  <c r="AJ18" i="3"/>
  <c r="X8" i="16" s="1"/>
  <c r="AJ17" i="3"/>
  <c r="Z7" i="16" s="1"/>
  <c r="AJ16" i="3"/>
  <c r="Y7" i="16" s="1"/>
  <c r="AJ15" i="3"/>
  <c r="X7" i="16" s="1"/>
  <c r="AJ14" i="3"/>
  <c r="Z6" i="16" s="1"/>
  <c r="AJ13" i="3"/>
  <c r="Y6" i="16" s="1"/>
  <c r="AJ12" i="3"/>
  <c r="X6" i="16" s="1"/>
  <c r="AJ11" i="3"/>
  <c r="Z5" i="16" s="1"/>
  <c r="AJ10" i="3"/>
  <c r="Y5" i="16" s="1"/>
  <c r="AJ9" i="3"/>
  <c r="X5" i="16" s="1"/>
  <c r="F9"/>
  <c r="F11"/>
  <c r="F10"/>
  <c r="H13" l="1" a="1"/>
  <c r="H13" s="1"/>
  <c r="AH39" i="7"/>
  <c r="AH9" i="11"/>
  <c r="AH39" i="13"/>
  <c r="AH9" i="6"/>
  <c r="AH36" i="13"/>
  <c r="AH51" i="9"/>
  <c r="AH33"/>
  <c r="AH15" i="12"/>
  <c r="AH9" i="14"/>
  <c r="AH33" i="6"/>
  <c r="AH15"/>
  <c r="AH12" i="11"/>
  <c r="AH18" i="4"/>
  <c r="AH18" i="12"/>
  <c r="AH33" i="4"/>
  <c r="AH51" i="14"/>
  <c r="AH9" i="13"/>
  <c r="AH45" i="14"/>
  <c r="AH9" i="12"/>
  <c r="AH51" i="11"/>
  <c r="AH39" i="12"/>
  <c r="AH39" i="14"/>
  <c r="AH51" i="12"/>
  <c r="AH33"/>
  <c r="AH9" i="8"/>
  <c r="AH21" i="10"/>
  <c r="AH21" i="6"/>
  <c r="AH15" i="4"/>
  <c r="AH27" i="13"/>
  <c r="AH27" i="12"/>
  <c r="AH27" i="10"/>
  <c r="AH45" i="11"/>
  <c r="AH39" i="4"/>
  <c r="AH18" i="11"/>
  <c r="AH21" i="7"/>
  <c r="AH45"/>
  <c r="AH21" i="11"/>
  <c r="AH9" i="5"/>
  <c r="AH27" i="7"/>
  <c r="AH12"/>
  <c r="AH12" i="4"/>
  <c r="AH18" i="8"/>
  <c r="AH15" i="13"/>
  <c r="AH33" i="11"/>
  <c r="AH27" i="9"/>
  <c r="AH27" i="6"/>
  <c r="AH45" i="4"/>
  <c r="AH21"/>
  <c r="AH33" i="5"/>
  <c r="AH9" i="4"/>
  <c r="AH39" i="11"/>
  <c r="AH27" i="4"/>
  <c r="AH27" i="8"/>
  <c r="AH51" i="4"/>
  <c r="AH18" i="9"/>
  <c r="AH51" i="10"/>
  <c r="AH51" i="8"/>
  <c r="AH51" i="6"/>
  <c r="AH51" i="5"/>
  <c r="AH9" i="9"/>
  <c r="AH21" i="5"/>
  <c r="AH48"/>
  <c r="AH15" i="14"/>
  <c r="AH12" i="13"/>
  <c r="AH9" i="10"/>
  <c r="AH33" i="8"/>
  <c r="AH39" i="5"/>
  <c r="AH45"/>
  <c r="AH45" i="9"/>
  <c r="AH12" i="5"/>
  <c r="AH45" i="8"/>
  <c r="AH27" i="11"/>
  <c r="AH9" i="7"/>
  <c r="AH48" i="13"/>
  <c r="AH24"/>
  <c r="AH39" i="8"/>
  <c r="AH39" i="6"/>
  <c r="AH30" i="5"/>
  <c r="AH51" i="7"/>
  <c r="AH36" i="5"/>
  <c r="AH15" i="7"/>
  <c r="AH33" i="13"/>
  <c r="AH33" i="10"/>
  <c r="AH45"/>
  <c r="AH33" i="7"/>
  <c r="AH45" i="6"/>
  <c r="AH42" i="5"/>
  <c r="AH30" i="13"/>
  <c r="AH18"/>
  <c r="AH18" i="6"/>
  <c r="AH15" i="8"/>
  <c r="AH15" i="9"/>
  <c r="AH51" i="13"/>
  <c r="AH21"/>
  <c r="AH15" i="10"/>
  <c r="AH12" i="14"/>
  <c r="AH39" i="10"/>
  <c r="AH21" i="8"/>
  <c r="AH42" i="13"/>
  <c r="AH39" i="9"/>
  <c r="AH15" i="5"/>
  <c r="AH27" i="14"/>
  <c r="AH45" i="12"/>
  <c r="AH21"/>
  <c r="AH33" i="14"/>
  <c r="AH21" i="9"/>
  <c r="AH27" i="5"/>
  <c r="AH45" i="13"/>
  <c r="AH12" i="10"/>
  <c r="E6" i="14"/>
  <c r="D5"/>
  <c r="E6" i="13"/>
  <c r="D5"/>
  <c r="E6" i="12"/>
  <c r="D5"/>
  <c r="E6" i="11"/>
  <c r="D5"/>
  <c r="E6" i="10"/>
  <c r="D5"/>
  <c r="E6" i="9"/>
  <c r="D5"/>
  <c r="E6" i="8"/>
  <c r="D5"/>
  <c r="E6" i="7"/>
  <c r="D5"/>
  <c r="E6" i="6"/>
  <c r="D5"/>
  <c r="E6" i="5"/>
  <c r="D5"/>
  <c r="E6" i="4"/>
  <c r="D5"/>
  <c r="AL51" i="3"/>
  <c r="AL47"/>
  <c r="AL49"/>
  <c r="AL53"/>
  <c r="AL50"/>
  <c r="AL39"/>
  <c r="AL43"/>
  <c r="AL44"/>
  <c r="AL46"/>
  <c r="AL42"/>
  <c r="AL45"/>
  <c r="AL41"/>
  <c r="AL38"/>
  <c r="AL40"/>
  <c r="AL36"/>
  <c r="AL24"/>
  <c r="AL35"/>
  <c r="AL37"/>
  <c r="AL33"/>
  <c r="AL32"/>
  <c r="AL34"/>
  <c r="AL27"/>
  <c r="AL30"/>
  <c r="AL28"/>
  <c r="AL31"/>
  <c r="AL25"/>
  <c r="AL29"/>
  <c r="AL17"/>
  <c r="AL26"/>
  <c r="AL19"/>
  <c r="AL16"/>
  <c r="AL12"/>
  <c r="AL10"/>
  <c r="C6"/>
  <c r="A19" i="1"/>
  <c r="A18"/>
  <c r="A17"/>
  <c r="A16"/>
  <c r="A13"/>
  <c r="A15" s="1"/>
  <c r="A12"/>
  <c r="A11"/>
  <c r="AH54" i="11" l="1"/>
  <c r="AH54" i="6"/>
  <c r="AH54" i="7"/>
  <c r="AH54" i="12"/>
  <c r="AH54" i="13"/>
  <c r="AH54" i="5"/>
  <c r="AH33" i="3"/>
  <c r="AH36"/>
  <c r="AH45"/>
  <c r="AH48"/>
  <c r="AH54" i="9"/>
  <c r="AH54" i="8"/>
  <c r="AH54" i="4"/>
  <c r="AH24" i="3"/>
  <c r="AH54" i="14"/>
  <c r="AH30" i="3"/>
  <c r="AH27"/>
  <c r="AH42"/>
  <c r="AH39"/>
  <c r="AH54" i="10"/>
  <c r="AH51" i="3"/>
  <c r="F6" i="14"/>
  <c r="E5"/>
  <c r="F6" i="13"/>
  <c r="E5"/>
  <c r="F6" i="12"/>
  <c r="E5"/>
  <c r="F6" i="11"/>
  <c r="E5"/>
  <c r="F6" i="10"/>
  <c r="E5"/>
  <c r="F6" i="9"/>
  <c r="E5"/>
  <c r="F6" i="8"/>
  <c r="E5"/>
  <c r="F6" i="7"/>
  <c r="E5"/>
  <c r="E5" i="6"/>
  <c r="F6"/>
  <c r="F6" i="5"/>
  <c r="E5"/>
  <c r="F6" i="4"/>
  <c r="E5"/>
  <c r="AL13" i="3"/>
  <c r="AL15"/>
  <c r="AH15" s="1"/>
  <c r="AL20"/>
  <c r="AL21"/>
  <c r="AL14"/>
  <c r="AL22"/>
  <c r="AL9"/>
  <c r="AL11"/>
  <c r="AL18"/>
  <c r="AL23"/>
  <c r="D6"/>
  <c r="C5"/>
  <c r="A14" i="1"/>
  <c r="AH18" i="3" l="1"/>
  <c r="AH21"/>
  <c r="G6" i="14"/>
  <c r="F5"/>
  <c r="G6" i="13"/>
  <c r="F5"/>
  <c r="G6" i="12"/>
  <c r="F5"/>
  <c r="G6" i="11"/>
  <c r="F5"/>
  <c r="G6" i="10"/>
  <c r="F5"/>
  <c r="G6" i="9"/>
  <c r="F5"/>
  <c r="G6" i="8"/>
  <c r="F5"/>
  <c r="G6" i="7"/>
  <c r="F5"/>
  <c r="G6" i="6"/>
  <c r="F5"/>
  <c r="G6" i="5"/>
  <c r="F5"/>
  <c r="G6" i="4"/>
  <c r="F5"/>
  <c r="AH9" i="3"/>
  <c r="AH12"/>
  <c r="E6"/>
  <c r="D5"/>
  <c r="AH54" l="1"/>
  <c r="H6" i="14"/>
  <c r="G5"/>
  <c r="H6" i="13"/>
  <c r="G5"/>
  <c r="H6" i="12"/>
  <c r="G5"/>
  <c r="H6" i="11"/>
  <c r="G5"/>
  <c r="H6" i="10"/>
  <c r="G5"/>
  <c r="H6" i="9"/>
  <c r="G5"/>
  <c r="H6" i="8"/>
  <c r="G5"/>
  <c r="H6" i="7"/>
  <c r="G5"/>
  <c r="H6" i="6"/>
  <c r="G5"/>
  <c r="H6" i="5"/>
  <c r="G5"/>
  <c r="H6" i="4"/>
  <c r="G5"/>
  <c r="F6" i="3"/>
  <c r="E5"/>
  <c r="I6" i="14" l="1"/>
  <c r="H5"/>
  <c r="I6" i="13"/>
  <c r="H5"/>
  <c r="I6" i="12"/>
  <c r="H5"/>
  <c r="I6" i="11"/>
  <c r="H5"/>
  <c r="I6" i="10"/>
  <c r="H5"/>
  <c r="I6" i="9"/>
  <c r="H5"/>
  <c r="I6" i="8"/>
  <c r="H5"/>
  <c r="H5" i="7"/>
  <c r="I6"/>
  <c r="I6" i="6"/>
  <c r="H5"/>
  <c r="I6" i="5"/>
  <c r="H5"/>
  <c r="I6" i="4"/>
  <c r="H5"/>
  <c r="G6" i="3"/>
  <c r="F5"/>
  <c r="J6" i="14" l="1"/>
  <c r="I5"/>
  <c r="J6" i="13"/>
  <c r="I5"/>
  <c r="J6" i="12"/>
  <c r="I5"/>
  <c r="J6" i="11"/>
  <c r="I5"/>
  <c r="J6" i="10"/>
  <c r="I5"/>
  <c r="J6" i="9"/>
  <c r="I5"/>
  <c r="J6" i="8"/>
  <c r="I5"/>
  <c r="J6" i="7"/>
  <c r="I5"/>
  <c r="J6" i="6"/>
  <c r="I5"/>
  <c r="J6" i="5"/>
  <c r="I5"/>
  <c r="J6" i="4"/>
  <c r="I5"/>
  <c r="H6" i="3"/>
  <c r="G5"/>
  <c r="K6" i="14" l="1"/>
  <c r="J5"/>
  <c r="K6" i="13"/>
  <c r="J5"/>
  <c r="K6" i="12"/>
  <c r="J5"/>
  <c r="K6" i="11"/>
  <c r="J5"/>
  <c r="K6" i="10"/>
  <c r="J5"/>
  <c r="K6" i="9"/>
  <c r="J5"/>
  <c r="J5" i="8"/>
  <c r="K6"/>
  <c r="K6" i="7"/>
  <c r="J5"/>
  <c r="K6" i="6"/>
  <c r="J5"/>
  <c r="K6" i="5"/>
  <c r="J5"/>
  <c r="K6" i="4"/>
  <c r="J5"/>
  <c r="I6" i="3"/>
  <c r="H5"/>
  <c r="L6" i="14" l="1"/>
  <c r="K5"/>
  <c r="L6" i="13"/>
  <c r="K5"/>
  <c r="L6" i="12"/>
  <c r="K5"/>
  <c r="L6" i="11"/>
  <c r="K5"/>
  <c r="L6" i="10"/>
  <c r="K5"/>
  <c r="L6" i="9"/>
  <c r="K5"/>
  <c r="L6" i="8"/>
  <c r="K5"/>
  <c r="L6" i="7"/>
  <c r="K5"/>
  <c r="L6" i="6"/>
  <c r="K5"/>
  <c r="L6" i="5"/>
  <c r="K5"/>
  <c r="L6" i="4"/>
  <c r="K5"/>
  <c r="J6" i="3"/>
  <c r="I5"/>
  <c r="M6" i="14" l="1"/>
  <c r="L5"/>
  <c r="M6" i="13"/>
  <c r="L5"/>
  <c r="M6" i="12"/>
  <c r="L5"/>
  <c r="M6" i="11"/>
  <c r="L5"/>
  <c r="M6" i="10"/>
  <c r="L5"/>
  <c r="M6" i="9"/>
  <c r="L5"/>
  <c r="L5" i="8"/>
  <c r="M6"/>
  <c r="M6" i="7"/>
  <c r="L5"/>
  <c r="L5" i="6"/>
  <c r="M6"/>
  <c r="M6" i="5"/>
  <c r="L5"/>
  <c r="M6" i="4"/>
  <c r="L5"/>
  <c r="K6" i="3"/>
  <c r="J5"/>
  <c r="N6" i="14" l="1"/>
  <c r="M5"/>
  <c r="N6" i="13"/>
  <c r="M5"/>
  <c r="N6" i="12"/>
  <c r="M5"/>
  <c r="N6" i="11"/>
  <c r="M5"/>
  <c r="N6" i="10"/>
  <c r="M5"/>
  <c r="N6" i="9"/>
  <c r="M5"/>
  <c r="N6" i="8"/>
  <c r="M5"/>
  <c r="N6" i="7"/>
  <c r="M5"/>
  <c r="N6" i="6"/>
  <c r="M5"/>
  <c r="N6" i="5"/>
  <c r="M5"/>
  <c r="N6" i="4"/>
  <c r="M5"/>
  <c r="L6" i="3"/>
  <c r="K5"/>
  <c r="O6" i="14" l="1"/>
  <c r="N5"/>
  <c r="O6" i="13"/>
  <c r="N5"/>
  <c r="O6" i="12"/>
  <c r="N5"/>
  <c r="O6" i="11"/>
  <c r="N5"/>
  <c r="O6" i="10"/>
  <c r="N5"/>
  <c r="O6" i="9"/>
  <c r="N5"/>
  <c r="O6" i="8"/>
  <c r="N5"/>
  <c r="O6" i="7"/>
  <c r="N5"/>
  <c r="O6" i="6"/>
  <c r="N5"/>
  <c r="O6" i="5"/>
  <c r="N5"/>
  <c r="O6" i="4"/>
  <c r="N5"/>
  <c r="M6" i="3"/>
  <c r="L5"/>
  <c r="P6" i="14" l="1"/>
  <c r="O5"/>
  <c r="P6" i="13"/>
  <c r="O5"/>
  <c r="P6" i="12"/>
  <c r="O5"/>
  <c r="P6" i="11"/>
  <c r="O5"/>
  <c r="P6" i="10"/>
  <c r="O5"/>
  <c r="P6" i="9"/>
  <c r="O5"/>
  <c r="P6" i="8"/>
  <c r="O5"/>
  <c r="P6" i="7"/>
  <c r="O5"/>
  <c r="P6" i="6"/>
  <c r="O5"/>
  <c r="P6" i="5"/>
  <c r="O5"/>
  <c r="P6" i="4"/>
  <c r="O5"/>
  <c r="N6" i="3"/>
  <c r="M5"/>
  <c r="Q6" i="14" l="1"/>
  <c r="P5"/>
  <c r="Q6" i="13"/>
  <c r="P5"/>
  <c r="P5" i="12"/>
  <c r="Q6"/>
  <c r="P5" i="11"/>
  <c r="Q6"/>
  <c r="P5" i="10"/>
  <c r="Q6"/>
  <c r="Q6" i="9"/>
  <c r="P5"/>
  <c r="Q6" i="8"/>
  <c r="P5"/>
  <c r="P5" i="7"/>
  <c r="Q6"/>
  <c r="Q6" i="6"/>
  <c r="P5"/>
  <c r="Q6" i="5"/>
  <c r="P5"/>
  <c r="Q6" i="4"/>
  <c r="P5"/>
  <c r="O6" i="3"/>
  <c r="N5"/>
  <c r="R6" i="14" l="1"/>
  <c r="Q5"/>
  <c r="R6" i="13"/>
  <c r="Q5"/>
  <c r="R6" i="12"/>
  <c r="Q5"/>
  <c r="R6" i="11"/>
  <c r="Q5"/>
  <c r="R6" i="10"/>
  <c r="Q5"/>
  <c r="R6" i="9"/>
  <c r="Q5"/>
  <c r="R6" i="8"/>
  <c r="Q5"/>
  <c r="R6" i="7"/>
  <c r="Q5"/>
  <c r="R6" i="6"/>
  <c r="Q5"/>
  <c r="R6" i="5"/>
  <c r="Q5"/>
  <c r="R6" i="4"/>
  <c r="Q5"/>
  <c r="P6" i="3"/>
  <c r="O5"/>
  <c r="S6" i="14" l="1"/>
  <c r="R5"/>
  <c r="S6" i="13"/>
  <c r="R5"/>
  <c r="S6" i="12"/>
  <c r="R5"/>
  <c r="S6" i="11"/>
  <c r="R5"/>
  <c r="S6" i="10"/>
  <c r="R5"/>
  <c r="S6" i="9"/>
  <c r="R5"/>
  <c r="S6" i="8"/>
  <c r="R5"/>
  <c r="S6" i="7"/>
  <c r="R5"/>
  <c r="S6" i="6"/>
  <c r="R5"/>
  <c r="S6" i="5"/>
  <c r="R5"/>
  <c r="S6" i="4"/>
  <c r="R5"/>
  <c r="Q6" i="3"/>
  <c r="P5"/>
  <c r="T6" i="14" l="1"/>
  <c r="S5"/>
  <c r="T6" i="13"/>
  <c r="S5"/>
  <c r="T6" i="12"/>
  <c r="S5"/>
  <c r="T6" i="11"/>
  <c r="S5"/>
  <c r="T6" i="10"/>
  <c r="S5"/>
  <c r="T6" i="9"/>
  <c r="S5"/>
  <c r="T6" i="8"/>
  <c r="S5"/>
  <c r="T6" i="7"/>
  <c r="S5"/>
  <c r="T6" i="6"/>
  <c r="S5"/>
  <c r="T6" i="5"/>
  <c r="S5"/>
  <c r="T6" i="4"/>
  <c r="S5"/>
  <c r="R6" i="3"/>
  <c r="Q5"/>
  <c r="T5" i="14" l="1"/>
  <c r="U6"/>
  <c r="U6" i="13"/>
  <c r="T5"/>
  <c r="U6" i="12"/>
  <c r="T5"/>
  <c r="U6" i="11"/>
  <c r="T5"/>
  <c r="U6" i="10"/>
  <c r="T5"/>
  <c r="U6" i="9"/>
  <c r="T5"/>
  <c r="T5" i="8"/>
  <c r="U6"/>
  <c r="U6" i="7"/>
  <c r="T5"/>
  <c r="U6" i="6"/>
  <c r="T5"/>
  <c r="U6" i="5"/>
  <c r="T5"/>
  <c r="U6" i="4"/>
  <c r="T5"/>
  <c r="S6" i="3"/>
  <c r="R5"/>
  <c r="V6" i="14" l="1"/>
  <c r="U5"/>
  <c r="V6" i="13"/>
  <c r="U5"/>
  <c r="V6" i="12"/>
  <c r="U5"/>
  <c r="V6" i="11"/>
  <c r="U5"/>
  <c r="V6" i="10"/>
  <c r="U5"/>
  <c r="V6" i="9"/>
  <c r="U5"/>
  <c r="V6" i="8"/>
  <c r="U5"/>
  <c r="V6" i="7"/>
  <c r="U5"/>
  <c r="V6" i="6"/>
  <c r="U5"/>
  <c r="V6" i="5"/>
  <c r="U5"/>
  <c r="V6" i="4"/>
  <c r="U5"/>
  <c r="T6" i="3"/>
  <c r="S5"/>
  <c r="W6" i="14" l="1"/>
  <c r="V5"/>
  <c r="W6" i="13"/>
  <c r="V5"/>
  <c r="W6" i="12"/>
  <c r="V5"/>
  <c r="W6" i="11"/>
  <c r="V5"/>
  <c r="W6" i="10"/>
  <c r="V5"/>
  <c r="W6" i="9"/>
  <c r="V5"/>
  <c r="W6" i="8"/>
  <c r="V5"/>
  <c r="W6" i="7"/>
  <c r="V5"/>
  <c r="W6" i="6"/>
  <c r="V5"/>
  <c r="W6" i="5"/>
  <c r="V5"/>
  <c r="W6" i="4"/>
  <c r="V5"/>
  <c r="U6" i="3"/>
  <c r="T5"/>
  <c r="X6" i="14" l="1"/>
  <c r="W5"/>
  <c r="X6" i="13"/>
  <c r="W5"/>
  <c r="X6" i="12"/>
  <c r="W5"/>
  <c r="X6" i="11"/>
  <c r="W5"/>
  <c r="X6" i="10"/>
  <c r="W5"/>
  <c r="X6" i="9"/>
  <c r="W5"/>
  <c r="X6" i="8"/>
  <c r="W5"/>
  <c r="X6" i="7"/>
  <c r="W5"/>
  <c r="X6" i="6"/>
  <c r="W5"/>
  <c r="X6" i="5"/>
  <c r="W5"/>
  <c r="X6" i="4"/>
  <c r="W5"/>
  <c r="V6" i="3"/>
  <c r="U5"/>
  <c r="Y6" i="14" l="1"/>
  <c r="X5"/>
  <c r="Y6" i="13"/>
  <c r="X5"/>
  <c r="Y6" i="12"/>
  <c r="X5"/>
  <c r="Y6" i="11"/>
  <c r="X5"/>
  <c r="Y6" i="10"/>
  <c r="X5"/>
  <c r="Y6" i="9"/>
  <c r="X5"/>
  <c r="Y6" i="8"/>
  <c r="X5"/>
  <c r="Y6" i="7"/>
  <c r="X5"/>
  <c r="Y6" i="6"/>
  <c r="X5"/>
  <c r="Y6" i="5"/>
  <c r="X5"/>
  <c r="Y6" i="4"/>
  <c r="X5"/>
  <c r="W6" i="3"/>
  <c r="V5"/>
  <c r="Z6" i="14" l="1"/>
  <c r="Y5"/>
  <c r="Z6" i="13"/>
  <c r="Y5"/>
  <c r="Z6" i="12"/>
  <c r="Y5"/>
  <c r="Z6" i="11"/>
  <c r="Y5"/>
  <c r="Z6" i="10"/>
  <c r="Y5"/>
  <c r="Z6" i="9"/>
  <c r="Y5"/>
  <c r="Z6" i="8"/>
  <c r="Y5"/>
  <c r="Z6" i="7"/>
  <c r="Y5"/>
  <c r="Z6" i="6"/>
  <c r="Y5"/>
  <c r="Z6" i="5"/>
  <c r="Y5"/>
  <c r="Z6" i="4"/>
  <c r="Y5"/>
  <c r="X6" i="3"/>
  <c r="W5"/>
  <c r="AA6" i="14" l="1"/>
  <c r="Z5"/>
  <c r="AA6" i="13"/>
  <c r="Z5"/>
  <c r="AA6" i="12"/>
  <c r="Z5"/>
  <c r="AA6" i="11"/>
  <c r="Z5"/>
  <c r="AA6" i="10"/>
  <c r="Z5"/>
  <c r="AA6" i="9"/>
  <c r="Z5"/>
  <c r="AA6" i="8"/>
  <c r="Z5"/>
  <c r="AA6" i="7"/>
  <c r="Z5"/>
  <c r="AA6" i="6"/>
  <c r="Z5"/>
  <c r="AA6" i="5"/>
  <c r="Z5"/>
  <c r="AA6" i="4"/>
  <c r="Z5"/>
  <c r="Y6" i="3"/>
  <c r="X5"/>
  <c r="AB6" i="14" l="1"/>
  <c r="AA5"/>
  <c r="AB6" i="13"/>
  <c r="AA5"/>
  <c r="AB6" i="12"/>
  <c r="AA5"/>
  <c r="AB6" i="11"/>
  <c r="AA5"/>
  <c r="AB6" i="10"/>
  <c r="AA5"/>
  <c r="AB6" i="9"/>
  <c r="AA5"/>
  <c r="AB6" i="8"/>
  <c r="AA5"/>
  <c r="AB6" i="7"/>
  <c r="AA5"/>
  <c r="AB6" i="6"/>
  <c r="AA5"/>
  <c r="AB6" i="5"/>
  <c r="AA5"/>
  <c r="AB6" i="4"/>
  <c r="AA5"/>
  <c r="Z6" i="3"/>
  <c r="Y5"/>
  <c r="AC6" i="14" l="1"/>
  <c r="AB5"/>
  <c r="AC6" i="13"/>
  <c r="AB5"/>
  <c r="AC6" i="12"/>
  <c r="AB5"/>
  <c r="AC6" i="11"/>
  <c r="AB5"/>
  <c r="AC6" i="10"/>
  <c r="AB5"/>
  <c r="AC6" i="9"/>
  <c r="AB5"/>
  <c r="AC6" i="8"/>
  <c r="AB5"/>
  <c r="AB5" i="7"/>
  <c r="AC6"/>
  <c r="AB5" i="6"/>
  <c r="AC6"/>
  <c r="AC6" i="5"/>
  <c r="AB5"/>
  <c r="AC6" i="4"/>
  <c r="AB5"/>
  <c r="AA6" i="3"/>
  <c r="Z5"/>
  <c r="AD6" i="14" l="1"/>
  <c r="AC5"/>
  <c r="AD6" i="13"/>
  <c r="AC5"/>
  <c r="AD6" i="12"/>
  <c r="AC5"/>
  <c r="AD6" i="11"/>
  <c r="AC5"/>
  <c r="AD6" i="10"/>
  <c r="AC5"/>
  <c r="AD6" i="9"/>
  <c r="AC5"/>
  <c r="AD6" i="8"/>
  <c r="AC5"/>
  <c r="AD6" i="7"/>
  <c r="AC5"/>
  <c r="AD6" i="6"/>
  <c r="AC5"/>
  <c r="AD6" i="5"/>
  <c r="AC5"/>
  <c r="AD6" i="4"/>
  <c r="AC5"/>
  <c r="AB6" i="3"/>
  <c r="AA5"/>
  <c r="AE6" i="14" l="1"/>
  <c r="AD5"/>
  <c r="AE6" i="13"/>
  <c r="AD5"/>
  <c r="AE6" i="12"/>
  <c r="AD5"/>
  <c r="AE6" i="11"/>
  <c r="AD5"/>
  <c r="AE6" i="10"/>
  <c r="AD5"/>
  <c r="AE6" i="9"/>
  <c r="AD5"/>
  <c r="AE6" i="8"/>
  <c r="AD5"/>
  <c r="AE6" i="7"/>
  <c r="AD5"/>
  <c r="AE6" i="6"/>
  <c r="AD5"/>
  <c r="AE6" i="5"/>
  <c r="AD5"/>
  <c r="AE6" i="4"/>
  <c r="AD5"/>
  <c r="AC6" i="3"/>
  <c r="AB5"/>
  <c r="AF6" i="14" l="1"/>
  <c r="AE5"/>
  <c r="AF6" i="13"/>
  <c r="AE5"/>
  <c r="AF6" i="12"/>
  <c r="AE5"/>
  <c r="AF6" i="11"/>
  <c r="AE5"/>
  <c r="AF6" i="10"/>
  <c r="AE5"/>
  <c r="AF6" i="9"/>
  <c r="AE5"/>
  <c r="AF6" i="8"/>
  <c r="AE5"/>
  <c r="AF6" i="7"/>
  <c r="AE5"/>
  <c r="AF6" i="6"/>
  <c r="AE5"/>
  <c r="AF6" i="5"/>
  <c r="AE5"/>
  <c r="AF6" i="4"/>
  <c r="AE5"/>
  <c r="AD6" i="3"/>
  <c r="AC5"/>
  <c r="AF5" i="14" l="1"/>
  <c r="AG6"/>
  <c r="AG5" s="1"/>
  <c r="AG6" i="13"/>
  <c r="AG5" s="1"/>
  <c r="AF5"/>
  <c r="AF5" i="12"/>
  <c r="AG6"/>
  <c r="AG5" s="1"/>
  <c r="AF5" i="11"/>
  <c r="AG6"/>
  <c r="AG5" s="1"/>
  <c r="AF5" i="10"/>
  <c r="AG6"/>
  <c r="AG5" s="1"/>
  <c r="AG6" i="9"/>
  <c r="AG5" s="1"/>
  <c r="AF5"/>
  <c r="AF5" i="8"/>
  <c r="AG6"/>
  <c r="AG5" s="1"/>
  <c r="AG6" i="7"/>
  <c r="AG5" s="1"/>
  <c r="AF5"/>
  <c r="AG6" i="6"/>
  <c r="AG5" s="1"/>
  <c r="AF5"/>
  <c r="AG6" i="5"/>
  <c r="AG5" s="1"/>
  <c r="AF5"/>
  <c r="AG6" i="4"/>
  <c r="AG5" s="1"/>
  <c r="AF5"/>
  <c r="AE6" i="3"/>
  <c r="AD5"/>
  <c r="AF6" l="1"/>
  <c r="AE5"/>
  <c r="AG6" l="1"/>
  <c r="AG5" s="1"/>
  <c r="AF5"/>
  <c r="N9" i="16"/>
  <c r="N8"/>
  <c r="N7"/>
</calcChain>
</file>

<file path=xl/sharedStrings.xml><?xml version="1.0" encoding="utf-8"?>
<sst xmlns="http://schemas.openxmlformats.org/spreadsheetml/2006/main" count="1776" uniqueCount="99">
  <si>
    <t xml:space="preserve">Année : </t>
  </si>
  <si>
    <t>2018</t>
  </si>
  <si>
    <t>Les jours feriés</t>
  </si>
  <si>
    <t>Nouvel An</t>
  </si>
  <si>
    <t>Vendredi-Saint</t>
  </si>
  <si>
    <t>Lundi de Pâques</t>
  </si>
  <si>
    <t>Jeudi de l'Ascension</t>
  </si>
  <si>
    <t>Lundi de Pentecôte</t>
  </si>
  <si>
    <t>Fête Nationale</t>
  </si>
  <si>
    <t>Jeûne Genevois</t>
  </si>
  <si>
    <t>Noël</t>
  </si>
  <si>
    <t>Restauration de la République</t>
  </si>
  <si>
    <t>Nom annimal</t>
  </si>
  <si>
    <t>Promenade (P)</t>
  </si>
  <si>
    <t>Visite (V)</t>
  </si>
  <si>
    <t>Garde (G)</t>
  </si>
  <si>
    <t>Chat 2</t>
  </si>
  <si>
    <t>Total</t>
  </si>
  <si>
    <t>Matin</t>
  </si>
  <si>
    <t>Après-midi</t>
  </si>
  <si>
    <t>Soir</t>
  </si>
  <si>
    <t>P</t>
  </si>
  <si>
    <t>G</t>
  </si>
  <si>
    <t>V</t>
  </si>
  <si>
    <t>Cap et Clem</t>
  </si>
  <si>
    <t>Fox</t>
  </si>
  <si>
    <t>Fripouille</t>
  </si>
  <si>
    <t>Rex</t>
  </si>
  <si>
    <t>Zia</t>
  </si>
  <si>
    <t>Chat Loisin</t>
  </si>
  <si>
    <t>Aron</t>
  </si>
  <si>
    <t>Chien 7</t>
  </si>
  <si>
    <t>Chien 8</t>
  </si>
  <si>
    <t>Chien 9</t>
  </si>
  <si>
    <t>Chien 10</t>
  </si>
  <si>
    <t>Chat 3</t>
  </si>
  <si>
    <t>Chat 4</t>
  </si>
  <si>
    <t>Chat 5</t>
  </si>
  <si>
    <t>Vacances Suisses</t>
  </si>
  <si>
    <t>Jours Fériés Suisses</t>
  </si>
  <si>
    <t>Vacances France Zone A</t>
  </si>
  <si>
    <t>Vacances France Zone C</t>
  </si>
  <si>
    <t>Suisse</t>
  </si>
  <si>
    <t>Zone C</t>
  </si>
  <si>
    <t>Zone A</t>
  </si>
  <si>
    <t>C</t>
  </si>
  <si>
    <t>A</t>
  </si>
  <si>
    <t>OR((C6)=$J$78,(C6)=$J$79,(C6)=$J$80,(C6)=$J$81,(C6)=$J$82,(C6)=$J$83,(C6)=$J$84)</t>
  </si>
  <si>
    <t>OR((C6)=$G$78,(C6)=$G$79,(C6)=$G$80,(C6)=$G$81,(C6)=$G$82,(C6)=$G$83,(C6)=$G$84)</t>
  </si>
  <si>
    <t>OR((C6)=$G$88,(C6)=$G$89,(C6)=$G$90,(C6)=$G$91,(C6)=$G$92,(C6)=$G$93,(C6)=$G$94,(C6)=$G$95,(C6)=$G$96,(C6)=$G$97,(C6)=$G$98,(C6)=$G$99,(C6)=$G$100,(C6)=$G$101,(C6)=$G$102,(C6)=$G$103)</t>
  </si>
  <si>
    <t>OR((C6)=$J$88,(C6)=$J$89,(C6)=$J$90,(C6)=$J$91,(C6)=$J$92,(C6)=$J$93,(C6)=$J$94,(C6)=$J$95,(C6)=$J$96,(C6)=$J$97,(C6)=$J$98,(C6)=$J$99,(C6)=$J$100,(C6)=$J$101,(C6)=$J$102,(C6)=$J$103,(C6)=$J$104)</t>
  </si>
  <si>
    <t>OR((C6)=$D$59,(C6)=$D$60,(C6)=$D$61,(C6)=$D$62,(C6)=$D$63,(C6)=$D$64,(C6)=$D$65,(C6)=$D$66,(C6)=$D$67)</t>
  </si>
  <si>
    <t>OR((C6)=$D$73,(C6)=$D$74,(C6)=$D$75,(C6)=$D$76,(C6)=$D$77,(C6)=$D$78,(C6)=$D$78,(C6)=$D$79)</t>
  </si>
  <si>
    <t>OR((C6)=$D$83,(C6)=$D$84,(C6)=$D$85,(C6)=$D$86,(C6)=$D$87)</t>
  </si>
  <si>
    <t>OR((C6)=$D$91,(C6)=$D$92,(C6)=$D$93,(C6)=$D$94,(C6)=$D$95,(C6)=$D$96,(C6)=$D$97,(C6)=$D$98,(C6)=$D$99)</t>
  </si>
  <si>
    <t>OR((C6)=$D$103,(C6)=$D$104,(C6)=$D$105,(C6)=$D$106,(C6)=$D$107,(C6)=$D$108,(C6)=$D$109,(C6)=$D$110),(C6)=$D$111,(C6)=$D$112,(C6)=$D$113,(C6)=$D$114,(C6)=$D$115,(C6)=$D$116,(C6)=$D$117,(C6)=$D$118,(C6)=$D$119,(C6)=$D$120,(C6)=$D$121,(C6)=$D$122,(C6)=$D$123,(C6)=$D$124,(C6)=$D$125,(C6)=$D$126,(C6)=$D$127,(C6)=$D$128,(C6)=$D$129,(C6)=$D$130,(C6)=$D$131,(C6)=$D$132,(C6)=$D$133,(C6)=$D$134,(C6)=$D$135,(C6)=$D$136,(C6)=$D$137,(C6)=$D$138,(C6)=$D$139,(C6)=$D$140,(C6)=$D$141,(C6)=$D$142,(C6)=$D$143,(C6)=$D$144,(C6)=$D$145,(C6)=$D$146,(C6)=$D$147,(C6)=$D$148,(C6)=$D$149,(C6)=$D$150,(C6)=$D$151,(C6)=$D$152,(C6)=$D$153,(C6)=$D$154,(C6)=$D$155,(C6)=$D$156)</t>
  </si>
  <si>
    <t>OR((C6)=$G$109,(C6)=$G$110,(C6)=$G$111,(C6)=$G$112,(C6)=$G$113,(C6)=$G$114,(C6)=$G$115,(C6)=$G$116,(C6)=$G$117,(C6)=$G$118,(C6)=$G$119,(C6)=$G$120,(C6)=$G$121,(C6)=$G$122,(C6)=$G$123,(C6)=$G$124)</t>
  </si>
  <si>
    <t>OR((C6)=$j$109,(C6)=$j$110,(C6)=$j$111,(C6)=$J$112,(C6)=$J$113,(C6)=$J$114,(C6)=$J$115,(C6)=$J$116,(C6)=$J$117,(C6)=$J$118,(C6)=$J$119,(C6)=$J$120,(C6)=$J$121,(C6)=$J$122,(C6)=$J$123,(C6)=$J$124,(C6)=$J$125)</t>
  </si>
  <si>
    <t>,</t>
  </si>
  <si>
    <t>OR((C6)=$G$131,(C6)=$G$132,(C6)=$G$133,(C6)=$G$134,(C6)=$G$135,(C6)=$G$136,(C6)=$G$137,(C6)=$G$138),(C6)=$G$139,(C6)=$G$140,(C6)=$G$140,(C6)=$G$141,(C6)=$G$142,(C6)=$G$143,(C6)=$G$144,(C6)=$G$145,(C6)=$G$146,(C6)=$G$147,(C6)=$G$147,(C6)=$G$148,(C6)=$G$149,(C6)=$G$150,(C6)=$G$151,(C6)=$G$152,(C6)=$G$153,(C6)=$G$154,(C6)=$G$155,(C6)=$G$156,(C6)=$G$157,(C6)=$G$158,(C6)=$G$159,(C6)=$G$160,(C6)=$G$161,(C6)=$G$162,(C6)=$G$163,(C6)=$G$164,(C6)=$G$165,(C6)=$G$166,(C6)=$G$167,(C6)=$G$168,(C6)=$G$169,(C6)=$G$170,(C6)=$G$171,(C6)=$G$172,(C6)=$G$173,(C6)=$G$174,(C6)=$G$175,(C6)=$G$176,(C6)=$G$177,(C6)=$G$178,(C6)=$G$179,(C6)=$G$180,(C6)=$G$181,(C6)=$G$182,(C6)=$G$183,(C6)=$G$184,(C6)=$G$185,(C6)=$G$186,(C6)=$G$187,(C6)=$G$188,(C6)=$G$189,(C6)=$G$190</t>
  </si>
  <si>
    <t>OR((C6)=$D$131,(C6)=$D$132,(C6)=$D$133,(C6)=$D$134,(C6)=$D$135,(C6)=$D$136,(C6)=$D$137,(C6)=$D$138),(C6)=$D$139,(C6)=$D$140,(C6)=$D$141,(C6)=$D$142,(C6)=$D$143,(C6)=$D$144,(C6)=$D$145,(C6)=$D$146,(C6)=$D$147,(C6)=$D$148,(C6)=$D$149,(C6)=$D$150,(C6)=$D$151,(C6)=$D$152,(C6)=$D$153,(C6)=$D$154,(C6)=$D$155,(C6)=$D$156,(C6)=$D$157,(C6)=$D$158,(C6)=$D$159,(C6)=$D$160,(C6)=$D$161,(C6)=$D$162,(C6)=$D$163,(C6)=$D$164,(C6)=$D$165,(C6)=$D$166,(C6)=$D$167,(C6)=$D$168,(C6)=$D$169,(C6)=$D$170,(C6)=$D$171,(C6)=$D$172,(C6)=$D$173,(C6)=$D$174,(C6)=$D$175,(C6)=$D$176,(C6)=$D$177,(C6)=$D$178,(C6)=$D$179,(C6)=$D$180,(C6)=$D$181,(C6)=$D$182,(C6)=$D$183,(C6)=$D$184)</t>
  </si>
  <si>
    <t>OR((C6)=$D$88,(C6)=$D$89,(C6)=$D$90,(C6)=$D$91,(C6)=$D$92)</t>
  </si>
  <si>
    <t>OR((C6)=$G$131,(C6)=$G$132,(C6)=$G$133,(C6)=$G$134,(C6)=$G$135,(C6)=$G$136,(C6)=$G$137,(C6)=$G$138),(C6)=$G$139,(C6)=$G$140*(C6)=$G$140*(C6)=$G$141*(C6)=$G$142*(C6)=$G$143*(C6)=$G$144*(C6)=$G$145*(C6)=$G$146*(C6)=$G$147*(C6)=$G$147*(C6)=$G$148*(C6)=$G$149*(C6)=$G$150*(C6)=$G$151*(C6)=$G$152*(C6)=$G$153*(C6)=$G$154*(C6)=$G$155*(C6)=$G$156*(C6)=$G$157*(C6)=$G$158*(C6)=$G$159*(C6)=$G$160*(C6)=$G$161*(C6)=$G$162*(C6)=$G$163*(C6)=$G$164*(C6)=$G$165*(C6)=$G$166*(C6)=$G$167*(C6)=$G$168*(C6)=$G$169*(C6)=$G$170*(C6)=$G$171*(C6)=$G$172*(C6)=$G$173*(C6)=$G$174*(C6)=$G$175*(C6)=$G$176*(C6)=$G$177*(C6)=$G$178*(C6)=$G$179*(C6)=$G$180*(C6)=$G$181*(C6)=$G$182*(C6)=$G$183*(C6)=$G$184*(C6)=$G$185*(C6)=$G$186*(C6)=$G$187*(C6)=$G$188*(C6)=$G$189*(C6)=$G$190</t>
  </si>
  <si>
    <t>Nombre de visite:</t>
  </si>
  <si>
    <t>Récapitulatif du mois de</t>
  </si>
  <si>
    <t>Janvier</t>
  </si>
  <si>
    <t>Nom de l'annimal:</t>
  </si>
  <si>
    <t>Nombre de promenade:</t>
  </si>
  <si>
    <t>Nombre de jour de garde:</t>
  </si>
  <si>
    <t>x</t>
  </si>
  <si>
    <t>€</t>
  </si>
  <si>
    <t>TOTAL:</t>
  </si>
  <si>
    <t>Looky</t>
  </si>
  <si>
    <t>Février</t>
  </si>
  <si>
    <t>v</t>
  </si>
  <si>
    <t>du</t>
  </si>
  <si>
    <t>au</t>
  </si>
  <si>
    <t xml:space="preserve">RECHERCHE PAR DATES 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</si>
  <si>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</si>
  <si>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</si>
  <si>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</si>
  <si>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</si>
  <si>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</si>
  <si>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</si>
  <si>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</si>
  <si>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</si>
  <si>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</si>
  <si>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</si>
  <si>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</si>
  <si>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</si>
  <si>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mois</t>
  </si>
  <si>
    <t>g</t>
  </si>
  <si>
    <t>animal</t>
  </si>
  <si>
    <t xml:space="preserve">tu choisis   </t>
  </si>
  <si>
    <t>la liste pour animal est issue</t>
  </si>
  <si>
    <t>de celle de la feuille Donnée</t>
  </si>
  <si>
    <t xml:space="preserve">elle se mettra a jour automatiquement </t>
  </si>
  <si>
    <t>en cas de rajout</t>
  </si>
  <si>
    <t xml:space="preserve">attention si tu supprimes en feuille données   &gt;&gt;&gt;pas de vides </t>
  </si>
</sst>
</file>

<file path=xl/styles.xml><?xml version="1.0" encoding="utf-8"?>
<styleSheet xmlns="http://schemas.openxmlformats.org/spreadsheetml/2006/main">
  <numFmts count="2">
    <numFmt numFmtId="164" formatCode="[$-F800]dddd\,\ mmmm\ dd\,\ yyyy"/>
    <numFmt numFmtId="165" formatCode="d"/>
  </numFmts>
  <fonts count="9">
    <font>
      <sz val="11"/>
      <color theme="1"/>
      <name val="Calibri"/>
      <family val="2"/>
      <scheme val="minor"/>
    </font>
    <font>
      <sz val="10"/>
      <name val="Christie'sBembo"/>
    </font>
    <font>
      <b/>
      <sz val="16"/>
      <color indexed="10"/>
      <name val="Christie'sBembo"/>
    </font>
    <font>
      <b/>
      <sz val="8"/>
      <color indexed="23"/>
      <name val="Christie'sBembo"/>
    </font>
    <font>
      <u/>
      <sz val="10"/>
      <color indexed="12"/>
      <name val="Arial"/>
      <family val="2"/>
    </font>
    <font>
      <b/>
      <sz val="10"/>
      <color indexed="23"/>
      <name val="Christie'sBembo"/>
    </font>
    <font>
      <b/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.35"/>
      <color rgb="FFFF0080"/>
      <name val="Consolas"/>
      <family val="3"/>
    </font>
  </fonts>
  <fills count="11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rgb="FFE6E6E6"/>
      </left>
      <right style="medium">
        <color rgb="FFE6E6E6"/>
      </right>
      <top style="medium">
        <color rgb="FFE6E6E6"/>
      </top>
      <bottom style="medium">
        <color rgb="FFE6E6E6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50">
    <xf numFmtId="0" fontId="0" fillId="0" borderId="0" xfId="0"/>
    <xf numFmtId="49" fontId="1" fillId="0" borderId="0" xfId="0" applyNumberFormat="1" applyFont="1" applyProtection="1">
      <protection hidden="1"/>
    </xf>
    <xf numFmtId="49" fontId="2" fillId="2" borderId="0" xfId="0" applyNumberFormat="1" applyFont="1" applyFill="1" applyAlignment="1" applyProtection="1">
      <alignment horizontal="center"/>
      <protection locked="0" hidden="1"/>
    </xf>
    <xf numFmtId="0" fontId="3" fillId="0" borderId="0" xfId="0" applyFont="1" applyAlignment="1" applyProtection="1">
      <protection hidden="1"/>
    </xf>
    <xf numFmtId="0" fontId="5" fillId="0" borderId="0" xfId="1" applyFont="1" applyAlignment="1" applyProtection="1">
      <protection hidden="1"/>
    </xf>
    <xf numFmtId="0" fontId="0" fillId="0" borderId="0" xfId="0" applyAlignment="1">
      <alignment horizontal="center" vertical="center"/>
    </xf>
    <xf numFmtId="17" fontId="6" fillId="0" borderId="0" xfId="0" applyNumberFormat="1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5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3" borderId="0" xfId="0" applyFill="1"/>
    <xf numFmtId="14" fontId="0" fillId="0" borderId="0" xfId="0" applyNumberFormat="1"/>
    <xf numFmtId="14" fontId="0" fillId="0" borderId="0" xfId="0" applyNumberFormat="1" applyAlignment="1">
      <alignment horizontal="center"/>
    </xf>
    <xf numFmtId="0" fontId="0" fillId="4" borderId="0" xfId="0" applyFill="1"/>
    <xf numFmtId="0" fontId="0" fillId="5" borderId="0" xfId="0" applyFill="1"/>
    <xf numFmtId="0" fontId="0" fillId="6" borderId="0" xfId="0" applyFill="1"/>
    <xf numFmtId="49" fontId="0" fillId="0" borderId="0" xfId="0" applyNumberFormat="1"/>
    <xf numFmtId="0" fontId="8" fillId="0" borderId="4" xfId="0" applyFont="1" applyBorder="1" applyAlignment="1">
      <alignment horizontal="left" vertical="center" indent="3"/>
    </xf>
    <xf numFmtId="0" fontId="0" fillId="0" borderId="5" xfId="0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164" fontId="1" fillId="0" borderId="0" xfId="0" applyNumberFormat="1" applyFont="1" applyAlignment="1" applyProtection="1">
      <alignment horizontal="center"/>
      <protection hidden="1"/>
    </xf>
    <xf numFmtId="164" fontId="1" fillId="2" borderId="0" xfId="0" applyNumberFormat="1" applyFont="1" applyFill="1" applyAlignment="1" applyProtection="1">
      <alignment horizontal="center"/>
      <protection locked="0" hidden="1"/>
    </xf>
    <xf numFmtId="49" fontId="1" fillId="0" borderId="0" xfId="0" applyNumberFormat="1" applyFont="1" applyAlignment="1" applyProtection="1">
      <alignment horizontal="center"/>
      <protection hidden="1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0" xfId="0" applyAlignment="1">
      <alignment horizontal="right"/>
    </xf>
    <xf numFmtId="0" fontId="0" fillId="3" borderId="2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7" fillId="8" borderId="1" xfId="0" applyFont="1" applyFill="1" applyBorder="1" applyAlignment="1">
      <alignment horizontal="center" vertical="center"/>
    </xf>
    <xf numFmtId="0" fontId="7" fillId="9" borderId="1" xfId="0" applyFont="1" applyFill="1" applyBorder="1" applyAlignment="1">
      <alignment horizontal="center" vertical="center"/>
    </xf>
    <xf numFmtId="0" fontId="7" fillId="7" borderId="1" xfId="0" applyFont="1" applyFill="1" applyBorder="1" applyAlignment="1">
      <alignment horizontal="center" vertical="center"/>
    </xf>
    <xf numFmtId="0" fontId="0" fillId="10" borderId="0" xfId="0" applyFill="1"/>
    <xf numFmtId="0" fontId="7" fillId="10" borderId="1" xfId="0" applyFont="1" applyFill="1" applyBorder="1" applyAlignment="1">
      <alignment horizontal="center" vertical="center"/>
    </xf>
    <xf numFmtId="0" fontId="7" fillId="10" borderId="1" xfId="0" applyFont="1" applyFill="1" applyBorder="1" applyAlignment="1">
      <alignment horizontal="center"/>
    </xf>
    <xf numFmtId="0" fontId="7" fillId="10" borderId="0" xfId="0" applyFont="1" applyFill="1" applyBorder="1" applyAlignment="1">
      <alignment horizontal="center" vertical="center"/>
    </xf>
    <xf numFmtId="0" fontId="6" fillId="0" borderId="0" xfId="0" applyFont="1"/>
    <xf numFmtId="0" fontId="7" fillId="10" borderId="0" xfId="0" applyFont="1" applyFill="1" applyAlignment="1">
      <alignment horizontal="center"/>
    </xf>
    <xf numFmtId="0" fontId="0" fillId="7" borderId="1" xfId="0" applyFill="1" applyBorder="1" applyAlignment="1">
      <alignment horizontal="center"/>
    </xf>
  </cellXfs>
  <cellStyles count="2">
    <cellStyle name="Lien hypertexte" xfId="1" builtinId="8"/>
    <cellStyle name="Normal" xfId="0" builtinId="0"/>
  </cellStyles>
  <dxfs count="360"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127000</xdr:colOff>
      <xdr:row>12</xdr:row>
      <xdr:rowOff>146050</xdr:rowOff>
    </xdr:from>
    <xdr:to>
      <xdr:col>13</xdr:col>
      <xdr:colOff>419100</xdr:colOff>
      <xdr:row>14</xdr:row>
      <xdr:rowOff>165100</xdr:rowOff>
    </xdr:to>
    <xdr:sp macro="" textlink="">
      <xdr:nvSpPr>
        <xdr:cNvPr id="2" name="ZoneTexte 1"/>
        <xdr:cNvSpPr txBox="1"/>
      </xdr:nvSpPr>
      <xdr:spPr>
        <a:xfrm>
          <a:off x="5600700" y="2368550"/>
          <a:ext cx="2571750" cy="3873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ça marche</a:t>
          </a:r>
        </a:p>
      </xdr:txBody>
    </xdr:sp>
    <xdr:clientData/>
  </xdr:twoCellAnchor>
  <xdr:twoCellAnchor>
    <xdr:from>
      <xdr:col>15</xdr:col>
      <xdr:colOff>646906</xdr:colOff>
      <xdr:row>5</xdr:row>
      <xdr:rowOff>57944</xdr:rowOff>
    </xdr:from>
    <xdr:to>
      <xdr:col>15</xdr:col>
      <xdr:colOff>648494</xdr:colOff>
      <xdr:row>11</xdr:row>
      <xdr:rowOff>38894</xdr:rowOff>
    </xdr:to>
    <xdr:cxnSp macro="">
      <xdr:nvCxnSpPr>
        <xdr:cNvPr id="4" name="Connecteur droit avec flèche 3"/>
        <xdr:cNvCxnSpPr/>
      </xdr:nvCxnSpPr>
      <xdr:spPr>
        <a:xfrm rot="5400000" flipH="1" flipV="1">
          <a:off x="9337675" y="1527175"/>
          <a:ext cx="1098550" cy="1588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geneve.ch/fao/2006/20060906.asp" TargetMode="External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Q32"/>
  <sheetViews>
    <sheetView workbookViewId="0">
      <selection activeCell="Q2" sqref="Q2:Q13"/>
    </sheetView>
  </sheetViews>
  <sheetFormatPr baseColWidth="10" defaultColWidth="8.7265625" defaultRowHeight="14.5"/>
  <cols>
    <col min="2" max="2" width="23" customWidth="1"/>
  </cols>
  <sheetData>
    <row r="2" spans="1:17">
      <c r="O2">
        <v>1</v>
      </c>
      <c r="Q2" t="s">
        <v>78</v>
      </c>
    </row>
    <row r="3" spans="1:17">
      <c r="O3">
        <f>O2+1</f>
        <v>2</v>
      </c>
      <c r="Q3" t="s">
        <v>79</v>
      </c>
    </row>
    <row r="4" spans="1:17" ht="20">
      <c r="A4" s="1" t="s">
        <v>0</v>
      </c>
      <c r="B4" s="2" t="s">
        <v>1</v>
      </c>
      <c r="O4">
        <f t="shared" ref="O4:O31" si="0">O3+1</f>
        <v>3</v>
      </c>
      <c r="Q4" t="s">
        <v>80</v>
      </c>
    </row>
    <row r="5" spans="1:17">
      <c r="O5">
        <f t="shared" si="0"/>
        <v>4</v>
      </c>
      <c r="Q5" t="s">
        <v>81</v>
      </c>
    </row>
    <row r="6" spans="1:17">
      <c r="O6">
        <f t="shared" si="0"/>
        <v>5</v>
      </c>
      <c r="Q6" t="s">
        <v>82</v>
      </c>
    </row>
    <row r="7" spans="1:17">
      <c r="O7">
        <f t="shared" si="0"/>
        <v>6</v>
      </c>
      <c r="Q7" t="s">
        <v>83</v>
      </c>
    </row>
    <row r="8" spans="1:17">
      <c r="A8" s="28" t="s">
        <v>2</v>
      </c>
      <c r="B8" s="28"/>
      <c r="C8" s="28"/>
      <c r="O8">
        <f t="shared" si="0"/>
        <v>7</v>
      </c>
      <c r="Q8" t="s">
        <v>84</v>
      </c>
    </row>
    <row r="9" spans="1:17">
      <c r="A9" s="1"/>
      <c r="B9" s="1"/>
      <c r="C9" s="1"/>
      <c r="O9">
        <f t="shared" si="0"/>
        <v>8</v>
      </c>
      <c r="Q9" t="s">
        <v>85</v>
      </c>
    </row>
    <row r="10" spans="1:17">
      <c r="A10" s="1"/>
      <c r="B10" s="1"/>
      <c r="C10" s="1"/>
      <c r="O10">
        <f t="shared" si="0"/>
        <v>9</v>
      </c>
      <c r="Q10" t="s">
        <v>86</v>
      </c>
    </row>
    <row r="11" spans="1:17">
      <c r="A11" s="26">
        <f>DATE(B4,1,1)</f>
        <v>43101</v>
      </c>
      <c r="B11" s="26"/>
      <c r="C11" s="3" t="s">
        <v>3</v>
      </c>
      <c r="O11">
        <f t="shared" si="0"/>
        <v>10</v>
      </c>
      <c r="Q11" t="s">
        <v>87</v>
      </c>
    </row>
    <row r="12" spans="1:17">
      <c r="A12" s="26">
        <f>A13-3</f>
        <v>43189</v>
      </c>
      <c r="B12" s="26"/>
      <c r="C12" s="3" t="s">
        <v>4</v>
      </c>
      <c r="O12">
        <f t="shared" si="0"/>
        <v>11</v>
      </c>
      <c r="Q12" t="s">
        <v>88</v>
      </c>
    </row>
    <row r="13" spans="1:17">
      <c r="A13" s="26">
        <f>ROUND(DATE(B4,4,MOD(234-11*MOD(B4,19),30))/7,)*7-5</f>
        <v>43192</v>
      </c>
      <c r="B13" s="26"/>
      <c r="C13" s="3" t="s">
        <v>5</v>
      </c>
      <c r="O13">
        <f t="shared" si="0"/>
        <v>12</v>
      </c>
      <c r="Q13" t="s">
        <v>89</v>
      </c>
    </row>
    <row r="14" spans="1:17">
      <c r="A14" s="26">
        <f>A13+38</f>
        <v>43230</v>
      </c>
      <c r="B14" s="26"/>
      <c r="C14" s="3" t="s">
        <v>6</v>
      </c>
      <c r="O14">
        <f t="shared" si="0"/>
        <v>13</v>
      </c>
    </row>
    <row r="15" spans="1:17">
      <c r="A15" s="26">
        <f>A13+49</f>
        <v>43241</v>
      </c>
      <c r="B15" s="26"/>
      <c r="C15" s="3" t="s">
        <v>7</v>
      </c>
      <c r="O15">
        <f t="shared" si="0"/>
        <v>14</v>
      </c>
    </row>
    <row r="16" spans="1:17">
      <c r="A16" s="26">
        <f>DATE(B4,8,1)</f>
        <v>43313</v>
      </c>
      <c r="B16" s="26"/>
      <c r="C16" s="3" t="s">
        <v>8</v>
      </c>
      <c r="O16">
        <f t="shared" si="0"/>
        <v>15</v>
      </c>
    </row>
    <row r="17" spans="1:15">
      <c r="A17" s="27">
        <f>DATE((B4),9,1) -(MOD(( DATE((B4),9,1) -1),7))+4+(7*(WEEKDAY( DATE((B4),9,0.1) )&gt;1))</f>
        <v>43349</v>
      </c>
      <c r="B17" s="27"/>
      <c r="C17" s="4" t="s">
        <v>9</v>
      </c>
      <c r="O17">
        <f>O16+1</f>
        <v>16</v>
      </c>
    </row>
    <row r="18" spans="1:15">
      <c r="A18" s="26">
        <f>DATE(B4,12,25)</f>
        <v>43459</v>
      </c>
      <c r="B18" s="26"/>
      <c r="C18" s="3" t="s">
        <v>10</v>
      </c>
      <c r="O18">
        <f t="shared" si="0"/>
        <v>17</v>
      </c>
    </row>
    <row r="19" spans="1:15">
      <c r="A19" s="26">
        <f>DATE(B4,12,31)</f>
        <v>43465</v>
      </c>
      <c r="B19" s="26"/>
      <c r="C19" s="3" t="s">
        <v>11</v>
      </c>
      <c r="O19">
        <f t="shared" si="0"/>
        <v>18</v>
      </c>
    </row>
    <row r="20" spans="1:15">
      <c r="O20">
        <f t="shared" si="0"/>
        <v>19</v>
      </c>
    </row>
    <row r="21" spans="1:15">
      <c r="O21">
        <f t="shared" si="0"/>
        <v>20</v>
      </c>
    </row>
    <row r="22" spans="1:15">
      <c r="O22">
        <f t="shared" si="0"/>
        <v>21</v>
      </c>
    </row>
    <row r="23" spans="1:15">
      <c r="O23">
        <f>O22+1</f>
        <v>22</v>
      </c>
    </row>
    <row r="24" spans="1:15">
      <c r="O24">
        <f t="shared" si="0"/>
        <v>23</v>
      </c>
    </row>
    <row r="25" spans="1:15">
      <c r="O25">
        <f t="shared" si="0"/>
        <v>24</v>
      </c>
    </row>
    <row r="26" spans="1:15">
      <c r="O26">
        <f t="shared" si="0"/>
        <v>25</v>
      </c>
    </row>
    <row r="27" spans="1:15">
      <c r="O27">
        <f t="shared" si="0"/>
        <v>26</v>
      </c>
    </row>
    <row r="28" spans="1:15">
      <c r="O28">
        <f t="shared" si="0"/>
        <v>27</v>
      </c>
    </row>
    <row r="29" spans="1:15">
      <c r="O29">
        <f t="shared" si="0"/>
        <v>28</v>
      </c>
    </row>
    <row r="30" spans="1:15">
      <c r="O30">
        <f>O29+1</f>
        <v>29</v>
      </c>
    </row>
    <row r="31" spans="1:15">
      <c r="O31">
        <f t="shared" si="0"/>
        <v>30</v>
      </c>
    </row>
    <row r="32" spans="1:15">
      <c r="O32">
        <f>O31+1</f>
        <v>31</v>
      </c>
    </row>
  </sheetData>
  <mergeCells count="10">
    <mergeCell ref="A16:B16"/>
    <mergeCell ref="A17:B17"/>
    <mergeCell ref="A18:B18"/>
    <mergeCell ref="A19:B19"/>
    <mergeCell ref="A8:C8"/>
    <mergeCell ref="A11:B11"/>
    <mergeCell ref="A12:B12"/>
    <mergeCell ref="A13:B13"/>
    <mergeCell ref="A14:B14"/>
    <mergeCell ref="A15:B15"/>
  </mergeCells>
  <hyperlinks>
    <hyperlink ref="C17" r:id="rId1" tooltip="Le jeudi qui suit le premier dimanche de septembre." display="http://www.geneve.ch/fao/2006/20060906.asp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6:E22"/>
  <sheetViews>
    <sheetView topLeftCell="A4" workbookViewId="0">
      <selection activeCell="C7" sqref="C7"/>
    </sheetView>
  </sheetViews>
  <sheetFormatPr baseColWidth="10" defaultColWidth="9.1796875" defaultRowHeight="14.5"/>
  <cols>
    <col min="1" max="1" width="9.1796875" style="5"/>
    <col min="2" max="2" width="12.81640625" style="5" bestFit="1" customWidth="1"/>
    <col min="3" max="3" width="14.453125" style="5" bestFit="1" customWidth="1"/>
    <col min="4" max="16384" width="9.1796875" style="5"/>
  </cols>
  <sheetData>
    <row r="6" spans="2:5">
      <c r="B6" s="5" t="s">
        <v>12</v>
      </c>
      <c r="C6" s="5" t="s">
        <v>13</v>
      </c>
      <c r="D6" s="5" t="s">
        <v>14</v>
      </c>
      <c r="E6" s="5" t="s">
        <v>15</v>
      </c>
    </row>
    <row r="7" spans="2:5">
      <c r="B7" s="5" t="s">
        <v>24</v>
      </c>
      <c r="C7" s="5">
        <v>16</v>
      </c>
      <c r="D7" s="5">
        <v>13</v>
      </c>
      <c r="E7" s="5">
        <v>25</v>
      </c>
    </row>
    <row r="8" spans="2:5">
      <c r="B8" s="5" t="s">
        <v>25</v>
      </c>
      <c r="C8" s="5">
        <v>17</v>
      </c>
      <c r="D8" s="5">
        <v>14</v>
      </c>
      <c r="E8" s="5">
        <v>20</v>
      </c>
    </row>
    <row r="9" spans="2:5">
      <c r="B9" s="5" t="s">
        <v>26</v>
      </c>
      <c r="C9" s="5">
        <v>16</v>
      </c>
      <c r="D9" s="5">
        <v>12</v>
      </c>
      <c r="E9" s="5">
        <v>23</v>
      </c>
    </row>
    <row r="10" spans="2:5">
      <c r="B10" s="5" t="s">
        <v>27</v>
      </c>
      <c r="C10" s="5">
        <v>17</v>
      </c>
      <c r="D10" s="5">
        <v>18</v>
      </c>
      <c r="E10" s="5">
        <v>19</v>
      </c>
    </row>
    <row r="11" spans="2:5">
      <c r="B11" s="5" t="s">
        <v>28</v>
      </c>
      <c r="C11" s="5">
        <v>17</v>
      </c>
      <c r="D11" s="5">
        <v>5</v>
      </c>
    </row>
    <row r="12" spans="2:5">
      <c r="B12" s="5" t="s">
        <v>30</v>
      </c>
      <c r="C12" s="5">
        <v>17</v>
      </c>
    </row>
    <row r="13" spans="2:5">
      <c r="B13" s="5" t="s">
        <v>72</v>
      </c>
      <c r="E13" s="5">
        <v>13</v>
      </c>
    </row>
    <row r="14" spans="2:5">
      <c r="B14" s="5" t="s">
        <v>31</v>
      </c>
    </row>
    <row r="15" spans="2:5">
      <c r="B15" s="5" t="s">
        <v>32</v>
      </c>
    </row>
    <row r="16" spans="2:5">
      <c r="B16" s="5" t="s">
        <v>33</v>
      </c>
    </row>
    <row r="17" spans="2:4">
      <c r="B17" s="5" t="s">
        <v>34</v>
      </c>
    </row>
    <row r="18" spans="2:4">
      <c r="B18" s="5" t="s">
        <v>29</v>
      </c>
      <c r="D18" s="5">
        <v>15</v>
      </c>
    </row>
    <row r="19" spans="2:4">
      <c r="B19" s="5" t="s">
        <v>16</v>
      </c>
    </row>
    <row r="20" spans="2:4">
      <c r="B20" s="5" t="s">
        <v>35</v>
      </c>
    </row>
    <row r="21" spans="2:4">
      <c r="B21" s="5" t="s">
        <v>36</v>
      </c>
    </row>
    <row r="22" spans="2:4">
      <c r="B22" s="5" t="s">
        <v>37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2:AM191"/>
  <sheetViews>
    <sheetView workbookViewId="0">
      <pane xSplit="2" ySplit="8" topLeftCell="C9" activePane="bottomRight" state="frozen"/>
      <selection pane="topRight" activeCell="C1" sqref="C1"/>
      <selection pane="bottomLeft" activeCell="A9" sqref="A9"/>
      <selection pane="bottomRight" activeCell="A3" sqref="A3"/>
    </sheetView>
  </sheetViews>
  <sheetFormatPr baseColWidth="10" defaultColWidth="8.7265625" defaultRowHeight="14.5"/>
  <cols>
    <col min="1" max="1" width="10.81640625" bestFit="1" customWidth="1"/>
    <col min="2" max="2" width="11.54296875" bestFit="1" customWidth="1"/>
    <col min="3" max="33" width="5.453125" customWidth="1"/>
    <col min="35" max="36" width="5.453125" customWidth="1"/>
    <col min="37" max="38" width="5.453125" hidden="1" customWidth="1"/>
  </cols>
  <sheetData>
    <row r="2" spans="1:39">
      <c r="C2" s="15"/>
      <c r="D2" t="s">
        <v>39</v>
      </c>
      <c r="H2" s="19"/>
      <c r="I2" t="s">
        <v>40</v>
      </c>
    </row>
    <row r="3" spans="1:39">
      <c r="C3" s="18"/>
      <c r="D3" t="s">
        <v>38</v>
      </c>
      <c r="H3" s="20"/>
      <c r="I3" t="s">
        <v>41</v>
      </c>
    </row>
    <row r="4" spans="1:39">
      <c r="A4" s="5"/>
      <c r="B4" s="6">
        <f>DATE(Info!B$4,1,1)</f>
        <v>43101</v>
      </c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</row>
    <row r="5" spans="1:39">
      <c r="A5" s="5"/>
      <c r="B5" s="5"/>
      <c r="C5" s="7" t="str">
        <f>INDEX({"D";"L";"M";"M";"J";"V";"S"},WEEKDAY(C6))</f>
        <v>L</v>
      </c>
      <c r="D5" s="7" t="str">
        <f>INDEX({"D";"L";"M";"M";"J";"V";"S"},WEEKDAY(D6))</f>
        <v>M</v>
      </c>
      <c r="E5" s="7" t="str">
        <f>INDEX({"D";"L";"M";"M";"J";"V";"S"},WEEKDAY(E6))</f>
        <v>M</v>
      </c>
      <c r="F5" s="7" t="str">
        <f>INDEX({"D";"L";"M";"M";"J";"V";"S"},WEEKDAY(F6))</f>
        <v>J</v>
      </c>
      <c r="G5" s="7" t="str">
        <f>INDEX({"D";"L";"M";"M";"J";"V";"S"},WEEKDAY(G6))</f>
        <v>V</v>
      </c>
      <c r="H5" s="7" t="str">
        <f>INDEX({"D";"L";"M";"M";"J";"V";"S"},WEEKDAY(H6))</f>
        <v>S</v>
      </c>
      <c r="I5" s="7" t="str">
        <f>INDEX({"D";"L";"M";"M";"J";"V";"S"},WEEKDAY(I6))</f>
        <v>D</v>
      </c>
      <c r="J5" s="7" t="str">
        <f>INDEX({"D";"L";"M";"M";"J";"V";"S"},WEEKDAY(J6))</f>
        <v>L</v>
      </c>
      <c r="K5" s="7" t="str">
        <f>INDEX({"D";"L";"M";"M";"J";"V";"S"},WEEKDAY(K6))</f>
        <v>M</v>
      </c>
      <c r="L5" s="7" t="str">
        <f>INDEX({"D";"L";"M";"M";"J";"V";"S"},WEEKDAY(L6))</f>
        <v>M</v>
      </c>
      <c r="M5" s="7" t="str">
        <f>INDEX({"D";"L";"M";"M";"J";"V";"S"},WEEKDAY(M6))</f>
        <v>J</v>
      </c>
      <c r="N5" s="7" t="str">
        <f>INDEX({"D";"L";"M";"M";"J";"V";"S"},WEEKDAY(N6))</f>
        <v>V</v>
      </c>
      <c r="O5" s="7" t="str">
        <f>INDEX({"D";"L";"M";"M";"J";"V";"S"},WEEKDAY(O6))</f>
        <v>S</v>
      </c>
      <c r="P5" s="7" t="str">
        <f>INDEX({"D";"L";"M";"M";"J";"V";"S"},WEEKDAY(P6))</f>
        <v>D</v>
      </c>
      <c r="Q5" s="7" t="str">
        <f>INDEX({"D";"L";"M";"M";"J";"V";"S"},WEEKDAY(Q6))</f>
        <v>L</v>
      </c>
      <c r="R5" s="7" t="str">
        <f>INDEX({"D";"L";"M";"M";"J";"V";"S"},WEEKDAY(R6))</f>
        <v>M</v>
      </c>
      <c r="S5" s="7" t="str">
        <f>INDEX({"D";"L";"M";"M";"J";"V";"S"},WEEKDAY(S6))</f>
        <v>M</v>
      </c>
      <c r="T5" s="7" t="str">
        <f>INDEX({"D";"L";"M";"M";"J";"V";"S"},WEEKDAY(T6))</f>
        <v>J</v>
      </c>
      <c r="U5" s="7" t="str">
        <f>INDEX({"D";"L";"M";"M";"J";"V";"S"},WEEKDAY(U6))</f>
        <v>V</v>
      </c>
      <c r="V5" s="7" t="str">
        <f>INDEX({"D";"L";"M";"M";"J";"V";"S"},WEEKDAY(V6))</f>
        <v>S</v>
      </c>
      <c r="W5" s="7" t="str">
        <f>INDEX({"D";"L";"M";"M";"J";"V";"S"},WEEKDAY(W6))</f>
        <v>D</v>
      </c>
      <c r="X5" s="7" t="str">
        <f>INDEX({"D";"L";"M";"M";"J";"V";"S"},WEEKDAY(X6))</f>
        <v>L</v>
      </c>
      <c r="Y5" s="7" t="str">
        <f>INDEX({"D";"L";"M";"M";"J";"V";"S"},WEEKDAY(Y6))</f>
        <v>M</v>
      </c>
      <c r="Z5" s="7" t="str">
        <f>INDEX({"D";"L";"M";"M";"J";"V";"S"},WEEKDAY(Z6))</f>
        <v>M</v>
      </c>
      <c r="AA5" s="7" t="str">
        <f>INDEX({"D";"L";"M";"M";"J";"V";"S"},WEEKDAY(AA6))</f>
        <v>J</v>
      </c>
      <c r="AB5" s="7" t="str">
        <f>INDEX({"D";"L";"M";"M";"J";"V";"S"},WEEKDAY(AB6))</f>
        <v>V</v>
      </c>
      <c r="AC5" s="7" t="str">
        <f>INDEX({"D";"L";"M";"M";"J";"V";"S"},WEEKDAY(AC6))</f>
        <v>S</v>
      </c>
      <c r="AD5" s="7" t="str">
        <f>INDEX({"D";"L";"M";"M";"J";"V";"S"},WEEKDAY(AD6))</f>
        <v>D</v>
      </c>
      <c r="AE5" s="7" t="str">
        <f>INDEX({"D";"L";"M";"M";"J";"V";"S"},WEEKDAY(AE6))</f>
        <v>L</v>
      </c>
      <c r="AF5" s="7" t="str">
        <f>INDEX({"D";"L";"M";"M";"J";"V";"S"},WEEKDAY(AF6))</f>
        <v>M</v>
      </c>
      <c r="AG5" s="7" t="str">
        <f>INDEX({"D";"L";"M";"M";"J";"V";"S"},WEEKDAY(AG6))</f>
        <v>M</v>
      </c>
      <c r="AH5" s="5" t="s">
        <v>17</v>
      </c>
      <c r="AI5" s="5"/>
      <c r="AJ5" s="5"/>
      <c r="AK5" s="5"/>
      <c r="AL5" s="5"/>
      <c r="AM5" s="5"/>
    </row>
    <row r="6" spans="1:39">
      <c r="A6" s="5"/>
      <c r="B6" s="5"/>
      <c r="C6" s="8">
        <f>B4</f>
        <v>43101</v>
      </c>
      <c r="D6" s="8">
        <f>C6+1</f>
        <v>43102</v>
      </c>
      <c r="E6" s="8">
        <f t="shared" ref="E6:AG6" si="0">D6+1</f>
        <v>43103</v>
      </c>
      <c r="F6" s="8">
        <f t="shared" si="0"/>
        <v>43104</v>
      </c>
      <c r="G6" s="8">
        <f t="shared" si="0"/>
        <v>43105</v>
      </c>
      <c r="H6" s="8">
        <f t="shared" si="0"/>
        <v>43106</v>
      </c>
      <c r="I6" s="8">
        <f t="shared" si="0"/>
        <v>43107</v>
      </c>
      <c r="J6" s="8">
        <f t="shared" si="0"/>
        <v>43108</v>
      </c>
      <c r="K6" s="8">
        <f t="shared" si="0"/>
        <v>43109</v>
      </c>
      <c r="L6" s="8">
        <f t="shared" si="0"/>
        <v>43110</v>
      </c>
      <c r="M6" s="8">
        <f t="shared" si="0"/>
        <v>43111</v>
      </c>
      <c r="N6" s="8">
        <f t="shared" si="0"/>
        <v>43112</v>
      </c>
      <c r="O6" s="8">
        <f t="shared" si="0"/>
        <v>43113</v>
      </c>
      <c r="P6" s="8">
        <f t="shared" si="0"/>
        <v>43114</v>
      </c>
      <c r="Q6" s="8">
        <f t="shared" si="0"/>
        <v>43115</v>
      </c>
      <c r="R6" s="8">
        <f t="shared" si="0"/>
        <v>43116</v>
      </c>
      <c r="S6" s="8">
        <f t="shared" si="0"/>
        <v>43117</v>
      </c>
      <c r="T6" s="8">
        <f t="shared" si="0"/>
        <v>43118</v>
      </c>
      <c r="U6" s="8">
        <f t="shared" si="0"/>
        <v>43119</v>
      </c>
      <c r="V6" s="8">
        <f t="shared" si="0"/>
        <v>43120</v>
      </c>
      <c r="W6" s="8">
        <f t="shared" si="0"/>
        <v>43121</v>
      </c>
      <c r="X6" s="8">
        <f t="shared" si="0"/>
        <v>43122</v>
      </c>
      <c r="Y6" s="8">
        <f t="shared" si="0"/>
        <v>43123</v>
      </c>
      <c r="Z6" s="8">
        <f t="shared" si="0"/>
        <v>43124</v>
      </c>
      <c r="AA6" s="8">
        <f t="shared" si="0"/>
        <v>43125</v>
      </c>
      <c r="AB6" s="8">
        <f t="shared" si="0"/>
        <v>43126</v>
      </c>
      <c r="AC6" s="8">
        <f t="shared" si="0"/>
        <v>43127</v>
      </c>
      <c r="AD6" s="8">
        <f t="shared" si="0"/>
        <v>43128</v>
      </c>
      <c r="AE6" s="8">
        <f t="shared" si="0"/>
        <v>43129</v>
      </c>
      <c r="AF6" s="8">
        <f t="shared" si="0"/>
        <v>43130</v>
      </c>
      <c r="AG6" s="8">
        <f t="shared" si="0"/>
        <v>43131</v>
      </c>
      <c r="AH6" s="5"/>
      <c r="AI6" s="5"/>
      <c r="AJ6" s="5"/>
      <c r="AK6" s="5"/>
      <c r="AL6" s="5"/>
      <c r="AM6" s="5"/>
    </row>
    <row r="7" spans="1:39" ht="6" customHeight="1">
      <c r="A7" s="5"/>
      <c r="B7" s="5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5"/>
      <c r="AI7" s="5"/>
      <c r="AJ7" s="5"/>
      <c r="AK7" s="5"/>
      <c r="AL7" s="5"/>
      <c r="AM7" s="5"/>
    </row>
    <row r="8" spans="1:39" ht="6" customHeight="1">
      <c r="A8" s="5"/>
      <c r="B8" s="5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5"/>
      <c r="AI8" s="5"/>
      <c r="AJ8" s="5"/>
      <c r="AK8" s="5"/>
      <c r="AL8" s="5"/>
      <c r="AM8" s="5"/>
    </row>
    <row r="9" spans="1:39">
      <c r="A9" s="7" t="s">
        <v>18</v>
      </c>
      <c r="B9" s="33" t="s">
        <v>24</v>
      </c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33">
        <f>AL9+AL10+AL11</f>
        <v>250</v>
      </c>
      <c r="AI9" s="5" t="s">
        <v>21</v>
      </c>
      <c r="AJ9" s="5">
        <f>COUNTIF(C9:AG11,"P")</f>
        <v>0</v>
      </c>
      <c r="AK9" s="5">
        <f>VLOOKUP(B9,Données!B$7:E25,2,FALSE)</f>
        <v>16</v>
      </c>
      <c r="AL9" s="5">
        <f>AJ9*AK9</f>
        <v>0</v>
      </c>
      <c r="AM9" s="5"/>
    </row>
    <row r="10" spans="1:39">
      <c r="A10" s="7" t="s">
        <v>19</v>
      </c>
      <c r="B10" s="33"/>
      <c r="C10" s="9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 t="s">
        <v>22</v>
      </c>
      <c r="R10" s="10" t="s">
        <v>22</v>
      </c>
      <c r="S10" s="10" t="s">
        <v>22</v>
      </c>
      <c r="T10" s="10" t="s">
        <v>22</v>
      </c>
      <c r="U10" s="10" t="s">
        <v>22</v>
      </c>
      <c r="V10" s="7"/>
      <c r="W10" s="7"/>
      <c r="X10" s="7" t="s">
        <v>22</v>
      </c>
      <c r="Y10" s="10" t="s">
        <v>22</v>
      </c>
      <c r="Z10" s="10" t="s">
        <v>22</v>
      </c>
      <c r="AA10" s="10" t="s">
        <v>22</v>
      </c>
      <c r="AB10" s="10" t="s">
        <v>22</v>
      </c>
      <c r="AC10" s="7"/>
      <c r="AD10" s="7"/>
      <c r="AE10" s="7"/>
      <c r="AF10" s="7"/>
      <c r="AG10" s="7"/>
      <c r="AH10" s="33"/>
      <c r="AI10" s="5" t="s">
        <v>22</v>
      </c>
      <c r="AJ10" s="5">
        <f>COUNTIF(C9:AG11,"G")</f>
        <v>10</v>
      </c>
      <c r="AK10" s="5">
        <f>VLOOKUP(B9,Données!B$7:E25,4,FALSE)</f>
        <v>25</v>
      </c>
      <c r="AL10" s="5">
        <f t="shared" ref="AL10:AL11" si="1">AJ10*AK10</f>
        <v>250</v>
      </c>
      <c r="AM10" s="5"/>
    </row>
    <row r="11" spans="1:39" ht="15" thickBot="1">
      <c r="A11" s="11" t="s">
        <v>20</v>
      </c>
      <c r="B11" s="34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34"/>
      <c r="AI11" s="5" t="s">
        <v>23</v>
      </c>
      <c r="AJ11" s="5">
        <f>COUNTIF(C9:AG11,"V")</f>
        <v>0</v>
      </c>
      <c r="AK11" s="5">
        <f>VLOOKUP(B9,Données!B$7:E25,3,FALSE)</f>
        <v>13</v>
      </c>
      <c r="AL11" s="5">
        <f t="shared" si="1"/>
        <v>0</v>
      </c>
      <c r="AM11" s="5"/>
    </row>
    <row r="12" spans="1:39">
      <c r="A12" s="13" t="s">
        <v>18</v>
      </c>
      <c r="B12" s="32" t="s">
        <v>26</v>
      </c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32">
        <f>AL12+AL13+AL14</f>
        <v>176</v>
      </c>
      <c r="AI12" s="5" t="s">
        <v>21</v>
      </c>
      <c r="AJ12" s="5">
        <f>COUNTIF(C12:AG14,"P")</f>
        <v>11</v>
      </c>
      <c r="AK12" s="5">
        <f>VLOOKUP(B12,Données!B$7:E25,2,FALSE)</f>
        <v>16</v>
      </c>
      <c r="AL12" s="5">
        <f>AJ12*AK12</f>
        <v>176</v>
      </c>
      <c r="AM12" s="5"/>
    </row>
    <row r="13" spans="1:39">
      <c r="A13" s="9" t="s">
        <v>19</v>
      </c>
      <c r="B13" s="33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10" t="s">
        <v>21</v>
      </c>
      <c r="R13" s="9" t="s">
        <v>21</v>
      </c>
      <c r="S13" s="10" t="s">
        <v>21</v>
      </c>
      <c r="T13" s="10" t="s">
        <v>21</v>
      </c>
      <c r="U13" s="10" t="s">
        <v>21</v>
      </c>
      <c r="V13" s="9"/>
      <c r="W13" s="9"/>
      <c r="X13" s="9" t="s">
        <v>21</v>
      </c>
      <c r="Y13" s="10" t="s">
        <v>21</v>
      </c>
      <c r="Z13" s="10" t="s">
        <v>21</v>
      </c>
      <c r="AA13" s="10" t="s">
        <v>21</v>
      </c>
      <c r="AB13" s="10" t="s">
        <v>21</v>
      </c>
      <c r="AC13" s="9"/>
      <c r="AD13" s="9"/>
      <c r="AE13" s="9"/>
      <c r="AF13" s="9"/>
      <c r="AG13" s="9"/>
      <c r="AH13" s="33"/>
      <c r="AI13" s="5" t="s">
        <v>22</v>
      </c>
      <c r="AJ13" s="5">
        <f>COUNTIF(C12:AG14,"G")</f>
        <v>0</v>
      </c>
      <c r="AK13" s="5">
        <f>VLOOKUP(B12,Données!B$7:E28,4,FALSE)</f>
        <v>23</v>
      </c>
      <c r="AL13" s="5">
        <f t="shared" ref="AL13:AL14" si="2">AJ13*AK13</f>
        <v>0</v>
      </c>
      <c r="AM13" s="5"/>
    </row>
    <row r="14" spans="1:39" ht="15" thickBot="1">
      <c r="A14" s="11" t="s">
        <v>20</v>
      </c>
      <c r="B14" s="34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 t="s">
        <v>21</v>
      </c>
      <c r="Y14" s="11"/>
      <c r="Z14" s="11"/>
      <c r="AA14" s="11"/>
      <c r="AB14" s="11"/>
      <c r="AC14" s="11"/>
      <c r="AD14" s="11"/>
      <c r="AE14" s="11"/>
      <c r="AF14" s="11"/>
      <c r="AG14" s="11"/>
      <c r="AH14" s="34"/>
      <c r="AI14" s="5" t="s">
        <v>23</v>
      </c>
      <c r="AJ14" s="5">
        <f>COUNTIF(C12:AG14,"V")</f>
        <v>0</v>
      </c>
      <c r="AK14" s="5">
        <f>VLOOKUP(B12,Données!B$7:E28,3,FALSE)</f>
        <v>12</v>
      </c>
      <c r="AL14" s="5">
        <f t="shared" si="2"/>
        <v>0</v>
      </c>
      <c r="AM14" s="5"/>
    </row>
    <row r="15" spans="1:39">
      <c r="A15" s="13" t="s">
        <v>18</v>
      </c>
      <c r="B15" s="32" t="s">
        <v>27</v>
      </c>
      <c r="C15" s="13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32">
        <f>AL15+AL16+AL17</f>
        <v>136</v>
      </c>
      <c r="AI15" s="5" t="s">
        <v>21</v>
      </c>
      <c r="AJ15" s="5">
        <f>COUNTIF(C15:AG17,"P")</f>
        <v>8</v>
      </c>
      <c r="AK15" s="5">
        <f>VLOOKUP(B15,Données!B$7:E31,2,FALSE)</f>
        <v>17</v>
      </c>
      <c r="AL15" s="5">
        <f>AJ15*AK15</f>
        <v>136</v>
      </c>
      <c r="AM15" s="5"/>
    </row>
    <row r="16" spans="1:39">
      <c r="A16" s="9" t="s">
        <v>19</v>
      </c>
      <c r="B16" s="33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 t="s">
        <v>21</v>
      </c>
      <c r="R16" s="9" t="s">
        <v>21</v>
      </c>
      <c r="S16" s="9"/>
      <c r="T16" s="9" t="s">
        <v>21</v>
      </c>
      <c r="U16" s="9" t="s">
        <v>21</v>
      </c>
      <c r="V16" s="9"/>
      <c r="W16" s="9"/>
      <c r="X16" s="9" t="s">
        <v>21</v>
      </c>
      <c r="Y16" s="9" t="s">
        <v>21</v>
      </c>
      <c r="Z16" s="9"/>
      <c r="AA16" s="9" t="s">
        <v>21</v>
      </c>
      <c r="AB16" s="9" t="s">
        <v>21</v>
      </c>
      <c r="AC16" s="9"/>
      <c r="AD16" s="9"/>
      <c r="AE16" s="9"/>
      <c r="AF16" s="9"/>
      <c r="AG16" s="9"/>
      <c r="AH16" s="33"/>
      <c r="AI16" s="5" t="s">
        <v>22</v>
      </c>
      <c r="AJ16" s="5">
        <f>COUNTIF(C15:AG17,"G")</f>
        <v>0</v>
      </c>
      <c r="AK16" s="5">
        <f>VLOOKUP(B15,Données!B$7:E31,4,FALSE)</f>
        <v>19</v>
      </c>
      <c r="AL16" s="5">
        <f>AJ16*AK16</f>
        <v>0</v>
      </c>
      <c r="AM16" s="5"/>
    </row>
    <row r="17" spans="1:39" ht="15" thickBot="1">
      <c r="A17" s="11" t="s">
        <v>20</v>
      </c>
      <c r="B17" s="34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34"/>
      <c r="AI17" s="5" t="s">
        <v>23</v>
      </c>
      <c r="AJ17" s="5">
        <f>COUNTIF(C15:AG17,"V")</f>
        <v>0</v>
      </c>
      <c r="AK17" s="5">
        <f>VLOOKUP(B15,Données!B$7:E31,3,FALSE)</f>
        <v>18</v>
      </c>
      <c r="AL17" s="5">
        <f>AJ17*AK17</f>
        <v>0</v>
      </c>
      <c r="AM17" s="5"/>
    </row>
    <row r="18" spans="1:39">
      <c r="A18" s="13" t="s">
        <v>18</v>
      </c>
      <c r="B18" s="32" t="s">
        <v>28</v>
      </c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32">
        <f>AL18+AL19+AL20</f>
        <v>208</v>
      </c>
      <c r="AI18" s="5" t="s">
        <v>21</v>
      </c>
      <c r="AJ18" s="5">
        <f>COUNTIF(C18:AG20,"P")</f>
        <v>9</v>
      </c>
      <c r="AK18" s="5">
        <f>VLOOKUP(B18,Données!B$7:E31,2,FALSE)</f>
        <v>17</v>
      </c>
      <c r="AL18" s="5">
        <f t="shared" ref="AL18" si="3">AJ18*AK18</f>
        <v>153</v>
      </c>
      <c r="AM18" s="5"/>
    </row>
    <row r="19" spans="1:39">
      <c r="A19" s="9" t="s">
        <v>19</v>
      </c>
      <c r="B19" s="33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 t="s">
        <v>21</v>
      </c>
      <c r="R19" s="10" t="s">
        <v>23</v>
      </c>
      <c r="S19" s="10" t="s">
        <v>21</v>
      </c>
      <c r="T19" s="10" t="s">
        <v>21</v>
      </c>
      <c r="U19" s="10" t="s">
        <v>21</v>
      </c>
      <c r="V19" s="9"/>
      <c r="W19" s="9"/>
      <c r="X19" s="9" t="s">
        <v>21</v>
      </c>
      <c r="Y19" s="10" t="s">
        <v>21</v>
      </c>
      <c r="Z19" s="10" t="s">
        <v>21</v>
      </c>
      <c r="AA19" s="10" t="s">
        <v>21</v>
      </c>
      <c r="AB19" s="10" t="s">
        <v>21</v>
      </c>
      <c r="AC19" s="9"/>
      <c r="AD19" s="9"/>
      <c r="AE19" s="9"/>
      <c r="AF19" s="9"/>
      <c r="AG19" s="9"/>
      <c r="AH19" s="33"/>
      <c r="AI19" s="5" t="s">
        <v>22</v>
      </c>
      <c r="AJ19" s="5">
        <f>COUNTIF(C18:AG20,"G")</f>
        <v>0</v>
      </c>
      <c r="AK19" s="5">
        <f>VLOOKUP(B18,Données!B$7:E34,4,FALSE)</f>
        <v>0</v>
      </c>
      <c r="AL19" s="5">
        <f>AJ19*AK19</f>
        <v>0</v>
      </c>
      <c r="AM19" s="5"/>
    </row>
    <row r="20" spans="1:39" ht="15" thickBot="1">
      <c r="A20" s="11" t="s">
        <v>20</v>
      </c>
      <c r="B20" s="34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 t="s">
        <v>23</v>
      </c>
      <c r="R20" s="12" t="s">
        <v>23</v>
      </c>
      <c r="S20" s="12" t="s">
        <v>23</v>
      </c>
      <c r="T20" s="12" t="s">
        <v>23</v>
      </c>
      <c r="U20" s="12" t="s">
        <v>23</v>
      </c>
      <c r="V20" s="11"/>
      <c r="W20" s="11"/>
      <c r="X20" s="11" t="s">
        <v>23</v>
      </c>
      <c r="Y20" s="12" t="s">
        <v>23</v>
      </c>
      <c r="Z20" s="12" t="s">
        <v>23</v>
      </c>
      <c r="AA20" s="12" t="s">
        <v>23</v>
      </c>
      <c r="AB20" s="12" t="s">
        <v>23</v>
      </c>
      <c r="AC20" s="11"/>
      <c r="AD20" s="11"/>
      <c r="AE20" s="11"/>
      <c r="AF20" s="11"/>
      <c r="AG20" s="11"/>
      <c r="AH20" s="34"/>
      <c r="AI20" s="5" t="s">
        <v>23</v>
      </c>
      <c r="AJ20" s="5">
        <f>COUNTIF(C18:AG20,"V")</f>
        <v>11</v>
      </c>
      <c r="AK20" s="5">
        <f>VLOOKUP(B18,Données!B$7:E34,3,FALSE)</f>
        <v>5</v>
      </c>
      <c r="AL20" s="5">
        <f t="shared" ref="AL20" si="4">AJ20*AK20</f>
        <v>55</v>
      </c>
      <c r="AM20" s="5"/>
    </row>
    <row r="21" spans="1:39">
      <c r="A21" s="13" t="s">
        <v>18</v>
      </c>
      <c r="B21" s="32" t="s">
        <v>25</v>
      </c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36" t="s">
        <v>21</v>
      </c>
      <c r="R21" s="36" t="s">
        <v>21</v>
      </c>
      <c r="S21" s="36"/>
      <c r="T21" s="36"/>
      <c r="U21" s="36"/>
      <c r="V21" s="14"/>
      <c r="W21" s="14"/>
      <c r="X21" s="14"/>
      <c r="Y21" s="14"/>
      <c r="Z21" s="14"/>
      <c r="AA21" s="14"/>
      <c r="AB21" s="14"/>
      <c r="AC21" s="13"/>
      <c r="AD21" s="13"/>
      <c r="AE21" s="13"/>
      <c r="AF21" s="13"/>
      <c r="AG21" s="13"/>
      <c r="AH21" s="32">
        <f>AL21+AL22+AL23</f>
        <v>276</v>
      </c>
      <c r="AI21" s="5" t="s">
        <v>21</v>
      </c>
      <c r="AJ21" s="5">
        <f>COUNTIF(C21:AG23,"P")</f>
        <v>2</v>
      </c>
      <c r="AK21" s="5">
        <f>VLOOKUP(B21,Données!B$7:E37,2,FALSE)</f>
        <v>17</v>
      </c>
      <c r="AL21" s="5">
        <f>AJ21*AK21</f>
        <v>34</v>
      </c>
      <c r="AM21" s="5"/>
    </row>
    <row r="22" spans="1:39">
      <c r="A22" s="9" t="s">
        <v>19</v>
      </c>
      <c r="B22" s="33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37"/>
      <c r="R22" s="37"/>
      <c r="S22" s="37" t="s">
        <v>91</v>
      </c>
      <c r="T22" s="37"/>
      <c r="U22" s="37" t="s">
        <v>22</v>
      </c>
      <c r="V22" s="10" t="s">
        <v>22</v>
      </c>
      <c r="W22" s="10" t="s">
        <v>22</v>
      </c>
      <c r="X22" s="10" t="s">
        <v>22</v>
      </c>
      <c r="Y22" s="10" t="s">
        <v>22</v>
      </c>
      <c r="Z22" s="10" t="s">
        <v>22</v>
      </c>
      <c r="AA22" s="10" t="s">
        <v>22</v>
      </c>
      <c r="AB22" s="10" t="s">
        <v>22</v>
      </c>
      <c r="AC22" s="10" t="s">
        <v>22</v>
      </c>
      <c r="AD22" s="9"/>
      <c r="AE22" s="9"/>
      <c r="AF22" s="9"/>
      <c r="AG22" s="9"/>
      <c r="AH22" s="33"/>
      <c r="AI22" s="5" t="s">
        <v>22</v>
      </c>
      <c r="AJ22" s="5">
        <f>COUNTIF(C21:AG23,"G")</f>
        <v>10</v>
      </c>
      <c r="AK22" s="5">
        <f>VLOOKUP(B21,Données!B$7:E37,4,FALSE)</f>
        <v>20</v>
      </c>
      <c r="AL22" s="5">
        <f t="shared" ref="AL22:AL29" si="5">AJ22*AK22</f>
        <v>200</v>
      </c>
      <c r="AM22" s="5"/>
    </row>
    <row r="23" spans="1:39" ht="15" thickBot="1">
      <c r="A23" s="11" t="s">
        <v>20</v>
      </c>
      <c r="B23" s="34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38"/>
      <c r="R23" s="38" t="s">
        <v>23</v>
      </c>
      <c r="S23" s="38"/>
      <c r="T23" s="38"/>
      <c r="U23" s="38" t="s">
        <v>23</v>
      </c>
      <c r="V23" s="23"/>
      <c r="W23" s="23"/>
      <c r="X23" s="23"/>
      <c r="Y23" s="23"/>
      <c r="Z23" s="23"/>
      <c r="AA23" s="23"/>
      <c r="AB23" s="23"/>
      <c r="AC23" s="25" t="s">
        <v>74</v>
      </c>
      <c r="AD23" s="11"/>
      <c r="AE23" s="11"/>
      <c r="AF23" s="11"/>
      <c r="AG23" s="11"/>
      <c r="AH23" s="34"/>
      <c r="AI23" s="5" t="s">
        <v>23</v>
      </c>
      <c r="AJ23" s="5">
        <f>COUNTIF(C21:AG23,"V")</f>
        <v>3</v>
      </c>
      <c r="AK23" s="5">
        <f>VLOOKUP(B21,Données!B$7:E37,3,FALSE)</f>
        <v>14</v>
      </c>
      <c r="AL23" s="5">
        <f t="shared" si="5"/>
        <v>42</v>
      </c>
      <c r="AM23" s="5"/>
    </row>
    <row r="24" spans="1:39">
      <c r="A24" s="13" t="s">
        <v>18</v>
      </c>
      <c r="B24" s="32" t="s">
        <v>72</v>
      </c>
      <c r="C24" s="13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32">
        <f>AL24+AL25+AL26</f>
        <v>13</v>
      </c>
      <c r="AI24" s="5" t="s">
        <v>21</v>
      </c>
      <c r="AJ24" s="5">
        <f>COUNTIF(C24:AG26,"P")</f>
        <v>0</v>
      </c>
      <c r="AK24" s="5">
        <f>VLOOKUP(B24,Données!B$7:E38,2,FALSE)</f>
        <v>0</v>
      </c>
      <c r="AL24" s="5">
        <f t="shared" si="5"/>
        <v>0</v>
      </c>
      <c r="AM24" s="5"/>
    </row>
    <row r="25" spans="1:39">
      <c r="A25" s="9" t="s">
        <v>19</v>
      </c>
      <c r="B25" s="33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 t="s">
        <v>22</v>
      </c>
      <c r="AA25" s="9"/>
      <c r="AB25" s="9"/>
      <c r="AC25" s="9"/>
      <c r="AD25" s="9"/>
      <c r="AE25" s="9"/>
      <c r="AF25" s="9"/>
      <c r="AG25" s="9"/>
      <c r="AH25" s="33"/>
      <c r="AI25" s="5" t="s">
        <v>22</v>
      </c>
      <c r="AJ25" s="5">
        <f>COUNTIF(C24:AG26,"G")</f>
        <v>1</v>
      </c>
      <c r="AK25" s="5">
        <f>VLOOKUP(B24,Données!B$7:E39,4,FALSE)</f>
        <v>13</v>
      </c>
      <c r="AL25" s="5">
        <f t="shared" si="5"/>
        <v>13</v>
      </c>
    </row>
    <row r="26" spans="1:39" ht="15" thickBot="1">
      <c r="A26" s="11" t="s">
        <v>20</v>
      </c>
      <c r="B26" s="34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34"/>
      <c r="AI26" s="5" t="s">
        <v>23</v>
      </c>
      <c r="AJ26" s="5">
        <f>COUNTIF(C24:AG26,"V")</f>
        <v>0</v>
      </c>
      <c r="AK26" s="5">
        <f>VLOOKUP(B$24,Données!B$7:E40,3,FALSE)</f>
        <v>0</v>
      </c>
      <c r="AL26" s="5">
        <f t="shared" si="5"/>
        <v>0</v>
      </c>
    </row>
    <row r="27" spans="1:39">
      <c r="A27" s="13" t="s">
        <v>18</v>
      </c>
      <c r="B27" s="32" t="s">
        <v>31</v>
      </c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32">
        <f>AL27+AL28+AL29</f>
        <v>0</v>
      </c>
      <c r="AI27" s="5" t="s">
        <v>21</v>
      </c>
      <c r="AJ27" s="5">
        <f>COUNTIF(C27:AG29,"P")</f>
        <v>0</v>
      </c>
      <c r="AK27" s="5">
        <f>VLOOKUP(B27,Données!B$7:E40,2,FALSE)</f>
        <v>0</v>
      </c>
      <c r="AL27" s="5">
        <f t="shared" si="5"/>
        <v>0</v>
      </c>
    </row>
    <row r="28" spans="1:39">
      <c r="A28" s="9" t="s">
        <v>19</v>
      </c>
      <c r="B28" s="33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9"/>
      <c r="AH28" s="33"/>
      <c r="AI28" s="5" t="s">
        <v>22</v>
      </c>
      <c r="AJ28" s="5">
        <f>COUNTIF(C27:AG29,"G")</f>
        <v>0</v>
      </c>
      <c r="AK28" s="5">
        <f>VLOOKUP(B$27,Données!B$7:E42,4,FALSE)</f>
        <v>0</v>
      </c>
      <c r="AL28" s="5">
        <f t="shared" si="5"/>
        <v>0</v>
      </c>
    </row>
    <row r="29" spans="1:39" ht="15" thickBot="1">
      <c r="A29" s="11" t="s">
        <v>20</v>
      </c>
      <c r="B29" s="34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34"/>
      <c r="AI29" s="5" t="s">
        <v>23</v>
      </c>
      <c r="AJ29" s="5">
        <f>COUNTIF(C27:AG29,"V")</f>
        <v>0</v>
      </c>
      <c r="AK29" s="5">
        <f>VLOOKUP(B$27,Données!B$7:E43,3,FALSE)</f>
        <v>0</v>
      </c>
      <c r="AL29" s="5">
        <f t="shared" si="5"/>
        <v>0</v>
      </c>
    </row>
    <row r="30" spans="1:39">
      <c r="A30" s="13" t="s">
        <v>18</v>
      </c>
      <c r="B30" s="32" t="s">
        <v>32</v>
      </c>
      <c r="C30" s="13"/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32">
        <f>AL30+AL31+AL32</f>
        <v>0</v>
      </c>
      <c r="AI30" s="5" t="s">
        <v>21</v>
      </c>
      <c r="AJ30" s="5">
        <f>COUNTIF(C30:AG32,"P")</f>
        <v>0</v>
      </c>
      <c r="AK30" s="5">
        <f>VLOOKUP(B30,Données!B$7:E44,2,FALSE)</f>
        <v>0</v>
      </c>
      <c r="AL30" s="5">
        <f t="shared" ref="AL30:AL32" si="6">AJ30*AK30</f>
        <v>0</v>
      </c>
    </row>
    <row r="31" spans="1:39">
      <c r="A31" s="9" t="s">
        <v>19</v>
      </c>
      <c r="B31" s="33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9"/>
      <c r="AE31" s="9"/>
      <c r="AF31" s="9"/>
      <c r="AG31" s="9"/>
      <c r="AH31" s="33"/>
      <c r="AI31" s="5" t="s">
        <v>22</v>
      </c>
      <c r="AJ31" s="5">
        <f>COUNTIF(C30:AG32,"G")</f>
        <v>0</v>
      </c>
      <c r="AK31" s="5">
        <f>VLOOKUP(B30,Données!B$7:E45,4,FALSE)</f>
        <v>0</v>
      </c>
      <c r="AL31" s="5">
        <f t="shared" si="6"/>
        <v>0</v>
      </c>
    </row>
    <row r="32" spans="1:39" ht="15" thickBot="1">
      <c r="A32" s="11" t="s">
        <v>20</v>
      </c>
      <c r="B32" s="34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34"/>
      <c r="AI32" s="5" t="s">
        <v>23</v>
      </c>
      <c r="AJ32" s="5">
        <f>COUNTIF(C30:AG32,"V")</f>
        <v>0</v>
      </c>
      <c r="AK32" s="5">
        <f>VLOOKUP(B30,Données!B$7:E46,3,FALSE)</f>
        <v>0</v>
      </c>
      <c r="AL32" s="5">
        <f t="shared" si="6"/>
        <v>0</v>
      </c>
    </row>
    <row r="33" spans="1:38">
      <c r="A33" s="13" t="s">
        <v>18</v>
      </c>
      <c r="B33" s="32" t="s">
        <v>33</v>
      </c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32">
        <f>AL33+AL34+AL35</f>
        <v>0</v>
      </c>
      <c r="AI33" s="5" t="s">
        <v>21</v>
      </c>
      <c r="AJ33" s="5">
        <f>COUNTIF(C33:AG35,"P")</f>
        <v>0</v>
      </c>
      <c r="AK33" s="5">
        <f>VLOOKUP(B33,Données!B$7:E47,2,FALSE)</f>
        <v>0</v>
      </c>
      <c r="AL33" s="5">
        <f t="shared" ref="AL33:AL35" si="7">AJ33*AK33</f>
        <v>0</v>
      </c>
    </row>
    <row r="34" spans="1:38">
      <c r="A34" s="9" t="s">
        <v>19</v>
      </c>
      <c r="B34" s="33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9"/>
      <c r="AC34" s="9"/>
      <c r="AD34" s="9"/>
      <c r="AE34" s="9"/>
      <c r="AF34" s="9"/>
      <c r="AG34" s="9"/>
      <c r="AH34" s="33"/>
      <c r="AI34" s="5" t="s">
        <v>22</v>
      </c>
      <c r="AJ34" s="5">
        <f>COUNTIF(C33:AG35,"G")</f>
        <v>0</v>
      </c>
      <c r="AK34" s="5">
        <f>VLOOKUP(B33,Données!B$7:E48,4,FALSE)</f>
        <v>0</v>
      </c>
      <c r="AL34" s="5">
        <f t="shared" si="7"/>
        <v>0</v>
      </c>
    </row>
    <row r="35" spans="1:38" ht="15" thickBot="1">
      <c r="A35" s="11" t="s">
        <v>20</v>
      </c>
      <c r="B35" s="34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34"/>
      <c r="AI35" s="5" t="s">
        <v>23</v>
      </c>
      <c r="AJ35" s="5">
        <f>COUNTIF(C33:AG35,"V")</f>
        <v>0</v>
      </c>
      <c r="AK35" s="5">
        <f>VLOOKUP(B33,Données!B$7:E49,3,FALSE)</f>
        <v>0</v>
      </c>
      <c r="AL35" s="5">
        <f t="shared" si="7"/>
        <v>0</v>
      </c>
    </row>
    <row r="36" spans="1:38">
      <c r="A36" s="13" t="s">
        <v>18</v>
      </c>
      <c r="B36" s="32" t="s">
        <v>34</v>
      </c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32">
        <f>AL36+AL37+AL38</f>
        <v>0</v>
      </c>
      <c r="AI36" s="5" t="s">
        <v>21</v>
      </c>
      <c r="AJ36" s="5">
        <f>COUNTIF(C36:AG38,"P")</f>
        <v>0</v>
      </c>
      <c r="AK36" s="5">
        <f>VLOOKUP(B36,Données!B$7:E50,2,FALSE)</f>
        <v>0</v>
      </c>
      <c r="AL36" s="5">
        <f t="shared" ref="AL36:AL38" si="8">AJ36*AK36</f>
        <v>0</v>
      </c>
    </row>
    <row r="37" spans="1:38">
      <c r="A37" s="9" t="s">
        <v>19</v>
      </c>
      <c r="B37" s="33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9"/>
      <c r="AC37" s="9"/>
      <c r="AD37" s="9"/>
      <c r="AE37" s="9"/>
      <c r="AF37" s="9"/>
      <c r="AG37" s="9"/>
      <c r="AH37" s="33"/>
      <c r="AI37" s="5" t="s">
        <v>22</v>
      </c>
      <c r="AJ37" s="5">
        <f>COUNTIF(C36:AG38,"G")</f>
        <v>0</v>
      </c>
      <c r="AK37" s="5">
        <f>VLOOKUP(B36,Données!B$7:E51,4,FALSE)</f>
        <v>0</v>
      </c>
      <c r="AL37" s="5">
        <f t="shared" si="8"/>
        <v>0</v>
      </c>
    </row>
    <row r="38" spans="1:38" ht="15" thickBot="1">
      <c r="A38" s="11" t="s">
        <v>20</v>
      </c>
      <c r="B38" s="34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34"/>
      <c r="AI38" s="5" t="s">
        <v>23</v>
      </c>
      <c r="AJ38" s="5">
        <f>COUNTIF(C36:AG38,"V")</f>
        <v>0</v>
      </c>
      <c r="AK38" s="5">
        <f>VLOOKUP(B36,Données!B$7:E52,3,FALSE)</f>
        <v>0</v>
      </c>
      <c r="AL38" s="5">
        <f t="shared" si="8"/>
        <v>0</v>
      </c>
    </row>
    <row r="39" spans="1:38">
      <c r="A39" s="13" t="s">
        <v>18</v>
      </c>
      <c r="B39" s="32" t="s">
        <v>29</v>
      </c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32">
        <f>AL39+AL40+AL41</f>
        <v>75</v>
      </c>
      <c r="AI39" s="5" t="s">
        <v>21</v>
      </c>
      <c r="AJ39" s="5">
        <f>COUNTIF(C39:AG41,"P")</f>
        <v>0</v>
      </c>
      <c r="AK39" s="5">
        <f>VLOOKUP(B39,Données!B$7:E53,2,FALSE)</f>
        <v>0</v>
      </c>
      <c r="AL39" s="5">
        <f t="shared" ref="AL39:AL41" si="9">AJ39*AK39</f>
        <v>0</v>
      </c>
    </row>
    <row r="40" spans="1:38">
      <c r="A40" s="9" t="s">
        <v>19</v>
      </c>
      <c r="B40" s="33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 t="s">
        <v>23</v>
      </c>
      <c r="Y40" s="10" t="s">
        <v>23</v>
      </c>
      <c r="Z40" s="10" t="s">
        <v>23</v>
      </c>
      <c r="AA40" s="10" t="s">
        <v>23</v>
      </c>
      <c r="AB40" s="10" t="s">
        <v>23</v>
      </c>
      <c r="AC40" s="9"/>
      <c r="AD40" s="9"/>
      <c r="AE40" s="9"/>
      <c r="AF40" s="9"/>
      <c r="AG40" s="9"/>
      <c r="AH40" s="33"/>
      <c r="AI40" s="5" t="s">
        <v>22</v>
      </c>
      <c r="AJ40" s="5">
        <f>COUNTIF(C39:AG41,"G")</f>
        <v>0</v>
      </c>
      <c r="AK40" s="5">
        <f>VLOOKUP(B39,Données!B$7:E54,4,FALSE)</f>
        <v>0</v>
      </c>
      <c r="AL40" s="5">
        <f t="shared" si="9"/>
        <v>0</v>
      </c>
    </row>
    <row r="41" spans="1:38" ht="15" thickBot="1">
      <c r="A41" s="11" t="s">
        <v>20</v>
      </c>
      <c r="B41" s="34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  <c r="AH41" s="34"/>
      <c r="AI41" s="5" t="s">
        <v>23</v>
      </c>
      <c r="AJ41" s="5">
        <f>COUNTIF(C39:AG41,"V")</f>
        <v>5</v>
      </c>
      <c r="AK41" s="5">
        <f>VLOOKUP(B39,Données!B$7:E55,3,FALSE)</f>
        <v>15</v>
      </c>
      <c r="AL41" s="5">
        <f t="shared" si="9"/>
        <v>75</v>
      </c>
    </row>
    <row r="42" spans="1:38">
      <c r="A42" s="13" t="s">
        <v>18</v>
      </c>
      <c r="B42" s="32" t="s">
        <v>16</v>
      </c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32">
        <f>AL42+AL43+AL44</f>
        <v>0</v>
      </c>
      <c r="AI42" s="5" t="s">
        <v>21</v>
      </c>
      <c r="AJ42" s="5">
        <f>COUNTIF(C42:AG44,"P")</f>
        <v>0</v>
      </c>
      <c r="AK42" s="5">
        <f>VLOOKUP(B42,Données!B$7:E56,2,FALSE)</f>
        <v>0</v>
      </c>
      <c r="AL42" s="5">
        <f t="shared" ref="AL42:AL44" si="10">AJ42*AK42</f>
        <v>0</v>
      </c>
    </row>
    <row r="43" spans="1:38">
      <c r="A43" s="9" t="s">
        <v>19</v>
      </c>
      <c r="B43" s="33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  <c r="AA43" s="9"/>
      <c r="AB43" s="9"/>
      <c r="AC43" s="9"/>
      <c r="AD43" s="9"/>
      <c r="AE43" s="9"/>
      <c r="AF43" s="9"/>
      <c r="AG43" s="9"/>
      <c r="AH43" s="33"/>
      <c r="AI43" s="5" t="s">
        <v>22</v>
      </c>
      <c r="AJ43" s="5">
        <f>COUNTIF(C42:AG44,"G")</f>
        <v>0</v>
      </c>
      <c r="AK43" s="5">
        <f>VLOOKUP(B42,Données!B$7:E57,4,FALSE)</f>
        <v>0</v>
      </c>
      <c r="AL43" s="5">
        <f t="shared" si="10"/>
        <v>0</v>
      </c>
    </row>
    <row r="44" spans="1:38" ht="15" thickBot="1">
      <c r="A44" s="11" t="s">
        <v>20</v>
      </c>
      <c r="B44" s="34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34"/>
      <c r="AI44" s="5" t="s">
        <v>23</v>
      </c>
      <c r="AJ44" s="5">
        <f>COUNTIF(C42:AG44,"V")</f>
        <v>0</v>
      </c>
      <c r="AK44" s="5">
        <f>VLOOKUP(B42,Données!B$7:E58,3,FALSE)</f>
        <v>0</v>
      </c>
      <c r="AL44" s="5">
        <f t="shared" si="10"/>
        <v>0</v>
      </c>
    </row>
    <row r="45" spans="1:38">
      <c r="A45" s="13" t="s">
        <v>18</v>
      </c>
      <c r="B45" s="32" t="s">
        <v>35</v>
      </c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32">
        <f>AL45+AL46+AL47</f>
        <v>0</v>
      </c>
      <c r="AI45" s="5" t="s">
        <v>21</v>
      </c>
      <c r="AJ45" s="5">
        <f>COUNTIF(C45:AG47,"P")</f>
        <v>0</v>
      </c>
      <c r="AK45" s="5">
        <f>VLOOKUP(B45,Données!B$7:E59,2,FALSE)</f>
        <v>0</v>
      </c>
      <c r="AL45" s="5">
        <f t="shared" ref="AL45:AL47" si="11">AJ45*AK45</f>
        <v>0</v>
      </c>
    </row>
    <row r="46" spans="1:38">
      <c r="A46" s="9" t="s">
        <v>19</v>
      </c>
      <c r="B46" s="33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  <c r="AB46" s="9"/>
      <c r="AC46" s="9"/>
      <c r="AD46" s="9"/>
      <c r="AE46" s="9"/>
      <c r="AF46" s="9"/>
      <c r="AG46" s="9"/>
      <c r="AH46" s="33"/>
      <c r="AI46" s="5" t="s">
        <v>22</v>
      </c>
      <c r="AJ46" s="5">
        <f>COUNTIF(C45:AG47,"G")</f>
        <v>0</v>
      </c>
      <c r="AK46" s="5">
        <f>VLOOKUP(B45,Données!B$7:E60,4,FALSE)</f>
        <v>0</v>
      </c>
      <c r="AL46" s="5">
        <f t="shared" si="11"/>
        <v>0</v>
      </c>
    </row>
    <row r="47" spans="1:38" ht="15" thickBot="1">
      <c r="A47" s="11" t="s">
        <v>20</v>
      </c>
      <c r="B47" s="34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34"/>
      <c r="AI47" s="5" t="s">
        <v>23</v>
      </c>
      <c r="AJ47" s="5">
        <f>COUNTIF(C45:AG47,"V")</f>
        <v>0</v>
      </c>
      <c r="AK47" s="5">
        <f>VLOOKUP(B45,Données!B$7:E61,3,FALSE)</f>
        <v>0</v>
      </c>
      <c r="AL47" s="5">
        <f t="shared" si="11"/>
        <v>0</v>
      </c>
    </row>
    <row r="48" spans="1:38">
      <c r="A48" s="13" t="s">
        <v>18</v>
      </c>
      <c r="B48" s="32" t="s">
        <v>36</v>
      </c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32">
        <f>AL48+AL49+AL50</f>
        <v>0</v>
      </c>
      <c r="AI48" s="5" t="s">
        <v>21</v>
      </c>
      <c r="AJ48" s="5">
        <f>COUNTIF(C48:AG50,"P")</f>
        <v>0</v>
      </c>
      <c r="AK48" s="5">
        <f>VLOOKUP(B48,Données!B$7:E62,2,FALSE)</f>
        <v>0</v>
      </c>
      <c r="AL48" s="5">
        <f t="shared" ref="AL48:AL50" si="12">AJ48*AK48</f>
        <v>0</v>
      </c>
    </row>
    <row r="49" spans="1:38">
      <c r="A49" s="9" t="s">
        <v>19</v>
      </c>
      <c r="B49" s="33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  <c r="AA49" s="9"/>
      <c r="AB49" s="9"/>
      <c r="AC49" s="9"/>
      <c r="AD49" s="9"/>
      <c r="AE49" s="9"/>
      <c r="AF49" s="9"/>
      <c r="AG49" s="9"/>
      <c r="AH49" s="33"/>
      <c r="AI49" s="5" t="s">
        <v>22</v>
      </c>
      <c r="AJ49" s="5">
        <f>COUNTIF(C48:AG50,"G")</f>
        <v>0</v>
      </c>
      <c r="AK49" s="5">
        <f>VLOOKUP(B48,Données!B$7:E63,4,FALSE)</f>
        <v>0</v>
      </c>
      <c r="AL49" s="5">
        <f t="shared" si="12"/>
        <v>0</v>
      </c>
    </row>
    <row r="50" spans="1:38" ht="15" thickBot="1">
      <c r="A50" s="11" t="s">
        <v>20</v>
      </c>
      <c r="B50" s="34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34"/>
      <c r="AI50" s="5" t="s">
        <v>23</v>
      </c>
      <c r="AJ50" s="5">
        <f>COUNTIF(C48:AG50,"V")</f>
        <v>0</v>
      </c>
      <c r="AK50" s="5">
        <f>VLOOKUP(B48,Données!B$7:E64,3,FALSE)</f>
        <v>0</v>
      </c>
      <c r="AL50" s="5">
        <f t="shared" si="12"/>
        <v>0</v>
      </c>
    </row>
    <row r="51" spans="1:38">
      <c r="A51" s="13" t="s">
        <v>18</v>
      </c>
      <c r="B51" s="32" t="s">
        <v>37</v>
      </c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32">
        <f>AL51+AL52+AL53</f>
        <v>0</v>
      </c>
      <c r="AI51" s="5" t="s">
        <v>21</v>
      </c>
      <c r="AJ51" s="5">
        <f>COUNTIF(C51:AG53,"P")</f>
        <v>0</v>
      </c>
      <c r="AK51" s="5">
        <f>VLOOKUP(B51,Données!B$7:E65,2,FALSE)</f>
        <v>0</v>
      </c>
      <c r="AL51" s="5">
        <f t="shared" ref="AL51:AL53" si="13">AJ51*AK51</f>
        <v>0</v>
      </c>
    </row>
    <row r="52" spans="1:38">
      <c r="A52" s="9" t="s">
        <v>19</v>
      </c>
      <c r="B52" s="33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  <c r="AA52" s="9"/>
      <c r="AB52" s="9"/>
      <c r="AC52" s="9"/>
      <c r="AD52" s="9"/>
      <c r="AE52" s="9"/>
      <c r="AF52" s="9"/>
      <c r="AG52" s="9"/>
      <c r="AH52" s="33"/>
      <c r="AI52" s="5" t="s">
        <v>22</v>
      </c>
      <c r="AJ52" s="5">
        <f>COUNTIF(C51:AG53,"G")</f>
        <v>0</v>
      </c>
      <c r="AK52" s="5">
        <f>VLOOKUP(B51,Données!B$7:E66,4,FALSE)</f>
        <v>0</v>
      </c>
      <c r="AL52" s="5">
        <f t="shared" si="13"/>
        <v>0</v>
      </c>
    </row>
    <row r="53" spans="1:38" ht="15" thickBot="1">
      <c r="A53" s="9" t="s">
        <v>20</v>
      </c>
      <c r="B53" s="33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  <c r="AA53" s="9"/>
      <c r="AB53" s="9"/>
      <c r="AC53" s="9"/>
      <c r="AD53" s="9"/>
      <c r="AE53" s="9"/>
      <c r="AF53" s="9"/>
      <c r="AG53" s="9"/>
      <c r="AH53" s="34"/>
      <c r="AI53" s="5" t="s">
        <v>23</v>
      </c>
      <c r="AJ53" s="5">
        <f>COUNTIF(C51:AG53,"V")</f>
        <v>0</v>
      </c>
      <c r="AK53" s="5">
        <f>VLOOKUP(B51,Données!B$7:E67,3,FALSE)</f>
        <v>0</v>
      </c>
      <c r="AL53" s="5">
        <f t="shared" si="13"/>
        <v>0</v>
      </c>
    </row>
    <row r="54" spans="1:38" ht="15" thickBot="1">
      <c r="A54" s="5"/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  <c r="AG54" s="5"/>
      <c r="AH54" s="24">
        <f>AH9+AH12+AH21+AH24+AH27+AH30+AH33+AH36+AH39+AH42+AH45+AH48+AH51</f>
        <v>790</v>
      </c>
    </row>
    <row r="60" spans="1:38" hidden="1"/>
    <row r="61" spans="1:38" hidden="1">
      <c r="C61" s="30" t="s">
        <v>51</v>
      </c>
      <c r="D61" s="30"/>
      <c r="E61" s="30"/>
      <c r="F61" s="30"/>
      <c r="G61" s="30"/>
      <c r="H61" s="30"/>
      <c r="I61" s="30"/>
      <c r="J61" s="30"/>
      <c r="K61" s="30"/>
      <c r="L61" s="30"/>
      <c r="M61" s="30"/>
      <c r="N61" s="30"/>
      <c r="O61" s="30"/>
      <c r="P61" s="30"/>
      <c r="Q61" s="30"/>
      <c r="R61" s="30"/>
      <c r="S61" s="30"/>
      <c r="T61" s="30"/>
      <c r="U61" s="30"/>
      <c r="V61" s="30"/>
      <c r="W61" s="30"/>
      <c r="X61" s="30"/>
      <c r="Y61" s="30"/>
      <c r="Z61" s="30"/>
    </row>
    <row r="62" spans="1:38" hidden="1"/>
    <row r="63" spans="1:38" hidden="1"/>
    <row r="64" spans="1:38" hidden="1">
      <c r="D64" s="31">
        <f>Info!A11</f>
        <v>43101</v>
      </c>
      <c r="E64" s="31"/>
      <c r="F64" s="31"/>
      <c r="H64" t="str">
        <f>Info!C11</f>
        <v>Nouvel An</v>
      </c>
    </row>
    <row r="65" spans="3:39" hidden="1">
      <c r="D65" s="31">
        <f>Info!A12</f>
        <v>43189</v>
      </c>
      <c r="E65" s="31"/>
      <c r="F65" s="31"/>
      <c r="H65" t="str">
        <f>Info!C12</f>
        <v>Vendredi-Saint</v>
      </c>
    </row>
    <row r="66" spans="3:39" hidden="1">
      <c r="D66" s="31">
        <f>Info!A13</f>
        <v>43192</v>
      </c>
      <c r="E66" s="31"/>
      <c r="F66" s="31"/>
      <c r="H66" t="str">
        <f>Info!C13</f>
        <v>Lundi de Pâques</v>
      </c>
    </row>
    <row r="67" spans="3:39" hidden="1">
      <c r="D67" s="31">
        <f>Info!A14</f>
        <v>43230</v>
      </c>
      <c r="E67" s="31"/>
      <c r="F67" s="31"/>
      <c r="H67" t="str">
        <f>Info!C14</f>
        <v>Jeudi de l'Ascension</v>
      </c>
    </row>
    <row r="68" spans="3:39" hidden="1">
      <c r="D68" s="31">
        <f>Info!A15</f>
        <v>43241</v>
      </c>
      <c r="E68" s="31"/>
      <c r="F68" s="31"/>
      <c r="H68" t="str">
        <f>Info!C15</f>
        <v>Lundi de Pentecôte</v>
      </c>
    </row>
    <row r="69" spans="3:39" hidden="1">
      <c r="D69" s="31">
        <f>Info!A16</f>
        <v>43313</v>
      </c>
      <c r="E69" s="31"/>
      <c r="F69" s="31"/>
      <c r="H69" t="str">
        <f>Info!C16</f>
        <v>Fête Nationale</v>
      </c>
    </row>
    <row r="70" spans="3:39" hidden="1">
      <c r="D70" s="31">
        <f>Info!A17</f>
        <v>43349</v>
      </c>
      <c r="E70" s="31"/>
      <c r="F70" s="31"/>
      <c r="G70" s="31"/>
      <c r="H70" t="str">
        <f>Info!C17</f>
        <v>Jeûne Genevois</v>
      </c>
    </row>
    <row r="71" spans="3:39" hidden="1">
      <c r="D71" s="31">
        <f>Info!A18</f>
        <v>43459</v>
      </c>
      <c r="E71" s="31"/>
      <c r="F71" s="31"/>
      <c r="G71" s="31"/>
      <c r="H71" t="str">
        <f>Info!C18</f>
        <v>Noël</v>
      </c>
    </row>
    <row r="72" spans="3:39" hidden="1">
      <c r="D72" s="31">
        <f>Info!A19</f>
        <v>43465</v>
      </c>
      <c r="E72" s="31"/>
      <c r="F72" s="31"/>
      <c r="G72" s="31"/>
      <c r="H72" t="str">
        <f>Info!C19</f>
        <v>Restauration de la République</v>
      </c>
    </row>
    <row r="73" spans="3:39" hidden="1"/>
    <row r="74" spans="3:39" hidden="1"/>
    <row r="75" spans="3:39" hidden="1"/>
    <row r="76" spans="3:39" hidden="1">
      <c r="C76" s="30" t="s">
        <v>52</v>
      </c>
      <c r="D76" s="30"/>
      <c r="E76" s="30"/>
      <c r="F76" s="30"/>
      <c r="G76" s="30"/>
      <c r="H76" s="30"/>
      <c r="I76" s="30"/>
      <c r="J76" s="30"/>
      <c r="K76" s="30"/>
      <c r="L76" s="30"/>
      <c r="M76" s="30"/>
      <c r="N76" s="30"/>
      <c r="O76" s="30"/>
      <c r="P76" s="30"/>
      <c r="Q76" s="30"/>
      <c r="R76" s="30"/>
      <c r="S76" s="30"/>
      <c r="T76" s="30"/>
      <c r="U76" s="30"/>
      <c r="V76" s="30"/>
      <c r="W76" s="30"/>
      <c r="X76" s="30"/>
      <c r="Y76" s="30"/>
      <c r="Z76" s="30"/>
    </row>
    <row r="77" spans="3:39" hidden="1">
      <c r="D77" s="30" t="s">
        <v>42</v>
      </c>
      <c r="E77" s="30"/>
      <c r="G77" t="s">
        <v>43</v>
      </c>
      <c r="J77" t="s">
        <v>44</v>
      </c>
    </row>
    <row r="78" spans="3:39" hidden="1">
      <c r="D78" s="29">
        <v>43101</v>
      </c>
      <c r="E78" s="29"/>
      <c r="F78" s="16"/>
      <c r="G78" s="29">
        <v>43101</v>
      </c>
      <c r="H78" s="29"/>
      <c r="I78" s="16"/>
      <c r="J78" s="29">
        <v>43101</v>
      </c>
      <c r="K78" s="29"/>
      <c r="O78" s="30" t="s">
        <v>48</v>
      </c>
      <c r="P78" s="30"/>
      <c r="Q78" s="30"/>
      <c r="R78" s="30"/>
      <c r="S78" s="30"/>
      <c r="T78" s="30"/>
      <c r="U78" s="30"/>
      <c r="V78" s="30"/>
      <c r="W78" s="30"/>
      <c r="X78" s="30"/>
      <c r="Y78" s="30"/>
      <c r="Z78" s="30"/>
      <c r="AA78" s="30"/>
      <c r="AB78" s="30"/>
      <c r="AC78" s="30"/>
      <c r="AD78" s="30"/>
      <c r="AE78" s="30"/>
      <c r="AF78" s="30"/>
      <c r="AG78" s="30"/>
      <c r="AH78" s="30"/>
      <c r="AI78" s="30"/>
      <c r="AJ78" s="30"/>
      <c r="AK78" s="30"/>
      <c r="AL78" s="30"/>
      <c r="AM78" t="s">
        <v>45</v>
      </c>
    </row>
    <row r="79" spans="3:39" hidden="1">
      <c r="D79" s="29">
        <v>43102</v>
      </c>
      <c r="E79" s="29"/>
      <c r="G79" s="29">
        <v>43102</v>
      </c>
      <c r="H79" s="29"/>
      <c r="J79" s="29">
        <v>43102</v>
      </c>
      <c r="K79" s="29"/>
      <c r="O79" s="30" t="s">
        <v>47</v>
      </c>
      <c r="P79" s="30"/>
      <c r="Q79" s="30"/>
      <c r="R79" s="30"/>
      <c r="S79" s="30"/>
      <c r="T79" s="30"/>
      <c r="U79" s="30"/>
      <c r="V79" s="30"/>
      <c r="W79" s="30"/>
      <c r="X79" s="30"/>
      <c r="Y79" s="30"/>
      <c r="Z79" s="30"/>
      <c r="AA79" s="30"/>
      <c r="AB79" s="30"/>
      <c r="AC79" s="30"/>
      <c r="AD79" s="30"/>
      <c r="AE79" s="30"/>
      <c r="AF79" s="30"/>
      <c r="AG79" s="30"/>
      <c r="AH79" s="30"/>
      <c r="AI79" s="30"/>
      <c r="AJ79" s="30"/>
      <c r="AK79" s="30"/>
      <c r="AL79" s="30"/>
      <c r="AM79" t="s">
        <v>46</v>
      </c>
    </row>
    <row r="80" spans="3:39" hidden="1">
      <c r="D80" s="29">
        <v>43103</v>
      </c>
      <c r="E80" s="29"/>
      <c r="G80" s="29">
        <v>43103</v>
      </c>
      <c r="H80" s="29"/>
      <c r="J80" s="29">
        <v>43103</v>
      </c>
      <c r="K80" s="29"/>
    </row>
    <row r="81" spans="3:38" hidden="1">
      <c r="D81" s="29">
        <v>43104</v>
      </c>
      <c r="E81" s="29"/>
      <c r="G81" s="29">
        <v>43104</v>
      </c>
      <c r="H81" s="29"/>
      <c r="J81" s="29">
        <v>43104</v>
      </c>
      <c r="K81" s="29"/>
    </row>
    <row r="82" spans="3:38" hidden="1">
      <c r="D82" s="29">
        <v>43105</v>
      </c>
      <c r="E82" s="29"/>
      <c r="G82" s="29">
        <v>43105</v>
      </c>
      <c r="H82" s="29"/>
      <c r="J82" s="29">
        <v>43105</v>
      </c>
      <c r="K82" s="29"/>
    </row>
    <row r="83" spans="3:38" hidden="1">
      <c r="D83" s="29">
        <v>43106</v>
      </c>
      <c r="E83" s="29"/>
      <c r="G83" s="29">
        <v>43106</v>
      </c>
      <c r="H83" s="29"/>
      <c r="J83" s="29">
        <v>43106</v>
      </c>
      <c r="K83" s="29"/>
    </row>
    <row r="84" spans="3:38" hidden="1">
      <c r="D84" s="29">
        <v>43107</v>
      </c>
      <c r="E84" s="29"/>
      <c r="G84" s="29">
        <v>43107</v>
      </c>
      <c r="H84" s="29"/>
      <c r="J84" s="29">
        <v>43107</v>
      </c>
      <c r="K84" s="29"/>
    </row>
    <row r="85" spans="3:38" hidden="1"/>
    <row r="86" spans="3:38" hidden="1">
      <c r="C86" s="30" t="s">
        <v>61</v>
      </c>
      <c r="D86" s="30"/>
      <c r="E86" s="30"/>
      <c r="F86" s="30"/>
      <c r="G86" s="30"/>
      <c r="H86" s="30"/>
      <c r="I86" s="30"/>
      <c r="J86" s="30"/>
      <c r="K86" s="30"/>
      <c r="L86" s="30"/>
      <c r="M86" s="30"/>
      <c r="N86" s="30"/>
      <c r="O86" s="30"/>
      <c r="P86" s="30"/>
      <c r="Q86" s="30"/>
      <c r="R86" s="30"/>
      <c r="S86" s="30"/>
      <c r="T86" s="30"/>
      <c r="U86" s="30"/>
      <c r="V86" s="30"/>
      <c r="W86" s="30"/>
      <c r="X86" s="30"/>
      <c r="Y86" s="30"/>
      <c r="Z86" s="30"/>
    </row>
    <row r="87" spans="3:38" hidden="1">
      <c r="D87" s="30" t="s">
        <v>42</v>
      </c>
      <c r="E87" s="30"/>
      <c r="G87" t="s">
        <v>43</v>
      </c>
      <c r="J87" t="s">
        <v>44</v>
      </c>
    </row>
    <row r="88" spans="3:38" hidden="1">
      <c r="D88" s="29">
        <v>43143</v>
      </c>
      <c r="E88" s="29"/>
      <c r="G88" s="29">
        <v>43148</v>
      </c>
      <c r="H88" s="29"/>
      <c r="J88" s="29">
        <v>43141</v>
      </c>
      <c r="K88" s="29"/>
      <c r="O88" s="30" t="s">
        <v>49</v>
      </c>
      <c r="P88" s="30"/>
      <c r="Q88" s="30"/>
      <c r="R88" s="30"/>
      <c r="S88" s="30"/>
      <c r="T88" s="30"/>
      <c r="U88" s="30"/>
      <c r="V88" s="30"/>
      <c r="W88" s="30"/>
      <c r="X88" s="30"/>
      <c r="Y88" s="30"/>
      <c r="Z88" s="30"/>
      <c r="AA88" s="30"/>
      <c r="AB88" s="30"/>
      <c r="AC88" s="30"/>
      <c r="AD88" s="30"/>
      <c r="AE88" s="30"/>
      <c r="AF88" s="30"/>
      <c r="AG88" s="30"/>
      <c r="AH88" s="30"/>
      <c r="AI88" s="30"/>
      <c r="AJ88" s="30"/>
      <c r="AK88" s="30"/>
      <c r="AL88" s="30"/>
    </row>
    <row r="89" spans="3:38" hidden="1">
      <c r="D89" s="29">
        <v>43144</v>
      </c>
      <c r="E89" s="29"/>
      <c r="G89" s="29">
        <v>43149</v>
      </c>
      <c r="H89" s="29"/>
      <c r="J89" s="29">
        <v>43142</v>
      </c>
      <c r="K89" s="29"/>
      <c r="O89" t="s">
        <v>50</v>
      </c>
    </row>
    <row r="90" spans="3:38" hidden="1">
      <c r="D90" s="29">
        <v>43145</v>
      </c>
      <c r="E90" s="29"/>
      <c r="G90" s="29">
        <v>43150</v>
      </c>
      <c r="H90" s="29"/>
      <c r="J90" s="29">
        <v>43143</v>
      </c>
      <c r="K90" s="29"/>
    </row>
    <row r="91" spans="3:38" hidden="1">
      <c r="D91" s="29">
        <v>43146</v>
      </c>
      <c r="E91" s="29"/>
      <c r="G91" s="29">
        <v>43151</v>
      </c>
      <c r="H91" s="29"/>
      <c r="J91" s="29">
        <v>43144</v>
      </c>
      <c r="K91" s="29"/>
    </row>
    <row r="92" spans="3:38" hidden="1">
      <c r="D92" s="29">
        <v>43147</v>
      </c>
      <c r="E92" s="29"/>
      <c r="G92" s="29">
        <v>43152</v>
      </c>
      <c r="H92" s="29"/>
      <c r="J92" s="29">
        <v>43145</v>
      </c>
      <c r="K92" s="29"/>
    </row>
    <row r="93" spans="3:38" hidden="1">
      <c r="D93" s="17"/>
      <c r="E93" s="17"/>
      <c r="G93" s="29">
        <v>43153</v>
      </c>
      <c r="H93" s="29"/>
      <c r="J93" s="29">
        <v>43146</v>
      </c>
      <c r="K93" s="29"/>
    </row>
    <row r="94" spans="3:38" hidden="1">
      <c r="D94" s="17"/>
      <c r="E94" s="17"/>
      <c r="G94" s="29">
        <v>43154</v>
      </c>
      <c r="H94" s="29"/>
      <c r="J94" s="29">
        <v>43147</v>
      </c>
      <c r="K94" s="29"/>
    </row>
    <row r="95" spans="3:38" hidden="1">
      <c r="D95" s="17"/>
      <c r="E95" s="17"/>
      <c r="G95" s="29">
        <v>43155</v>
      </c>
      <c r="H95" s="29"/>
      <c r="J95" s="29">
        <v>43148</v>
      </c>
      <c r="K95" s="29"/>
    </row>
    <row r="96" spans="3:38" hidden="1">
      <c r="D96" s="17"/>
      <c r="E96" s="17"/>
      <c r="G96" s="29">
        <v>43156</v>
      </c>
      <c r="H96" s="29"/>
      <c r="J96" s="29">
        <v>43149</v>
      </c>
      <c r="K96" s="29"/>
    </row>
    <row r="97" spans="3:26" hidden="1">
      <c r="D97" s="17"/>
      <c r="E97" s="17"/>
      <c r="G97" s="29">
        <v>43157</v>
      </c>
      <c r="H97" s="29"/>
      <c r="J97" s="29">
        <v>43150</v>
      </c>
      <c r="K97" s="29"/>
    </row>
    <row r="98" spans="3:26" hidden="1">
      <c r="D98" s="17"/>
      <c r="E98" s="17"/>
      <c r="G98" s="29">
        <v>43158</v>
      </c>
      <c r="H98" s="29"/>
      <c r="J98" s="29">
        <v>43151</v>
      </c>
      <c r="K98" s="29"/>
    </row>
    <row r="99" spans="3:26" hidden="1">
      <c r="D99" s="17"/>
      <c r="E99" s="17"/>
      <c r="G99" s="29">
        <v>43159</v>
      </c>
      <c r="H99" s="29"/>
      <c r="J99" s="29">
        <v>43152</v>
      </c>
      <c r="K99" s="29"/>
    </row>
    <row r="100" spans="3:26" hidden="1">
      <c r="D100" s="17"/>
      <c r="E100" s="17"/>
      <c r="G100" s="29">
        <v>43160</v>
      </c>
      <c r="H100" s="29"/>
      <c r="J100" s="29">
        <v>43153</v>
      </c>
      <c r="K100" s="29"/>
    </row>
    <row r="101" spans="3:26" hidden="1">
      <c r="D101" s="17"/>
      <c r="E101" s="17"/>
      <c r="G101" s="29">
        <v>43161</v>
      </c>
      <c r="H101" s="29"/>
      <c r="J101" s="29">
        <v>43154</v>
      </c>
      <c r="K101" s="29"/>
    </row>
    <row r="102" spans="3:26" hidden="1">
      <c r="D102" s="17"/>
      <c r="E102" s="17"/>
      <c r="G102" s="29">
        <v>43162</v>
      </c>
      <c r="H102" s="29"/>
      <c r="J102" s="29">
        <v>43155</v>
      </c>
      <c r="K102" s="29"/>
    </row>
    <row r="103" spans="3:26" hidden="1">
      <c r="D103" s="17"/>
      <c r="E103" s="17"/>
      <c r="G103" s="29">
        <v>43163</v>
      </c>
      <c r="H103" s="29"/>
      <c r="J103" s="29">
        <v>43156</v>
      </c>
      <c r="K103" s="29"/>
    </row>
    <row r="104" spans="3:26" hidden="1">
      <c r="D104" s="17"/>
      <c r="E104" s="17"/>
      <c r="G104" s="17"/>
      <c r="H104" s="17"/>
      <c r="J104" s="29">
        <v>43157</v>
      </c>
      <c r="K104" s="29"/>
    </row>
    <row r="105" spans="3:26" hidden="1">
      <c r="D105" s="17"/>
      <c r="E105" s="17"/>
      <c r="G105" s="17"/>
      <c r="H105" s="17"/>
    </row>
    <row r="106" spans="3:26" hidden="1"/>
    <row r="107" spans="3:26" hidden="1">
      <c r="C107" s="30" t="s">
        <v>54</v>
      </c>
      <c r="D107" s="30"/>
      <c r="E107" s="30"/>
      <c r="F107" s="30"/>
      <c r="G107" s="30"/>
      <c r="H107" s="30"/>
      <c r="I107" s="30"/>
      <c r="J107" s="30"/>
      <c r="K107" s="30"/>
      <c r="L107" s="30"/>
      <c r="M107" s="30"/>
      <c r="N107" s="30"/>
      <c r="O107" s="30"/>
      <c r="P107" s="30"/>
      <c r="Q107" s="30"/>
      <c r="R107" s="30"/>
      <c r="S107" s="30"/>
      <c r="T107" s="30"/>
      <c r="U107" s="30"/>
      <c r="V107" s="30"/>
      <c r="W107" s="30"/>
      <c r="X107" s="30"/>
      <c r="Y107" s="30"/>
      <c r="Z107" s="30"/>
    </row>
    <row r="108" spans="3:26" hidden="1">
      <c r="D108" s="30" t="s">
        <v>42</v>
      </c>
      <c r="E108" s="30"/>
      <c r="G108" t="s">
        <v>43</v>
      </c>
      <c r="J108" t="s">
        <v>44</v>
      </c>
    </row>
    <row r="109" spans="3:26" hidden="1">
      <c r="D109" s="29">
        <v>43188</v>
      </c>
      <c r="E109" s="29"/>
      <c r="G109" s="29">
        <v>43204</v>
      </c>
      <c r="H109" s="29"/>
      <c r="J109" s="29">
        <v>43197</v>
      </c>
      <c r="K109" s="30"/>
      <c r="O109" t="s">
        <v>56</v>
      </c>
    </row>
    <row r="110" spans="3:26" hidden="1">
      <c r="D110" s="29">
        <v>43189</v>
      </c>
      <c r="E110" s="29"/>
      <c r="G110" s="29">
        <v>43205</v>
      </c>
      <c r="H110" s="29"/>
      <c r="J110" s="29">
        <v>43198</v>
      </c>
      <c r="K110" s="30"/>
      <c r="O110" t="s">
        <v>57</v>
      </c>
    </row>
    <row r="111" spans="3:26" hidden="1">
      <c r="D111" s="29">
        <v>43190</v>
      </c>
      <c r="E111" s="29"/>
      <c r="G111" s="29">
        <v>43206</v>
      </c>
      <c r="H111" s="29"/>
      <c r="J111" s="29">
        <v>43199</v>
      </c>
      <c r="K111" s="30"/>
    </row>
    <row r="112" spans="3:26" hidden="1">
      <c r="D112" s="29">
        <v>43191</v>
      </c>
      <c r="E112" s="29"/>
      <c r="G112" s="29">
        <v>43207</v>
      </c>
      <c r="H112" s="29"/>
      <c r="J112" s="29">
        <v>43200</v>
      </c>
      <c r="K112" s="30"/>
    </row>
    <row r="113" spans="4:11" hidden="1">
      <c r="D113" s="29">
        <v>43192</v>
      </c>
      <c r="E113" s="29"/>
      <c r="G113" s="29">
        <v>43208</v>
      </c>
      <c r="H113" s="29"/>
      <c r="J113" s="29">
        <v>43201</v>
      </c>
      <c r="K113" s="30"/>
    </row>
    <row r="114" spans="4:11" hidden="1">
      <c r="D114" s="29">
        <v>43193</v>
      </c>
      <c r="E114" s="29"/>
      <c r="G114" s="29">
        <v>43209</v>
      </c>
      <c r="H114" s="29"/>
      <c r="J114" s="29">
        <v>43202</v>
      </c>
      <c r="K114" s="30"/>
    </row>
    <row r="115" spans="4:11" hidden="1">
      <c r="D115" s="29">
        <v>43194</v>
      </c>
      <c r="E115" s="29"/>
      <c r="G115" s="29">
        <v>43210</v>
      </c>
      <c r="H115" s="29"/>
      <c r="J115" s="29">
        <v>43203</v>
      </c>
      <c r="K115" s="30"/>
    </row>
    <row r="116" spans="4:11" hidden="1">
      <c r="D116" s="29">
        <v>43195</v>
      </c>
      <c r="E116" s="29"/>
      <c r="G116" s="29">
        <v>43211</v>
      </c>
      <c r="H116" s="29"/>
      <c r="J116" s="29">
        <v>43204</v>
      </c>
      <c r="K116" s="30"/>
    </row>
    <row r="117" spans="4:11" hidden="1">
      <c r="D117" s="29">
        <v>43196</v>
      </c>
      <c r="E117" s="29"/>
      <c r="G117" s="29">
        <v>43212</v>
      </c>
      <c r="H117" s="29"/>
      <c r="J117" s="29">
        <v>43205</v>
      </c>
      <c r="K117" s="30"/>
    </row>
    <row r="118" spans="4:11" hidden="1">
      <c r="D118" s="17"/>
      <c r="E118" s="17"/>
      <c r="G118" s="29">
        <v>43213</v>
      </c>
      <c r="H118" s="29"/>
      <c r="J118" s="29">
        <v>43206</v>
      </c>
      <c r="K118" s="30"/>
    </row>
    <row r="119" spans="4:11" hidden="1">
      <c r="D119" s="17"/>
      <c r="E119" s="17"/>
      <c r="G119" s="29">
        <v>43214</v>
      </c>
      <c r="H119" s="29"/>
      <c r="J119" s="29">
        <v>43207</v>
      </c>
      <c r="K119" s="30"/>
    </row>
    <row r="120" spans="4:11" hidden="1">
      <c r="D120" s="17"/>
      <c r="E120" s="17"/>
      <c r="G120" s="29">
        <v>43215</v>
      </c>
      <c r="H120" s="29"/>
      <c r="J120" s="29">
        <v>43208</v>
      </c>
      <c r="K120" s="30"/>
    </row>
    <row r="121" spans="4:11" hidden="1">
      <c r="D121" s="17"/>
      <c r="E121" s="17"/>
      <c r="G121" s="29">
        <v>43216</v>
      </c>
      <c r="H121" s="29"/>
      <c r="J121" s="29">
        <v>43209</v>
      </c>
      <c r="K121" s="30"/>
    </row>
    <row r="122" spans="4:11" hidden="1">
      <c r="D122" s="17"/>
      <c r="E122" s="17"/>
      <c r="G122" s="29">
        <v>43217</v>
      </c>
      <c r="H122" s="29"/>
      <c r="J122" s="29">
        <v>43210</v>
      </c>
      <c r="K122" s="30"/>
    </row>
    <row r="123" spans="4:11" hidden="1">
      <c r="D123" s="17"/>
      <c r="E123" s="17"/>
      <c r="G123" s="29">
        <v>43218</v>
      </c>
      <c r="H123" s="29"/>
      <c r="J123" s="29">
        <v>43211</v>
      </c>
      <c r="K123" s="30"/>
    </row>
    <row r="124" spans="4:11" hidden="1">
      <c r="D124" s="17"/>
      <c r="E124" s="17"/>
      <c r="G124" s="29">
        <v>43219</v>
      </c>
      <c r="H124" s="29"/>
      <c r="J124" s="29">
        <v>43212</v>
      </c>
      <c r="K124" s="30"/>
    </row>
    <row r="125" spans="4:11" hidden="1">
      <c r="D125" s="17"/>
      <c r="E125" s="17"/>
      <c r="G125" s="17"/>
      <c r="H125" s="17"/>
      <c r="J125" s="29">
        <v>43213</v>
      </c>
      <c r="K125" s="30"/>
    </row>
    <row r="126" spans="4:11" hidden="1">
      <c r="D126" s="17"/>
      <c r="E126" s="17"/>
      <c r="G126" s="17"/>
      <c r="H126" s="17"/>
    </row>
    <row r="127" spans="4:11" hidden="1">
      <c r="D127" s="17"/>
      <c r="E127" s="17"/>
      <c r="G127" s="17"/>
      <c r="H127" s="17"/>
    </row>
    <row r="128" spans="4:11" hidden="1"/>
    <row r="129" spans="3:26" hidden="1">
      <c r="C129" s="30" t="s">
        <v>60</v>
      </c>
      <c r="D129" s="30"/>
      <c r="E129" s="30"/>
      <c r="F129" s="30"/>
      <c r="G129" s="30"/>
      <c r="H129" s="30"/>
      <c r="I129" s="30"/>
      <c r="J129" s="30"/>
      <c r="K129" s="30"/>
      <c r="L129" s="30"/>
      <c r="M129" s="30"/>
      <c r="N129" s="30"/>
      <c r="O129" s="30"/>
      <c r="P129" s="30"/>
      <c r="Q129" s="30"/>
      <c r="R129" s="30"/>
      <c r="S129" s="30"/>
      <c r="T129" s="30"/>
      <c r="U129" s="30"/>
      <c r="V129" s="30"/>
      <c r="W129" s="30"/>
      <c r="X129" s="30"/>
      <c r="Y129" s="30"/>
      <c r="Z129" s="30"/>
    </row>
    <row r="130" spans="3:26" hidden="1">
      <c r="D130" s="30" t="s">
        <v>42</v>
      </c>
      <c r="E130" s="30"/>
      <c r="G130" t="s">
        <v>43</v>
      </c>
      <c r="J130" t="s">
        <v>44</v>
      </c>
    </row>
    <row r="131" spans="3:26" hidden="1">
      <c r="D131" s="29">
        <v>43283</v>
      </c>
      <c r="E131" s="29"/>
      <c r="G131" s="29">
        <v>43288</v>
      </c>
      <c r="H131" s="30"/>
      <c r="J131" s="29">
        <v>43288</v>
      </c>
      <c r="K131" s="30"/>
    </row>
    <row r="132" spans="3:26" hidden="1">
      <c r="D132" s="29">
        <v>43284</v>
      </c>
      <c r="E132" s="29"/>
      <c r="G132" s="29">
        <v>43289</v>
      </c>
      <c r="H132" s="30"/>
      <c r="J132" s="29">
        <v>43289</v>
      </c>
      <c r="K132" s="30"/>
      <c r="O132" t="s">
        <v>59</v>
      </c>
    </row>
    <row r="133" spans="3:26" hidden="1">
      <c r="D133" s="29">
        <v>43285</v>
      </c>
      <c r="E133" s="29"/>
      <c r="G133" s="29">
        <v>43290</v>
      </c>
      <c r="H133" s="30"/>
      <c r="J133" s="29">
        <v>43290</v>
      </c>
      <c r="K133" s="30"/>
      <c r="O133" t="s">
        <v>58</v>
      </c>
    </row>
    <row r="134" spans="3:26" hidden="1">
      <c r="D134" s="29">
        <v>43286</v>
      </c>
      <c r="E134" s="29"/>
      <c r="G134" s="29">
        <v>43291</v>
      </c>
      <c r="H134" s="30"/>
      <c r="J134" s="29">
        <v>43291</v>
      </c>
      <c r="K134" s="30"/>
    </row>
    <row r="135" spans="3:26" hidden="1">
      <c r="D135" s="29">
        <v>43287</v>
      </c>
      <c r="E135" s="29"/>
      <c r="G135" s="29">
        <v>43292</v>
      </c>
      <c r="H135" s="30"/>
      <c r="J135" s="29">
        <v>43292</v>
      </c>
      <c r="K135" s="30"/>
    </row>
    <row r="136" spans="3:26" hidden="1">
      <c r="D136" s="29">
        <v>43288</v>
      </c>
      <c r="E136" s="29"/>
      <c r="G136" s="29">
        <v>43293</v>
      </c>
      <c r="H136" s="30"/>
      <c r="J136" s="29">
        <v>43293</v>
      </c>
      <c r="K136" s="30"/>
    </row>
    <row r="137" spans="3:26" hidden="1">
      <c r="D137" s="29">
        <v>43289</v>
      </c>
      <c r="E137" s="29"/>
      <c r="G137" s="29">
        <v>43294</v>
      </c>
      <c r="H137" s="30"/>
      <c r="J137" s="29">
        <v>43294</v>
      </c>
      <c r="K137" s="30"/>
    </row>
    <row r="138" spans="3:26" hidden="1">
      <c r="D138" s="29">
        <v>43290</v>
      </c>
      <c r="E138" s="29"/>
      <c r="G138" s="29">
        <v>43295</v>
      </c>
      <c r="H138" s="30"/>
      <c r="J138" s="29">
        <v>43295</v>
      </c>
      <c r="K138" s="30"/>
    </row>
    <row r="139" spans="3:26" hidden="1">
      <c r="D139" s="29">
        <v>43291</v>
      </c>
      <c r="E139" s="29"/>
      <c r="G139" s="29">
        <v>43296</v>
      </c>
      <c r="H139" s="30"/>
      <c r="J139" s="29">
        <v>43296</v>
      </c>
      <c r="K139" s="30"/>
    </row>
    <row r="140" spans="3:26" hidden="1">
      <c r="D140" s="29">
        <v>43292</v>
      </c>
      <c r="E140" s="29"/>
      <c r="G140" s="29">
        <v>43297</v>
      </c>
      <c r="H140" s="30"/>
      <c r="J140" s="29">
        <v>43297</v>
      </c>
      <c r="K140" s="30"/>
    </row>
    <row r="141" spans="3:26" hidden="1">
      <c r="D141" s="29">
        <v>43293</v>
      </c>
      <c r="E141" s="29"/>
      <c r="G141" s="29">
        <v>43298</v>
      </c>
      <c r="H141" s="30"/>
      <c r="J141" s="29">
        <v>43298</v>
      </c>
      <c r="K141" s="30"/>
    </row>
    <row r="142" spans="3:26" hidden="1">
      <c r="D142" s="29">
        <v>43294</v>
      </c>
      <c r="E142" s="29"/>
      <c r="G142" s="29">
        <v>43299</v>
      </c>
      <c r="H142" s="30"/>
      <c r="J142" s="29">
        <v>43299</v>
      </c>
      <c r="K142" s="30"/>
    </row>
    <row r="143" spans="3:26" hidden="1">
      <c r="D143" s="29">
        <v>43295</v>
      </c>
      <c r="E143" s="29"/>
      <c r="G143" s="29">
        <v>43300</v>
      </c>
      <c r="H143" s="30"/>
      <c r="J143" s="29">
        <v>43300</v>
      </c>
      <c r="K143" s="30"/>
    </row>
    <row r="144" spans="3:26" hidden="1">
      <c r="D144" s="29">
        <v>43296</v>
      </c>
      <c r="E144" s="29"/>
      <c r="G144" s="29">
        <v>43301</v>
      </c>
      <c r="H144" s="30"/>
      <c r="J144" s="29">
        <v>43301</v>
      </c>
      <c r="K144" s="30"/>
    </row>
    <row r="145" spans="4:11" hidden="1">
      <c r="D145" s="29">
        <v>43297</v>
      </c>
      <c r="E145" s="29"/>
      <c r="G145" s="29">
        <v>43302</v>
      </c>
      <c r="H145" s="30"/>
      <c r="J145" s="29">
        <v>43302</v>
      </c>
      <c r="K145" s="30"/>
    </row>
    <row r="146" spans="4:11" hidden="1">
      <c r="D146" s="29">
        <v>43298</v>
      </c>
      <c r="E146" s="29"/>
      <c r="G146" s="29">
        <v>43303</v>
      </c>
      <c r="H146" s="30"/>
      <c r="J146" s="29">
        <v>43303</v>
      </c>
      <c r="K146" s="30"/>
    </row>
    <row r="147" spans="4:11" hidden="1">
      <c r="D147" s="29">
        <v>43299</v>
      </c>
      <c r="E147" s="29"/>
      <c r="G147" s="29">
        <v>43304</v>
      </c>
      <c r="H147" s="30"/>
      <c r="J147" s="29">
        <v>43304</v>
      </c>
      <c r="K147" s="30"/>
    </row>
    <row r="148" spans="4:11" hidden="1">
      <c r="D148" s="29">
        <v>43300</v>
      </c>
      <c r="E148" s="29"/>
      <c r="G148" s="29">
        <v>43305</v>
      </c>
      <c r="H148" s="30"/>
      <c r="J148" s="29">
        <v>43305</v>
      </c>
      <c r="K148" s="30"/>
    </row>
    <row r="149" spans="4:11" hidden="1">
      <c r="D149" s="29">
        <v>43301</v>
      </c>
      <c r="E149" s="29"/>
      <c r="G149" s="29">
        <v>43306</v>
      </c>
      <c r="H149" s="30"/>
      <c r="J149" s="29">
        <v>43306</v>
      </c>
      <c r="K149" s="30"/>
    </row>
    <row r="150" spans="4:11" hidden="1">
      <c r="D150" s="29">
        <v>43302</v>
      </c>
      <c r="E150" s="29"/>
      <c r="G150" s="29">
        <v>43307</v>
      </c>
      <c r="H150" s="30"/>
      <c r="J150" s="29">
        <v>43307</v>
      </c>
      <c r="K150" s="30"/>
    </row>
    <row r="151" spans="4:11" hidden="1">
      <c r="D151" s="29">
        <v>43303</v>
      </c>
      <c r="E151" s="29"/>
      <c r="G151" s="29">
        <v>43308</v>
      </c>
      <c r="H151" s="30"/>
      <c r="J151" s="29">
        <v>43308</v>
      </c>
      <c r="K151" s="30"/>
    </row>
    <row r="152" spans="4:11" hidden="1">
      <c r="D152" s="29">
        <v>43304</v>
      </c>
      <c r="E152" s="29"/>
      <c r="G152" s="29">
        <v>43309</v>
      </c>
      <c r="H152" s="30"/>
      <c r="J152" s="29">
        <v>43309</v>
      </c>
      <c r="K152" s="30"/>
    </row>
    <row r="153" spans="4:11" hidden="1">
      <c r="D153" s="29">
        <v>43305</v>
      </c>
      <c r="E153" s="29"/>
      <c r="G153" s="29">
        <v>43310</v>
      </c>
      <c r="H153" s="30"/>
      <c r="J153" s="29">
        <v>43310</v>
      </c>
      <c r="K153" s="30"/>
    </row>
    <row r="154" spans="4:11" hidden="1">
      <c r="D154" s="29">
        <v>43306</v>
      </c>
      <c r="E154" s="29"/>
      <c r="G154" s="29">
        <v>43311</v>
      </c>
      <c r="H154" s="30"/>
      <c r="J154" s="29">
        <v>43311</v>
      </c>
      <c r="K154" s="30"/>
    </row>
    <row r="155" spans="4:11" hidden="1">
      <c r="D155" s="29">
        <v>43307</v>
      </c>
      <c r="E155" s="29"/>
      <c r="G155" s="29">
        <v>43312</v>
      </c>
      <c r="H155" s="30"/>
      <c r="J155" s="29">
        <v>43312</v>
      </c>
      <c r="K155" s="30"/>
    </row>
    <row r="156" spans="4:11" hidden="1">
      <c r="D156" s="29">
        <v>43308</v>
      </c>
      <c r="E156" s="29"/>
      <c r="G156" s="29">
        <v>43313</v>
      </c>
      <c r="H156" s="30"/>
      <c r="J156" s="29">
        <v>43313</v>
      </c>
      <c r="K156" s="30"/>
    </row>
    <row r="157" spans="4:11" hidden="1">
      <c r="D157" s="29">
        <v>43309</v>
      </c>
      <c r="E157" s="29"/>
      <c r="G157" s="29">
        <v>43314</v>
      </c>
      <c r="H157" s="30"/>
      <c r="J157" s="29">
        <v>43314</v>
      </c>
      <c r="K157" s="30"/>
    </row>
    <row r="158" spans="4:11" hidden="1">
      <c r="D158" s="29">
        <v>43310</v>
      </c>
      <c r="E158" s="29"/>
      <c r="G158" s="29">
        <v>43315</v>
      </c>
      <c r="H158" s="30"/>
      <c r="J158" s="29">
        <v>43315</v>
      </c>
      <c r="K158" s="30"/>
    </row>
    <row r="159" spans="4:11" hidden="1">
      <c r="D159" s="29">
        <v>43311</v>
      </c>
      <c r="E159" s="29"/>
      <c r="G159" s="29">
        <v>43316</v>
      </c>
      <c r="H159" s="30"/>
      <c r="J159" s="29">
        <v>43316</v>
      </c>
      <c r="K159" s="30"/>
    </row>
    <row r="160" spans="4:11" hidden="1">
      <c r="D160" s="29">
        <v>43312</v>
      </c>
      <c r="E160" s="29"/>
      <c r="G160" s="29">
        <v>43317</v>
      </c>
      <c r="H160" s="30"/>
      <c r="J160" s="29">
        <v>43317</v>
      </c>
      <c r="K160" s="30"/>
    </row>
    <row r="161" spans="4:11" hidden="1">
      <c r="D161" s="29">
        <v>43313</v>
      </c>
      <c r="E161" s="29"/>
      <c r="G161" s="29">
        <v>43318</v>
      </c>
      <c r="H161" s="30"/>
      <c r="J161" s="29">
        <v>43318</v>
      </c>
      <c r="K161" s="30"/>
    </row>
    <row r="162" spans="4:11" hidden="1">
      <c r="D162" s="29">
        <v>43314</v>
      </c>
      <c r="E162" s="29"/>
      <c r="G162" s="29">
        <v>43319</v>
      </c>
      <c r="H162" s="30"/>
      <c r="J162" s="29">
        <v>43319</v>
      </c>
      <c r="K162" s="30"/>
    </row>
    <row r="163" spans="4:11" hidden="1">
      <c r="D163" s="29">
        <v>43315</v>
      </c>
      <c r="E163" s="29"/>
      <c r="G163" s="29">
        <v>43320</v>
      </c>
      <c r="H163" s="30"/>
      <c r="J163" s="29">
        <v>43320</v>
      </c>
      <c r="K163" s="30"/>
    </row>
    <row r="164" spans="4:11" hidden="1">
      <c r="D164" s="29">
        <v>43316</v>
      </c>
      <c r="E164" s="29"/>
      <c r="G164" s="29">
        <v>43321</v>
      </c>
      <c r="H164" s="30"/>
      <c r="J164" s="29">
        <v>43321</v>
      </c>
      <c r="K164" s="30"/>
    </row>
    <row r="165" spans="4:11" hidden="1">
      <c r="D165" s="29">
        <v>43317</v>
      </c>
      <c r="E165" s="29"/>
      <c r="G165" s="29">
        <v>43322</v>
      </c>
      <c r="H165" s="30"/>
      <c r="J165" s="29">
        <v>43322</v>
      </c>
      <c r="K165" s="30"/>
    </row>
    <row r="166" spans="4:11" hidden="1">
      <c r="D166" s="29">
        <v>43318</v>
      </c>
      <c r="E166" s="29"/>
      <c r="G166" s="29">
        <v>43323</v>
      </c>
      <c r="H166" s="30"/>
      <c r="J166" s="29">
        <v>43323</v>
      </c>
      <c r="K166" s="30"/>
    </row>
    <row r="167" spans="4:11" hidden="1">
      <c r="D167" s="29">
        <v>43319</v>
      </c>
      <c r="E167" s="29"/>
      <c r="G167" s="29">
        <v>43324</v>
      </c>
      <c r="H167" s="30"/>
      <c r="J167" s="29">
        <v>43324</v>
      </c>
      <c r="K167" s="30"/>
    </row>
    <row r="168" spans="4:11" hidden="1">
      <c r="D168" s="29">
        <v>43320</v>
      </c>
      <c r="E168" s="29"/>
      <c r="G168" s="29">
        <v>43325</v>
      </c>
      <c r="H168" s="30"/>
      <c r="J168" s="29">
        <v>43325</v>
      </c>
      <c r="K168" s="30"/>
    </row>
    <row r="169" spans="4:11" hidden="1">
      <c r="D169" s="29">
        <v>43321</v>
      </c>
      <c r="E169" s="29"/>
      <c r="G169" s="29">
        <v>43326</v>
      </c>
      <c r="H169" s="30"/>
      <c r="J169" s="29">
        <v>43326</v>
      </c>
      <c r="K169" s="30"/>
    </row>
    <row r="170" spans="4:11" hidden="1">
      <c r="D170" s="29">
        <v>43322</v>
      </c>
      <c r="E170" s="29"/>
      <c r="G170" s="29">
        <v>43327</v>
      </c>
      <c r="H170" s="30"/>
      <c r="J170" s="29">
        <v>43327</v>
      </c>
      <c r="K170" s="30"/>
    </row>
    <row r="171" spans="4:11" hidden="1">
      <c r="D171" s="29">
        <v>43323</v>
      </c>
      <c r="E171" s="29"/>
      <c r="G171" s="29">
        <v>43328</v>
      </c>
      <c r="H171" s="30"/>
      <c r="J171" s="29">
        <v>43328</v>
      </c>
      <c r="K171" s="30"/>
    </row>
    <row r="172" spans="4:11" hidden="1">
      <c r="D172" s="29">
        <v>43324</v>
      </c>
      <c r="E172" s="29"/>
      <c r="G172" s="29">
        <v>43329</v>
      </c>
      <c r="H172" s="30"/>
      <c r="J172" s="29">
        <v>43329</v>
      </c>
      <c r="K172" s="30"/>
    </row>
    <row r="173" spans="4:11" hidden="1">
      <c r="D173" s="29">
        <v>43325</v>
      </c>
      <c r="E173" s="29"/>
      <c r="G173" s="29">
        <v>43330</v>
      </c>
      <c r="H173" s="30"/>
      <c r="J173" s="29">
        <v>43330</v>
      </c>
      <c r="K173" s="30"/>
    </row>
    <row r="174" spans="4:11" hidden="1">
      <c r="D174" s="29">
        <v>43326</v>
      </c>
      <c r="E174" s="29"/>
      <c r="G174" s="29">
        <v>43331</v>
      </c>
      <c r="H174" s="30"/>
      <c r="J174" s="29">
        <v>43331</v>
      </c>
      <c r="K174" s="30"/>
    </row>
    <row r="175" spans="4:11" hidden="1">
      <c r="D175" s="29">
        <v>43327</v>
      </c>
      <c r="E175" s="29"/>
      <c r="G175" s="29">
        <v>43332</v>
      </c>
      <c r="H175" s="30"/>
      <c r="J175" s="29">
        <v>43332</v>
      </c>
      <c r="K175" s="30"/>
    </row>
    <row r="176" spans="4:11" hidden="1">
      <c r="D176" s="29">
        <v>43328</v>
      </c>
      <c r="E176" s="29"/>
      <c r="G176" s="29">
        <v>43333</v>
      </c>
      <c r="H176" s="30"/>
      <c r="J176" s="29">
        <v>43333</v>
      </c>
      <c r="K176" s="30"/>
    </row>
    <row r="177" spans="4:11" hidden="1">
      <c r="D177" s="29">
        <v>43329</v>
      </c>
      <c r="E177" s="29"/>
      <c r="G177" s="29">
        <v>43334</v>
      </c>
      <c r="H177" s="30"/>
      <c r="J177" s="29">
        <v>43334</v>
      </c>
      <c r="K177" s="30"/>
    </row>
    <row r="178" spans="4:11" hidden="1">
      <c r="D178" s="29">
        <v>43330</v>
      </c>
      <c r="E178" s="29"/>
      <c r="G178" s="29">
        <v>43335</v>
      </c>
      <c r="H178" s="30"/>
      <c r="J178" s="29">
        <v>43335</v>
      </c>
      <c r="K178" s="30"/>
    </row>
    <row r="179" spans="4:11" hidden="1">
      <c r="D179" s="29">
        <v>43331</v>
      </c>
      <c r="E179" s="29"/>
      <c r="G179" s="29">
        <v>43336</v>
      </c>
      <c r="H179" s="30"/>
      <c r="J179" s="29">
        <v>43336</v>
      </c>
      <c r="K179" s="30"/>
    </row>
    <row r="180" spans="4:11" hidden="1">
      <c r="D180" s="29">
        <v>43332</v>
      </c>
      <c r="E180" s="29"/>
      <c r="G180" s="29">
        <v>43337</v>
      </c>
      <c r="H180" s="30"/>
      <c r="J180" s="29">
        <v>43337</v>
      </c>
      <c r="K180" s="30"/>
    </row>
    <row r="181" spans="4:11" hidden="1">
      <c r="D181" s="29">
        <v>43333</v>
      </c>
      <c r="E181" s="29"/>
      <c r="G181" s="29">
        <v>43338</v>
      </c>
      <c r="H181" s="30"/>
      <c r="J181" s="29">
        <v>43338</v>
      </c>
      <c r="K181" s="30"/>
    </row>
    <row r="182" spans="4:11" hidden="1">
      <c r="D182" s="29">
        <v>43334</v>
      </c>
      <c r="E182" s="29"/>
      <c r="G182" s="29">
        <v>43339</v>
      </c>
      <c r="H182" s="30"/>
      <c r="J182" s="29">
        <v>43339</v>
      </c>
      <c r="K182" s="30"/>
    </row>
    <row r="183" spans="4:11" hidden="1">
      <c r="D183" s="29">
        <v>43335</v>
      </c>
      <c r="E183" s="29"/>
      <c r="G183" s="29">
        <v>43340</v>
      </c>
      <c r="H183" s="30"/>
      <c r="J183" s="29">
        <v>43340</v>
      </c>
      <c r="K183" s="30"/>
    </row>
    <row r="184" spans="4:11" hidden="1">
      <c r="D184" s="29">
        <v>43336</v>
      </c>
      <c r="E184" s="29"/>
      <c r="G184" s="29">
        <v>43341</v>
      </c>
      <c r="H184" s="30"/>
      <c r="J184" s="29">
        <v>43341</v>
      </c>
      <c r="K184" s="30"/>
    </row>
    <row r="185" spans="4:11" hidden="1">
      <c r="G185" s="29">
        <v>43342</v>
      </c>
      <c r="H185" s="30"/>
      <c r="J185" s="29">
        <v>43342</v>
      </c>
      <c r="K185" s="30"/>
    </row>
    <row r="186" spans="4:11" hidden="1">
      <c r="G186" s="29">
        <v>43343</v>
      </c>
      <c r="H186" s="30"/>
      <c r="J186" s="29">
        <v>43343</v>
      </c>
      <c r="K186" s="30"/>
    </row>
    <row r="187" spans="4:11" hidden="1">
      <c r="G187" s="29">
        <v>43344</v>
      </c>
      <c r="H187" s="30"/>
      <c r="J187" s="29">
        <v>43344</v>
      </c>
      <c r="K187" s="30"/>
    </row>
    <row r="188" spans="4:11" hidden="1">
      <c r="G188" s="29">
        <v>43345</v>
      </c>
      <c r="H188" s="30"/>
      <c r="J188" s="29">
        <v>43345</v>
      </c>
      <c r="K188" s="30"/>
    </row>
    <row r="189" spans="4:11" hidden="1">
      <c r="G189" s="29">
        <v>43346</v>
      </c>
      <c r="H189" s="30"/>
      <c r="J189" s="29">
        <v>43346</v>
      </c>
      <c r="K189" s="30"/>
    </row>
    <row r="190" spans="4:11" hidden="1">
      <c r="G190" s="29">
        <v>43347</v>
      </c>
      <c r="H190" s="30"/>
      <c r="J190" s="29">
        <v>43347</v>
      </c>
      <c r="K190" s="30"/>
    </row>
    <row r="191" spans="4:11" hidden="1"/>
  </sheetData>
  <mergeCells count="326">
    <mergeCell ref="B9:B11"/>
    <mergeCell ref="AH9:AH11"/>
    <mergeCell ref="B12:B14"/>
    <mergeCell ref="AH12:AH14"/>
    <mergeCell ref="B21:B23"/>
    <mergeCell ref="AH21:AH23"/>
    <mergeCell ref="B15:B17"/>
    <mergeCell ref="AH15:AH17"/>
    <mergeCell ref="B18:B20"/>
    <mergeCell ref="AH18:AH20"/>
    <mergeCell ref="B30:B32"/>
    <mergeCell ref="AH30:AH32"/>
    <mergeCell ref="B33:B35"/>
    <mergeCell ref="AH33:AH35"/>
    <mergeCell ref="B36:B38"/>
    <mergeCell ref="AH36:AH38"/>
    <mergeCell ref="B24:B26"/>
    <mergeCell ref="AH24:AH26"/>
    <mergeCell ref="B27:B29"/>
    <mergeCell ref="AH27:AH29"/>
    <mergeCell ref="AH48:AH50"/>
    <mergeCell ref="B51:B53"/>
    <mergeCell ref="AH51:AH53"/>
    <mergeCell ref="C61:Z61"/>
    <mergeCell ref="B39:B41"/>
    <mergeCell ref="AH39:AH41"/>
    <mergeCell ref="B42:B44"/>
    <mergeCell ref="AH42:AH44"/>
    <mergeCell ref="B45:B47"/>
    <mergeCell ref="AH45:AH47"/>
    <mergeCell ref="D69:F69"/>
    <mergeCell ref="D70:G70"/>
    <mergeCell ref="D71:G71"/>
    <mergeCell ref="D64:F64"/>
    <mergeCell ref="D65:F65"/>
    <mergeCell ref="D66:F66"/>
    <mergeCell ref="D67:F67"/>
    <mergeCell ref="D68:F68"/>
    <mergeCell ref="B48:B50"/>
    <mergeCell ref="D72:G72"/>
    <mergeCell ref="C76:Z76"/>
    <mergeCell ref="D78:E78"/>
    <mergeCell ref="D79:E79"/>
    <mergeCell ref="D80:E80"/>
    <mergeCell ref="D77:E77"/>
    <mergeCell ref="G78:H78"/>
    <mergeCell ref="G79:H79"/>
    <mergeCell ref="G80:H80"/>
    <mergeCell ref="J112:K112"/>
    <mergeCell ref="D88:E88"/>
    <mergeCell ref="D89:E89"/>
    <mergeCell ref="D90:E90"/>
    <mergeCell ref="D91:E91"/>
    <mergeCell ref="D92:E92"/>
    <mergeCell ref="D81:E81"/>
    <mergeCell ref="D82:E82"/>
    <mergeCell ref="D83:E83"/>
    <mergeCell ref="D84:E84"/>
    <mergeCell ref="C86:Z86"/>
    <mergeCell ref="G81:H81"/>
    <mergeCell ref="G82:H82"/>
    <mergeCell ref="G83:H83"/>
    <mergeCell ref="G84:H84"/>
    <mergeCell ref="G103:H103"/>
    <mergeCell ref="D87:E87"/>
    <mergeCell ref="G109:H109"/>
    <mergeCell ref="G110:H110"/>
    <mergeCell ref="G111:H111"/>
    <mergeCell ref="G98:H98"/>
    <mergeCell ref="G99:H99"/>
    <mergeCell ref="D150:E150"/>
    <mergeCell ref="D151:E151"/>
    <mergeCell ref="D152:E152"/>
    <mergeCell ref="D153:E153"/>
    <mergeCell ref="D154:E154"/>
    <mergeCell ref="D145:E145"/>
    <mergeCell ref="D146:E146"/>
    <mergeCell ref="D147:E147"/>
    <mergeCell ref="D148:E148"/>
    <mergeCell ref="D149:E149"/>
    <mergeCell ref="D160:E160"/>
    <mergeCell ref="D161:E161"/>
    <mergeCell ref="D162:E162"/>
    <mergeCell ref="D163:E163"/>
    <mergeCell ref="D164:E164"/>
    <mergeCell ref="D155:E155"/>
    <mergeCell ref="D156:E156"/>
    <mergeCell ref="D157:E157"/>
    <mergeCell ref="D158:E158"/>
    <mergeCell ref="D159:E159"/>
    <mergeCell ref="D170:E170"/>
    <mergeCell ref="D171:E171"/>
    <mergeCell ref="D172:E172"/>
    <mergeCell ref="D173:E173"/>
    <mergeCell ref="D174:E174"/>
    <mergeCell ref="D165:E165"/>
    <mergeCell ref="D166:E166"/>
    <mergeCell ref="D167:E167"/>
    <mergeCell ref="D168:E168"/>
    <mergeCell ref="D169:E169"/>
    <mergeCell ref="D180:E180"/>
    <mergeCell ref="D181:E181"/>
    <mergeCell ref="D182:E182"/>
    <mergeCell ref="D183:E183"/>
    <mergeCell ref="D184:E184"/>
    <mergeCell ref="D175:E175"/>
    <mergeCell ref="D176:E176"/>
    <mergeCell ref="D177:E177"/>
    <mergeCell ref="D178:E178"/>
    <mergeCell ref="D179:E179"/>
    <mergeCell ref="G93:H93"/>
    <mergeCell ref="G94:H94"/>
    <mergeCell ref="G95:H95"/>
    <mergeCell ref="G96:H96"/>
    <mergeCell ref="G97:H97"/>
    <mergeCell ref="G88:H88"/>
    <mergeCell ref="G89:H89"/>
    <mergeCell ref="G90:H90"/>
    <mergeCell ref="G91:H91"/>
    <mergeCell ref="G92:H92"/>
    <mergeCell ref="D110:E110"/>
    <mergeCell ref="D111:E111"/>
    <mergeCell ref="D108:E108"/>
    <mergeCell ref="G131:H131"/>
    <mergeCell ref="G132:H132"/>
    <mergeCell ref="G118:H118"/>
    <mergeCell ref="G119:H119"/>
    <mergeCell ref="G120:H120"/>
    <mergeCell ref="G121:H121"/>
    <mergeCell ref="G122:H122"/>
    <mergeCell ref="G113:H113"/>
    <mergeCell ref="G114:H114"/>
    <mergeCell ref="G115:H115"/>
    <mergeCell ref="G116:H116"/>
    <mergeCell ref="G117:H117"/>
    <mergeCell ref="C129:Z129"/>
    <mergeCell ref="D131:E131"/>
    <mergeCell ref="D132:E132"/>
    <mergeCell ref="J132:K132"/>
    <mergeCell ref="D113:E113"/>
    <mergeCell ref="D114:E114"/>
    <mergeCell ref="D115:E115"/>
    <mergeCell ref="J110:K110"/>
    <mergeCell ref="J111:K111"/>
    <mergeCell ref="D116:E116"/>
    <mergeCell ref="D117:E117"/>
    <mergeCell ref="D112:E112"/>
    <mergeCell ref="G112:H112"/>
    <mergeCell ref="G145:H145"/>
    <mergeCell ref="G146:H146"/>
    <mergeCell ref="G147:H147"/>
    <mergeCell ref="G148:H148"/>
    <mergeCell ref="G149:H149"/>
    <mergeCell ref="G140:H140"/>
    <mergeCell ref="G141:H141"/>
    <mergeCell ref="G142:H142"/>
    <mergeCell ref="G143:H143"/>
    <mergeCell ref="G144:H144"/>
    <mergeCell ref="D140:E140"/>
    <mergeCell ref="D141:E141"/>
    <mergeCell ref="D142:E142"/>
    <mergeCell ref="D143:E143"/>
    <mergeCell ref="D144:E144"/>
    <mergeCell ref="D135:E135"/>
    <mergeCell ref="D136:E136"/>
    <mergeCell ref="D137:E137"/>
    <mergeCell ref="D138:E138"/>
    <mergeCell ref="D139:E139"/>
    <mergeCell ref="G155:H155"/>
    <mergeCell ref="G156:H156"/>
    <mergeCell ref="G157:H157"/>
    <mergeCell ref="G158:H158"/>
    <mergeCell ref="G159:H159"/>
    <mergeCell ref="G150:H150"/>
    <mergeCell ref="G151:H151"/>
    <mergeCell ref="G152:H152"/>
    <mergeCell ref="G153:H153"/>
    <mergeCell ref="G154:H154"/>
    <mergeCell ref="G165:H165"/>
    <mergeCell ref="G166:H166"/>
    <mergeCell ref="G167:H167"/>
    <mergeCell ref="G168:H168"/>
    <mergeCell ref="G169:H169"/>
    <mergeCell ref="G160:H160"/>
    <mergeCell ref="G161:H161"/>
    <mergeCell ref="G162:H162"/>
    <mergeCell ref="G163:H163"/>
    <mergeCell ref="G164:H164"/>
    <mergeCell ref="G183:H183"/>
    <mergeCell ref="G184:H184"/>
    <mergeCell ref="G175:H175"/>
    <mergeCell ref="G176:H176"/>
    <mergeCell ref="G177:H177"/>
    <mergeCell ref="G178:H178"/>
    <mergeCell ref="G179:H179"/>
    <mergeCell ref="G170:H170"/>
    <mergeCell ref="G171:H171"/>
    <mergeCell ref="G172:H172"/>
    <mergeCell ref="G173:H173"/>
    <mergeCell ref="G174:H174"/>
    <mergeCell ref="G190:H190"/>
    <mergeCell ref="J78:K78"/>
    <mergeCell ref="J79:K79"/>
    <mergeCell ref="J80:K80"/>
    <mergeCell ref="J81:K81"/>
    <mergeCell ref="J82:K82"/>
    <mergeCell ref="J83:K83"/>
    <mergeCell ref="J84:K84"/>
    <mergeCell ref="J88:K88"/>
    <mergeCell ref="J89:K89"/>
    <mergeCell ref="J90:K90"/>
    <mergeCell ref="J91:K91"/>
    <mergeCell ref="J92:K92"/>
    <mergeCell ref="J93:K93"/>
    <mergeCell ref="J94:K94"/>
    <mergeCell ref="J95:K95"/>
    <mergeCell ref="G185:H185"/>
    <mergeCell ref="G186:H186"/>
    <mergeCell ref="G187:H187"/>
    <mergeCell ref="G188:H188"/>
    <mergeCell ref="G189:H189"/>
    <mergeCell ref="G180:H180"/>
    <mergeCell ref="G181:H181"/>
    <mergeCell ref="G182:H182"/>
    <mergeCell ref="J101:K101"/>
    <mergeCell ref="J102:K102"/>
    <mergeCell ref="J103:K103"/>
    <mergeCell ref="J104:K104"/>
    <mergeCell ref="J109:K109"/>
    <mergeCell ref="J96:K96"/>
    <mergeCell ref="J97:K97"/>
    <mergeCell ref="J98:K98"/>
    <mergeCell ref="J99:K99"/>
    <mergeCell ref="J100:K100"/>
    <mergeCell ref="C107:Z107"/>
    <mergeCell ref="D109:E109"/>
    <mergeCell ref="G100:H100"/>
    <mergeCell ref="G101:H101"/>
    <mergeCell ref="G102:H102"/>
    <mergeCell ref="J118:K118"/>
    <mergeCell ref="J119:K119"/>
    <mergeCell ref="J120:K120"/>
    <mergeCell ref="J121:K121"/>
    <mergeCell ref="J122:K122"/>
    <mergeCell ref="J113:K113"/>
    <mergeCell ref="J114:K114"/>
    <mergeCell ref="J115:K115"/>
    <mergeCell ref="J116:K116"/>
    <mergeCell ref="J117:K117"/>
    <mergeCell ref="J135:K135"/>
    <mergeCell ref="J136:K136"/>
    <mergeCell ref="J137:K137"/>
    <mergeCell ref="J138:K138"/>
    <mergeCell ref="J139:K139"/>
    <mergeCell ref="J123:K123"/>
    <mergeCell ref="J124:K124"/>
    <mergeCell ref="J125:K125"/>
    <mergeCell ref="D130:E130"/>
    <mergeCell ref="J131:K131"/>
    <mergeCell ref="G135:H135"/>
    <mergeCell ref="G136:H136"/>
    <mergeCell ref="G137:H137"/>
    <mergeCell ref="G138:H138"/>
    <mergeCell ref="G139:H139"/>
    <mergeCell ref="G123:H123"/>
    <mergeCell ref="G124:H124"/>
    <mergeCell ref="D133:E133"/>
    <mergeCell ref="D134:E134"/>
    <mergeCell ref="G133:H133"/>
    <mergeCell ref="G134:H134"/>
    <mergeCell ref="J133:K133"/>
    <mergeCell ref="J134:K134"/>
    <mergeCell ref="J145:K145"/>
    <mergeCell ref="J146:K146"/>
    <mergeCell ref="J147:K147"/>
    <mergeCell ref="J148:K148"/>
    <mergeCell ref="J149:K149"/>
    <mergeCell ref="J140:K140"/>
    <mergeCell ref="J141:K141"/>
    <mergeCell ref="J142:K142"/>
    <mergeCell ref="J143:K143"/>
    <mergeCell ref="J144:K144"/>
    <mergeCell ref="J155:K155"/>
    <mergeCell ref="J156:K156"/>
    <mergeCell ref="J157:K157"/>
    <mergeCell ref="J158:K158"/>
    <mergeCell ref="J159:K159"/>
    <mergeCell ref="J150:K150"/>
    <mergeCell ref="J151:K151"/>
    <mergeCell ref="J152:K152"/>
    <mergeCell ref="J153:K153"/>
    <mergeCell ref="J154:K154"/>
    <mergeCell ref="J165:K165"/>
    <mergeCell ref="J166:K166"/>
    <mergeCell ref="J167:K167"/>
    <mergeCell ref="J168:K168"/>
    <mergeCell ref="J169:K169"/>
    <mergeCell ref="J160:K160"/>
    <mergeCell ref="J161:K161"/>
    <mergeCell ref="J162:K162"/>
    <mergeCell ref="J163:K163"/>
    <mergeCell ref="J164:K164"/>
    <mergeCell ref="J190:K190"/>
    <mergeCell ref="O78:AL78"/>
    <mergeCell ref="O79:AL79"/>
    <mergeCell ref="O88:AL88"/>
    <mergeCell ref="J185:K185"/>
    <mergeCell ref="J186:K186"/>
    <mergeCell ref="J187:K187"/>
    <mergeCell ref="J188:K188"/>
    <mergeCell ref="J189:K189"/>
    <mergeCell ref="J180:K180"/>
    <mergeCell ref="J181:K181"/>
    <mergeCell ref="J182:K182"/>
    <mergeCell ref="J183:K183"/>
    <mergeCell ref="J184:K184"/>
    <mergeCell ref="J175:K175"/>
    <mergeCell ref="J176:K176"/>
    <mergeCell ref="J177:K177"/>
    <mergeCell ref="J178:K178"/>
    <mergeCell ref="J179:K179"/>
    <mergeCell ref="J170:K170"/>
    <mergeCell ref="J171:K171"/>
    <mergeCell ref="J172:K172"/>
    <mergeCell ref="J173:K173"/>
    <mergeCell ref="J174:K174"/>
  </mergeCells>
  <conditionalFormatting sqref="C5:AG5">
    <cfRule type="expression" dxfId="359" priority="19" stopIfTrue="1">
      <formula>OR((C6)=$D$64,(C6)=$D$65,(C6)=$D$66,(C6)=$D$67,(C6)=$D$68,(C6)=$D$69,(C6)=$D$70,(C6)=$D$71,(C6)=$D$72)</formula>
    </cfRule>
    <cfRule type="expression" dxfId="358" priority="33" stopIfTrue="1">
      <formula>IF(OR((C5)="S",(C5)="D"),1,0)</formula>
    </cfRule>
  </conditionalFormatting>
  <conditionalFormatting sqref="C9:AG29">
    <cfRule type="expression" dxfId="357" priority="31" stopIfTrue="1">
      <formula>IF(OR((C$5)="S",(C$5)="D"),1,0)</formula>
    </cfRule>
  </conditionalFormatting>
  <conditionalFormatting sqref="C30:AG32">
    <cfRule type="expression" dxfId="356" priority="28" stopIfTrue="1">
      <formula>IF(OR((C$5)="S",(C$5)="D"),1,0)</formula>
    </cfRule>
  </conditionalFormatting>
  <conditionalFormatting sqref="C33:AG35">
    <cfRule type="expression" dxfId="355" priority="27" stopIfTrue="1">
      <formula>IF(OR((C$5)="S",(C$5)="D"),1,0)</formula>
    </cfRule>
  </conditionalFormatting>
  <conditionalFormatting sqref="C36:AG38">
    <cfRule type="expression" dxfId="354" priority="26" stopIfTrue="1">
      <formula>IF(OR((C$5)="S",(C$5)="D"),1,0)</formula>
    </cfRule>
  </conditionalFormatting>
  <conditionalFormatting sqref="C39:AG41">
    <cfRule type="expression" dxfId="353" priority="25" stopIfTrue="1">
      <formula>IF(OR((C$5)="S",(C$5)="D"),1,0)</formula>
    </cfRule>
  </conditionalFormatting>
  <conditionalFormatting sqref="C42:AG44">
    <cfRule type="expression" dxfId="352" priority="24" stopIfTrue="1">
      <formula>IF(OR((C$5)="S",(C$5)="D"),1,0)</formula>
    </cfRule>
  </conditionalFormatting>
  <conditionalFormatting sqref="C45:AG47">
    <cfRule type="expression" dxfId="351" priority="23" stopIfTrue="1">
      <formula>IF(OR((C$5)="S",(C$5)="D"),1,0)</formula>
    </cfRule>
  </conditionalFormatting>
  <conditionalFormatting sqref="C48:AG50">
    <cfRule type="expression" dxfId="350" priority="22" stopIfTrue="1">
      <formula>IF(OR((C$5)="S",(C$5)="D"),1,0)</formula>
    </cfRule>
  </conditionalFormatting>
  <conditionalFormatting sqref="C51:AG53">
    <cfRule type="expression" dxfId="349" priority="21" stopIfTrue="1">
      <formula>IF(OR((C$5)="S",(C$5)="D"),1,0)</formula>
    </cfRule>
  </conditionalFormatting>
  <conditionalFormatting sqref="C8:AG8">
    <cfRule type="expression" dxfId="348" priority="2" stopIfTrue="1">
      <formula>OR((C6)=$G$131,(C6)=$G$132,(C6)=$G$133,(C6)=$G$134,(C6)=$G$135,(C6)=$G$136,(C6)=$G$137,(C6)=$G$138)*(C6)=$G$139*(C6)=$G$140*(C6)=$G$140*(C6)=$G$141*(C6)=$G$142*(C6)=$G$143*(C6)=$G$144*(C6)=$G$145*(C6)=$G$146*(C6)=$G$147*(C6)=$G$147*(C6)=$G$148*(C6)=$G$149*(C6)=$G$150*(C6)=$G$151*(C6)=$G$152*(C6)=$G$153*(C6)=$G$154*(C6)=$G$155*(C6)=$G$156*(C6)=$G$157*(C6)=$G$158*(C6)=$G$159*(C6)=$G$160*(C6)=$G$161*(C6)=$G$162*(C6)=$G$163*(C6)=$G$164*(C6)=$G$165*(C6)=$G$166*(C6)=$G$167*(C6)=$G$168*(C6)=$G$169*(C6)=$G$170*(C6)=$G$171*(C6)=$G$172*(C6)=$G$173*(C6)=$G$174*(C6)=$G$175*(C6)=$G$176*(C6)=$G$177*(C6)=$G$178*(C6)=$G$179*(C6)=$G$180*(C6)=$G$181*(C6)=$G$182*(C6)=$G$183*(C6)=$G$184*(C6)=$G$185*(C6)=$G$186*(C6)=$G$187*(C6)=$G$188*(C6)=$G$189*(C6)=$G$190</formula>
    </cfRule>
    <cfRule type="expression" dxfId="347" priority="11" stopIfTrue="1">
      <formula>OR((C6)=$G$109,(C6)=$G$110,(C6)=$G$111,(C6)=$G$112,(C6)=$G$113,(C6)=$G$114,(C6)=$G$115,(C6)=$G$116,(C6)=$G$117,(C6)=$G$118,(C6)=$G$119,(C6)=$G$120,(C6)=$G$121,(C6)=$G$122,(C6)=$G$123,(C6)=$G$124)</formula>
    </cfRule>
    <cfRule type="expression" dxfId="346" priority="13" stopIfTrue="1">
      <formula>OR((C6)=$G$88,(C6)=$G$89,(C6)=$G$90,(C6)=$G$91,(C6)=$G$92,(C6)=$G$93,(C6)=$G$94,(C6)=$G$95,(C6)=$G$96,(C6)=$G$97,(C6)=$G$98,(C6)=$G$99,(C6)=$G$100,(C6)=$G$101,(C6)=$G$102,(C6)=$G$103)</formula>
    </cfRule>
    <cfRule type="expression" dxfId="345" priority="15" stopIfTrue="1">
      <formula>OR((C6)=$G$78,(C6)=$G$79,(C6)=$G$80,(C6)=$G$81,(C6)=$G$82,(C6)=$G$83,(C6)=$G$84)</formula>
    </cfRule>
    <cfRule type="expression" dxfId="344" priority="37" stopIfTrue="1">
      <formula>OR((C8)=$D$78,(C8)=$D$79,(C8)=$D$80,(C8)=$D$81,(C8)=$D$82,(C8)=$D$83,(C8)=$D$83,(C8)=$D$84)</formula>
    </cfRule>
    <cfRule type="expression" dxfId="343" priority="38" stopIfTrue="1">
      <formula>OR((C8)=$D$64,(C8)=$D$65,(C8)=$D$66,(C8)=$D$67,(C8)=$D$68,(C8)=$D$69,(C8)=$D$70,(C8)=$D$71,(C8)=$D$72)</formula>
    </cfRule>
    <cfRule type="expression" dxfId="342" priority="39" stopIfTrue="1">
      <formula>IF(OR((C6)="S",(C6)="D"),1,0)</formula>
    </cfRule>
  </conditionalFormatting>
  <conditionalFormatting sqref="C6:AG6">
    <cfRule type="expression" dxfId="341" priority="40" stopIfTrue="1">
      <formula>OR((C6)=$D$78,(C6)=$D$79,(C6)=$D$80,(C6)=$D$81,(C6)=$D$82,(C6)=$D$83,(C6)=$D$83,(C6)=$D$84)</formula>
    </cfRule>
    <cfRule type="expression" dxfId="340" priority="41" stopIfTrue="1">
      <formula>OR((C6)=$D$64,(C6)=$D$65,(C6)=$D$66,(C6)=$D$67,(C6)=$D$68,(C6)=$D$69,(C6)=$D$70,(C6)=$D$71,(C6)=$D$72)</formula>
    </cfRule>
    <cfRule type="expression" dxfId="339" priority="42" stopIfTrue="1">
      <formula>IF(OR((C5)="S",(C5)="D"),1,0)</formula>
    </cfRule>
  </conditionalFormatting>
  <conditionalFormatting sqref="C7:AG7">
    <cfRule type="expression" dxfId="338" priority="1" stopIfTrue="1">
      <formula>OR((C6)=$J$131,(C6)=$J$132,(C6)=$J$133,(C6)=$J$134,(C6)=$J$135,(C6)=$J$136,(C6)=$J$137,(C6)=$J$138)*(C6)=$J$139*(C6)=$J$140*(C6)=$J$140*(C6)=$J$141*(C6)=$J$142*(C6)=$J$143*(C6)=$J$144*(C6)=$J$145*(C6)=$J$146*(C6)=$J$147*(C6)=$J$147*(C6)=$J$148*(C6)=$J$149*(C6)=$J$150*(C6)=$J$151*(C6)=$J$152*(C6)=$J$153*(C6)=$J$154*(C6)=$J$155*(C6)=$J$156*(C6)=$J$157*(C6)=$J$158*(C6)=$J$159*(C6)=$J$160*(C6)=$J$161*(C6)=$J$162*(C6)=$J$163*(C6)=$J$164*(C6)=$J$165*(C6)=$J$166*(C6)=$J$167*(C6)=$J$168*(C6)=$J$169*(C6)=$J$170*(C6)=$J$171*(C6)=$J$172*(C6)=$J$173*(C6)=$J$174*(C6)=$J$175*(C6)=$J$176*(C6)=$J$177*(C6)=$J$178*(C6)=$J$179*(C6)=$J$180*(C6)=$J$181*(C6)=$J$182*(C6)=$J$183*(C6)=$J$184*(C6)=$J$185*(C6)=$J$186*(C6)=$J$187*(C6)=$J$188*(C6)=$J$189*(C6)=$J$190</formula>
    </cfRule>
    <cfRule type="expression" dxfId="337" priority="10" stopIfTrue="1">
      <formula>OR((C6)=$J$109,(C6)=$J$110,(C6)=$J$111,(C6)=$J$112,(C6)=$J$113,(C6)=$J$114,(C6)=$J$115,(C6)=$J$116,(C6)=$J$117,(C6)=$J$118,(C6)=$J$119,(C6)=$J$120,(C6)=$J$121,(C6)=$J$122,(C6)=$J$123,(C6)=$J$124,(C6)=$J$125)</formula>
    </cfRule>
    <cfRule type="expression" dxfId="336" priority="12" stopIfTrue="1">
      <formula>"OR((C6)=$J$88,(C6)=$J$89,(C6)=$J$90,(C6)=$J$91,(C6)=$J$92,(C6)=$J$93,(C6)=$J$94,(C6)=$J$95,(C6)=$J$96,(C6)=$J$97,(C6)=$J$98,(C6)=$J$99,(C6)=$J$100,(C6)=$J$101,(C6)=$J$102,(C6)=$J$103,(C6)=$J$104)"</formula>
    </cfRule>
    <cfRule type="expression" dxfId="335" priority="16" stopIfTrue="1">
      <formula>OR((C6)=$J$78,(C6)=$J$79,(C6)=$J$80,(C6)=$J$81,(C6)=$J$82,(C6)=$J$83,(C6)=$J$84)</formula>
    </cfRule>
    <cfRule type="expression" dxfId="334" priority="43" stopIfTrue="1">
      <formula>OR((C7)=$D$78,(C7)=$D$79,(C7)=$D$80,(C7)=$D$81,(C7)=$D$82,(C7)=$D$83,(C7)=$D$83,(C7)=$D$84)</formula>
    </cfRule>
    <cfRule type="expression" dxfId="333" priority="44" stopIfTrue="1">
      <formula>OR((C7)=$D$64,(C7)=$D$65,(C7)=$D$66,(C7)=$D$67,(C7)=$D$68,(C7)=$D$69,(C7)=$D$70,(C7)=$D$71,(C7)=$D$72)</formula>
    </cfRule>
    <cfRule type="expression" dxfId="332" priority="45" stopIfTrue="1">
      <formula>IF(OR((C6)="S",(C6)="D"),1,0)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2:AM190"/>
  <sheetViews>
    <sheetView workbookViewId="0">
      <selection activeCell="D6" sqref="D6"/>
    </sheetView>
  </sheetViews>
  <sheetFormatPr baseColWidth="10" defaultColWidth="8.7265625" defaultRowHeight="14.5"/>
  <cols>
    <col min="1" max="1" width="10.81640625" bestFit="1" customWidth="1"/>
    <col min="2" max="2" width="11.54296875" bestFit="1" customWidth="1"/>
    <col min="3" max="30" width="5.453125" customWidth="1"/>
    <col min="31" max="33" width="5.453125" hidden="1" customWidth="1"/>
    <col min="35" max="38" width="5.453125" customWidth="1"/>
  </cols>
  <sheetData>
    <row r="2" spans="1:39">
      <c r="C2" s="15"/>
      <c r="D2" t="s">
        <v>39</v>
      </c>
      <c r="H2" s="19"/>
      <c r="I2" t="s">
        <v>40</v>
      </c>
    </row>
    <row r="3" spans="1:39">
      <c r="C3" s="18"/>
      <c r="D3" t="s">
        <v>38</v>
      </c>
      <c r="H3" s="20"/>
      <c r="I3" t="s">
        <v>41</v>
      </c>
    </row>
    <row r="4" spans="1:39">
      <c r="A4" s="5"/>
      <c r="B4" s="6">
        <f>DATE(Info!B$4,2,1)</f>
        <v>43132</v>
      </c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</row>
    <row r="5" spans="1:39">
      <c r="A5" s="5"/>
      <c r="B5" s="5"/>
      <c r="C5" s="9" t="str">
        <f>INDEX({"D";"L";"M";"M";"J";"V";"S"},WEEKDAY(C6))</f>
        <v>J</v>
      </c>
      <c r="D5" s="9" t="str">
        <f>INDEX({"D";"L";"M";"M";"J";"V";"S"},WEEKDAY(D6))</f>
        <v>V</v>
      </c>
      <c r="E5" s="9" t="str">
        <f>INDEX({"D";"L";"M";"M";"J";"V";"S"},WEEKDAY(E6))</f>
        <v>S</v>
      </c>
      <c r="F5" s="9" t="str">
        <f>INDEX({"D";"L";"M";"M";"J";"V";"S"},WEEKDAY(F6))</f>
        <v>D</v>
      </c>
      <c r="G5" s="9" t="str">
        <f>INDEX({"D";"L";"M";"M";"J";"V";"S"},WEEKDAY(G6))</f>
        <v>L</v>
      </c>
      <c r="H5" s="9" t="str">
        <f>INDEX({"D";"L";"M";"M";"J";"V";"S"},WEEKDAY(H6))</f>
        <v>M</v>
      </c>
      <c r="I5" s="9" t="str">
        <f>INDEX({"D";"L";"M";"M";"J";"V";"S"},WEEKDAY(I6))</f>
        <v>M</v>
      </c>
      <c r="J5" s="9" t="str">
        <f>INDEX({"D";"L";"M";"M";"J";"V";"S"},WEEKDAY(J6))</f>
        <v>J</v>
      </c>
      <c r="K5" s="9" t="str">
        <f>INDEX({"D";"L";"M";"M";"J";"V";"S"},WEEKDAY(K6))</f>
        <v>V</v>
      </c>
      <c r="L5" s="9" t="str">
        <f>INDEX({"D";"L";"M";"M";"J";"V";"S"},WEEKDAY(L6))</f>
        <v>S</v>
      </c>
      <c r="M5" s="9" t="str">
        <f>INDEX({"D";"L";"M";"M";"J";"V";"S"},WEEKDAY(M6))</f>
        <v>D</v>
      </c>
      <c r="N5" s="9" t="str">
        <f>INDEX({"D";"L";"M";"M";"J";"V";"S"},WEEKDAY(N6))</f>
        <v>L</v>
      </c>
      <c r="O5" s="9" t="str">
        <f>INDEX({"D";"L";"M";"M";"J";"V";"S"},WEEKDAY(O6))</f>
        <v>M</v>
      </c>
      <c r="P5" s="9" t="str">
        <f>INDEX({"D";"L";"M";"M";"J";"V";"S"},WEEKDAY(P6))</f>
        <v>M</v>
      </c>
      <c r="Q5" s="9" t="str">
        <f>INDEX({"D";"L";"M";"M";"J";"V";"S"},WEEKDAY(Q6))</f>
        <v>J</v>
      </c>
      <c r="R5" s="9" t="str">
        <f>INDEX({"D";"L";"M";"M";"J";"V";"S"},WEEKDAY(R6))</f>
        <v>V</v>
      </c>
      <c r="S5" s="9" t="str">
        <f>INDEX({"D";"L";"M";"M";"J";"V";"S"},WEEKDAY(S6))</f>
        <v>S</v>
      </c>
      <c r="T5" s="9" t="str">
        <f>INDEX({"D";"L";"M";"M";"J";"V";"S"},WEEKDAY(T6))</f>
        <v>D</v>
      </c>
      <c r="U5" s="9" t="str">
        <f>INDEX({"D";"L";"M";"M";"J";"V";"S"},WEEKDAY(U6))</f>
        <v>L</v>
      </c>
      <c r="V5" s="9" t="str">
        <f>INDEX({"D";"L";"M";"M";"J";"V";"S"},WEEKDAY(V6))</f>
        <v>M</v>
      </c>
      <c r="W5" s="9" t="str">
        <f>INDEX({"D";"L";"M";"M";"J";"V";"S"},WEEKDAY(W6))</f>
        <v>M</v>
      </c>
      <c r="X5" s="9" t="str">
        <f>INDEX({"D";"L";"M";"M";"J";"V";"S"},WEEKDAY(X6))</f>
        <v>J</v>
      </c>
      <c r="Y5" s="9" t="str">
        <f>INDEX({"D";"L";"M";"M";"J";"V";"S"},WEEKDAY(Y6))</f>
        <v>V</v>
      </c>
      <c r="Z5" s="9" t="str">
        <f>INDEX({"D";"L";"M";"M";"J";"V";"S"},WEEKDAY(Z6))</f>
        <v>S</v>
      </c>
      <c r="AA5" s="9" t="str">
        <f>INDEX({"D";"L";"M";"M";"J";"V";"S"},WEEKDAY(AA6))</f>
        <v>D</v>
      </c>
      <c r="AB5" s="9" t="str">
        <f>INDEX({"D";"L";"M";"M";"J";"V";"S"},WEEKDAY(AB6))</f>
        <v>L</v>
      </c>
      <c r="AC5" s="9" t="str">
        <f>INDEX({"D";"L";"M";"M";"J";"V";"S"},WEEKDAY(AC6))</f>
        <v>M</v>
      </c>
      <c r="AD5" s="9" t="str">
        <f>INDEX({"D";"L";"M";"M";"J";"V";"S"},WEEKDAY(AD6))</f>
        <v>M</v>
      </c>
      <c r="AE5" s="9" t="str">
        <f>INDEX({"D";"L";"M";"M";"J";"V";"S"},WEEKDAY(AE6))</f>
        <v>J</v>
      </c>
      <c r="AF5" s="9" t="str">
        <f>INDEX({"D";"L";"M";"M";"J";"V";"S"},WEEKDAY(AF6))</f>
        <v>V</v>
      </c>
      <c r="AG5" s="9" t="str">
        <f>INDEX({"D";"L";"M";"M";"J";"V";"S"},WEEKDAY(AG6))</f>
        <v>S</v>
      </c>
      <c r="AH5" s="5" t="s">
        <v>17</v>
      </c>
      <c r="AI5" s="5"/>
      <c r="AJ5" s="5"/>
      <c r="AK5" s="5"/>
      <c r="AL5" s="5"/>
      <c r="AM5" s="5"/>
    </row>
    <row r="6" spans="1:39">
      <c r="A6" s="5"/>
      <c r="B6" s="5"/>
      <c r="C6" s="8">
        <f>B4</f>
        <v>43132</v>
      </c>
      <c r="D6" s="8">
        <f>C6+1</f>
        <v>43133</v>
      </c>
      <c r="E6" s="8">
        <f t="shared" ref="E6:AG6" si="0">D6+1</f>
        <v>43134</v>
      </c>
      <c r="F6" s="8">
        <f t="shared" si="0"/>
        <v>43135</v>
      </c>
      <c r="G6" s="8">
        <f t="shared" si="0"/>
        <v>43136</v>
      </c>
      <c r="H6" s="8">
        <f t="shared" si="0"/>
        <v>43137</v>
      </c>
      <c r="I6" s="8">
        <f t="shared" si="0"/>
        <v>43138</v>
      </c>
      <c r="J6" s="8">
        <f t="shared" si="0"/>
        <v>43139</v>
      </c>
      <c r="K6" s="8">
        <f t="shared" si="0"/>
        <v>43140</v>
      </c>
      <c r="L6" s="8">
        <f t="shared" si="0"/>
        <v>43141</v>
      </c>
      <c r="M6" s="8">
        <f t="shared" si="0"/>
        <v>43142</v>
      </c>
      <c r="N6" s="8">
        <f t="shared" si="0"/>
        <v>43143</v>
      </c>
      <c r="O6" s="8">
        <f t="shared" si="0"/>
        <v>43144</v>
      </c>
      <c r="P6" s="8">
        <f t="shared" si="0"/>
        <v>43145</v>
      </c>
      <c r="Q6" s="8">
        <f t="shared" si="0"/>
        <v>43146</v>
      </c>
      <c r="R6" s="8">
        <f t="shared" si="0"/>
        <v>43147</v>
      </c>
      <c r="S6" s="8">
        <f t="shared" si="0"/>
        <v>43148</v>
      </c>
      <c r="T6" s="8">
        <f t="shared" si="0"/>
        <v>43149</v>
      </c>
      <c r="U6" s="8">
        <f t="shared" si="0"/>
        <v>43150</v>
      </c>
      <c r="V6" s="8">
        <f t="shared" si="0"/>
        <v>43151</v>
      </c>
      <c r="W6" s="8">
        <f t="shared" si="0"/>
        <v>43152</v>
      </c>
      <c r="X6" s="8">
        <f t="shared" si="0"/>
        <v>43153</v>
      </c>
      <c r="Y6" s="8">
        <f t="shared" si="0"/>
        <v>43154</v>
      </c>
      <c r="Z6" s="8">
        <f t="shared" si="0"/>
        <v>43155</v>
      </c>
      <c r="AA6" s="8">
        <f t="shared" si="0"/>
        <v>43156</v>
      </c>
      <c r="AB6" s="8">
        <f t="shared" si="0"/>
        <v>43157</v>
      </c>
      <c r="AC6" s="8">
        <f t="shared" si="0"/>
        <v>43158</v>
      </c>
      <c r="AD6" s="8">
        <f t="shared" si="0"/>
        <v>43159</v>
      </c>
      <c r="AE6" s="8">
        <f t="shared" si="0"/>
        <v>43160</v>
      </c>
      <c r="AF6" s="8">
        <f t="shared" si="0"/>
        <v>43161</v>
      </c>
      <c r="AG6" s="8">
        <f t="shared" si="0"/>
        <v>43162</v>
      </c>
      <c r="AH6" s="5"/>
      <c r="AI6" s="5"/>
      <c r="AJ6" s="5"/>
      <c r="AK6" s="5"/>
      <c r="AL6" s="5"/>
      <c r="AM6" s="5"/>
    </row>
    <row r="7" spans="1:39" ht="6" customHeight="1">
      <c r="A7" s="5"/>
      <c r="B7" s="5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5"/>
      <c r="AI7" s="5"/>
      <c r="AJ7" s="5"/>
      <c r="AK7" s="5"/>
      <c r="AL7" s="5"/>
      <c r="AM7" s="5"/>
    </row>
    <row r="8" spans="1:39" ht="6" customHeight="1">
      <c r="A8" s="5"/>
      <c r="B8" s="5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5"/>
      <c r="AI8" s="5"/>
      <c r="AJ8" s="5"/>
      <c r="AK8" s="5"/>
      <c r="AL8" s="5"/>
      <c r="AM8" s="5"/>
    </row>
    <row r="9" spans="1:39">
      <c r="A9" s="9" t="s">
        <v>18</v>
      </c>
      <c r="B9" s="33" t="s">
        <v>24</v>
      </c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33">
        <f>AL9+AL10+AL11</f>
        <v>0</v>
      </c>
      <c r="AI9" s="5" t="s">
        <v>21</v>
      </c>
      <c r="AJ9" s="5">
        <f>COUNTIF(C9:AG11,"P")</f>
        <v>0</v>
      </c>
      <c r="AK9" s="5">
        <f>VLOOKUP(B9,Données!B$7:E25,2,FALSE)</f>
        <v>16</v>
      </c>
      <c r="AL9" s="5">
        <f>AJ9*AK9</f>
        <v>0</v>
      </c>
      <c r="AM9" s="5"/>
    </row>
    <row r="10" spans="1:39">
      <c r="A10" s="9" t="s">
        <v>19</v>
      </c>
      <c r="B10" s="33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33"/>
      <c r="AI10" s="5" t="s">
        <v>22</v>
      </c>
      <c r="AJ10" s="5">
        <f>COUNTIF(C9:AG11,"G")</f>
        <v>0</v>
      </c>
      <c r="AK10" s="5">
        <f>VLOOKUP(B9,Données!B$7:E25,4,FALSE)</f>
        <v>25</v>
      </c>
      <c r="AL10" s="5">
        <f t="shared" ref="AL10:AL11" si="1">AJ10*AK10</f>
        <v>0</v>
      </c>
      <c r="AM10" s="5"/>
    </row>
    <row r="11" spans="1:39" ht="15" thickBot="1">
      <c r="A11" s="11" t="s">
        <v>20</v>
      </c>
      <c r="B11" s="34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34"/>
      <c r="AI11" s="5" t="s">
        <v>23</v>
      </c>
      <c r="AJ11" s="5">
        <f>COUNTIF(C9:AG11,"V")</f>
        <v>0</v>
      </c>
      <c r="AK11" s="5">
        <f>VLOOKUP(B9,Données!B$7:E25,3,FALSE)</f>
        <v>13</v>
      </c>
      <c r="AL11" s="5">
        <f t="shared" si="1"/>
        <v>0</v>
      </c>
      <c r="AM11" s="5"/>
    </row>
    <row r="12" spans="1:39">
      <c r="A12" s="13" t="s">
        <v>18</v>
      </c>
      <c r="B12" s="32" t="s">
        <v>25</v>
      </c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32">
        <f>AL12+AL13+AL14</f>
        <v>0</v>
      </c>
      <c r="AI12" s="5" t="s">
        <v>21</v>
      </c>
      <c r="AJ12" s="5">
        <f>COUNTIF(C12:AG14,"P")</f>
        <v>0</v>
      </c>
      <c r="AK12" s="5">
        <f>VLOOKUP(B12,Données!B$7:E25,2,FALSE)</f>
        <v>17</v>
      </c>
      <c r="AL12" s="5">
        <f>AJ12*AK12</f>
        <v>0</v>
      </c>
      <c r="AM12" s="5"/>
    </row>
    <row r="13" spans="1:39">
      <c r="A13" s="9" t="s">
        <v>19</v>
      </c>
      <c r="B13" s="33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33"/>
      <c r="AI13" s="5" t="s">
        <v>22</v>
      </c>
      <c r="AJ13" s="5">
        <f>COUNTIF(C12:AG14,"G")</f>
        <v>0</v>
      </c>
      <c r="AK13" s="5">
        <f>VLOOKUP(B12,Données!B$7:E28,3,FALSE)</f>
        <v>14</v>
      </c>
      <c r="AL13" s="5">
        <f t="shared" ref="AL13:AL14" si="2">AJ13*AK13</f>
        <v>0</v>
      </c>
      <c r="AM13" s="5"/>
    </row>
    <row r="14" spans="1:39" ht="15" thickBot="1">
      <c r="A14" s="11" t="s">
        <v>20</v>
      </c>
      <c r="B14" s="34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34"/>
      <c r="AI14" s="5" t="s">
        <v>23</v>
      </c>
      <c r="AJ14" s="5">
        <f>COUNTIF(C12:AG14,"V")</f>
        <v>0</v>
      </c>
      <c r="AK14" s="5">
        <f>VLOOKUP(B12,Données!B$7:E28,4,FALSE)</f>
        <v>20</v>
      </c>
      <c r="AL14" s="5">
        <f t="shared" si="2"/>
        <v>0</v>
      </c>
      <c r="AM14" s="5"/>
    </row>
    <row r="15" spans="1:39">
      <c r="A15" s="13" t="s">
        <v>18</v>
      </c>
      <c r="B15" s="32" t="s">
        <v>26</v>
      </c>
      <c r="C15" s="13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32">
        <f>AL12+AL13+AL14</f>
        <v>0</v>
      </c>
      <c r="AI15" s="5" t="s">
        <v>21</v>
      </c>
      <c r="AJ15" s="5">
        <f>COUNTIF(C15:AG17,"P")</f>
        <v>0</v>
      </c>
      <c r="AK15" s="5">
        <f>VLOOKUP(B15,Données!B$7:E31,2,FALSE)</f>
        <v>16</v>
      </c>
      <c r="AL15" s="5">
        <f>AJ15*AK15</f>
        <v>0</v>
      </c>
      <c r="AM15" s="5"/>
    </row>
    <row r="16" spans="1:39">
      <c r="A16" s="9" t="s">
        <v>19</v>
      </c>
      <c r="B16" s="33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33"/>
      <c r="AI16" s="5" t="s">
        <v>22</v>
      </c>
      <c r="AJ16" s="5">
        <f>COUNTIF(C15:AG17,"G")</f>
        <v>0</v>
      </c>
      <c r="AK16" s="5">
        <f>VLOOKUP(B15,Données!B$7:E31,3,FALSE)</f>
        <v>12</v>
      </c>
      <c r="AL16" s="5">
        <f>AJ16*AK16</f>
        <v>0</v>
      </c>
      <c r="AM16" s="5"/>
    </row>
    <row r="17" spans="1:39" ht="15" thickBot="1">
      <c r="A17" s="11" t="s">
        <v>20</v>
      </c>
      <c r="B17" s="34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34"/>
      <c r="AI17" s="5" t="s">
        <v>23</v>
      </c>
      <c r="AJ17" s="5">
        <f>COUNTIF(C15:AG17,"V")</f>
        <v>0</v>
      </c>
      <c r="AK17" s="5">
        <f>VLOOKUP(B15,Données!B$7:E31,4,FALSE)</f>
        <v>23</v>
      </c>
      <c r="AL17" s="5">
        <f>AJ17*AK17</f>
        <v>0</v>
      </c>
      <c r="AM17" s="5"/>
    </row>
    <row r="18" spans="1:39">
      <c r="A18" s="13" t="s">
        <v>18</v>
      </c>
      <c r="B18" s="32" t="s">
        <v>27</v>
      </c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32">
        <f>AL12+AL13+AL14</f>
        <v>0</v>
      </c>
      <c r="AI18" s="5" t="s">
        <v>21</v>
      </c>
      <c r="AJ18" s="5">
        <f>COUNTIF(C18:AG20,"P")</f>
        <v>0</v>
      </c>
      <c r="AK18" s="5">
        <f>VLOOKUP(B18,Données!B$7:E31,2,FALSE)</f>
        <v>17</v>
      </c>
      <c r="AL18" s="5">
        <f t="shared" ref="AL18" si="3">AJ18*AK18</f>
        <v>0</v>
      </c>
      <c r="AM18" s="5"/>
    </row>
    <row r="19" spans="1:39">
      <c r="A19" s="9" t="s">
        <v>19</v>
      </c>
      <c r="B19" s="33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33"/>
      <c r="AI19" s="5" t="s">
        <v>22</v>
      </c>
      <c r="AJ19" s="5">
        <f>COUNTIF(C18:AG20,"G")</f>
        <v>0</v>
      </c>
      <c r="AK19" s="5">
        <f>VLOOKUP(B18,Données!B$7:E34,3,FALSE)</f>
        <v>18</v>
      </c>
      <c r="AL19" s="5">
        <f>AJ19*AK19</f>
        <v>0</v>
      </c>
      <c r="AM19" s="5"/>
    </row>
    <row r="20" spans="1:39" ht="15" thickBot="1">
      <c r="A20" s="11" t="s">
        <v>20</v>
      </c>
      <c r="B20" s="34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34"/>
      <c r="AI20" s="5" t="s">
        <v>23</v>
      </c>
      <c r="AJ20" s="5">
        <f>COUNTIF(C18:AG20,"V")</f>
        <v>0</v>
      </c>
      <c r="AK20" s="5">
        <f>VLOOKUP(B18,Données!B$7:E34,4,FALSE)</f>
        <v>19</v>
      </c>
      <c r="AL20" s="5">
        <f t="shared" ref="AL20" si="4">AJ20*AK20</f>
        <v>0</v>
      </c>
      <c r="AM20" s="5"/>
    </row>
    <row r="21" spans="1:39">
      <c r="A21" s="13" t="s">
        <v>18</v>
      </c>
      <c r="B21" s="32" t="s">
        <v>28</v>
      </c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32">
        <f>AL15+AL16+AL18</f>
        <v>0</v>
      </c>
      <c r="AI21" s="5" t="s">
        <v>21</v>
      </c>
      <c r="AJ21" s="5">
        <f>COUNTIF(C27:AG29,"P")</f>
        <v>0</v>
      </c>
      <c r="AK21" s="5">
        <f>VLOOKUP(B21,Données!B$7:E37,2,FALSE)</f>
        <v>17</v>
      </c>
      <c r="AL21" s="5">
        <f>AJ21*AK21</f>
        <v>0</v>
      </c>
      <c r="AM21" s="5"/>
    </row>
    <row r="22" spans="1:39">
      <c r="A22" s="9" t="s">
        <v>19</v>
      </c>
      <c r="B22" s="33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  <c r="AF22" s="9"/>
      <c r="AG22" s="9"/>
      <c r="AH22" s="33"/>
      <c r="AI22" s="5" t="s">
        <v>22</v>
      </c>
      <c r="AJ22" s="5">
        <f>COUNTIF(C27:AG29,"G")</f>
        <v>0</v>
      </c>
      <c r="AK22" s="5">
        <f>VLOOKUP(B21,Données!B$7:E37,3,FALSE)</f>
        <v>5</v>
      </c>
      <c r="AL22" s="5">
        <f t="shared" ref="AL22:AL53" si="5">AJ22*AK22</f>
        <v>0</v>
      </c>
      <c r="AM22" s="5"/>
    </row>
    <row r="23" spans="1:39" ht="15" thickBot="1">
      <c r="A23" s="11" t="s">
        <v>20</v>
      </c>
      <c r="B23" s="34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34"/>
      <c r="AI23" s="5" t="s">
        <v>23</v>
      </c>
      <c r="AJ23" s="5">
        <f>COUNTIF(C27:AG29,"V")</f>
        <v>0</v>
      </c>
      <c r="AK23" s="5">
        <f>VLOOKUP(B21,Données!B$7:E37,4,FALSE)</f>
        <v>0</v>
      </c>
      <c r="AL23" s="5">
        <f t="shared" si="5"/>
        <v>0</v>
      </c>
      <c r="AM23" s="5"/>
    </row>
    <row r="24" spans="1:39">
      <c r="A24" s="13" t="s">
        <v>18</v>
      </c>
      <c r="B24" s="32" t="s">
        <v>30</v>
      </c>
      <c r="C24" s="13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32">
        <f>AL19+AL20+AL21</f>
        <v>0</v>
      </c>
      <c r="AI24" s="5" t="s">
        <v>21</v>
      </c>
      <c r="AJ24" s="5">
        <f>COUNTIF(C24:AG26,"P")</f>
        <v>0</v>
      </c>
      <c r="AK24" s="5">
        <f>VLOOKUP(B24,Données!B$7:E38,2,FALSE)</f>
        <v>17</v>
      </c>
      <c r="AL24" s="5">
        <f t="shared" si="5"/>
        <v>0</v>
      </c>
      <c r="AM24" s="5"/>
    </row>
    <row r="25" spans="1:39">
      <c r="A25" s="9" t="s">
        <v>19</v>
      </c>
      <c r="B25" s="33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  <c r="AF25" s="9"/>
      <c r="AG25" s="9"/>
      <c r="AH25" s="33"/>
      <c r="AI25" s="5" t="s">
        <v>22</v>
      </c>
      <c r="AJ25" s="5">
        <f>COUNTIF(C24:AG26,"G")</f>
        <v>0</v>
      </c>
      <c r="AK25" s="5">
        <f>VLOOKUP(B24,Données!B$7:E39,3,FALSE)</f>
        <v>0</v>
      </c>
      <c r="AL25" s="5">
        <f t="shared" si="5"/>
        <v>0</v>
      </c>
    </row>
    <row r="26" spans="1:39" ht="15" thickBot="1">
      <c r="A26" s="11" t="s">
        <v>20</v>
      </c>
      <c r="B26" s="34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34"/>
      <c r="AI26" s="5" t="s">
        <v>23</v>
      </c>
      <c r="AJ26" s="5">
        <f>COUNTIF(C24:AG26,"V")</f>
        <v>0</v>
      </c>
      <c r="AK26" s="5">
        <f>VLOOKUP(B$24,Données!B$7:E40,4,FALSE)</f>
        <v>0</v>
      </c>
      <c r="AL26" s="5">
        <f t="shared" si="5"/>
        <v>0</v>
      </c>
    </row>
    <row r="27" spans="1:39">
      <c r="A27" s="13" t="s">
        <v>18</v>
      </c>
      <c r="B27" s="32" t="s">
        <v>31</v>
      </c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32">
        <f>AL21+AL22+AL23</f>
        <v>0</v>
      </c>
      <c r="AI27" s="5" t="s">
        <v>21</v>
      </c>
      <c r="AJ27" s="5">
        <f>COUNTIF(C27:AG29,"P")</f>
        <v>0</v>
      </c>
      <c r="AK27" s="5">
        <f>VLOOKUP(B$27,Données!B$7:E41,2,FALSE)</f>
        <v>0</v>
      </c>
      <c r="AL27" s="5">
        <f t="shared" si="5"/>
        <v>0</v>
      </c>
    </row>
    <row r="28" spans="1:39">
      <c r="A28" s="9" t="s">
        <v>19</v>
      </c>
      <c r="B28" s="33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9"/>
      <c r="AH28" s="33"/>
      <c r="AI28" s="5" t="s">
        <v>22</v>
      </c>
      <c r="AJ28" s="5">
        <f>COUNTIF(C27:AG29,"G")</f>
        <v>0</v>
      </c>
      <c r="AK28" s="5">
        <f>VLOOKUP(B$27,Données!B$7:E42,3,FALSE)</f>
        <v>0</v>
      </c>
      <c r="AL28" s="5">
        <f t="shared" si="5"/>
        <v>0</v>
      </c>
    </row>
    <row r="29" spans="1:39" ht="15" thickBot="1">
      <c r="A29" s="11" t="s">
        <v>20</v>
      </c>
      <c r="B29" s="34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34"/>
      <c r="AI29" s="5" t="s">
        <v>23</v>
      </c>
      <c r="AJ29" s="5">
        <f>COUNTIF(C27:AG29,"V")</f>
        <v>0</v>
      </c>
      <c r="AK29" s="5">
        <f>VLOOKUP(B$27,Données!B$7:E43,4,FALSE)</f>
        <v>0</v>
      </c>
      <c r="AL29" s="5">
        <f t="shared" si="5"/>
        <v>0</v>
      </c>
    </row>
    <row r="30" spans="1:39">
      <c r="A30" s="13" t="s">
        <v>18</v>
      </c>
      <c r="B30" s="32" t="s">
        <v>32</v>
      </c>
      <c r="C30" s="13"/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32">
        <f>AL24+AL25+AL26</f>
        <v>0</v>
      </c>
      <c r="AI30" s="5" t="s">
        <v>21</v>
      </c>
      <c r="AJ30" s="5">
        <f>COUNTIF(C30:AG32,"P")</f>
        <v>0</v>
      </c>
      <c r="AK30" s="5">
        <f>VLOOKUP(B$27,Données!B$7:E44,2,FALSE)</f>
        <v>0</v>
      </c>
      <c r="AL30" s="5">
        <f t="shared" si="5"/>
        <v>0</v>
      </c>
    </row>
    <row r="31" spans="1:39">
      <c r="A31" s="9" t="s">
        <v>19</v>
      </c>
      <c r="B31" s="33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9"/>
      <c r="AE31" s="9"/>
      <c r="AF31" s="9"/>
      <c r="AG31" s="9"/>
      <c r="AH31" s="33"/>
      <c r="AI31" s="5" t="s">
        <v>22</v>
      </c>
      <c r="AJ31" s="5">
        <f>COUNTIF(C30:AG32,"G")</f>
        <v>0</v>
      </c>
      <c r="AK31" s="5">
        <f>VLOOKUP(B$27,Données!B$7:E45,3,FALSE)</f>
        <v>0</v>
      </c>
      <c r="AL31" s="5">
        <f t="shared" si="5"/>
        <v>0</v>
      </c>
    </row>
    <row r="32" spans="1:39" ht="15" thickBot="1">
      <c r="A32" s="11" t="s">
        <v>20</v>
      </c>
      <c r="B32" s="34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34"/>
      <c r="AI32" s="5" t="s">
        <v>23</v>
      </c>
      <c r="AJ32" s="5">
        <f>COUNTIF(C30:AG32,"V")</f>
        <v>0</v>
      </c>
      <c r="AK32" s="5">
        <f>VLOOKUP(B$27,Données!B$7:E46,4,FALSE)</f>
        <v>0</v>
      </c>
      <c r="AL32" s="5">
        <f t="shared" si="5"/>
        <v>0</v>
      </c>
    </row>
    <row r="33" spans="1:38">
      <c r="A33" s="13" t="s">
        <v>18</v>
      </c>
      <c r="B33" s="32" t="s">
        <v>33</v>
      </c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32">
        <f>AL27+AL28+AL29</f>
        <v>0</v>
      </c>
      <c r="AI33" s="5" t="s">
        <v>21</v>
      </c>
      <c r="AJ33" s="5">
        <f>COUNTIF(C33:AG35,"P")</f>
        <v>0</v>
      </c>
      <c r="AK33" s="5">
        <f>VLOOKUP(B$27,Données!B$7:E47,2,FALSE)</f>
        <v>0</v>
      </c>
      <c r="AL33" s="5">
        <f t="shared" si="5"/>
        <v>0</v>
      </c>
    </row>
    <row r="34" spans="1:38">
      <c r="A34" s="9" t="s">
        <v>19</v>
      </c>
      <c r="B34" s="33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9"/>
      <c r="AC34" s="9"/>
      <c r="AD34" s="9"/>
      <c r="AE34" s="9"/>
      <c r="AF34" s="9"/>
      <c r="AG34" s="9"/>
      <c r="AH34" s="33"/>
      <c r="AI34" s="5" t="s">
        <v>22</v>
      </c>
      <c r="AJ34" s="5">
        <f>COUNTIF(C33:AG35,"G")</f>
        <v>0</v>
      </c>
      <c r="AK34" s="5">
        <f>VLOOKUP(B$27,Données!B$7:E48,3,FALSE)</f>
        <v>0</v>
      </c>
      <c r="AL34" s="5">
        <f t="shared" si="5"/>
        <v>0</v>
      </c>
    </row>
    <row r="35" spans="1:38" ht="15" thickBot="1">
      <c r="A35" s="11" t="s">
        <v>20</v>
      </c>
      <c r="B35" s="34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34"/>
      <c r="AI35" s="5" t="s">
        <v>23</v>
      </c>
      <c r="AJ35" s="5">
        <f>COUNTIF(C33:AG35,"V")</f>
        <v>0</v>
      </c>
      <c r="AK35" s="5">
        <f>VLOOKUP(B$27,Données!B$7:E49,4,FALSE)</f>
        <v>0</v>
      </c>
      <c r="AL35" s="5">
        <f t="shared" si="5"/>
        <v>0</v>
      </c>
    </row>
    <row r="36" spans="1:38">
      <c r="A36" s="13" t="s">
        <v>18</v>
      </c>
      <c r="B36" s="32" t="s">
        <v>34</v>
      </c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32">
        <f>AL30+AL31+AL32</f>
        <v>0</v>
      </c>
      <c r="AI36" s="5" t="s">
        <v>21</v>
      </c>
      <c r="AJ36" s="5">
        <f>COUNTIF(C36:AG38,"P")</f>
        <v>0</v>
      </c>
      <c r="AK36" s="5">
        <f>VLOOKUP(B$27,Données!B$7:E50,2,FALSE)</f>
        <v>0</v>
      </c>
      <c r="AL36" s="5">
        <f t="shared" si="5"/>
        <v>0</v>
      </c>
    </row>
    <row r="37" spans="1:38">
      <c r="A37" s="9" t="s">
        <v>19</v>
      </c>
      <c r="B37" s="33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9"/>
      <c r="AC37" s="9"/>
      <c r="AD37" s="9"/>
      <c r="AE37" s="9"/>
      <c r="AF37" s="9"/>
      <c r="AG37" s="9"/>
      <c r="AH37" s="33"/>
      <c r="AI37" s="5" t="s">
        <v>22</v>
      </c>
      <c r="AJ37" s="5">
        <f>COUNTIF(C36:AG38,"G")</f>
        <v>0</v>
      </c>
      <c r="AK37" s="5">
        <f>VLOOKUP(B$27,Données!B$7:E51,3,FALSE)</f>
        <v>0</v>
      </c>
      <c r="AL37" s="5">
        <f t="shared" si="5"/>
        <v>0</v>
      </c>
    </row>
    <row r="38" spans="1:38" ht="15" thickBot="1">
      <c r="A38" s="11" t="s">
        <v>20</v>
      </c>
      <c r="B38" s="34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34"/>
      <c r="AI38" s="5" t="s">
        <v>23</v>
      </c>
      <c r="AJ38" s="5">
        <f>COUNTIF(C36:AG38,"V")</f>
        <v>0</v>
      </c>
      <c r="AK38" s="5">
        <f>VLOOKUP(B$27,Données!B$7:E52,4,FALSE)</f>
        <v>0</v>
      </c>
      <c r="AL38" s="5">
        <f t="shared" si="5"/>
        <v>0</v>
      </c>
    </row>
    <row r="39" spans="1:38">
      <c r="A39" s="13" t="s">
        <v>18</v>
      </c>
      <c r="B39" s="32" t="s">
        <v>29</v>
      </c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32">
        <f>AL33+AL34+AL35</f>
        <v>0</v>
      </c>
      <c r="AI39" s="5" t="s">
        <v>21</v>
      </c>
      <c r="AJ39" s="5">
        <f>COUNTIF(C39:AG41,"P")</f>
        <v>0</v>
      </c>
      <c r="AK39" s="5">
        <f>VLOOKUP(B$27,Données!B$7:E53,2,FALSE)</f>
        <v>0</v>
      </c>
      <c r="AL39" s="5">
        <f t="shared" si="5"/>
        <v>0</v>
      </c>
    </row>
    <row r="40" spans="1:38">
      <c r="A40" s="9" t="s">
        <v>19</v>
      </c>
      <c r="B40" s="33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  <c r="AA40" s="9"/>
      <c r="AB40" s="9"/>
      <c r="AC40" s="9"/>
      <c r="AD40" s="9"/>
      <c r="AE40" s="9"/>
      <c r="AF40" s="9"/>
      <c r="AG40" s="9"/>
      <c r="AH40" s="33"/>
      <c r="AI40" s="5" t="s">
        <v>22</v>
      </c>
      <c r="AJ40" s="5">
        <f>COUNTIF(C39:AG41,"G")</f>
        <v>0</v>
      </c>
      <c r="AK40" s="5">
        <f>VLOOKUP(B$27,Données!B$7:E54,3,FALSE)</f>
        <v>0</v>
      </c>
      <c r="AL40" s="5">
        <f t="shared" si="5"/>
        <v>0</v>
      </c>
    </row>
    <row r="41" spans="1:38" ht="15" thickBot="1">
      <c r="A41" s="11" t="s">
        <v>20</v>
      </c>
      <c r="B41" s="34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  <c r="AH41" s="34"/>
      <c r="AI41" s="5" t="s">
        <v>23</v>
      </c>
      <c r="AJ41" s="5">
        <f>COUNTIF(C39:AG41,"V")</f>
        <v>0</v>
      </c>
      <c r="AK41" s="5">
        <f>VLOOKUP(B$27,Données!B$7:E55,4,FALSE)</f>
        <v>0</v>
      </c>
      <c r="AL41" s="5">
        <f t="shared" si="5"/>
        <v>0</v>
      </c>
    </row>
    <row r="42" spans="1:38">
      <c r="A42" s="13" t="s">
        <v>18</v>
      </c>
      <c r="B42" s="32" t="s">
        <v>16</v>
      </c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32">
        <f>AL36+AL37+AL38</f>
        <v>0</v>
      </c>
      <c r="AI42" s="5" t="s">
        <v>21</v>
      </c>
      <c r="AJ42" s="5">
        <f>COUNTIF(C42:AG44,"P")</f>
        <v>0</v>
      </c>
      <c r="AK42" s="5">
        <f>VLOOKUP(B$27,Données!B$7:E56,2,FALSE)</f>
        <v>0</v>
      </c>
      <c r="AL42" s="5">
        <f t="shared" si="5"/>
        <v>0</v>
      </c>
    </row>
    <row r="43" spans="1:38">
      <c r="A43" s="9" t="s">
        <v>19</v>
      </c>
      <c r="B43" s="33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  <c r="AA43" s="9"/>
      <c r="AB43" s="9"/>
      <c r="AC43" s="9"/>
      <c r="AD43" s="9"/>
      <c r="AE43" s="9"/>
      <c r="AF43" s="9"/>
      <c r="AG43" s="9"/>
      <c r="AH43" s="33"/>
      <c r="AI43" s="5" t="s">
        <v>22</v>
      </c>
      <c r="AJ43" s="5">
        <f>COUNTIF(C42:AG44,"G")</f>
        <v>0</v>
      </c>
      <c r="AK43" s="5">
        <f>VLOOKUP(B$27,Données!B$7:E57,3,FALSE)</f>
        <v>0</v>
      </c>
      <c r="AL43" s="5">
        <f t="shared" si="5"/>
        <v>0</v>
      </c>
    </row>
    <row r="44" spans="1:38" ht="15" thickBot="1">
      <c r="A44" s="11" t="s">
        <v>20</v>
      </c>
      <c r="B44" s="34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34"/>
      <c r="AI44" s="5" t="s">
        <v>23</v>
      </c>
      <c r="AJ44" s="5">
        <f>COUNTIF(C42:AG44,"V")</f>
        <v>0</v>
      </c>
      <c r="AK44" s="5">
        <f>VLOOKUP(B$27,Données!B$7:E58,4,FALSE)</f>
        <v>0</v>
      </c>
      <c r="AL44" s="5">
        <f t="shared" si="5"/>
        <v>0</v>
      </c>
    </row>
    <row r="45" spans="1:38">
      <c r="A45" s="13" t="s">
        <v>18</v>
      </c>
      <c r="B45" s="32" t="s">
        <v>35</v>
      </c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32">
        <f>AL39+AL40+AL41</f>
        <v>0</v>
      </c>
      <c r="AI45" s="5" t="s">
        <v>21</v>
      </c>
      <c r="AJ45" s="5">
        <f>COUNTIF(C45:AG47,"P")</f>
        <v>0</v>
      </c>
      <c r="AK45" s="5">
        <f>VLOOKUP(B$27,Données!B$7:E59,2,FALSE)</f>
        <v>0</v>
      </c>
      <c r="AL45" s="5">
        <f t="shared" si="5"/>
        <v>0</v>
      </c>
    </row>
    <row r="46" spans="1:38">
      <c r="A46" s="9" t="s">
        <v>19</v>
      </c>
      <c r="B46" s="33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  <c r="AB46" s="9"/>
      <c r="AC46" s="9"/>
      <c r="AD46" s="9"/>
      <c r="AE46" s="9"/>
      <c r="AF46" s="9"/>
      <c r="AG46" s="9"/>
      <c r="AH46" s="33"/>
      <c r="AI46" s="5" t="s">
        <v>22</v>
      </c>
      <c r="AJ46" s="5">
        <f>COUNTIF(C45:AG47,"G")</f>
        <v>0</v>
      </c>
      <c r="AK46" s="5">
        <f>VLOOKUP(B$27,Données!B$7:E60,3,FALSE)</f>
        <v>0</v>
      </c>
      <c r="AL46" s="5">
        <f t="shared" si="5"/>
        <v>0</v>
      </c>
    </row>
    <row r="47" spans="1:38" ht="15" thickBot="1">
      <c r="A47" s="11" t="s">
        <v>20</v>
      </c>
      <c r="B47" s="34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34"/>
      <c r="AI47" s="5" t="s">
        <v>23</v>
      </c>
      <c r="AJ47" s="5">
        <f>COUNTIF(C45:AG47,"V")</f>
        <v>0</v>
      </c>
      <c r="AK47" s="5">
        <f>VLOOKUP(B$27,Données!B$7:E61,4,FALSE)</f>
        <v>0</v>
      </c>
      <c r="AL47" s="5">
        <f t="shared" si="5"/>
        <v>0</v>
      </c>
    </row>
    <row r="48" spans="1:38">
      <c r="A48" s="13" t="s">
        <v>18</v>
      </c>
      <c r="B48" s="32" t="s">
        <v>36</v>
      </c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32">
        <f>AL42+AL43+AL44</f>
        <v>0</v>
      </c>
      <c r="AI48" s="5" t="s">
        <v>21</v>
      </c>
      <c r="AJ48" s="5">
        <f>COUNTIF(C48:AG50,"P")</f>
        <v>0</v>
      </c>
      <c r="AK48" s="5">
        <f>VLOOKUP(B$27,Données!B$7:E62,2,FALSE)</f>
        <v>0</v>
      </c>
      <c r="AL48" s="5">
        <f t="shared" si="5"/>
        <v>0</v>
      </c>
    </row>
    <row r="49" spans="1:38">
      <c r="A49" s="9" t="s">
        <v>19</v>
      </c>
      <c r="B49" s="33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  <c r="AA49" s="9"/>
      <c r="AB49" s="9"/>
      <c r="AC49" s="9"/>
      <c r="AD49" s="9"/>
      <c r="AE49" s="9"/>
      <c r="AF49" s="9"/>
      <c r="AG49" s="9"/>
      <c r="AH49" s="33"/>
      <c r="AI49" s="5" t="s">
        <v>22</v>
      </c>
      <c r="AJ49" s="5">
        <f>COUNTIF(C48:AG50,"G")</f>
        <v>0</v>
      </c>
      <c r="AK49" s="5">
        <f>VLOOKUP(B$27,Données!B$7:E63,3,FALSE)</f>
        <v>0</v>
      </c>
      <c r="AL49" s="5">
        <f t="shared" si="5"/>
        <v>0</v>
      </c>
    </row>
    <row r="50" spans="1:38" ht="15" thickBot="1">
      <c r="A50" s="11" t="s">
        <v>20</v>
      </c>
      <c r="B50" s="34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34"/>
      <c r="AI50" s="5" t="s">
        <v>23</v>
      </c>
      <c r="AJ50" s="5">
        <f>COUNTIF(C48:AG50,"V")</f>
        <v>0</v>
      </c>
      <c r="AK50" s="5">
        <f>VLOOKUP(B$27,Données!B$7:E64,4,FALSE)</f>
        <v>0</v>
      </c>
      <c r="AL50" s="5">
        <f t="shared" si="5"/>
        <v>0</v>
      </c>
    </row>
    <row r="51" spans="1:38">
      <c r="A51" s="13" t="s">
        <v>18</v>
      </c>
      <c r="B51" s="32" t="s">
        <v>37</v>
      </c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32">
        <f>AL45+AL46+AL47</f>
        <v>0</v>
      </c>
      <c r="AI51" s="5" t="s">
        <v>21</v>
      </c>
      <c r="AJ51" s="5">
        <f>COUNTIF(C51:AG53,"P")</f>
        <v>0</v>
      </c>
      <c r="AK51" s="5">
        <f>VLOOKUP(B$27,Données!B$7:E65,2,FALSE)</f>
        <v>0</v>
      </c>
      <c r="AL51" s="5">
        <f t="shared" si="5"/>
        <v>0</v>
      </c>
    </row>
    <row r="52" spans="1:38">
      <c r="A52" s="9" t="s">
        <v>19</v>
      </c>
      <c r="B52" s="33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  <c r="AA52" s="9"/>
      <c r="AB52" s="9"/>
      <c r="AC52" s="9"/>
      <c r="AD52" s="9"/>
      <c r="AE52" s="9"/>
      <c r="AF52" s="9"/>
      <c r="AG52" s="9"/>
      <c r="AH52" s="33"/>
      <c r="AI52" s="5" t="s">
        <v>22</v>
      </c>
      <c r="AJ52" s="5">
        <f>COUNTIF(C51:AG53,"G")</f>
        <v>0</v>
      </c>
      <c r="AK52" s="5">
        <f>VLOOKUP(B$27,Données!B$7:E66,3,FALSE)</f>
        <v>0</v>
      </c>
      <c r="AL52" s="5">
        <f t="shared" si="5"/>
        <v>0</v>
      </c>
    </row>
    <row r="53" spans="1:38">
      <c r="A53" s="9" t="s">
        <v>20</v>
      </c>
      <c r="B53" s="33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  <c r="AA53" s="9"/>
      <c r="AB53" s="9"/>
      <c r="AC53" s="9"/>
      <c r="AD53" s="9"/>
      <c r="AE53" s="9"/>
      <c r="AF53" s="9"/>
      <c r="AG53" s="9"/>
      <c r="AH53" s="33"/>
      <c r="AI53" s="5" t="s">
        <v>23</v>
      </c>
      <c r="AJ53" s="5">
        <f>COUNTIF(C51:AG53,"V")</f>
        <v>0</v>
      </c>
      <c r="AK53" s="5">
        <f>VLOOKUP(B$27,Données!B$7:E67,4,FALSE)</f>
        <v>0</v>
      </c>
      <c r="AL53" s="5">
        <f t="shared" si="5"/>
        <v>0</v>
      </c>
    </row>
    <row r="54" spans="1:38">
      <c r="A54" s="5"/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  <c r="AG54" s="5"/>
      <c r="AH54" s="5">
        <f>AH9+AH12+AH21+AH24+AH27</f>
        <v>0</v>
      </c>
    </row>
    <row r="61" spans="1:38" hidden="1">
      <c r="C61" s="30" t="s">
        <v>51</v>
      </c>
      <c r="D61" s="30"/>
      <c r="E61" s="30"/>
      <c r="F61" s="30"/>
      <c r="G61" s="30"/>
      <c r="H61" s="30"/>
      <c r="I61" s="30"/>
      <c r="J61" s="30"/>
      <c r="K61" s="30"/>
      <c r="L61" s="30"/>
      <c r="M61" s="30"/>
      <c r="N61" s="30"/>
      <c r="O61" s="30"/>
      <c r="P61" s="30"/>
      <c r="Q61" s="30"/>
      <c r="R61" s="30"/>
      <c r="S61" s="30"/>
      <c r="T61" s="30"/>
      <c r="U61" s="30"/>
      <c r="V61" s="30"/>
      <c r="W61" s="30"/>
      <c r="X61" s="30"/>
      <c r="Y61" s="30"/>
      <c r="Z61" s="30"/>
    </row>
    <row r="62" spans="1:38" hidden="1"/>
    <row r="63" spans="1:38" hidden="1"/>
    <row r="64" spans="1:38" hidden="1">
      <c r="D64" s="31">
        <f>Info!A11</f>
        <v>43101</v>
      </c>
      <c r="E64" s="31"/>
      <c r="F64" s="31"/>
      <c r="H64" t="str">
        <f>Info!C11</f>
        <v>Nouvel An</v>
      </c>
    </row>
    <row r="65" spans="3:39" hidden="1">
      <c r="D65" s="31">
        <f>Info!A12</f>
        <v>43189</v>
      </c>
      <c r="E65" s="31"/>
      <c r="F65" s="31"/>
      <c r="H65" t="str">
        <f>Info!C12</f>
        <v>Vendredi-Saint</v>
      </c>
    </row>
    <row r="66" spans="3:39" hidden="1">
      <c r="D66" s="31">
        <f>Info!A13</f>
        <v>43192</v>
      </c>
      <c r="E66" s="31"/>
      <c r="F66" s="31"/>
      <c r="H66" t="str">
        <f>Info!C13</f>
        <v>Lundi de Pâques</v>
      </c>
    </row>
    <row r="67" spans="3:39" hidden="1">
      <c r="D67" s="31">
        <f>Info!A14</f>
        <v>43230</v>
      </c>
      <c r="E67" s="31"/>
      <c r="F67" s="31"/>
      <c r="H67" t="str">
        <f>Info!C14</f>
        <v>Jeudi de l'Ascension</v>
      </c>
    </row>
    <row r="68" spans="3:39" hidden="1">
      <c r="D68" s="31">
        <f>Info!A15</f>
        <v>43241</v>
      </c>
      <c r="E68" s="31"/>
      <c r="F68" s="31"/>
      <c r="H68" t="str">
        <f>Info!C15</f>
        <v>Lundi de Pentecôte</v>
      </c>
    </row>
    <row r="69" spans="3:39" hidden="1">
      <c r="D69" s="31">
        <f>Info!A16</f>
        <v>43313</v>
      </c>
      <c r="E69" s="31"/>
      <c r="F69" s="31"/>
      <c r="H69" t="str">
        <f>Info!C16</f>
        <v>Fête Nationale</v>
      </c>
    </row>
    <row r="70" spans="3:39" hidden="1">
      <c r="D70" s="31">
        <f>Info!A17</f>
        <v>43349</v>
      </c>
      <c r="E70" s="31"/>
      <c r="F70" s="31"/>
      <c r="G70" s="31"/>
      <c r="H70" t="str">
        <f>Info!C17</f>
        <v>Jeûne Genevois</v>
      </c>
    </row>
    <row r="71" spans="3:39" hidden="1">
      <c r="D71" s="31">
        <f>Info!A18</f>
        <v>43459</v>
      </c>
      <c r="E71" s="31"/>
      <c r="F71" s="31"/>
      <c r="G71" s="31"/>
      <c r="H71" t="str">
        <f>Info!C18</f>
        <v>Noël</v>
      </c>
    </row>
    <row r="72" spans="3:39" hidden="1">
      <c r="D72" s="31">
        <f>Info!A19</f>
        <v>43465</v>
      </c>
      <c r="E72" s="31"/>
      <c r="F72" s="31"/>
      <c r="G72" s="31"/>
      <c r="H72" t="str">
        <f>Info!C19</f>
        <v>Restauration de la République</v>
      </c>
    </row>
    <row r="73" spans="3:39" hidden="1"/>
    <row r="74" spans="3:39" hidden="1"/>
    <row r="75" spans="3:39" hidden="1"/>
    <row r="76" spans="3:39" hidden="1">
      <c r="C76" s="30" t="s">
        <v>52</v>
      </c>
      <c r="D76" s="30"/>
      <c r="E76" s="30"/>
      <c r="F76" s="30"/>
      <c r="G76" s="30"/>
      <c r="H76" s="30"/>
      <c r="I76" s="30"/>
      <c r="J76" s="30"/>
      <c r="K76" s="30"/>
      <c r="L76" s="30"/>
      <c r="M76" s="30"/>
      <c r="N76" s="30"/>
      <c r="O76" s="30"/>
      <c r="P76" s="30"/>
      <c r="Q76" s="30"/>
      <c r="R76" s="30"/>
      <c r="S76" s="30"/>
      <c r="T76" s="30"/>
      <c r="U76" s="30"/>
      <c r="V76" s="30"/>
      <c r="W76" s="30"/>
      <c r="X76" s="30"/>
      <c r="Y76" s="30"/>
      <c r="Z76" s="30"/>
    </row>
    <row r="77" spans="3:39" hidden="1">
      <c r="D77" s="30" t="s">
        <v>42</v>
      </c>
      <c r="E77" s="30"/>
      <c r="G77" t="s">
        <v>43</v>
      </c>
      <c r="J77" t="s">
        <v>44</v>
      </c>
    </row>
    <row r="78" spans="3:39" hidden="1">
      <c r="D78" s="29">
        <v>43101</v>
      </c>
      <c r="E78" s="29"/>
      <c r="F78" s="16"/>
      <c r="G78" s="29">
        <v>43101</v>
      </c>
      <c r="H78" s="29"/>
      <c r="I78" s="16"/>
      <c r="J78" s="29">
        <v>43101</v>
      </c>
      <c r="K78" s="29"/>
      <c r="O78" s="30" t="s">
        <v>48</v>
      </c>
      <c r="P78" s="30"/>
      <c r="Q78" s="30"/>
      <c r="R78" s="30"/>
      <c r="S78" s="30"/>
      <c r="T78" s="30"/>
      <c r="U78" s="30"/>
      <c r="V78" s="30"/>
      <c r="W78" s="30"/>
      <c r="X78" s="30"/>
      <c r="Y78" s="30"/>
      <c r="Z78" s="30"/>
      <c r="AA78" s="30"/>
      <c r="AB78" s="30"/>
      <c r="AC78" s="30"/>
      <c r="AD78" s="30"/>
      <c r="AE78" s="30"/>
      <c r="AF78" s="30"/>
      <c r="AG78" s="30"/>
      <c r="AH78" s="30"/>
      <c r="AI78" s="30"/>
      <c r="AJ78" s="30"/>
      <c r="AK78" s="30"/>
      <c r="AL78" s="30"/>
      <c r="AM78" t="s">
        <v>45</v>
      </c>
    </row>
    <row r="79" spans="3:39" hidden="1">
      <c r="D79" s="29">
        <v>43102</v>
      </c>
      <c r="E79" s="29"/>
      <c r="G79" s="29">
        <v>43102</v>
      </c>
      <c r="H79" s="29"/>
      <c r="J79" s="29">
        <v>43102</v>
      </c>
      <c r="K79" s="29"/>
      <c r="O79" s="30" t="s">
        <v>47</v>
      </c>
      <c r="P79" s="30"/>
      <c r="Q79" s="30"/>
      <c r="R79" s="30"/>
      <c r="S79" s="30"/>
      <c r="T79" s="30"/>
      <c r="U79" s="30"/>
      <c r="V79" s="30"/>
      <c r="W79" s="30"/>
      <c r="X79" s="30"/>
      <c r="Y79" s="30"/>
      <c r="Z79" s="30"/>
      <c r="AA79" s="30"/>
      <c r="AB79" s="30"/>
      <c r="AC79" s="30"/>
      <c r="AD79" s="30"/>
      <c r="AE79" s="30"/>
      <c r="AF79" s="30"/>
      <c r="AG79" s="30"/>
      <c r="AH79" s="30"/>
      <c r="AI79" s="30"/>
      <c r="AJ79" s="30"/>
      <c r="AK79" s="30"/>
      <c r="AL79" s="30"/>
      <c r="AM79" t="s">
        <v>46</v>
      </c>
    </row>
    <row r="80" spans="3:39" hidden="1">
      <c r="D80" s="29">
        <v>43103</v>
      </c>
      <c r="E80" s="29"/>
      <c r="G80" s="29">
        <v>43103</v>
      </c>
      <c r="H80" s="29"/>
      <c r="J80" s="29">
        <v>43103</v>
      </c>
      <c r="K80" s="29"/>
    </row>
    <row r="81" spans="3:38" hidden="1">
      <c r="D81" s="29">
        <v>43104</v>
      </c>
      <c r="E81" s="29"/>
      <c r="G81" s="29">
        <v>43104</v>
      </c>
      <c r="H81" s="29"/>
      <c r="J81" s="29">
        <v>43104</v>
      </c>
      <c r="K81" s="29"/>
    </row>
    <row r="82" spans="3:38" hidden="1">
      <c r="D82" s="29">
        <v>43105</v>
      </c>
      <c r="E82" s="29"/>
      <c r="G82" s="29">
        <v>43105</v>
      </c>
      <c r="H82" s="29"/>
      <c r="J82" s="29">
        <v>43105</v>
      </c>
      <c r="K82" s="29"/>
    </row>
    <row r="83" spans="3:38" hidden="1">
      <c r="D83" s="29">
        <v>43106</v>
      </c>
      <c r="E83" s="29"/>
      <c r="G83" s="29">
        <v>43106</v>
      </c>
      <c r="H83" s="29"/>
      <c r="J83" s="29">
        <v>43106</v>
      </c>
      <c r="K83" s="29"/>
    </row>
    <row r="84" spans="3:38" hidden="1">
      <c r="D84" s="29">
        <v>43107</v>
      </c>
      <c r="E84" s="29"/>
      <c r="G84" s="29">
        <v>43107</v>
      </c>
      <c r="H84" s="29"/>
      <c r="J84" s="29">
        <v>43107</v>
      </c>
      <c r="K84" s="29"/>
    </row>
    <row r="85" spans="3:38" hidden="1"/>
    <row r="86" spans="3:38" hidden="1">
      <c r="C86" s="30" t="s">
        <v>53</v>
      </c>
      <c r="D86" s="30"/>
      <c r="E86" s="30"/>
      <c r="F86" s="30"/>
      <c r="G86" s="30"/>
      <c r="H86" s="30"/>
      <c r="I86" s="30"/>
      <c r="J86" s="30"/>
      <c r="K86" s="30"/>
      <c r="L86" s="30"/>
      <c r="M86" s="30"/>
      <c r="N86" s="30"/>
      <c r="O86" s="30"/>
      <c r="P86" s="30"/>
      <c r="Q86" s="30"/>
      <c r="R86" s="30"/>
      <c r="S86" s="30"/>
      <c r="T86" s="30"/>
      <c r="U86" s="30"/>
      <c r="V86" s="30"/>
      <c r="W86" s="30"/>
      <c r="X86" s="30"/>
      <c r="Y86" s="30"/>
      <c r="Z86" s="30"/>
    </row>
    <row r="87" spans="3:38" hidden="1">
      <c r="D87" s="30" t="s">
        <v>42</v>
      </c>
      <c r="E87" s="30"/>
      <c r="G87" t="s">
        <v>43</v>
      </c>
      <c r="J87" t="s">
        <v>44</v>
      </c>
    </row>
    <row r="88" spans="3:38" hidden="1">
      <c r="D88" s="29">
        <v>43143</v>
      </c>
      <c r="E88" s="29"/>
      <c r="G88" s="29">
        <v>43148</v>
      </c>
      <c r="H88" s="29"/>
      <c r="J88" s="29">
        <v>43141</v>
      </c>
      <c r="K88" s="29"/>
      <c r="O88" s="30" t="s">
        <v>49</v>
      </c>
      <c r="P88" s="30"/>
      <c r="Q88" s="30"/>
      <c r="R88" s="30"/>
      <c r="S88" s="30"/>
      <c r="T88" s="30"/>
      <c r="U88" s="30"/>
      <c r="V88" s="30"/>
      <c r="W88" s="30"/>
      <c r="X88" s="30"/>
      <c r="Y88" s="30"/>
      <c r="Z88" s="30"/>
      <c r="AA88" s="30"/>
      <c r="AB88" s="30"/>
      <c r="AC88" s="30"/>
      <c r="AD88" s="30"/>
      <c r="AE88" s="30"/>
      <c r="AF88" s="30"/>
      <c r="AG88" s="30"/>
      <c r="AH88" s="30"/>
      <c r="AI88" s="30"/>
      <c r="AJ88" s="30"/>
      <c r="AK88" s="30"/>
      <c r="AL88" s="30"/>
    </row>
    <row r="89" spans="3:38" hidden="1">
      <c r="D89" s="29">
        <v>43144</v>
      </c>
      <c r="E89" s="29"/>
      <c r="G89" s="29">
        <v>43149</v>
      </c>
      <c r="H89" s="29"/>
      <c r="J89" s="29">
        <v>43142</v>
      </c>
      <c r="K89" s="29"/>
      <c r="O89" t="s">
        <v>50</v>
      </c>
    </row>
    <row r="90" spans="3:38" hidden="1">
      <c r="D90" s="29">
        <v>43145</v>
      </c>
      <c r="E90" s="29"/>
      <c r="G90" s="29">
        <v>43150</v>
      </c>
      <c r="H90" s="29"/>
      <c r="J90" s="29">
        <v>43143</v>
      </c>
      <c r="K90" s="29"/>
    </row>
    <row r="91" spans="3:38" hidden="1">
      <c r="D91" s="29">
        <v>43146</v>
      </c>
      <c r="E91" s="29"/>
      <c r="G91" s="29">
        <v>43151</v>
      </c>
      <c r="H91" s="29"/>
      <c r="J91" s="29">
        <v>43144</v>
      </c>
      <c r="K91" s="29"/>
    </row>
    <row r="92" spans="3:38" hidden="1">
      <c r="D92" s="29">
        <v>43147</v>
      </c>
      <c r="E92" s="29"/>
      <c r="G92" s="29">
        <v>43152</v>
      </c>
      <c r="H92" s="29"/>
      <c r="J92" s="29">
        <v>43145</v>
      </c>
      <c r="K92" s="29"/>
    </row>
    <row r="93" spans="3:38" hidden="1">
      <c r="D93" s="17"/>
      <c r="E93" s="17"/>
      <c r="G93" s="29">
        <v>43153</v>
      </c>
      <c r="H93" s="29"/>
      <c r="J93" s="29">
        <v>43146</v>
      </c>
      <c r="K93" s="29"/>
    </row>
    <row r="94" spans="3:38" hidden="1">
      <c r="D94" s="17"/>
      <c r="E94" s="17"/>
      <c r="G94" s="29">
        <v>43154</v>
      </c>
      <c r="H94" s="29"/>
      <c r="J94" s="29">
        <v>43147</v>
      </c>
      <c r="K94" s="29"/>
    </row>
    <row r="95" spans="3:38" hidden="1">
      <c r="D95" s="17"/>
      <c r="E95" s="17"/>
      <c r="G95" s="29">
        <v>43155</v>
      </c>
      <c r="H95" s="29"/>
      <c r="J95" s="29">
        <v>43148</v>
      </c>
      <c r="K95" s="29"/>
    </row>
    <row r="96" spans="3:38" hidden="1">
      <c r="D96" s="17"/>
      <c r="E96" s="17"/>
      <c r="G96" s="29">
        <v>43156</v>
      </c>
      <c r="H96" s="29"/>
      <c r="J96" s="29">
        <v>43149</v>
      </c>
      <c r="K96" s="29"/>
    </row>
    <row r="97" spans="3:26" hidden="1">
      <c r="D97" s="17"/>
      <c r="E97" s="17"/>
      <c r="G97" s="29">
        <v>43157</v>
      </c>
      <c r="H97" s="29"/>
      <c r="J97" s="29">
        <v>43150</v>
      </c>
      <c r="K97" s="29"/>
    </row>
    <row r="98" spans="3:26" hidden="1">
      <c r="D98" s="17"/>
      <c r="E98" s="17"/>
      <c r="G98" s="29">
        <v>43158</v>
      </c>
      <c r="H98" s="29"/>
      <c r="J98" s="29">
        <v>43151</v>
      </c>
      <c r="K98" s="29"/>
    </row>
    <row r="99" spans="3:26" hidden="1">
      <c r="D99" s="17"/>
      <c r="E99" s="17"/>
      <c r="G99" s="29">
        <v>43159</v>
      </c>
      <c r="H99" s="29"/>
      <c r="J99" s="29">
        <v>43152</v>
      </c>
      <c r="K99" s="29"/>
    </row>
    <row r="100" spans="3:26" hidden="1">
      <c r="D100" s="17"/>
      <c r="E100" s="17"/>
      <c r="G100" s="29">
        <v>43160</v>
      </c>
      <c r="H100" s="29"/>
      <c r="J100" s="29">
        <v>43153</v>
      </c>
      <c r="K100" s="29"/>
    </row>
    <row r="101" spans="3:26" hidden="1">
      <c r="D101" s="17"/>
      <c r="E101" s="17"/>
      <c r="G101" s="29">
        <v>43161</v>
      </c>
      <c r="H101" s="29"/>
      <c r="J101" s="29">
        <v>43154</v>
      </c>
      <c r="K101" s="29"/>
    </row>
    <row r="102" spans="3:26" hidden="1">
      <c r="D102" s="17"/>
      <c r="E102" s="17"/>
      <c r="G102" s="29">
        <v>43162</v>
      </c>
      <c r="H102" s="29"/>
      <c r="J102" s="29">
        <v>43155</v>
      </c>
      <c r="K102" s="29"/>
    </row>
    <row r="103" spans="3:26" hidden="1">
      <c r="D103" s="17"/>
      <c r="E103" s="17"/>
      <c r="G103" s="29">
        <v>43163</v>
      </c>
      <c r="H103" s="29"/>
      <c r="J103" s="29">
        <v>43156</v>
      </c>
      <c r="K103" s="29"/>
    </row>
    <row r="104" spans="3:26" hidden="1">
      <c r="D104" s="17"/>
      <c r="E104" s="17"/>
      <c r="G104" s="17"/>
      <c r="H104" s="17"/>
      <c r="J104" s="29">
        <v>43157</v>
      </c>
      <c r="K104" s="29"/>
    </row>
    <row r="105" spans="3:26" hidden="1">
      <c r="D105" s="17"/>
      <c r="E105" s="17"/>
      <c r="G105" s="17"/>
      <c r="H105" s="17"/>
    </row>
    <row r="106" spans="3:26" hidden="1"/>
    <row r="107" spans="3:26" hidden="1">
      <c r="C107" s="30" t="s">
        <v>54</v>
      </c>
      <c r="D107" s="30"/>
      <c r="E107" s="30"/>
      <c r="F107" s="30"/>
      <c r="G107" s="30"/>
      <c r="H107" s="30"/>
      <c r="I107" s="30"/>
      <c r="J107" s="30"/>
      <c r="K107" s="30"/>
      <c r="L107" s="30"/>
      <c r="M107" s="30"/>
      <c r="N107" s="30"/>
      <c r="O107" s="30"/>
      <c r="P107" s="30"/>
      <c r="Q107" s="30"/>
      <c r="R107" s="30"/>
      <c r="S107" s="30"/>
      <c r="T107" s="30"/>
      <c r="U107" s="30"/>
      <c r="V107" s="30"/>
      <c r="W107" s="30"/>
      <c r="X107" s="30"/>
      <c r="Y107" s="30"/>
      <c r="Z107" s="30"/>
    </row>
    <row r="108" spans="3:26" hidden="1">
      <c r="D108" s="30" t="s">
        <v>42</v>
      </c>
      <c r="E108" s="30"/>
      <c r="G108" t="s">
        <v>43</v>
      </c>
      <c r="J108" t="s">
        <v>44</v>
      </c>
    </row>
    <row r="109" spans="3:26" hidden="1">
      <c r="D109" s="29">
        <v>43188</v>
      </c>
      <c r="E109" s="29"/>
      <c r="G109" s="29">
        <v>43204</v>
      </c>
      <c r="H109" s="29"/>
      <c r="J109" s="29">
        <v>43197</v>
      </c>
      <c r="K109" s="30"/>
      <c r="O109" t="s">
        <v>56</v>
      </c>
    </row>
    <row r="110" spans="3:26" hidden="1">
      <c r="D110" s="29">
        <v>43189</v>
      </c>
      <c r="E110" s="29"/>
      <c r="G110" s="29">
        <v>43205</v>
      </c>
      <c r="H110" s="29"/>
      <c r="J110" s="29">
        <v>43198</v>
      </c>
      <c r="K110" s="30"/>
      <c r="O110" t="s">
        <v>57</v>
      </c>
    </row>
    <row r="111" spans="3:26" hidden="1">
      <c r="D111" s="29">
        <v>43190</v>
      </c>
      <c r="E111" s="29"/>
      <c r="G111" s="29">
        <v>43206</v>
      </c>
      <c r="H111" s="29"/>
      <c r="J111" s="29">
        <v>43199</v>
      </c>
      <c r="K111" s="30"/>
    </row>
    <row r="112" spans="3:26" hidden="1">
      <c r="D112" s="29">
        <v>43191</v>
      </c>
      <c r="E112" s="29"/>
      <c r="G112" s="29">
        <v>43207</v>
      </c>
      <c r="H112" s="29"/>
      <c r="J112" s="29">
        <v>43200</v>
      </c>
      <c r="K112" s="30"/>
    </row>
    <row r="113" spans="4:11" hidden="1">
      <c r="D113" s="29">
        <v>43192</v>
      </c>
      <c r="E113" s="29"/>
      <c r="G113" s="29">
        <v>43208</v>
      </c>
      <c r="H113" s="29"/>
      <c r="J113" s="29">
        <v>43201</v>
      </c>
      <c r="K113" s="30"/>
    </row>
    <row r="114" spans="4:11" hidden="1">
      <c r="D114" s="29">
        <v>43193</v>
      </c>
      <c r="E114" s="29"/>
      <c r="G114" s="29">
        <v>43209</v>
      </c>
      <c r="H114" s="29"/>
      <c r="J114" s="29">
        <v>43202</v>
      </c>
      <c r="K114" s="30"/>
    </row>
    <row r="115" spans="4:11" hidden="1">
      <c r="D115" s="29">
        <v>43194</v>
      </c>
      <c r="E115" s="29"/>
      <c r="G115" s="29">
        <v>43210</v>
      </c>
      <c r="H115" s="29"/>
      <c r="J115" s="29">
        <v>43203</v>
      </c>
      <c r="K115" s="30"/>
    </row>
    <row r="116" spans="4:11" hidden="1">
      <c r="D116" s="29">
        <v>43195</v>
      </c>
      <c r="E116" s="29"/>
      <c r="G116" s="29">
        <v>43211</v>
      </c>
      <c r="H116" s="29"/>
      <c r="J116" s="29">
        <v>43204</v>
      </c>
      <c r="K116" s="30"/>
    </row>
    <row r="117" spans="4:11" hidden="1">
      <c r="D117" s="29">
        <v>43196</v>
      </c>
      <c r="E117" s="29"/>
      <c r="G117" s="29">
        <v>43212</v>
      </c>
      <c r="H117" s="29"/>
      <c r="J117" s="29">
        <v>43205</v>
      </c>
      <c r="K117" s="30"/>
    </row>
    <row r="118" spans="4:11" hidden="1">
      <c r="D118" s="17"/>
      <c r="E118" s="17"/>
      <c r="G118" s="29">
        <v>43213</v>
      </c>
      <c r="H118" s="29"/>
      <c r="J118" s="29">
        <v>43206</v>
      </c>
      <c r="K118" s="30"/>
    </row>
    <row r="119" spans="4:11" hidden="1">
      <c r="D119" s="17"/>
      <c r="E119" s="17"/>
      <c r="G119" s="29">
        <v>43214</v>
      </c>
      <c r="H119" s="29"/>
      <c r="J119" s="29">
        <v>43207</v>
      </c>
      <c r="K119" s="30"/>
    </row>
    <row r="120" spans="4:11" hidden="1">
      <c r="D120" s="17"/>
      <c r="E120" s="17"/>
      <c r="G120" s="29">
        <v>43215</v>
      </c>
      <c r="H120" s="29"/>
      <c r="J120" s="29">
        <v>43208</v>
      </c>
      <c r="K120" s="30"/>
    </row>
    <row r="121" spans="4:11" hidden="1">
      <c r="D121" s="17"/>
      <c r="E121" s="17"/>
      <c r="G121" s="29">
        <v>43216</v>
      </c>
      <c r="H121" s="29"/>
      <c r="J121" s="29">
        <v>43209</v>
      </c>
      <c r="K121" s="30"/>
    </row>
    <row r="122" spans="4:11" hidden="1">
      <c r="D122" s="17"/>
      <c r="E122" s="17"/>
      <c r="G122" s="29">
        <v>43217</v>
      </c>
      <c r="H122" s="29"/>
      <c r="J122" s="29">
        <v>43210</v>
      </c>
      <c r="K122" s="30"/>
    </row>
    <row r="123" spans="4:11" hidden="1">
      <c r="D123" s="17"/>
      <c r="E123" s="17"/>
      <c r="G123" s="29">
        <v>43218</v>
      </c>
      <c r="H123" s="29"/>
      <c r="J123" s="29">
        <v>43211</v>
      </c>
      <c r="K123" s="30"/>
    </row>
    <row r="124" spans="4:11" hidden="1">
      <c r="D124" s="17"/>
      <c r="E124" s="17"/>
      <c r="G124" s="29">
        <v>43219</v>
      </c>
      <c r="H124" s="29"/>
      <c r="J124" s="29">
        <v>43212</v>
      </c>
      <c r="K124" s="30"/>
    </row>
    <row r="125" spans="4:11" hidden="1">
      <c r="D125" s="17"/>
      <c r="E125" s="17"/>
      <c r="G125" s="17"/>
      <c r="H125" s="17"/>
      <c r="J125" s="29">
        <v>43213</v>
      </c>
      <c r="K125" s="30"/>
    </row>
    <row r="126" spans="4:11" hidden="1">
      <c r="D126" s="17"/>
      <c r="E126" s="17"/>
      <c r="G126" s="17"/>
      <c r="H126" s="17"/>
    </row>
    <row r="127" spans="4:11" hidden="1">
      <c r="D127" s="17"/>
      <c r="E127" s="17"/>
      <c r="G127" s="17"/>
      <c r="H127" s="17"/>
    </row>
    <row r="128" spans="4:11" hidden="1"/>
    <row r="129" spans="3:26" hidden="1">
      <c r="C129" s="30" t="s">
        <v>55</v>
      </c>
      <c r="D129" s="30"/>
      <c r="E129" s="30"/>
      <c r="F129" s="30"/>
      <c r="G129" s="30"/>
      <c r="H129" s="30"/>
      <c r="I129" s="30"/>
      <c r="J129" s="30"/>
      <c r="K129" s="30"/>
      <c r="L129" s="30"/>
      <c r="M129" s="30"/>
      <c r="N129" s="30"/>
      <c r="O129" s="30"/>
      <c r="P129" s="30"/>
      <c r="Q129" s="30"/>
      <c r="R129" s="30"/>
      <c r="S129" s="30"/>
      <c r="T129" s="30"/>
      <c r="U129" s="30"/>
      <c r="V129" s="30"/>
      <c r="W129" s="30"/>
      <c r="X129" s="30"/>
      <c r="Y129" s="30"/>
      <c r="Z129" s="30"/>
    </row>
    <row r="130" spans="3:26" hidden="1">
      <c r="D130" s="30" t="s">
        <v>42</v>
      </c>
      <c r="E130" s="30"/>
      <c r="G130" t="s">
        <v>43</v>
      </c>
      <c r="J130" t="s">
        <v>44</v>
      </c>
    </row>
    <row r="131" spans="3:26" hidden="1">
      <c r="D131" s="29">
        <v>43283</v>
      </c>
      <c r="E131" s="29"/>
      <c r="G131" s="29">
        <v>43288</v>
      </c>
      <c r="H131" s="30"/>
      <c r="J131" s="29">
        <v>43288</v>
      </c>
      <c r="K131" s="30"/>
    </row>
    <row r="132" spans="3:26" hidden="1">
      <c r="D132" s="29">
        <v>43284</v>
      </c>
      <c r="E132" s="29"/>
      <c r="G132" s="29">
        <v>43289</v>
      </c>
      <c r="H132" s="30"/>
      <c r="J132" s="29">
        <v>43289</v>
      </c>
      <c r="K132" s="30"/>
      <c r="O132" t="b">
        <f>OR((C6)=$G$131,(C6)=$G$132,(C6)=$G$133,(C6)=$G$134,(C6)=$G$135,(C6)=$G$136,(C6)=$G$137,(C6)=$G$138)*(C6)=$G$139*(C6)=$G$140*(C6)=$G$140*(C6)=$G$141*(C6)=$G$142*(C6)=$G$143*(C6)=$G$144*(C6)=$G$145*(C6)=$G$146*(C6)=$G$147*(C6)=$G$147*(C6)=$G$148*(C6)=$G$149*(C6)=$G$150*(C6)=$G$151*(C6)=$G$152*(C6)=$G$153*(C6)=$G$154*(C6)=$G$155*(C6)=$G$156*(C6)=$G$157*(C6)=$G$158*(C6)=$G$159*(C6)=$G$160*(C6)=$G$161*(C6)=$G$162*(C6)=$G$163*(C6)=$G$164*(C6)=$G$165*(C6)=$G$166*(C6)=$G$167*(C6)=$G$168*(C6)=$G$169*(C6)=$G$170*(C6)=$G$171*(C6)=$G$172*(C6)=$G$173*(C6)=$G$174*(C6)=$G$175*(C6)=$G$176*(C6)=$G$177*(C6)=$G$178*(C6)=$G$179*(C6)=$G$180*(C6)=$G$181*(C6)=$G$182*(C6)=$G$183*(C6)=$G$184*(C6)=$G$185*(C6)=$G$186*(C6)=$G$187*(C6)=$G$188*(C6)=$G$189*(C6)=$G$190</f>
        <v>0</v>
      </c>
    </row>
    <row r="133" spans="3:26" hidden="1">
      <c r="D133" s="29">
        <v>43285</v>
      </c>
      <c r="E133" s="29"/>
      <c r="G133" s="29">
        <v>43290</v>
      </c>
      <c r="H133" s="30"/>
      <c r="J133" s="29">
        <v>43290</v>
      </c>
      <c r="K133" s="30"/>
      <c r="O133" t="b">
        <f>OR((C6)=$J$131,(C6)=$J$132,(C6)=$J$133,(C6)=$J$134,(C6)=$J$135,(C6)=$J$136,(C6)=$J$137,(C6)=$J$138)*(C6)=$J$139*(C6)=$J$140*(C6)=$J$140*(C6)=$J$141*(C6)=$J$142*(C6)=$J$143*(C6)=$J$144*(C6)=$J$145*(C6)=$J$146*(C6)=$J$147*(C6)=$J$147*(C6)=$J$148*(C6)=$J$149*(C6)=$J$150*(C6)=$J$151*(C6)=$J$152*(C6)=$J$153*(C6)=$J$154*(C6)=$J$155*(C6)=$J$156*(C6)=$J$157*(C6)=$J$158*(C6)=$J$159*(C6)=$J$160*(C6)=$J$161*(C6)=$J$162*(C6)=$J$163*(C6)=$J$164*(C6)=$J$165*(C6)=$J$166*(C6)=$J$167*(C6)=$J$168*(C6)=$J$169*(C6)=$J$170*(C6)=$J$171*(C6)=$J$172*(C6)=$J$173*(C6)=$J$174*(C6)=$J$175*(C6)=$J$176*(C6)=$J$177*(C6)=$J$178*(C6)=$J$179*(C6)=$J$180*(C6)=$J$181*(C6)=$J$182*(C6)=$J$183*(C6)=$J$184*(C6)=$J$185*(C6)=$J$186*(C6)=$J$187*(C6)=$J$188*(C6)=$J$189*(C6)=$J$190</f>
        <v>0</v>
      </c>
    </row>
    <row r="134" spans="3:26" hidden="1">
      <c r="D134" s="29">
        <v>43286</v>
      </c>
      <c r="E134" s="29"/>
      <c r="G134" s="29">
        <v>43291</v>
      </c>
      <c r="H134" s="30"/>
      <c r="J134" s="29">
        <v>43291</v>
      </c>
      <c r="K134" s="30"/>
    </row>
    <row r="135" spans="3:26" hidden="1">
      <c r="D135" s="29">
        <v>43287</v>
      </c>
      <c r="E135" s="29"/>
      <c r="G135" s="29">
        <v>43292</v>
      </c>
      <c r="H135" s="30"/>
      <c r="J135" s="29">
        <v>43292</v>
      </c>
      <c r="K135" s="30"/>
    </row>
    <row r="136" spans="3:26" hidden="1">
      <c r="D136" s="29">
        <v>43288</v>
      </c>
      <c r="E136" s="29"/>
      <c r="G136" s="29">
        <v>43293</v>
      </c>
      <c r="H136" s="30"/>
      <c r="J136" s="29">
        <v>43293</v>
      </c>
      <c r="K136" s="30"/>
    </row>
    <row r="137" spans="3:26" hidden="1">
      <c r="D137" s="29">
        <v>43289</v>
      </c>
      <c r="E137" s="29"/>
      <c r="G137" s="29">
        <v>43294</v>
      </c>
      <c r="H137" s="30"/>
      <c r="J137" s="29">
        <v>43294</v>
      </c>
      <c r="K137" s="30"/>
    </row>
    <row r="138" spans="3:26" hidden="1">
      <c r="D138" s="29">
        <v>43290</v>
      </c>
      <c r="E138" s="29"/>
      <c r="G138" s="29">
        <v>43295</v>
      </c>
      <c r="H138" s="30"/>
      <c r="J138" s="29">
        <v>43295</v>
      </c>
      <c r="K138" s="30"/>
    </row>
    <row r="139" spans="3:26" hidden="1">
      <c r="D139" s="29">
        <v>43291</v>
      </c>
      <c r="E139" s="29"/>
      <c r="G139" s="29">
        <v>43296</v>
      </c>
      <c r="H139" s="30"/>
      <c r="J139" s="29">
        <v>43296</v>
      </c>
      <c r="K139" s="30"/>
    </row>
    <row r="140" spans="3:26" hidden="1">
      <c r="D140" s="29">
        <v>43292</v>
      </c>
      <c r="E140" s="29"/>
      <c r="G140" s="29">
        <v>43297</v>
      </c>
      <c r="H140" s="30"/>
      <c r="J140" s="29">
        <v>43297</v>
      </c>
      <c r="K140" s="30"/>
    </row>
    <row r="141" spans="3:26" hidden="1">
      <c r="D141" s="29">
        <v>43293</v>
      </c>
      <c r="E141" s="29"/>
      <c r="G141" s="29">
        <v>43298</v>
      </c>
      <c r="H141" s="30"/>
      <c r="J141" s="29">
        <v>43298</v>
      </c>
      <c r="K141" s="30"/>
    </row>
    <row r="142" spans="3:26" hidden="1">
      <c r="D142" s="29">
        <v>43294</v>
      </c>
      <c r="E142" s="29"/>
      <c r="G142" s="29">
        <v>43299</v>
      </c>
      <c r="H142" s="30"/>
      <c r="J142" s="29">
        <v>43299</v>
      </c>
      <c r="K142" s="30"/>
    </row>
    <row r="143" spans="3:26" hidden="1">
      <c r="D143" s="29">
        <v>43295</v>
      </c>
      <c r="E143" s="29"/>
      <c r="G143" s="29">
        <v>43300</v>
      </c>
      <c r="H143" s="30"/>
      <c r="J143" s="29">
        <v>43300</v>
      </c>
      <c r="K143" s="30"/>
    </row>
    <row r="144" spans="3:26" hidden="1">
      <c r="D144" s="29">
        <v>43296</v>
      </c>
      <c r="E144" s="29"/>
      <c r="G144" s="29">
        <v>43301</v>
      </c>
      <c r="H144" s="30"/>
      <c r="J144" s="29">
        <v>43301</v>
      </c>
      <c r="K144" s="30"/>
    </row>
    <row r="145" spans="4:11" hidden="1">
      <c r="D145" s="29">
        <v>43297</v>
      </c>
      <c r="E145" s="29"/>
      <c r="G145" s="29">
        <v>43302</v>
      </c>
      <c r="H145" s="30"/>
      <c r="J145" s="29">
        <v>43302</v>
      </c>
      <c r="K145" s="30"/>
    </row>
    <row r="146" spans="4:11" hidden="1">
      <c r="D146" s="29">
        <v>43298</v>
      </c>
      <c r="E146" s="29"/>
      <c r="G146" s="29">
        <v>43303</v>
      </c>
      <c r="H146" s="30"/>
      <c r="J146" s="29">
        <v>43303</v>
      </c>
      <c r="K146" s="30"/>
    </row>
    <row r="147" spans="4:11" hidden="1">
      <c r="D147" s="29">
        <v>43299</v>
      </c>
      <c r="E147" s="29"/>
      <c r="G147" s="29">
        <v>43304</v>
      </c>
      <c r="H147" s="30"/>
      <c r="J147" s="29">
        <v>43304</v>
      </c>
      <c r="K147" s="30"/>
    </row>
    <row r="148" spans="4:11" hidden="1">
      <c r="D148" s="29">
        <v>43300</v>
      </c>
      <c r="E148" s="29"/>
      <c r="G148" s="29">
        <v>43305</v>
      </c>
      <c r="H148" s="30"/>
      <c r="J148" s="29">
        <v>43305</v>
      </c>
      <c r="K148" s="30"/>
    </row>
    <row r="149" spans="4:11" hidden="1">
      <c r="D149" s="29">
        <v>43301</v>
      </c>
      <c r="E149" s="29"/>
      <c r="G149" s="29">
        <v>43306</v>
      </c>
      <c r="H149" s="30"/>
      <c r="J149" s="29">
        <v>43306</v>
      </c>
      <c r="K149" s="30"/>
    </row>
    <row r="150" spans="4:11" hidden="1">
      <c r="D150" s="29">
        <v>43302</v>
      </c>
      <c r="E150" s="29"/>
      <c r="G150" s="29">
        <v>43307</v>
      </c>
      <c r="H150" s="30"/>
      <c r="J150" s="29">
        <v>43307</v>
      </c>
      <c r="K150" s="30"/>
    </row>
    <row r="151" spans="4:11" hidden="1">
      <c r="D151" s="29">
        <v>43303</v>
      </c>
      <c r="E151" s="29"/>
      <c r="G151" s="29">
        <v>43308</v>
      </c>
      <c r="H151" s="30"/>
      <c r="J151" s="29">
        <v>43308</v>
      </c>
      <c r="K151" s="30"/>
    </row>
    <row r="152" spans="4:11" hidden="1">
      <c r="D152" s="29">
        <v>43304</v>
      </c>
      <c r="E152" s="29"/>
      <c r="G152" s="29">
        <v>43309</v>
      </c>
      <c r="H152" s="30"/>
      <c r="J152" s="29">
        <v>43309</v>
      </c>
      <c r="K152" s="30"/>
    </row>
    <row r="153" spans="4:11" hidden="1">
      <c r="D153" s="29">
        <v>43305</v>
      </c>
      <c r="E153" s="29"/>
      <c r="G153" s="29">
        <v>43310</v>
      </c>
      <c r="H153" s="30"/>
      <c r="J153" s="29">
        <v>43310</v>
      </c>
      <c r="K153" s="30"/>
    </row>
    <row r="154" spans="4:11" hidden="1">
      <c r="D154" s="29">
        <v>43306</v>
      </c>
      <c r="E154" s="29"/>
      <c r="G154" s="29">
        <v>43311</v>
      </c>
      <c r="H154" s="30"/>
      <c r="J154" s="29">
        <v>43311</v>
      </c>
      <c r="K154" s="30"/>
    </row>
    <row r="155" spans="4:11" hidden="1">
      <c r="D155" s="29">
        <v>43307</v>
      </c>
      <c r="E155" s="29"/>
      <c r="G155" s="29">
        <v>43312</v>
      </c>
      <c r="H155" s="30"/>
      <c r="J155" s="29">
        <v>43312</v>
      </c>
      <c r="K155" s="30"/>
    </row>
    <row r="156" spans="4:11" hidden="1">
      <c r="D156" s="29">
        <v>43308</v>
      </c>
      <c r="E156" s="29"/>
      <c r="G156" s="29">
        <v>43313</v>
      </c>
      <c r="H156" s="30"/>
      <c r="J156" s="29">
        <v>43313</v>
      </c>
      <c r="K156" s="30"/>
    </row>
    <row r="157" spans="4:11" hidden="1">
      <c r="D157" s="29">
        <v>43309</v>
      </c>
      <c r="E157" s="29"/>
      <c r="G157" s="29">
        <v>43314</v>
      </c>
      <c r="H157" s="30"/>
      <c r="J157" s="29">
        <v>43314</v>
      </c>
      <c r="K157" s="30"/>
    </row>
    <row r="158" spans="4:11" hidden="1">
      <c r="D158" s="29">
        <v>43310</v>
      </c>
      <c r="E158" s="29"/>
      <c r="G158" s="29">
        <v>43315</v>
      </c>
      <c r="H158" s="30"/>
      <c r="J158" s="29">
        <v>43315</v>
      </c>
      <c r="K158" s="30"/>
    </row>
    <row r="159" spans="4:11" hidden="1">
      <c r="D159" s="29">
        <v>43311</v>
      </c>
      <c r="E159" s="29"/>
      <c r="G159" s="29">
        <v>43316</v>
      </c>
      <c r="H159" s="30"/>
      <c r="J159" s="29">
        <v>43316</v>
      </c>
      <c r="K159" s="30"/>
    </row>
    <row r="160" spans="4:11" hidden="1">
      <c r="D160" s="29">
        <v>43312</v>
      </c>
      <c r="E160" s="29"/>
      <c r="G160" s="29">
        <v>43317</v>
      </c>
      <c r="H160" s="30"/>
      <c r="J160" s="29">
        <v>43317</v>
      </c>
      <c r="K160" s="30"/>
    </row>
    <row r="161" spans="4:11" hidden="1">
      <c r="D161" s="29">
        <v>43313</v>
      </c>
      <c r="E161" s="29"/>
      <c r="G161" s="29">
        <v>43318</v>
      </c>
      <c r="H161" s="30"/>
      <c r="J161" s="29">
        <v>43318</v>
      </c>
      <c r="K161" s="30"/>
    </row>
    <row r="162" spans="4:11" hidden="1">
      <c r="D162" s="29">
        <v>43314</v>
      </c>
      <c r="E162" s="29"/>
      <c r="G162" s="29">
        <v>43319</v>
      </c>
      <c r="H162" s="30"/>
      <c r="J162" s="29">
        <v>43319</v>
      </c>
      <c r="K162" s="30"/>
    </row>
    <row r="163" spans="4:11" hidden="1">
      <c r="D163" s="29">
        <v>43315</v>
      </c>
      <c r="E163" s="29"/>
      <c r="G163" s="29">
        <v>43320</v>
      </c>
      <c r="H163" s="30"/>
      <c r="J163" s="29">
        <v>43320</v>
      </c>
      <c r="K163" s="30"/>
    </row>
    <row r="164" spans="4:11" hidden="1">
      <c r="D164" s="29">
        <v>43316</v>
      </c>
      <c r="E164" s="29"/>
      <c r="G164" s="29">
        <v>43321</v>
      </c>
      <c r="H164" s="30"/>
      <c r="J164" s="29">
        <v>43321</v>
      </c>
      <c r="K164" s="30"/>
    </row>
    <row r="165" spans="4:11" hidden="1">
      <c r="D165" s="29">
        <v>43317</v>
      </c>
      <c r="E165" s="29"/>
      <c r="G165" s="29">
        <v>43322</v>
      </c>
      <c r="H165" s="30"/>
      <c r="J165" s="29">
        <v>43322</v>
      </c>
      <c r="K165" s="30"/>
    </row>
    <row r="166" spans="4:11" hidden="1">
      <c r="D166" s="29">
        <v>43318</v>
      </c>
      <c r="E166" s="29"/>
      <c r="G166" s="29">
        <v>43323</v>
      </c>
      <c r="H166" s="30"/>
      <c r="J166" s="29">
        <v>43323</v>
      </c>
      <c r="K166" s="30"/>
    </row>
    <row r="167" spans="4:11" hidden="1">
      <c r="D167" s="29">
        <v>43319</v>
      </c>
      <c r="E167" s="29"/>
      <c r="G167" s="29">
        <v>43324</v>
      </c>
      <c r="H167" s="30"/>
      <c r="J167" s="29">
        <v>43324</v>
      </c>
      <c r="K167" s="30"/>
    </row>
    <row r="168" spans="4:11" hidden="1">
      <c r="D168" s="29">
        <v>43320</v>
      </c>
      <c r="E168" s="29"/>
      <c r="G168" s="29">
        <v>43325</v>
      </c>
      <c r="H168" s="30"/>
      <c r="J168" s="29">
        <v>43325</v>
      </c>
      <c r="K168" s="30"/>
    </row>
    <row r="169" spans="4:11" hidden="1">
      <c r="D169" s="29">
        <v>43321</v>
      </c>
      <c r="E169" s="29"/>
      <c r="G169" s="29">
        <v>43326</v>
      </c>
      <c r="H169" s="30"/>
      <c r="J169" s="29">
        <v>43326</v>
      </c>
      <c r="K169" s="30"/>
    </row>
    <row r="170" spans="4:11" hidden="1">
      <c r="D170" s="29">
        <v>43322</v>
      </c>
      <c r="E170" s="29"/>
      <c r="G170" s="29">
        <v>43327</v>
      </c>
      <c r="H170" s="30"/>
      <c r="J170" s="29">
        <v>43327</v>
      </c>
      <c r="K170" s="30"/>
    </row>
    <row r="171" spans="4:11" hidden="1">
      <c r="D171" s="29">
        <v>43323</v>
      </c>
      <c r="E171" s="29"/>
      <c r="G171" s="29">
        <v>43328</v>
      </c>
      <c r="H171" s="30"/>
      <c r="J171" s="29">
        <v>43328</v>
      </c>
      <c r="K171" s="30"/>
    </row>
    <row r="172" spans="4:11" hidden="1">
      <c r="D172" s="29">
        <v>43324</v>
      </c>
      <c r="E172" s="29"/>
      <c r="G172" s="29">
        <v>43329</v>
      </c>
      <c r="H172" s="30"/>
      <c r="J172" s="29">
        <v>43329</v>
      </c>
      <c r="K172" s="30"/>
    </row>
    <row r="173" spans="4:11" hidden="1">
      <c r="D173" s="29">
        <v>43325</v>
      </c>
      <c r="E173" s="29"/>
      <c r="G173" s="29">
        <v>43330</v>
      </c>
      <c r="H173" s="30"/>
      <c r="J173" s="29">
        <v>43330</v>
      </c>
      <c r="K173" s="30"/>
    </row>
    <row r="174" spans="4:11" hidden="1">
      <c r="D174" s="29">
        <v>43326</v>
      </c>
      <c r="E174" s="29"/>
      <c r="G174" s="29">
        <v>43331</v>
      </c>
      <c r="H174" s="30"/>
      <c r="J174" s="29">
        <v>43331</v>
      </c>
      <c r="K174" s="30"/>
    </row>
    <row r="175" spans="4:11" hidden="1">
      <c r="D175" s="29">
        <v>43327</v>
      </c>
      <c r="E175" s="29"/>
      <c r="G175" s="29">
        <v>43332</v>
      </c>
      <c r="H175" s="30"/>
      <c r="J175" s="29">
        <v>43332</v>
      </c>
      <c r="K175" s="30"/>
    </row>
    <row r="176" spans="4:11" hidden="1">
      <c r="D176" s="29">
        <v>43328</v>
      </c>
      <c r="E176" s="29"/>
      <c r="G176" s="29">
        <v>43333</v>
      </c>
      <c r="H176" s="30"/>
      <c r="J176" s="29">
        <v>43333</v>
      </c>
      <c r="K176" s="30"/>
    </row>
    <row r="177" spans="4:11" hidden="1">
      <c r="D177" s="29">
        <v>43329</v>
      </c>
      <c r="E177" s="29"/>
      <c r="G177" s="29">
        <v>43334</v>
      </c>
      <c r="H177" s="30"/>
      <c r="J177" s="29">
        <v>43334</v>
      </c>
      <c r="K177" s="30"/>
    </row>
    <row r="178" spans="4:11" hidden="1">
      <c r="D178" s="29">
        <v>43330</v>
      </c>
      <c r="E178" s="29"/>
      <c r="G178" s="29">
        <v>43335</v>
      </c>
      <c r="H178" s="30"/>
      <c r="J178" s="29">
        <v>43335</v>
      </c>
      <c r="K178" s="30"/>
    </row>
    <row r="179" spans="4:11" hidden="1">
      <c r="D179" s="29">
        <v>43331</v>
      </c>
      <c r="E179" s="29"/>
      <c r="G179" s="29">
        <v>43336</v>
      </c>
      <c r="H179" s="30"/>
      <c r="J179" s="29">
        <v>43336</v>
      </c>
      <c r="K179" s="30"/>
    </row>
    <row r="180" spans="4:11" hidden="1">
      <c r="D180" s="29">
        <v>43332</v>
      </c>
      <c r="E180" s="29"/>
      <c r="G180" s="29">
        <v>43337</v>
      </c>
      <c r="H180" s="30"/>
      <c r="J180" s="29">
        <v>43337</v>
      </c>
      <c r="K180" s="30"/>
    </row>
    <row r="181" spans="4:11" hidden="1">
      <c r="D181" s="29">
        <v>43333</v>
      </c>
      <c r="E181" s="29"/>
      <c r="G181" s="29">
        <v>43338</v>
      </c>
      <c r="H181" s="30"/>
      <c r="J181" s="29">
        <v>43338</v>
      </c>
      <c r="K181" s="30"/>
    </row>
    <row r="182" spans="4:11" hidden="1">
      <c r="D182" s="29">
        <v>43334</v>
      </c>
      <c r="E182" s="29"/>
      <c r="G182" s="29">
        <v>43339</v>
      </c>
      <c r="H182" s="30"/>
      <c r="J182" s="29">
        <v>43339</v>
      </c>
      <c r="K182" s="30"/>
    </row>
    <row r="183" spans="4:11" hidden="1">
      <c r="D183" s="29">
        <v>43335</v>
      </c>
      <c r="E183" s="29"/>
      <c r="G183" s="29">
        <v>43340</v>
      </c>
      <c r="H183" s="30"/>
      <c r="J183" s="29">
        <v>43340</v>
      </c>
      <c r="K183" s="30"/>
    </row>
    <row r="184" spans="4:11" hidden="1">
      <c r="D184" s="29">
        <v>43336</v>
      </c>
      <c r="E184" s="29"/>
      <c r="G184" s="29">
        <v>43341</v>
      </c>
      <c r="H184" s="30"/>
      <c r="J184" s="29">
        <v>43341</v>
      </c>
      <c r="K184" s="30"/>
    </row>
    <row r="185" spans="4:11" hidden="1">
      <c r="G185" s="29">
        <v>43342</v>
      </c>
      <c r="H185" s="30"/>
      <c r="J185" s="29">
        <v>43342</v>
      </c>
      <c r="K185" s="30"/>
    </row>
    <row r="186" spans="4:11" hidden="1">
      <c r="G186" s="29">
        <v>43343</v>
      </c>
      <c r="H186" s="30"/>
      <c r="J186" s="29">
        <v>43343</v>
      </c>
      <c r="K186" s="30"/>
    </row>
    <row r="187" spans="4:11" hidden="1">
      <c r="G187" s="29">
        <v>43344</v>
      </c>
      <c r="H187" s="30"/>
      <c r="J187" s="29">
        <v>43344</v>
      </c>
      <c r="K187" s="30"/>
    </row>
    <row r="188" spans="4:11" hidden="1">
      <c r="G188" s="29">
        <v>43345</v>
      </c>
      <c r="H188" s="30"/>
      <c r="J188" s="29">
        <v>43345</v>
      </c>
      <c r="K188" s="30"/>
    </row>
    <row r="189" spans="4:11" hidden="1">
      <c r="G189" s="29">
        <v>43346</v>
      </c>
      <c r="H189" s="30"/>
      <c r="J189" s="29">
        <v>43346</v>
      </c>
      <c r="K189" s="30"/>
    </row>
    <row r="190" spans="4:11" hidden="1">
      <c r="G190" s="29">
        <v>43347</v>
      </c>
      <c r="H190" s="30"/>
      <c r="J190" s="29">
        <v>43347</v>
      </c>
      <c r="K190" s="30"/>
    </row>
  </sheetData>
  <mergeCells count="326">
    <mergeCell ref="B12:B14"/>
    <mergeCell ref="AH12:AH14"/>
    <mergeCell ref="B15:B17"/>
    <mergeCell ref="AH15:AH17"/>
    <mergeCell ref="B9:B11"/>
    <mergeCell ref="AH9:AH11"/>
    <mergeCell ref="B45:B47"/>
    <mergeCell ref="AH45:AH47"/>
    <mergeCell ref="B48:B50"/>
    <mergeCell ref="AH48:AH50"/>
    <mergeCell ref="B30:B32"/>
    <mergeCell ref="AH30:AH32"/>
    <mergeCell ref="B33:B35"/>
    <mergeCell ref="AH33:AH35"/>
    <mergeCell ref="B27:B29"/>
    <mergeCell ref="AH27:AH29"/>
    <mergeCell ref="B36:B38"/>
    <mergeCell ref="AH36:AH38"/>
    <mergeCell ref="B39:B41"/>
    <mergeCell ref="AH39:AH41"/>
    <mergeCell ref="B42:B44"/>
    <mergeCell ref="AH42:AH44"/>
    <mergeCell ref="B18:B20"/>
    <mergeCell ref="AH18:AH20"/>
    <mergeCell ref="B21:B23"/>
    <mergeCell ref="AH21:AH23"/>
    <mergeCell ref="B24:B26"/>
    <mergeCell ref="AH24:AH26"/>
    <mergeCell ref="D67:F67"/>
    <mergeCell ref="D68:F68"/>
    <mergeCell ref="D69:F69"/>
    <mergeCell ref="D70:G70"/>
    <mergeCell ref="D71:G71"/>
    <mergeCell ref="D72:G72"/>
    <mergeCell ref="B51:B53"/>
    <mergeCell ref="AH51:AH53"/>
    <mergeCell ref="C61:Z61"/>
    <mergeCell ref="D64:F64"/>
    <mergeCell ref="D65:F65"/>
    <mergeCell ref="D66:F66"/>
    <mergeCell ref="O79:AL79"/>
    <mergeCell ref="D80:E80"/>
    <mergeCell ref="G80:H80"/>
    <mergeCell ref="J80:K80"/>
    <mergeCell ref="C76:Z76"/>
    <mergeCell ref="D77:E77"/>
    <mergeCell ref="D78:E78"/>
    <mergeCell ref="G78:H78"/>
    <mergeCell ref="J78:K78"/>
    <mergeCell ref="O78:AL78"/>
    <mergeCell ref="D81:E81"/>
    <mergeCell ref="G81:H81"/>
    <mergeCell ref="J81:K81"/>
    <mergeCell ref="D82:E82"/>
    <mergeCell ref="G82:H82"/>
    <mergeCell ref="J82:K82"/>
    <mergeCell ref="D79:E79"/>
    <mergeCell ref="G79:H79"/>
    <mergeCell ref="J79:K79"/>
    <mergeCell ref="C86:Z86"/>
    <mergeCell ref="D87:E87"/>
    <mergeCell ref="D88:E88"/>
    <mergeCell ref="G88:H88"/>
    <mergeCell ref="J88:K88"/>
    <mergeCell ref="O88:AL88"/>
    <mergeCell ref="D83:E83"/>
    <mergeCell ref="G83:H83"/>
    <mergeCell ref="J83:K83"/>
    <mergeCell ref="D84:E84"/>
    <mergeCell ref="G84:H84"/>
    <mergeCell ref="J84:K84"/>
    <mergeCell ref="D91:E91"/>
    <mergeCell ref="G91:H91"/>
    <mergeCell ref="J91:K91"/>
    <mergeCell ref="D92:E92"/>
    <mergeCell ref="G92:H92"/>
    <mergeCell ref="J92:K92"/>
    <mergeCell ref="D89:E89"/>
    <mergeCell ref="G89:H89"/>
    <mergeCell ref="J89:K89"/>
    <mergeCell ref="D90:E90"/>
    <mergeCell ref="G90:H90"/>
    <mergeCell ref="J90:K90"/>
    <mergeCell ref="G96:H96"/>
    <mergeCell ref="J96:K96"/>
    <mergeCell ref="G97:H97"/>
    <mergeCell ref="J97:K97"/>
    <mergeCell ref="G98:H98"/>
    <mergeCell ref="J98:K98"/>
    <mergeCell ref="G93:H93"/>
    <mergeCell ref="J93:K93"/>
    <mergeCell ref="G94:H94"/>
    <mergeCell ref="J94:K94"/>
    <mergeCell ref="G95:H95"/>
    <mergeCell ref="J95:K95"/>
    <mergeCell ref="G102:H102"/>
    <mergeCell ref="J102:K102"/>
    <mergeCell ref="G103:H103"/>
    <mergeCell ref="J103:K103"/>
    <mergeCell ref="J104:K104"/>
    <mergeCell ref="C107:Z107"/>
    <mergeCell ref="G99:H99"/>
    <mergeCell ref="J99:K99"/>
    <mergeCell ref="G100:H100"/>
    <mergeCell ref="J100:K100"/>
    <mergeCell ref="G101:H101"/>
    <mergeCell ref="J101:K101"/>
    <mergeCell ref="D111:E111"/>
    <mergeCell ref="G111:H111"/>
    <mergeCell ref="J111:K111"/>
    <mergeCell ref="D112:E112"/>
    <mergeCell ref="G112:H112"/>
    <mergeCell ref="J112:K112"/>
    <mergeCell ref="D108:E108"/>
    <mergeCell ref="D109:E109"/>
    <mergeCell ref="G109:H109"/>
    <mergeCell ref="J109:K109"/>
    <mergeCell ref="D110:E110"/>
    <mergeCell ref="G110:H110"/>
    <mergeCell ref="J110:K110"/>
    <mergeCell ref="D115:E115"/>
    <mergeCell ref="G115:H115"/>
    <mergeCell ref="J115:K115"/>
    <mergeCell ref="D116:E116"/>
    <mergeCell ref="G116:H116"/>
    <mergeCell ref="J116:K116"/>
    <mergeCell ref="D113:E113"/>
    <mergeCell ref="G113:H113"/>
    <mergeCell ref="J113:K113"/>
    <mergeCell ref="D114:E114"/>
    <mergeCell ref="G114:H114"/>
    <mergeCell ref="J114:K114"/>
    <mergeCell ref="G120:H120"/>
    <mergeCell ref="J120:K120"/>
    <mergeCell ref="G121:H121"/>
    <mergeCell ref="J121:K121"/>
    <mergeCell ref="G122:H122"/>
    <mergeCell ref="J122:K122"/>
    <mergeCell ref="D117:E117"/>
    <mergeCell ref="G117:H117"/>
    <mergeCell ref="J117:K117"/>
    <mergeCell ref="G118:H118"/>
    <mergeCell ref="J118:K118"/>
    <mergeCell ref="G119:H119"/>
    <mergeCell ref="J119:K119"/>
    <mergeCell ref="D130:E130"/>
    <mergeCell ref="D131:E131"/>
    <mergeCell ref="G131:H131"/>
    <mergeCell ref="J131:K131"/>
    <mergeCell ref="D132:E132"/>
    <mergeCell ref="G132:H132"/>
    <mergeCell ref="J132:K132"/>
    <mergeCell ref="G123:H123"/>
    <mergeCell ref="J123:K123"/>
    <mergeCell ref="G124:H124"/>
    <mergeCell ref="J124:K124"/>
    <mergeCell ref="J125:K125"/>
    <mergeCell ref="C129:Z129"/>
    <mergeCell ref="D135:E135"/>
    <mergeCell ref="G135:H135"/>
    <mergeCell ref="J135:K135"/>
    <mergeCell ref="D136:E136"/>
    <mergeCell ref="G136:H136"/>
    <mergeCell ref="J136:K136"/>
    <mergeCell ref="D133:E133"/>
    <mergeCell ref="G133:H133"/>
    <mergeCell ref="J133:K133"/>
    <mergeCell ref="D134:E134"/>
    <mergeCell ref="G134:H134"/>
    <mergeCell ref="J134:K134"/>
    <mergeCell ref="D139:E139"/>
    <mergeCell ref="G139:H139"/>
    <mergeCell ref="J139:K139"/>
    <mergeCell ref="D140:E140"/>
    <mergeCell ref="G140:H140"/>
    <mergeCell ref="J140:K140"/>
    <mergeCell ref="D137:E137"/>
    <mergeCell ref="G137:H137"/>
    <mergeCell ref="J137:K137"/>
    <mergeCell ref="D138:E138"/>
    <mergeCell ref="G138:H138"/>
    <mergeCell ref="J138:K138"/>
    <mergeCell ref="D143:E143"/>
    <mergeCell ref="G143:H143"/>
    <mergeCell ref="J143:K143"/>
    <mergeCell ref="D144:E144"/>
    <mergeCell ref="G144:H144"/>
    <mergeCell ref="J144:K144"/>
    <mergeCell ref="D141:E141"/>
    <mergeCell ref="G141:H141"/>
    <mergeCell ref="J141:K141"/>
    <mergeCell ref="D142:E142"/>
    <mergeCell ref="G142:H142"/>
    <mergeCell ref="J142:K142"/>
    <mergeCell ref="D147:E147"/>
    <mergeCell ref="G147:H147"/>
    <mergeCell ref="J147:K147"/>
    <mergeCell ref="D148:E148"/>
    <mergeCell ref="G148:H148"/>
    <mergeCell ref="J148:K148"/>
    <mergeCell ref="D145:E145"/>
    <mergeCell ref="G145:H145"/>
    <mergeCell ref="J145:K145"/>
    <mergeCell ref="D146:E146"/>
    <mergeCell ref="G146:H146"/>
    <mergeCell ref="J146:K146"/>
    <mergeCell ref="D151:E151"/>
    <mergeCell ref="G151:H151"/>
    <mergeCell ref="J151:K151"/>
    <mergeCell ref="D152:E152"/>
    <mergeCell ref="G152:H152"/>
    <mergeCell ref="J152:K152"/>
    <mergeCell ref="D149:E149"/>
    <mergeCell ref="G149:H149"/>
    <mergeCell ref="J149:K149"/>
    <mergeCell ref="D150:E150"/>
    <mergeCell ref="G150:H150"/>
    <mergeCell ref="J150:K150"/>
    <mergeCell ref="D155:E155"/>
    <mergeCell ref="G155:H155"/>
    <mergeCell ref="J155:K155"/>
    <mergeCell ref="D156:E156"/>
    <mergeCell ref="G156:H156"/>
    <mergeCell ref="J156:K156"/>
    <mergeCell ref="D153:E153"/>
    <mergeCell ref="G153:H153"/>
    <mergeCell ref="J153:K153"/>
    <mergeCell ref="D154:E154"/>
    <mergeCell ref="G154:H154"/>
    <mergeCell ref="J154:K154"/>
    <mergeCell ref="D159:E159"/>
    <mergeCell ref="G159:H159"/>
    <mergeCell ref="J159:K159"/>
    <mergeCell ref="D160:E160"/>
    <mergeCell ref="G160:H160"/>
    <mergeCell ref="J160:K160"/>
    <mergeCell ref="D157:E157"/>
    <mergeCell ref="G157:H157"/>
    <mergeCell ref="J157:K157"/>
    <mergeCell ref="D158:E158"/>
    <mergeCell ref="G158:H158"/>
    <mergeCell ref="J158:K158"/>
    <mergeCell ref="D163:E163"/>
    <mergeCell ref="G163:H163"/>
    <mergeCell ref="J163:K163"/>
    <mergeCell ref="D164:E164"/>
    <mergeCell ref="G164:H164"/>
    <mergeCell ref="J164:K164"/>
    <mergeCell ref="D161:E161"/>
    <mergeCell ref="G161:H161"/>
    <mergeCell ref="J161:K161"/>
    <mergeCell ref="D162:E162"/>
    <mergeCell ref="G162:H162"/>
    <mergeCell ref="J162:K162"/>
    <mergeCell ref="D167:E167"/>
    <mergeCell ref="G167:H167"/>
    <mergeCell ref="J167:K167"/>
    <mergeCell ref="D168:E168"/>
    <mergeCell ref="G168:H168"/>
    <mergeCell ref="J168:K168"/>
    <mergeCell ref="D165:E165"/>
    <mergeCell ref="G165:H165"/>
    <mergeCell ref="J165:K165"/>
    <mergeCell ref="D166:E166"/>
    <mergeCell ref="G166:H166"/>
    <mergeCell ref="J166:K166"/>
    <mergeCell ref="D171:E171"/>
    <mergeCell ref="G171:H171"/>
    <mergeCell ref="J171:K171"/>
    <mergeCell ref="D172:E172"/>
    <mergeCell ref="G172:H172"/>
    <mergeCell ref="J172:K172"/>
    <mergeCell ref="D169:E169"/>
    <mergeCell ref="G169:H169"/>
    <mergeCell ref="J169:K169"/>
    <mergeCell ref="D170:E170"/>
    <mergeCell ref="G170:H170"/>
    <mergeCell ref="J170:K170"/>
    <mergeCell ref="D175:E175"/>
    <mergeCell ref="G175:H175"/>
    <mergeCell ref="J175:K175"/>
    <mergeCell ref="D176:E176"/>
    <mergeCell ref="G176:H176"/>
    <mergeCell ref="J176:K176"/>
    <mergeCell ref="D173:E173"/>
    <mergeCell ref="G173:H173"/>
    <mergeCell ref="J173:K173"/>
    <mergeCell ref="D174:E174"/>
    <mergeCell ref="G174:H174"/>
    <mergeCell ref="J174:K174"/>
    <mergeCell ref="D179:E179"/>
    <mergeCell ref="G179:H179"/>
    <mergeCell ref="J179:K179"/>
    <mergeCell ref="D180:E180"/>
    <mergeCell ref="G180:H180"/>
    <mergeCell ref="J180:K180"/>
    <mergeCell ref="D177:E177"/>
    <mergeCell ref="G177:H177"/>
    <mergeCell ref="J177:K177"/>
    <mergeCell ref="D178:E178"/>
    <mergeCell ref="G178:H178"/>
    <mergeCell ref="J178:K178"/>
    <mergeCell ref="D183:E183"/>
    <mergeCell ref="G183:H183"/>
    <mergeCell ref="J183:K183"/>
    <mergeCell ref="D184:E184"/>
    <mergeCell ref="G184:H184"/>
    <mergeCell ref="J184:K184"/>
    <mergeCell ref="D181:E181"/>
    <mergeCell ref="G181:H181"/>
    <mergeCell ref="J181:K181"/>
    <mergeCell ref="D182:E182"/>
    <mergeCell ref="G182:H182"/>
    <mergeCell ref="J182:K182"/>
    <mergeCell ref="G188:H188"/>
    <mergeCell ref="J188:K188"/>
    <mergeCell ref="G189:H189"/>
    <mergeCell ref="J189:K189"/>
    <mergeCell ref="G190:H190"/>
    <mergeCell ref="J190:K190"/>
    <mergeCell ref="G185:H185"/>
    <mergeCell ref="J185:K185"/>
    <mergeCell ref="G186:H186"/>
    <mergeCell ref="J186:K186"/>
    <mergeCell ref="G187:H187"/>
    <mergeCell ref="J187:K187"/>
  </mergeCells>
  <conditionalFormatting sqref="C5:AG5">
    <cfRule type="expression" dxfId="331" priority="10" stopIfTrue="1">
      <formula>OR((C6)=$D$64,(C6)=$D$65,(C6)=$D$66,(C6)=$D$67,(C6)=$D$68,(C6)=$D$69,(C6)=$D$70,(C6)=$D$71,(C6)=$D$72)</formula>
    </cfRule>
    <cfRule type="expression" dxfId="330" priority="22" stopIfTrue="1">
      <formula>IF(OR((C5)="S",(C5)="D"),1,0)</formula>
    </cfRule>
  </conditionalFormatting>
  <conditionalFormatting sqref="C21:AG29 C9:AG14">
    <cfRule type="expression" dxfId="329" priority="21" stopIfTrue="1">
      <formula>IF(OR((C$5)="S",(C$5)="D"),1,0)</formula>
    </cfRule>
  </conditionalFormatting>
  <conditionalFormatting sqref="C15:AG17">
    <cfRule type="expression" dxfId="328" priority="20" stopIfTrue="1">
      <formula>IF(OR((C$5)="S",(C$5)="D"),1,0)</formula>
    </cfRule>
  </conditionalFormatting>
  <conditionalFormatting sqref="C18:AG20">
    <cfRule type="expression" dxfId="327" priority="19" stopIfTrue="1">
      <formula>IF(OR((C$5)="S",(C$5)="D"),1,0)</formula>
    </cfRule>
  </conditionalFormatting>
  <conditionalFormatting sqref="C30:AG32">
    <cfRule type="expression" dxfId="326" priority="18" stopIfTrue="1">
      <formula>IF(OR((C$5)="S",(C$5)="D"),1,0)</formula>
    </cfRule>
  </conditionalFormatting>
  <conditionalFormatting sqref="C33:AG35">
    <cfRule type="expression" dxfId="325" priority="17" stopIfTrue="1">
      <formula>IF(OR((C$5)="S",(C$5)="D"),1,0)</formula>
    </cfRule>
  </conditionalFormatting>
  <conditionalFormatting sqref="C36:AG38">
    <cfRule type="expression" dxfId="324" priority="16" stopIfTrue="1">
      <formula>IF(OR((C$5)="S",(C$5)="D"),1,0)</formula>
    </cfRule>
  </conditionalFormatting>
  <conditionalFormatting sqref="C39:AG41">
    <cfRule type="expression" dxfId="323" priority="15" stopIfTrue="1">
      <formula>IF(OR((C$5)="S",(C$5)="D"),1,0)</formula>
    </cfRule>
  </conditionalFormatting>
  <conditionalFormatting sqref="C42:AG44">
    <cfRule type="expression" dxfId="322" priority="14" stopIfTrue="1">
      <formula>IF(OR((C$5)="S",(C$5)="D"),1,0)</formula>
    </cfRule>
  </conditionalFormatting>
  <conditionalFormatting sqref="C45:AG47">
    <cfRule type="expression" dxfId="321" priority="13" stopIfTrue="1">
      <formula>IF(OR((C$5)="S",(C$5)="D"),1,0)</formula>
    </cfRule>
  </conditionalFormatting>
  <conditionalFormatting sqref="C48:AG50">
    <cfRule type="expression" dxfId="320" priority="12" stopIfTrue="1">
      <formula>IF(OR((C$5)="S",(C$5)="D"),1,0)</formula>
    </cfRule>
  </conditionalFormatting>
  <conditionalFormatting sqref="C51:AG53">
    <cfRule type="expression" dxfId="319" priority="11" stopIfTrue="1">
      <formula>IF(OR((C$5)="S",(C$5)="D"),1,0)</formula>
    </cfRule>
  </conditionalFormatting>
  <conditionalFormatting sqref="C8:AG8">
    <cfRule type="expression" dxfId="318" priority="3" stopIfTrue="1">
      <formula>OR((C6)=$G$131,(C6)=$G$132,(C6)=$G$133,(C6)=$G$134,(C6)=$G$135,(C6)=$G$136,(C6)=$G$137,(C6)=$G$138)*(C6)=$G$139*(C6)=$G$140*(C6)=$G$140*(C6)=$G$141*(C6)=$G$142*(C6)=$G$143*(C6)=$G$144*(C6)=$G$145*(C6)=$G$146*(C6)=$G$147*(C6)=$G$147*(C6)=$G$148*(C6)=$G$149*(C6)=$G$150*(C6)=$G$151*(C6)=$G$152*(C6)=$G$153*(C6)=$G$154*(C6)=$G$155*(C6)=$G$156*(C6)=$G$157*(C6)=$G$158*(C6)=$G$159*(C6)=$G$160*(C6)=$G$161*(C6)=$G$162*(C6)=$G$163*(C6)=$G$164*(C6)=$G$165*(C6)=$G$166*(C6)=$G$167*(C6)=$G$168*(C6)=$G$169*(C6)=$G$170*(C6)=$G$171*(C6)=$G$172*(C6)=$G$173*(C6)=$G$174*(C6)=$G$175*(C6)=$G$176*(C6)=$G$177*(C6)=$G$178*(C6)=$G$179*(C6)=$G$180*(C6)=$G$181*(C6)=$G$182*(C6)=$G$183*(C6)=$G$184*(C6)=$G$185*(C6)=$G$186*(C6)=$G$187*(C6)=$G$188*(C6)=$G$189*(C6)=$G$190</formula>
    </cfRule>
    <cfRule type="expression" dxfId="317" priority="5" stopIfTrue="1">
      <formula>OR((C6)=$G$109,(C6)=$G$110,(C6)=$G$111,(C6)=$G$112,(C6)=$G$113,(C6)=$G$114,(C6)=$G$115,(C6)=$G$116,(C6)=$G$117,(C6)=$G$118,(C6)=$G$119,(C6)=$G$120,(C6)=$G$121,(C6)=$G$122,(C6)=$G$123,(C6)=$G$124)</formula>
    </cfRule>
    <cfRule type="expression" dxfId="316" priority="7" stopIfTrue="1">
      <formula>OR((C6)=$G$88,(C6)=$G$89,(C6)=$G$90,(C6)=$G$91,(C6)=$G$92,(C6)=$G$93,(C6)=$G$94,(C6)=$G$95,(C6)=$G$96,(C6)=$G$97,(C6)=$G$98,(C6)=$G$99,(C6)=$G$100,(C6)=$G$101,(C6)=$G$102,(C6)=$G$103)</formula>
    </cfRule>
    <cfRule type="expression" dxfId="315" priority="8" stopIfTrue="1">
      <formula>OR((C6)=$G$78,(C6)=$G$79,(C6)=$G$80,(C6)=$G$81,(C6)=$G$82,(C6)=$G$83,(C6)=$G$84)</formula>
    </cfRule>
    <cfRule type="expression" dxfId="314" priority="23" stopIfTrue="1">
      <formula>OR((C8)=$D$78,(C8)=$D$79,(C8)=$D$80,(C8)=$D$81,(C8)=$D$82,(C8)=$D$83,(C8)=$D$83,(C8)=$D$84)</formula>
    </cfRule>
    <cfRule type="expression" dxfId="313" priority="24" stopIfTrue="1">
      <formula>OR((C8)=$D$64,(C8)=$D$65,(C8)=$D$66,(C8)=$D$67,(C8)=$D$68,(C8)=$D$69,(C8)=$D$70,(C8)=$D$71,(C8)=$D$72)</formula>
    </cfRule>
    <cfRule type="expression" dxfId="312" priority="25" stopIfTrue="1">
      <formula>IF(OR((C6)="S",(C6)="D"),1,0)</formula>
    </cfRule>
  </conditionalFormatting>
  <conditionalFormatting sqref="C6:AG6">
    <cfRule type="expression" dxfId="311" priority="1" stopIfTrue="1">
      <formula>OR((C6)=$D$88,(C6)=$D$89,(C6)=$D$90,(C6)=$D$91,(C6)=$D$92)</formula>
    </cfRule>
    <cfRule type="expression" dxfId="310" priority="26" stopIfTrue="1">
      <formula>OR((C6)=$D$78,(C6)=$D$79,(C6)=$D$80,(C6)=$D$81,(C6)=$D$82,(C6)=$D$83,(C6)=$D$83,(C6)=$D$84)</formula>
    </cfRule>
    <cfRule type="expression" dxfId="309" priority="27" stopIfTrue="1">
      <formula>OR((C6)=$D$64,(C6)=$D$65,(C6)=$D$66,(C6)=$D$67,(C6)=$D$68,(C6)=$D$69,(C6)=$D$70,(C6)=$D$71,(C6)=$D$72)</formula>
    </cfRule>
    <cfRule type="expression" dxfId="308" priority="28" stopIfTrue="1">
      <formula>IF(OR((C5)="S",(C5)="D"),1,0)</formula>
    </cfRule>
  </conditionalFormatting>
  <conditionalFormatting sqref="C7:AG7">
    <cfRule type="expression" dxfId="307" priority="2" stopIfTrue="1">
      <formula>OR((C6)=$J$131,(C6)=$J$132,(C6)=$J$133,(C6)=$J$134,(C6)=$J$135,(C6)=$J$136,(C6)=$J$137,(C6)=$J$138)*(C6)=$J$139*(C6)=$J$140*(C6)=$J$140*(C6)=$J$141*(C6)=$J$142*(C6)=$J$143*(C6)=$J$144*(C6)=$J$145*(C6)=$J$146*(C6)=$J$147*(C6)=$J$147*(C6)=$J$148*(C6)=$J$149*(C6)=$J$150*(C6)=$J$151*(C6)=$J$152*(C6)=$J$153*(C6)=$J$154*(C6)=$J$155*(C6)=$J$156*(C6)=$J$157*(C6)=$J$158*(C6)=$J$159*(C6)=$J$160*(C6)=$J$161*(C6)=$J$162*(C6)=$J$163*(C6)=$J$164*(C6)=$J$165*(C6)=$J$166*(C6)=$J$167*(C6)=$J$168*(C6)=$J$169*(C6)=$J$170*(C6)=$J$171*(C6)=$J$172*(C6)=$J$173*(C6)=$J$174*(C6)=$J$175*(C6)=$J$176*(C6)=$J$177*(C6)=$J$178*(C6)=$J$179*(C6)=$J$180*(C6)=$J$181*(C6)=$J$182*(C6)=$J$183*(C6)=$J$184*(C6)=$J$185*(C6)=$J$186*(C6)=$J$187*(C6)=$J$188*(C6)=$J$189*(C6)=$J$190</formula>
    </cfRule>
    <cfRule type="expression" dxfId="306" priority="4" stopIfTrue="1">
      <formula>OR((C6)=$J$109,(C6)=$J$110,(C6)=$J$111,(C6)=$J$112,(C6)=$J$113,(C6)=$J$114,(C6)=$J$115,(C6)=$J$116,(C6)=$J$117,(C6)=$J$118,(C6)=$J$119,(C6)=$J$120,(C6)=$J$121,(C6)=$J$122,(C6)=$J$123,(C6)=$J$124,(C6)=$J$125)</formula>
    </cfRule>
    <cfRule type="expression" dxfId="305" priority="6" stopIfTrue="1">
      <formula>OR((C6)=$J$88,(C6)=$J$89,(C6)=$J$90,(C6)=$J$91,(C6)=$J$92,(C6)=$J$93,(C6)=$J$94,(C6)=$J$95,(C6)=$J$96,(C6)=$J$97,(C6)=$J$98,(C6)=$J$99,(C6)=$J$100,(C6)=$J$101,(C6)=$J$102,(C6)=$J$103,(C6)=$J$104)</formula>
    </cfRule>
    <cfRule type="expression" dxfId="304" priority="9" stopIfTrue="1">
      <formula>OR((C6)=$J$78,(C6)=$J$79,(C6)=$J$80,(C6)=$J$81,(C6)=$J$82,(C6)=$J$83,(C6)=$J$84)</formula>
    </cfRule>
    <cfRule type="expression" dxfId="303" priority="29" stopIfTrue="1">
      <formula>OR((C7)=$D$78,(C7)=$D$79,(C7)=$D$80,(C7)=$D$81,(C7)=$D$82,(C7)=$D$83,(C7)=$D$83,(C7)=$D$84)</formula>
    </cfRule>
    <cfRule type="expression" dxfId="302" priority="30" stopIfTrue="1">
      <formula>OR((C7)=$D$64,(C7)=$D$65,(C7)=$D$66,(C7)=$D$67,(C7)=$D$68,(C7)=$D$69,(C7)=$D$70,(C7)=$D$71,(C7)=$D$72)</formula>
    </cfRule>
    <cfRule type="expression" dxfId="301" priority="31" stopIfTrue="1">
      <formula>IF(OR((C6)="S",(C6)="D"),1,0)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2:AM190"/>
  <sheetViews>
    <sheetView workbookViewId="0">
      <selection activeCell="B12" sqref="B12:B14"/>
    </sheetView>
  </sheetViews>
  <sheetFormatPr baseColWidth="10" defaultColWidth="8.7265625" defaultRowHeight="14.5"/>
  <cols>
    <col min="1" max="1" width="10.81640625" bestFit="1" customWidth="1"/>
    <col min="2" max="2" width="11.54296875" bestFit="1" customWidth="1"/>
    <col min="3" max="33" width="5.453125" customWidth="1"/>
    <col min="35" max="36" width="5.453125" customWidth="1"/>
    <col min="37" max="38" width="5.453125" hidden="1" customWidth="1"/>
  </cols>
  <sheetData>
    <row r="2" spans="1:39">
      <c r="C2" s="15"/>
      <c r="D2" t="s">
        <v>39</v>
      </c>
      <c r="H2" s="19"/>
      <c r="I2" t="s">
        <v>40</v>
      </c>
    </row>
    <row r="3" spans="1:39">
      <c r="C3" s="18"/>
      <c r="D3" t="s">
        <v>38</v>
      </c>
      <c r="H3" s="20"/>
      <c r="I3" t="s">
        <v>41</v>
      </c>
    </row>
    <row r="4" spans="1:39">
      <c r="A4" s="5"/>
      <c r="B4" s="6">
        <f>DATE(Info!B$4,3,1)</f>
        <v>43160</v>
      </c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</row>
    <row r="5" spans="1:39">
      <c r="A5" s="5"/>
      <c r="B5" s="5"/>
      <c r="C5" s="9" t="str">
        <f>INDEX({"D";"L";"M";"M";"J";"V";"S"},WEEKDAY(C6))</f>
        <v>J</v>
      </c>
      <c r="D5" s="9" t="str">
        <f>INDEX({"D";"L";"M";"M";"J";"V";"S"},WEEKDAY(D6))</f>
        <v>V</v>
      </c>
      <c r="E5" s="9" t="str">
        <f>INDEX({"D";"L";"M";"M";"J";"V";"S"},WEEKDAY(E6))</f>
        <v>S</v>
      </c>
      <c r="F5" s="9" t="str">
        <f>INDEX({"D";"L";"M";"M";"J";"V";"S"},WEEKDAY(F6))</f>
        <v>D</v>
      </c>
      <c r="G5" s="9" t="str">
        <f>INDEX({"D";"L";"M";"M";"J";"V";"S"},WEEKDAY(G6))</f>
        <v>L</v>
      </c>
      <c r="H5" s="9" t="str">
        <f>INDEX({"D";"L";"M";"M";"J";"V";"S"},WEEKDAY(H6))</f>
        <v>M</v>
      </c>
      <c r="I5" s="9" t="str">
        <f>INDEX({"D";"L";"M";"M";"J";"V";"S"},WEEKDAY(I6))</f>
        <v>M</v>
      </c>
      <c r="J5" s="9" t="str">
        <f>INDEX({"D";"L";"M";"M";"J";"V";"S"},WEEKDAY(J6))</f>
        <v>J</v>
      </c>
      <c r="K5" s="9" t="str">
        <f>INDEX({"D";"L";"M";"M";"J";"V";"S"},WEEKDAY(K6))</f>
        <v>V</v>
      </c>
      <c r="L5" s="9" t="str">
        <f>INDEX({"D";"L";"M";"M";"J";"V";"S"},WEEKDAY(L6))</f>
        <v>S</v>
      </c>
      <c r="M5" s="9" t="str">
        <f>INDEX({"D";"L";"M";"M";"J";"V";"S"},WEEKDAY(M6))</f>
        <v>D</v>
      </c>
      <c r="N5" s="9" t="str">
        <f>INDEX({"D";"L";"M";"M";"J";"V";"S"},WEEKDAY(N6))</f>
        <v>L</v>
      </c>
      <c r="O5" s="9" t="str">
        <f>INDEX({"D";"L";"M";"M";"J";"V";"S"},WEEKDAY(O6))</f>
        <v>M</v>
      </c>
      <c r="P5" s="9" t="str">
        <f>INDEX({"D";"L";"M";"M";"J";"V";"S"},WEEKDAY(P6))</f>
        <v>M</v>
      </c>
      <c r="Q5" s="9" t="str">
        <f>INDEX({"D";"L";"M";"M";"J";"V";"S"},WEEKDAY(Q6))</f>
        <v>J</v>
      </c>
      <c r="R5" s="9" t="str">
        <f>INDEX({"D";"L";"M";"M";"J";"V";"S"},WEEKDAY(R6))</f>
        <v>V</v>
      </c>
      <c r="S5" s="9" t="str">
        <f>INDEX({"D";"L";"M";"M";"J";"V";"S"},WEEKDAY(S6))</f>
        <v>S</v>
      </c>
      <c r="T5" s="9" t="str">
        <f>INDEX({"D";"L";"M";"M";"J";"V";"S"},WEEKDAY(T6))</f>
        <v>D</v>
      </c>
      <c r="U5" s="9" t="str">
        <f>INDEX({"D";"L";"M";"M";"J";"V";"S"},WEEKDAY(U6))</f>
        <v>L</v>
      </c>
      <c r="V5" s="9" t="str">
        <f>INDEX({"D";"L";"M";"M";"J";"V";"S"},WEEKDAY(V6))</f>
        <v>M</v>
      </c>
      <c r="W5" s="9" t="str">
        <f>INDEX({"D";"L";"M";"M";"J";"V";"S"},WEEKDAY(W6))</f>
        <v>M</v>
      </c>
      <c r="X5" s="9" t="str">
        <f>INDEX({"D";"L";"M";"M";"J";"V";"S"},WEEKDAY(X6))</f>
        <v>J</v>
      </c>
      <c r="Y5" s="9" t="str">
        <f>INDEX({"D";"L";"M";"M";"J";"V";"S"},WEEKDAY(Y6))</f>
        <v>V</v>
      </c>
      <c r="Z5" s="9" t="str">
        <f>INDEX({"D";"L";"M";"M";"J";"V";"S"},WEEKDAY(Z6))</f>
        <v>S</v>
      </c>
      <c r="AA5" s="9" t="str">
        <f>INDEX({"D";"L";"M";"M";"J";"V";"S"},WEEKDAY(AA6))</f>
        <v>D</v>
      </c>
      <c r="AB5" s="9" t="str">
        <f>INDEX({"D";"L";"M";"M";"J";"V";"S"},WEEKDAY(AB6))</f>
        <v>L</v>
      </c>
      <c r="AC5" s="9" t="str">
        <f>INDEX({"D";"L";"M";"M";"J";"V";"S"},WEEKDAY(AC6))</f>
        <v>M</v>
      </c>
      <c r="AD5" s="9" t="str">
        <f>INDEX({"D";"L";"M";"M";"J";"V";"S"},WEEKDAY(AD6))</f>
        <v>M</v>
      </c>
      <c r="AE5" s="9" t="str">
        <f>INDEX({"D";"L";"M";"M";"J";"V";"S"},WEEKDAY(AE6))</f>
        <v>J</v>
      </c>
      <c r="AF5" s="9" t="str">
        <f>INDEX({"D";"L";"M";"M";"J";"V";"S"},WEEKDAY(AF6))</f>
        <v>V</v>
      </c>
      <c r="AG5" s="9" t="str">
        <f>INDEX({"D";"L";"M";"M";"J";"V";"S"},WEEKDAY(AG6))</f>
        <v>S</v>
      </c>
      <c r="AH5" s="5" t="s">
        <v>17</v>
      </c>
      <c r="AI5" s="5"/>
      <c r="AJ5" s="5"/>
      <c r="AK5" s="5"/>
      <c r="AL5" s="5"/>
      <c r="AM5" s="5"/>
    </row>
    <row r="6" spans="1:39">
      <c r="A6" s="5"/>
      <c r="B6" s="5"/>
      <c r="C6" s="8">
        <f>B4</f>
        <v>43160</v>
      </c>
      <c r="D6" s="8">
        <f>C6+1</f>
        <v>43161</v>
      </c>
      <c r="E6" s="8">
        <f t="shared" ref="E6:AG6" si="0">D6+1</f>
        <v>43162</v>
      </c>
      <c r="F6" s="8">
        <f t="shared" si="0"/>
        <v>43163</v>
      </c>
      <c r="G6" s="8">
        <f t="shared" si="0"/>
        <v>43164</v>
      </c>
      <c r="H6" s="8">
        <f t="shared" si="0"/>
        <v>43165</v>
      </c>
      <c r="I6" s="8">
        <f t="shared" si="0"/>
        <v>43166</v>
      </c>
      <c r="J6" s="8">
        <f t="shared" si="0"/>
        <v>43167</v>
      </c>
      <c r="K6" s="8">
        <f t="shared" si="0"/>
        <v>43168</v>
      </c>
      <c r="L6" s="8">
        <f t="shared" si="0"/>
        <v>43169</v>
      </c>
      <c r="M6" s="8">
        <f t="shared" si="0"/>
        <v>43170</v>
      </c>
      <c r="N6" s="8">
        <f t="shared" si="0"/>
        <v>43171</v>
      </c>
      <c r="O6" s="8">
        <f t="shared" si="0"/>
        <v>43172</v>
      </c>
      <c r="P6" s="8">
        <f t="shared" si="0"/>
        <v>43173</v>
      </c>
      <c r="Q6" s="8">
        <f t="shared" si="0"/>
        <v>43174</v>
      </c>
      <c r="R6" s="8">
        <f t="shared" si="0"/>
        <v>43175</v>
      </c>
      <c r="S6" s="8">
        <f t="shared" si="0"/>
        <v>43176</v>
      </c>
      <c r="T6" s="8">
        <f t="shared" si="0"/>
        <v>43177</v>
      </c>
      <c r="U6" s="8">
        <f t="shared" si="0"/>
        <v>43178</v>
      </c>
      <c r="V6" s="8">
        <f t="shared" si="0"/>
        <v>43179</v>
      </c>
      <c r="W6" s="8">
        <f t="shared" si="0"/>
        <v>43180</v>
      </c>
      <c r="X6" s="8">
        <f t="shared" si="0"/>
        <v>43181</v>
      </c>
      <c r="Y6" s="8">
        <f t="shared" si="0"/>
        <v>43182</v>
      </c>
      <c r="Z6" s="8">
        <f t="shared" si="0"/>
        <v>43183</v>
      </c>
      <c r="AA6" s="8">
        <f t="shared" si="0"/>
        <v>43184</v>
      </c>
      <c r="AB6" s="8">
        <f t="shared" si="0"/>
        <v>43185</v>
      </c>
      <c r="AC6" s="8">
        <f t="shared" si="0"/>
        <v>43186</v>
      </c>
      <c r="AD6" s="8">
        <f t="shared" si="0"/>
        <v>43187</v>
      </c>
      <c r="AE6" s="8">
        <f t="shared" si="0"/>
        <v>43188</v>
      </c>
      <c r="AF6" s="8">
        <f t="shared" si="0"/>
        <v>43189</v>
      </c>
      <c r="AG6" s="8">
        <f t="shared" si="0"/>
        <v>43190</v>
      </c>
      <c r="AH6" s="5"/>
      <c r="AI6" s="5"/>
      <c r="AJ6" s="5"/>
      <c r="AK6" s="5"/>
      <c r="AL6" s="5"/>
      <c r="AM6" s="5"/>
    </row>
    <row r="7" spans="1:39" ht="6" customHeight="1">
      <c r="A7" s="5"/>
      <c r="B7" s="5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5"/>
      <c r="AI7" s="5"/>
      <c r="AJ7" s="5"/>
      <c r="AK7" s="5"/>
      <c r="AL7" s="5"/>
      <c r="AM7" s="5"/>
    </row>
    <row r="8" spans="1:39" ht="6" customHeight="1">
      <c r="A8" s="5"/>
      <c r="B8" s="5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5"/>
      <c r="AI8" s="5"/>
      <c r="AJ8" s="5"/>
      <c r="AK8" s="5"/>
      <c r="AL8" s="5"/>
      <c r="AM8" s="5"/>
    </row>
    <row r="9" spans="1:39">
      <c r="A9" s="9" t="s">
        <v>18</v>
      </c>
      <c r="B9" s="33" t="s">
        <v>24</v>
      </c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33">
        <f>AL9+AL10+AL11</f>
        <v>0</v>
      </c>
      <c r="AI9" s="5" t="s">
        <v>21</v>
      </c>
      <c r="AJ9" s="5">
        <f>COUNTIF(C9:AG11,"P")</f>
        <v>0</v>
      </c>
      <c r="AK9" s="5">
        <f>VLOOKUP(B9,Données!B$7:E25,2,FALSE)</f>
        <v>16</v>
      </c>
      <c r="AL9" s="5">
        <f>AJ9*AK9</f>
        <v>0</v>
      </c>
      <c r="AM9" s="5"/>
    </row>
    <row r="10" spans="1:39">
      <c r="A10" s="9" t="s">
        <v>19</v>
      </c>
      <c r="B10" s="33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33"/>
      <c r="AI10" s="5" t="s">
        <v>22</v>
      </c>
      <c r="AJ10" s="5">
        <f>COUNTIF(C9:AG11,"G")</f>
        <v>0</v>
      </c>
      <c r="AK10" s="5">
        <f>VLOOKUP(B9,Données!B$7:E25,4,FALSE)</f>
        <v>25</v>
      </c>
      <c r="AL10" s="5">
        <f t="shared" ref="AL10:AL11" si="1">AJ10*AK10</f>
        <v>0</v>
      </c>
      <c r="AM10" s="5"/>
    </row>
    <row r="11" spans="1:39" ht="15" thickBot="1">
      <c r="A11" s="11" t="s">
        <v>20</v>
      </c>
      <c r="B11" s="34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34"/>
      <c r="AI11" s="5" t="s">
        <v>23</v>
      </c>
      <c r="AJ11" s="5">
        <f>COUNTIF(C9:AG11,"V")</f>
        <v>0</v>
      </c>
      <c r="AK11" s="5">
        <f>VLOOKUP(B9,Données!B$7:E25,3,FALSE)</f>
        <v>13</v>
      </c>
      <c r="AL11" s="5">
        <f t="shared" si="1"/>
        <v>0</v>
      </c>
      <c r="AM11" s="5"/>
    </row>
    <row r="12" spans="1:39">
      <c r="A12" s="13" t="s">
        <v>18</v>
      </c>
      <c r="B12" s="32" t="s">
        <v>25</v>
      </c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32">
        <f>AL12+AL13+AL14</f>
        <v>0</v>
      </c>
      <c r="AI12" s="5" t="s">
        <v>21</v>
      </c>
      <c r="AJ12" s="5">
        <f>COUNTIF(C12:AG14,"P")</f>
        <v>0</v>
      </c>
      <c r="AK12" s="5">
        <f>VLOOKUP(B12,Données!B$7:E25,2,FALSE)</f>
        <v>17</v>
      </c>
      <c r="AL12" s="5">
        <f>AJ12*AK12</f>
        <v>0</v>
      </c>
      <c r="AM12" s="5"/>
    </row>
    <row r="13" spans="1:39">
      <c r="A13" s="9" t="s">
        <v>19</v>
      </c>
      <c r="B13" s="33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33"/>
      <c r="AI13" s="5" t="s">
        <v>22</v>
      </c>
      <c r="AJ13" s="5">
        <f>COUNTIF(C12:AG14,"G")</f>
        <v>0</v>
      </c>
      <c r="AK13" s="5">
        <f>VLOOKUP(B12,Données!B$7:E28,3,FALSE)</f>
        <v>14</v>
      </c>
      <c r="AL13" s="5">
        <f t="shared" ref="AL13:AL14" si="2">AJ13*AK13</f>
        <v>0</v>
      </c>
      <c r="AM13" s="5"/>
    </row>
    <row r="14" spans="1:39" ht="15" thickBot="1">
      <c r="A14" s="11" t="s">
        <v>20</v>
      </c>
      <c r="B14" s="34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34"/>
      <c r="AI14" s="5" t="s">
        <v>23</v>
      </c>
      <c r="AJ14" s="5">
        <f>COUNTIF(C12:AG14,"V")</f>
        <v>0</v>
      </c>
      <c r="AK14" s="5">
        <f>VLOOKUP(B12,Données!B$7:E28,4,FALSE)</f>
        <v>20</v>
      </c>
      <c r="AL14" s="5">
        <f t="shared" si="2"/>
        <v>0</v>
      </c>
      <c r="AM14" s="5"/>
    </row>
    <row r="15" spans="1:39">
      <c r="A15" s="13" t="s">
        <v>18</v>
      </c>
      <c r="B15" s="32" t="s">
        <v>26</v>
      </c>
      <c r="C15" s="13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32">
        <f>AL12+AL13+AL14</f>
        <v>0</v>
      </c>
      <c r="AI15" s="5" t="s">
        <v>21</v>
      </c>
      <c r="AJ15" s="5">
        <f>COUNTIF(C15:AG17,"P")</f>
        <v>0</v>
      </c>
      <c r="AK15" s="5">
        <f>VLOOKUP(B15,Données!B$7:E31,2,FALSE)</f>
        <v>16</v>
      </c>
      <c r="AL15" s="5">
        <f>AJ15*AK15</f>
        <v>0</v>
      </c>
      <c r="AM15" s="5"/>
    </row>
    <row r="16" spans="1:39">
      <c r="A16" s="9" t="s">
        <v>19</v>
      </c>
      <c r="B16" s="33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33"/>
      <c r="AI16" s="5" t="s">
        <v>22</v>
      </c>
      <c r="AJ16" s="5">
        <f>COUNTIF(C15:AG17,"G")</f>
        <v>0</v>
      </c>
      <c r="AK16" s="5">
        <f>VLOOKUP(B15,Données!B$7:E31,3,FALSE)</f>
        <v>12</v>
      </c>
      <c r="AL16" s="5">
        <f>AJ16*AK16</f>
        <v>0</v>
      </c>
      <c r="AM16" s="5"/>
    </row>
    <row r="17" spans="1:39" ht="15" thickBot="1">
      <c r="A17" s="11" t="s">
        <v>20</v>
      </c>
      <c r="B17" s="34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34"/>
      <c r="AI17" s="5" t="s">
        <v>23</v>
      </c>
      <c r="AJ17" s="5">
        <f>COUNTIF(C15:AG17,"V")</f>
        <v>0</v>
      </c>
      <c r="AK17" s="5">
        <f>VLOOKUP(B15,Données!B$7:E31,4,FALSE)</f>
        <v>23</v>
      </c>
      <c r="AL17" s="5">
        <f>AJ17*AK17</f>
        <v>0</v>
      </c>
      <c r="AM17" s="5"/>
    </row>
    <row r="18" spans="1:39">
      <c r="A18" s="13" t="s">
        <v>18</v>
      </c>
      <c r="B18" s="32" t="s">
        <v>27</v>
      </c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32">
        <f>AL12+AL13+AL14</f>
        <v>0</v>
      </c>
      <c r="AI18" s="5" t="s">
        <v>21</v>
      </c>
      <c r="AJ18" s="5">
        <f>COUNTIF(C18:AG20,"P")</f>
        <v>0</v>
      </c>
      <c r="AK18" s="5">
        <f>VLOOKUP(B18,Données!B$7:E31,2,FALSE)</f>
        <v>17</v>
      </c>
      <c r="AL18" s="5">
        <f t="shared" ref="AL18" si="3">AJ18*AK18</f>
        <v>0</v>
      </c>
      <c r="AM18" s="5"/>
    </row>
    <row r="19" spans="1:39">
      <c r="A19" s="9" t="s">
        <v>19</v>
      </c>
      <c r="B19" s="33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33"/>
      <c r="AI19" s="5" t="s">
        <v>22</v>
      </c>
      <c r="AJ19" s="5">
        <f>COUNTIF(C18:AG20,"G")</f>
        <v>0</v>
      </c>
      <c r="AK19" s="5">
        <f>VLOOKUP(B18,Données!B$7:E34,3,FALSE)</f>
        <v>18</v>
      </c>
      <c r="AL19" s="5">
        <f>AJ19*AK19</f>
        <v>0</v>
      </c>
      <c r="AM19" s="5"/>
    </row>
    <row r="20" spans="1:39" ht="15" thickBot="1">
      <c r="A20" s="11" t="s">
        <v>20</v>
      </c>
      <c r="B20" s="34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34"/>
      <c r="AI20" s="5" t="s">
        <v>23</v>
      </c>
      <c r="AJ20" s="5">
        <f>COUNTIF(C18:AG20,"V")</f>
        <v>0</v>
      </c>
      <c r="AK20" s="5">
        <f>VLOOKUP(B18,Données!B$7:E34,4,FALSE)</f>
        <v>19</v>
      </c>
      <c r="AL20" s="5">
        <f t="shared" ref="AL20" si="4">AJ20*AK20</f>
        <v>0</v>
      </c>
      <c r="AM20" s="5"/>
    </row>
    <row r="21" spans="1:39">
      <c r="A21" s="13" t="s">
        <v>18</v>
      </c>
      <c r="B21" s="32" t="s">
        <v>28</v>
      </c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32">
        <f>AL15+AL16+AL18</f>
        <v>0</v>
      </c>
      <c r="AI21" s="5" t="s">
        <v>21</v>
      </c>
      <c r="AJ21" s="5">
        <f>COUNTIF(C27:AG29,"P")</f>
        <v>0</v>
      </c>
      <c r="AK21" s="5">
        <f>VLOOKUP(B21,Données!B$7:E37,2,FALSE)</f>
        <v>17</v>
      </c>
      <c r="AL21" s="5">
        <f>AJ21*AK21</f>
        <v>0</v>
      </c>
      <c r="AM21" s="5"/>
    </row>
    <row r="22" spans="1:39">
      <c r="A22" s="9" t="s">
        <v>19</v>
      </c>
      <c r="B22" s="33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  <c r="AF22" s="9"/>
      <c r="AG22" s="9"/>
      <c r="AH22" s="33"/>
      <c r="AI22" s="5" t="s">
        <v>22</v>
      </c>
      <c r="AJ22" s="5">
        <f>COUNTIF(C27:AG29,"G")</f>
        <v>0</v>
      </c>
      <c r="AK22" s="5">
        <f>VLOOKUP(B21,Données!B$7:E37,3,FALSE)</f>
        <v>5</v>
      </c>
      <c r="AL22" s="5">
        <f t="shared" ref="AL22:AL53" si="5">AJ22*AK22</f>
        <v>0</v>
      </c>
      <c r="AM22" s="5"/>
    </row>
    <row r="23" spans="1:39" ht="15" thickBot="1">
      <c r="A23" s="11" t="s">
        <v>20</v>
      </c>
      <c r="B23" s="34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34"/>
      <c r="AI23" s="5" t="s">
        <v>23</v>
      </c>
      <c r="AJ23" s="5">
        <f>COUNTIF(C27:AG29,"V")</f>
        <v>0</v>
      </c>
      <c r="AK23" s="5">
        <f>VLOOKUP(B21,Données!B$7:E37,4,FALSE)</f>
        <v>0</v>
      </c>
      <c r="AL23" s="5">
        <f t="shared" si="5"/>
        <v>0</v>
      </c>
      <c r="AM23" s="5"/>
    </row>
    <row r="24" spans="1:39">
      <c r="A24" s="13" t="s">
        <v>18</v>
      </c>
      <c r="B24" s="32" t="s">
        <v>30</v>
      </c>
      <c r="C24" s="13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32">
        <f>AL19+AL20+AL21</f>
        <v>0</v>
      </c>
      <c r="AI24" s="5" t="s">
        <v>21</v>
      </c>
      <c r="AJ24" s="5">
        <f>COUNTIF(C24:AG26,"P")</f>
        <v>0</v>
      </c>
      <c r="AK24" s="5">
        <f>VLOOKUP(B24,Données!B$7:E38,2,FALSE)</f>
        <v>17</v>
      </c>
      <c r="AL24" s="5">
        <f t="shared" si="5"/>
        <v>0</v>
      </c>
      <c r="AM24" s="5"/>
    </row>
    <row r="25" spans="1:39">
      <c r="A25" s="9" t="s">
        <v>19</v>
      </c>
      <c r="B25" s="33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  <c r="AF25" s="9"/>
      <c r="AG25" s="9"/>
      <c r="AH25" s="33"/>
      <c r="AI25" s="5" t="s">
        <v>22</v>
      </c>
      <c r="AJ25" s="5">
        <f>COUNTIF(C24:AG26,"G")</f>
        <v>0</v>
      </c>
      <c r="AK25" s="5">
        <f>VLOOKUP(B24,Données!B$7:E39,3,FALSE)</f>
        <v>0</v>
      </c>
      <c r="AL25" s="5">
        <f t="shared" si="5"/>
        <v>0</v>
      </c>
    </row>
    <row r="26" spans="1:39" ht="15" thickBot="1">
      <c r="A26" s="11" t="s">
        <v>20</v>
      </c>
      <c r="B26" s="34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34"/>
      <c r="AI26" s="5" t="s">
        <v>23</v>
      </c>
      <c r="AJ26" s="5">
        <f>COUNTIF(C24:AG26,"V")</f>
        <v>0</v>
      </c>
      <c r="AK26" s="5">
        <f>VLOOKUP(B$24,Données!B$7:E40,4,FALSE)</f>
        <v>0</v>
      </c>
      <c r="AL26" s="5">
        <f t="shared" si="5"/>
        <v>0</v>
      </c>
    </row>
    <row r="27" spans="1:39">
      <c r="A27" s="13" t="s">
        <v>18</v>
      </c>
      <c r="B27" s="32" t="s">
        <v>31</v>
      </c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32">
        <f>AL21+AL22+AL23</f>
        <v>0</v>
      </c>
      <c r="AI27" s="5" t="s">
        <v>21</v>
      </c>
      <c r="AJ27" s="5">
        <f>COUNTIF(C27:AG29,"P")</f>
        <v>0</v>
      </c>
      <c r="AK27" s="5">
        <f>VLOOKUP(B$27,Données!B$7:E41,2,FALSE)</f>
        <v>0</v>
      </c>
      <c r="AL27" s="5">
        <f t="shared" si="5"/>
        <v>0</v>
      </c>
    </row>
    <row r="28" spans="1:39">
      <c r="A28" s="9" t="s">
        <v>19</v>
      </c>
      <c r="B28" s="33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9"/>
      <c r="AH28" s="33"/>
      <c r="AI28" s="5" t="s">
        <v>22</v>
      </c>
      <c r="AJ28" s="5">
        <f>COUNTIF(C27:AG29,"G")</f>
        <v>0</v>
      </c>
      <c r="AK28" s="5">
        <f>VLOOKUP(B$27,Données!B$7:E42,3,FALSE)</f>
        <v>0</v>
      </c>
      <c r="AL28" s="5">
        <f t="shared" si="5"/>
        <v>0</v>
      </c>
    </row>
    <row r="29" spans="1:39" ht="15" thickBot="1">
      <c r="A29" s="11" t="s">
        <v>20</v>
      </c>
      <c r="B29" s="34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34"/>
      <c r="AI29" s="5" t="s">
        <v>23</v>
      </c>
      <c r="AJ29" s="5">
        <f>COUNTIF(C27:AG29,"V")</f>
        <v>0</v>
      </c>
      <c r="AK29" s="5">
        <f>VLOOKUP(B$27,Données!B$7:E43,4,FALSE)</f>
        <v>0</v>
      </c>
      <c r="AL29" s="5">
        <f t="shared" si="5"/>
        <v>0</v>
      </c>
    </row>
    <row r="30" spans="1:39">
      <c r="A30" s="13" t="s">
        <v>18</v>
      </c>
      <c r="B30" s="32" t="s">
        <v>32</v>
      </c>
      <c r="C30" s="13"/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32">
        <f>AL24+AL25+AL26</f>
        <v>0</v>
      </c>
      <c r="AI30" s="5" t="s">
        <v>21</v>
      </c>
      <c r="AJ30" s="5">
        <f>COUNTIF(C30:AG32,"P")</f>
        <v>0</v>
      </c>
      <c r="AK30" s="5">
        <f>VLOOKUP(B$27,Données!B$7:E44,2,FALSE)</f>
        <v>0</v>
      </c>
      <c r="AL30" s="5">
        <f t="shared" si="5"/>
        <v>0</v>
      </c>
    </row>
    <row r="31" spans="1:39">
      <c r="A31" s="9" t="s">
        <v>19</v>
      </c>
      <c r="B31" s="33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9"/>
      <c r="AE31" s="9"/>
      <c r="AF31" s="9"/>
      <c r="AG31" s="9"/>
      <c r="AH31" s="33"/>
      <c r="AI31" s="5" t="s">
        <v>22</v>
      </c>
      <c r="AJ31" s="5">
        <f>COUNTIF(C30:AG32,"G")</f>
        <v>0</v>
      </c>
      <c r="AK31" s="5">
        <f>VLOOKUP(B$27,Données!B$7:E45,3,FALSE)</f>
        <v>0</v>
      </c>
      <c r="AL31" s="5">
        <f t="shared" si="5"/>
        <v>0</v>
      </c>
    </row>
    <row r="32" spans="1:39" ht="15" thickBot="1">
      <c r="A32" s="11" t="s">
        <v>20</v>
      </c>
      <c r="B32" s="34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34"/>
      <c r="AI32" s="5" t="s">
        <v>23</v>
      </c>
      <c r="AJ32" s="5">
        <f>COUNTIF(C30:AG32,"V")</f>
        <v>0</v>
      </c>
      <c r="AK32" s="5">
        <f>VLOOKUP(B$27,Données!B$7:E46,4,FALSE)</f>
        <v>0</v>
      </c>
      <c r="AL32" s="5">
        <f t="shared" si="5"/>
        <v>0</v>
      </c>
    </row>
    <row r="33" spans="1:38">
      <c r="A33" s="13" t="s">
        <v>18</v>
      </c>
      <c r="B33" s="32" t="s">
        <v>33</v>
      </c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32">
        <f>AL27+AL28+AL29</f>
        <v>0</v>
      </c>
      <c r="AI33" s="5" t="s">
        <v>21</v>
      </c>
      <c r="AJ33" s="5">
        <f>COUNTIF(C33:AG35,"P")</f>
        <v>0</v>
      </c>
      <c r="AK33" s="5">
        <f>VLOOKUP(B$27,Données!B$7:E47,2,FALSE)</f>
        <v>0</v>
      </c>
      <c r="AL33" s="5">
        <f t="shared" si="5"/>
        <v>0</v>
      </c>
    </row>
    <row r="34" spans="1:38">
      <c r="A34" s="9" t="s">
        <v>19</v>
      </c>
      <c r="B34" s="33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9"/>
      <c r="AC34" s="9"/>
      <c r="AD34" s="9"/>
      <c r="AE34" s="9"/>
      <c r="AF34" s="9"/>
      <c r="AG34" s="9"/>
      <c r="AH34" s="33"/>
      <c r="AI34" s="5" t="s">
        <v>22</v>
      </c>
      <c r="AJ34" s="5">
        <f>COUNTIF(C33:AG35,"G")</f>
        <v>0</v>
      </c>
      <c r="AK34" s="5">
        <f>VLOOKUP(B$27,Données!B$7:E48,3,FALSE)</f>
        <v>0</v>
      </c>
      <c r="AL34" s="5">
        <f t="shared" si="5"/>
        <v>0</v>
      </c>
    </row>
    <row r="35" spans="1:38" ht="15" thickBot="1">
      <c r="A35" s="11" t="s">
        <v>20</v>
      </c>
      <c r="B35" s="34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34"/>
      <c r="AI35" s="5" t="s">
        <v>23</v>
      </c>
      <c r="AJ35" s="5">
        <f>COUNTIF(C33:AG35,"V")</f>
        <v>0</v>
      </c>
      <c r="AK35" s="5">
        <f>VLOOKUP(B$27,Données!B$7:E49,4,FALSE)</f>
        <v>0</v>
      </c>
      <c r="AL35" s="5">
        <f t="shared" si="5"/>
        <v>0</v>
      </c>
    </row>
    <row r="36" spans="1:38">
      <c r="A36" s="13" t="s">
        <v>18</v>
      </c>
      <c r="B36" s="32" t="s">
        <v>34</v>
      </c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32">
        <f>AL30+AL31+AL32</f>
        <v>0</v>
      </c>
      <c r="AI36" s="5" t="s">
        <v>21</v>
      </c>
      <c r="AJ36" s="5">
        <f>COUNTIF(C36:AG38,"P")</f>
        <v>0</v>
      </c>
      <c r="AK36" s="5">
        <f>VLOOKUP(B$27,Données!B$7:E50,2,FALSE)</f>
        <v>0</v>
      </c>
      <c r="AL36" s="5">
        <f t="shared" si="5"/>
        <v>0</v>
      </c>
    </row>
    <row r="37" spans="1:38">
      <c r="A37" s="9" t="s">
        <v>19</v>
      </c>
      <c r="B37" s="33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9"/>
      <c r="AC37" s="9"/>
      <c r="AD37" s="9"/>
      <c r="AE37" s="9"/>
      <c r="AF37" s="9"/>
      <c r="AG37" s="9"/>
      <c r="AH37" s="33"/>
      <c r="AI37" s="5" t="s">
        <v>22</v>
      </c>
      <c r="AJ37" s="5">
        <f>COUNTIF(C36:AG38,"G")</f>
        <v>0</v>
      </c>
      <c r="AK37" s="5">
        <f>VLOOKUP(B$27,Données!B$7:E51,3,FALSE)</f>
        <v>0</v>
      </c>
      <c r="AL37" s="5">
        <f t="shared" si="5"/>
        <v>0</v>
      </c>
    </row>
    <row r="38" spans="1:38" ht="15" thickBot="1">
      <c r="A38" s="11" t="s">
        <v>20</v>
      </c>
      <c r="B38" s="34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34"/>
      <c r="AI38" s="5" t="s">
        <v>23</v>
      </c>
      <c r="AJ38" s="5">
        <f>COUNTIF(C36:AG38,"V")</f>
        <v>0</v>
      </c>
      <c r="AK38" s="5">
        <f>VLOOKUP(B$27,Données!B$7:E52,4,FALSE)</f>
        <v>0</v>
      </c>
      <c r="AL38" s="5">
        <f t="shared" si="5"/>
        <v>0</v>
      </c>
    </row>
    <row r="39" spans="1:38">
      <c r="A39" s="13" t="s">
        <v>18</v>
      </c>
      <c r="B39" s="32" t="s">
        <v>29</v>
      </c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32">
        <f>AL33+AL34+AL35</f>
        <v>0</v>
      </c>
      <c r="AI39" s="5" t="s">
        <v>21</v>
      </c>
      <c r="AJ39" s="5">
        <f>COUNTIF(C39:AG41,"P")</f>
        <v>0</v>
      </c>
      <c r="AK39" s="5">
        <f>VLOOKUP(B$27,Données!B$7:E53,2,FALSE)</f>
        <v>0</v>
      </c>
      <c r="AL39" s="5">
        <f t="shared" si="5"/>
        <v>0</v>
      </c>
    </row>
    <row r="40" spans="1:38">
      <c r="A40" s="9" t="s">
        <v>19</v>
      </c>
      <c r="B40" s="33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  <c r="AA40" s="9"/>
      <c r="AB40" s="9"/>
      <c r="AC40" s="9"/>
      <c r="AD40" s="9"/>
      <c r="AE40" s="9"/>
      <c r="AF40" s="9"/>
      <c r="AG40" s="9"/>
      <c r="AH40" s="33"/>
      <c r="AI40" s="5" t="s">
        <v>22</v>
      </c>
      <c r="AJ40" s="5">
        <f>COUNTIF(C39:AG41,"G")</f>
        <v>0</v>
      </c>
      <c r="AK40" s="5">
        <f>VLOOKUP(B$27,Données!B$7:E54,3,FALSE)</f>
        <v>0</v>
      </c>
      <c r="AL40" s="5">
        <f t="shared" si="5"/>
        <v>0</v>
      </c>
    </row>
    <row r="41" spans="1:38" ht="15" thickBot="1">
      <c r="A41" s="11" t="s">
        <v>20</v>
      </c>
      <c r="B41" s="34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  <c r="AH41" s="34"/>
      <c r="AI41" s="5" t="s">
        <v>23</v>
      </c>
      <c r="AJ41" s="5">
        <f>COUNTIF(C39:AG41,"V")</f>
        <v>0</v>
      </c>
      <c r="AK41" s="5">
        <f>VLOOKUP(B$27,Données!B$7:E55,4,FALSE)</f>
        <v>0</v>
      </c>
      <c r="AL41" s="5">
        <f t="shared" si="5"/>
        <v>0</v>
      </c>
    </row>
    <row r="42" spans="1:38">
      <c r="A42" s="13" t="s">
        <v>18</v>
      </c>
      <c r="B42" s="32" t="s">
        <v>16</v>
      </c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32">
        <f>AL36+AL37+AL38</f>
        <v>0</v>
      </c>
      <c r="AI42" s="5" t="s">
        <v>21</v>
      </c>
      <c r="AJ42" s="5">
        <f>COUNTIF(C42:AG44,"P")</f>
        <v>0</v>
      </c>
      <c r="AK42" s="5">
        <f>VLOOKUP(B$27,Données!B$7:E56,2,FALSE)</f>
        <v>0</v>
      </c>
      <c r="AL42" s="5">
        <f t="shared" si="5"/>
        <v>0</v>
      </c>
    </row>
    <row r="43" spans="1:38">
      <c r="A43" s="9" t="s">
        <v>19</v>
      </c>
      <c r="B43" s="33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  <c r="AA43" s="9"/>
      <c r="AB43" s="9"/>
      <c r="AC43" s="9"/>
      <c r="AD43" s="9"/>
      <c r="AE43" s="9"/>
      <c r="AF43" s="9"/>
      <c r="AG43" s="9"/>
      <c r="AH43" s="33"/>
      <c r="AI43" s="5" t="s">
        <v>22</v>
      </c>
      <c r="AJ43" s="5">
        <f>COUNTIF(C42:AG44,"G")</f>
        <v>0</v>
      </c>
      <c r="AK43" s="5">
        <f>VLOOKUP(B$27,Données!B$7:E57,3,FALSE)</f>
        <v>0</v>
      </c>
      <c r="AL43" s="5">
        <f t="shared" si="5"/>
        <v>0</v>
      </c>
    </row>
    <row r="44" spans="1:38" ht="15" thickBot="1">
      <c r="A44" s="11" t="s">
        <v>20</v>
      </c>
      <c r="B44" s="34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34"/>
      <c r="AI44" s="5" t="s">
        <v>23</v>
      </c>
      <c r="AJ44" s="5">
        <f>COUNTIF(C42:AG44,"V")</f>
        <v>0</v>
      </c>
      <c r="AK44" s="5">
        <f>VLOOKUP(B$27,Données!B$7:E58,4,FALSE)</f>
        <v>0</v>
      </c>
      <c r="AL44" s="5">
        <f t="shared" si="5"/>
        <v>0</v>
      </c>
    </row>
    <row r="45" spans="1:38">
      <c r="A45" s="13" t="s">
        <v>18</v>
      </c>
      <c r="B45" s="32" t="s">
        <v>35</v>
      </c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32">
        <f>AL39+AL40+AL41</f>
        <v>0</v>
      </c>
      <c r="AI45" s="5" t="s">
        <v>21</v>
      </c>
      <c r="AJ45" s="5">
        <f>COUNTIF(C45:AG47,"P")</f>
        <v>0</v>
      </c>
      <c r="AK45" s="5">
        <f>VLOOKUP(B$27,Données!B$7:E59,2,FALSE)</f>
        <v>0</v>
      </c>
      <c r="AL45" s="5">
        <f t="shared" si="5"/>
        <v>0</v>
      </c>
    </row>
    <row r="46" spans="1:38">
      <c r="A46" s="9" t="s">
        <v>19</v>
      </c>
      <c r="B46" s="33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  <c r="AB46" s="9"/>
      <c r="AC46" s="9"/>
      <c r="AD46" s="9"/>
      <c r="AE46" s="9"/>
      <c r="AF46" s="9"/>
      <c r="AG46" s="9"/>
      <c r="AH46" s="33"/>
      <c r="AI46" s="5" t="s">
        <v>22</v>
      </c>
      <c r="AJ46" s="5">
        <f>COUNTIF(C45:AG47,"G")</f>
        <v>0</v>
      </c>
      <c r="AK46" s="5">
        <f>VLOOKUP(B$27,Données!B$7:E60,3,FALSE)</f>
        <v>0</v>
      </c>
      <c r="AL46" s="5">
        <f t="shared" si="5"/>
        <v>0</v>
      </c>
    </row>
    <row r="47" spans="1:38" ht="15" thickBot="1">
      <c r="A47" s="11" t="s">
        <v>20</v>
      </c>
      <c r="B47" s="34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34"/>
      <c r="AI47" s="5" t="s">
        <v>23</v>
      </c>
      <c r="AJ47" s="5">
        <f>COUNTIF(C45:AG47,"V")</f>
        <v>0</v>
      </c>
      <c r="AK47" s="5">
        <f>VLOOKUP(B$27,Données!B$7:E61,4,FALSE)</f>
        <v>0</v>
      </c>
      <c r="AL47" s="5">
        <f t="shared" si="5"/>
        <v>0</v>
      </c>
    </row>
    <row r="48" spans="1:38">
      <c r="A48" s="13" t="s">
        <v>18</v>
      </c>
      <c r="B48" s="32" t="s">
        <v>36</v>
      </c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32">
        <f>AL42+AL43+AL44</f>
        <v>0</v>
      </c>
      <c r="AI48" s="5" t="s">
        <v>21</v>
      </c>
      <c r="AJ48" s="5">
        <f>COUNTIF(C48:AG50,"P")</f>
        <v>0</v>
      </c>
      <c r="AK48" s="5">
        <f>VLOOKUP(B$27,Données!B$7:E62,2,FALSE)</f>
        <v>0</v>
      </c>
      <c r="AL48" s="5">
        <f t="shared" si="5"/>
        <v>0</v>
      </c>
    </row>
    <row r="49" spans="1:38">
      <c r="A49" s="9" t="s">
        <v>19</v>
      </c>
      <c r="B49" s="33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  <c r="AA49" s="9"/>
      <c r="AB49" s="9"/>
      <c r="AC49" s="9"/>
      <c r="AD49" s="9"/>
      <c r="AE49" s="9"/>
      <c r="AF49" s="9"/>
      <c r="AG49" s="9"/>
      <c r="AH49" s="33"/>
      <c r="AI49" s="5" t="s">
        <v>22</v>
      </c>
      <c r="AJ49" s="5">
        <f>COUNTIF(C48:AG50,"G")</f>
        <v>0</v>
      </c>
      <c r="AK49" s="5">
        <f>VLOOKUP(B$27,Données!B$7:E63,3,FALSE)</f>
        <v>0</v>
      </c>
      <c r="AL49" s="5">
        <f t="shared" si="5"/>
        <v>0</v>
      </c>
    </row>
    <row r="50" spans="1:38" ht="15" thickBot="1">
      <c r="A50" s="11" t="s">
        <v>20</v>
      </c>
      <c r="B50" s="34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34"/>
      <c r="AI50" s="5" t="s">
        <v>23</v>
      </c>
      <c r="AJ50" s="5">
        <f>COUNTIF(C48:AG50,"V")</f>
        <v>0</v>
      </c>
      <c r="AK50" s="5">
        <f>VLOOKUP(B$27,Données!B$7:E64,4,FALSE)</f>
        <v>0</v>
      </c>
      <c r="AL50" s="5">
        <f t="shared" si="5"/>
        <v>0</v>
      </c>
    </row>
    <row r="51" spans="1:38">
      <c r="A51" s="13" t="s">
        <v>18</v>
      </c>
      <c r="B51" s="32" t="s">
        <v>37</v>
      </c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32">
        <f>AL45+AL46+AL47</f>
        <v>0</v>
      </c>
      <c r="AI51" s="5" t="s">
        <v>21</v>
      </c>
      <c r="AJ51" s="5">
        <f>COUNTIF(C51:AG53,"P")</f>
        <v>0</v>
      </c>
      <c r="AK51" s="5">
        <f>VLOOKUP(B$27,Données!B$7:E65,2,FALSE)</f>
        <v>0</v>
      </c>
      <c r="AL51" s="5">
        <f t="shared" si="5"/>
        <v>0</v>
      </c>
    </row>
    <row r="52" spans="1:38">
      <c r="A52" s="9" t="s">
        <v>19</v>
      </c>
      <c r="B52" s="33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  <c r="AA52" s="9"/>
      <c r="AB52" s="9"/>
      <c r="AC52" s="9"/>
      <c r="AD52" s="9"/>
      <c r="AE52" s="9"/>
      <c r="AF52" s="9"/>
      <c r="AG52" s="9"/>
      <c r="AH52" s="33"/>
      <c r="AI52" s="5" t="s">
        <v>22</v>
      </c>
      <c r="AJ52" s="5">
        <f>COUNTIF(C51:AG53,"G")</f>
        <v>0</v>
      </c>
      <c r="AK52" s="5">
        <f>VLOOKUP(B$27,Données!B$7:E66,3,FALSE)</f>
        <v>0</v>
      </c>
      <c r="AL52" s="5">
        <f t="shared" si="5"/>
        <v>0</v>
      </c>
    </row>
    <row r="53" spans="1:38">
      <c r="A53" s="9" t="s">
        <v>20</v>
      </c>
      <c r="B53" s="33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  <c r="AA53" s="9"/>
      <c r="AB53" s="9"/>
      <c r="AC53" s="9"/>
      <c r="AD53" s="9"/>
      <c r="AE53" s="9"/>
      <c r="AF53" s="9"/>
      <c r="AG53" s="9"/>
      <c r="AH53" s="33"/>
      <c r="AI53" s="5" t="s">
        <v>23</v>
      </c>
      <c r="AJ53" s="5">
        <f>COUNTIF(C51:AG53,"V")</f>
        <v>0</v>
      </c>
      <c r="AK53" s="5">
        <f>VLOOKUP(B$27,Données!B$7:E67,4,FALSE)</f>
        <v>0</v>
      </c>
      <c r="AL53" s="5">
        <f t="shared" si="5"/>
        <v>0</v>
      </c>
    </row>
    <row r="54" spans="1:38">
      <c r="A54" s="5"/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  <c r="AG54" s="5"/>
      <c r="AH54" s="5">
        <f>AH9+AH12+AH21+AH24+AH27</f>
        <v>0</v>
      </c>
    </row>
    <row r="61" spans="1:38" hidden="1">
      <c r="C61" s="30" t="s">
        <v>51</v>
      </c>
      <c r="D61" s="30"/>
      <c r="E61" s="30"/>
      <c r="F61" s="30"/>
      <c r="G61" s="30"/>
      <c r="H61" s="30"/>
      <c r="I61" s="30"/>
      <c r="J61" s="30"/>
      <c r="K61" s="30"/>
      <c r="L61" s="30"/>
      <c r="M61" s="30"/>
      <c r="N61" s="30"/>
      <c r="O61" s="30"/>
      <c r="P61" s="30"/>
      <c r="Q61" s="30"/>
      <c r="R61" s="30"/>
      <c r="S61" s="30"/>
      <c r="T61" s="30"/>
      <c r="U61" s="30"/>
      <c r="V61" s="30"/>
      <c r="W61" s="30"/>
      <c r="X61" s="30"/>
      <c r="Y61" s="30"/>
      <c r="Z61" s="30"/>
    </row>
    <row r="62" spans="1:38" hidden="1"/>
    <row r="63" spans="1:38" hidden="1"/>
    <row r="64" spans="1:38" hidden="1">
      <c r="D64" s="31">
        <f>Info!A11</f>
        <v>43101</v>
      </c>
      <c r="E64" s="31"/>
      <c r="F64" s="31"/>
      <c r="H64" t="str">
        <f>Info!C11</f>
        <v>Nouvel An</v>
      </c>
    </row>
    <row r="65" spans="3:39" hidden="1">
      <c r="D65" s="31">
        <f>Info!A12</f>
        <v>43189</v>
      </c>
      <c r="E65" s="31"/>
      <c r="F65" s="31"/>
      <c r="H65" t="str">
        <f>Info!C12</f>
        <v>Vendredi-Saint</v>
      </c>
    </row>
    <row r="66" spans="3:39" hidden="1">
      <c r="D66" s="31">
        <f>Info!A13</f>
        <v>43192</v>
      </c>
      <c r="E66" s="31"/>
      <c r="F66" s="31"/>
      <c r="H66" t="str">
        <f>Info!C13</f>
        <v>Lundi de Pâques</v>
      </c>
    </row>
    <row r="67" spans="3:39" hidden="1">
      <c r="D67" s="31">
        <f>Info!A14</f>
        <v>43230</v>
      </c>
      <c r="E67" s="31"/>
      <c r="F67" s="31"/>
      <c r="H67" t="str">
        <f>Info!C14</f>
        <v>Jeudi de l'Ascension</v>
      </c>
    </row>
    <row r="68" spans="3:39" hidden="1">
      <c r="D68" s="31">
        <f>Info!A15</f>
        <v>43241</v>
      </c>
      <c r="E68" s="31"/>
      <c r="F68" s="31"/>
      <c r="H68" t="str">
        <f>Info!C15</f>
        <v>Lundi de Pentecôte</v>
      </c>
    </row>
    <row r="69" spans="3:39" hidden="1">
      <c r="D69" s="31">
        <f>Info!A16</f>
        <v>43313</v>
      </c>
      <c r="E69" s="31"/>
      <c r="F69" s="31"/>
      <c r="H69" t="str">
        <f>Info!C16</f>
        <v>Fête Nationale</v>
      </c>
    </row>
    <row r="70" spans="3:39" hidden="1">
      <c r="D70" s="31">
        <f>Info!A17</f>
        <v>43349</v>
      </c>
      <c r="E70" s="31"/>
      <c r="F70" s="31"/>
      <c r="G70" s="31"/>
      <c r="H70" t="str">
        <f>Info!C17</f>
        <v>Jeûne Genevois</v>
      </c>
    </row>
    <row r="71" spans="3:39" hidden="1">
      <c r="D71" s="31">
        <f>Info!A18</f>
        <v>43459</v>
      </c>
      <c r="E71" s="31"/>
      <c r="F71" s="31"/>
      <c r="G71" s="31"/>
      <c r="H71" t="str">
        <f>Info!C18</f>
        <v>Noël</v>
      </c>
    </row>
    <row r="72" spans="3:39" hidden="1">
      <c r="D72" s="31">
        <f>Info!A19</f>
        <v>43465</v>
      </c>
      <c r="E72" s="31"/>
      <c r="F72" s="31"/>
      <c r="G72" s="31"/>
      <c r="H72" t="str">
        <f>Info!C19</f>
        <v>Restauration de la République</v>
      </c>
    </row>
    <row r="73" spans="3:39" hidden="1"/>
    <row r="74" spans="3:39" hidden="1"/>
    <row r="75" spans="3:39" hidden="1"/>
    <row r="76" spans="3:39" hidden="1">
      <c r="C76" s="30" t="s">
        <v>52</v>
      </c>
      <c r="D76" s="30"/>
      <c r="E76" s="30"/>
      <c r="F76" s="30"/>
      <c r="G76" s="30"/>
      <c r="H76" s="30"/>
      <c r="I76" s="30"/>
      <c r="J76" s="30"/>
      <c r="K76" s="30"/>
      <c r="L76" s="30"/>
      <c r="M76" s="30"/>
      <c r="N76" s="30"/>
      <c r="O76" s="30"/>
      <c r="P76" s="30"/>
      <c r="Q76" s="30"/>
      <c r="R76" s="30"/>
      <c r="S76" s="30"/>
      <c r="T76" s="30"/>
      <c r="U76" s="30"/>
      <c r="V76" s="30"/>
      <c r="W76" s="30"/>
      <c r="X76" s="30"/>
      <c r="Y76" s="30"/>
      <c r="Z76" s="30"/>
    </row>
    <row r="77" spans="3:39" hidden="1">
      <c r="D77" s="30" t="s">
        <v>42</v>
      </c>
      <c r="E77" s="30"/>
      <c r="G77" t="s">
        <v>43</v>
      </c>
      <c r="J77" t="s">
        <v>44</v>
      </c>
    </row>
    <row r="78" spans="3:39" hidden="1">
      <c r="D78" s="29">
        <v>43101</v>
      </c>
      <c r="E78" s="29"/>
      <c r="F78" s="16"/>
      <c r="G78" s="29">
        <v>43101</v>
      </c>
      <c r="H78" s="29"/>
      <c r="I78" s="16"/>
      <c r="J78" s="29">
        <v>43101</v>
      </c>
      <c r="K78" s="29"/>
      <c r="O78" s="30" t="s">
        <v>48</v>
      </c>
      <c r="P78" s="30"/>
      <c r="Q78" s="30"/>
      <c r="R78" s="30"/>
      <c r="S78" s="30"/>
      <c r="T78" s="30"/>
      <c r="U78" s="30"/>
      <c r="V78" s="30"/>
      <c r="W78" s="30"/>
      <c r="X78" s="30"/>
      <c r="Y78" s="30"/>
      <c r="Z78" s="30"/>
      <c r="AA78" s="30"/>
      <c r="AB78" s="30"/>
      <c r="AC78" s="30"/>
      <c r="AD78" s="30"/>
      <c r="AE78" s="30"/>
      <c r="AF78" s="30"/>
      <c r="AG78" s="30"/>
      <c r="AH78" s="30"/>
      <c r="AI78" s="30"/>
      <c r="AJ78" s="30"/>
      <c r="AK78" s="30"/>
      <c r="AL78" s="30"/>
      <c r="AM78" t="s">
        <v>45</v>
      </c>
    </row>
    <row r="79" spans="3:39" hidden="1">
      <c r="D79" s="29">
        <v>43102</v>
      </c>
      <c r="E79" s="29"/>
      <c r="G79" s="29">
        <v>43102</v>
      </c>
      <c r="H79" s="29"/>
      <c r="J79" s="29">
        <v>43102</v>
      </c>
      <c r="K79" s="29"/>
      <c r="O79" s="30" t="s">
        <v>47</v>
      </c>
      <c r="P79" s="30"/>
      <c r="Q79" s="30"/>
      <c r="R79" s="30"/>
      <c r="S79" s="30"/>
      <c r="T79" s="30"/>
      <c r="U79" s="30"/>
      <c r="V79" s="30"/>
      <c r="W79" s="30"/>
      <c r="X79" s="30"/>
      <c r="Y79" s="30"/>
      <c r="Z79" s="30"/>
      <c r="AA79" s="30"/>
      <c r="AB79" s="30"/>
      <c r="AC79" s="30"/>
      <c r="AD79" s="30"/>
      <c r="AE79" s="30"/>
      <c r="AF79" s="30"/>
      <c r="AG79" s="30"/>
      <c r="AH79" s="30"/>
      <c r="AI79" s="30"/>
      <c r="AJ79" s="30"/>
      <c r="AK79" s="30"/>
      <c r="AL79" s="30"/>
      <c r="AM79" t="s">
        <v>46</v>
      </c>
    </row>
    <row r="80" spans="3:39" hidden="1">
      <c r="D80" s="29">
        <v>43103</v>
      </c>
      <c r="E80" s="29"/>
      <c r="G80" s="29">
        <v>43103</v>
      </c>
      <c r="H80" s="29"/>
      <c r="J80" s="29">
        <v>43103</v>
      </c>
      <c r="K80" s="29"/>
    </row>
    <row r="81" spans="3:38" hidden="1">
      <c r="D81" s="29">
        <v>43104</v>
      </c>
      <c r="E81" s="29"/>
      <c r="G81" s="29">
        <v>43104</v>
      </c>
      <c r="H81" s="29"/>
      <c r="J81" s="29">
        <v>43104</v>
      </c>
      <c r="K81" s="29"/>
    </row>
    <row r="82" spans="3:38" hidden="1">
      <c r="D82" s="29">
        <v>43105</v>
      </c>
      <c r="E82" s="29"/>
      <c r="G82" s="29">
        <v>43105</v>
      </c>
      <c r="H82" s="29"/>
      <c r="J82" s="29">
        <v>43105</v>
      </c>
      <c r="K82" s="29"/>
    </row>
    <row r="83" spans="3:38" hidden="1">
      <c r="D83" s="29">
        <v>43106</v>
      </c>
      <c r="E83" s="29"/>
      <c r="G83" s="29">
        <v>43106</v>
      </c>
      <c r="H83" s="29"/>
      <c r="J83" s="29">
        <v>43106</v>
      </c>
      <c r="K83" s="29"/>
    </row>
    <row r="84" spans="3:38" hidden="1">
      <c r="D84" s="29">
        <v>43107</v>
      </c>
      <c r="E84" s="29"/>
      <c r="G84" s="29">
        <v>43107</v>
      </c>
      <c r="H84" s="29"/>
      <c r="J84" s="29">
        <v>43107</v>
      </c>
      <c r="K84" s="29"/>
    </row>
    <row r="85" spans="3:38" hidden="1"/>
    <row r="86" spans="3:38" hidden="1">
      <c r="C86" s="30" t="s">
        <v>53</v>
      </c>
      <c r="D86" s="30"/>
      <c r="E86" s="30"/>
      <c r="F86" s="30"/>
      <c r="G86" s="30"/>
      <c r="H86" s="30"/>
      <c r="I86" s="30"/>
      <c r="J86" s="30"/>
      <c r="K86" s="30"/>
      <c r="L86" s="30"/>
      <c r="M86" s="30"/>
      <c r="N86" s="30"/>
      <c r="O86" s="30"/>
      <c r="P86" s="30"/>
      <c r="Q86" s="30"/>
      <c r="R86" s="30"/>
      <c r="S86" s="30"/>
      <c r="T86" s="30"/>
      <c r="U86" s="30"/>
      <c r="V86" s="30"/>
      <c r="W86" s="30"/>
      <c r="X86" s="30"/>
      <c r="Y86" s="30"/>
      <c r="Z86" s="30"/>
    </row>
    <row r="87" spans="3:38" hidden="1">
      <c r="D87" s="30" t="s">
        <v>42</v>
      </c>
      <c r="E87" s="30"/>
      <c r="G87" t="s">
        <v>43</v>
      </c>
      <c r="J87" t="s">
        <v>44</v>
      </c>
    </row>
    <row r="88" spans="3:38" hidden="1">
      <c r="D88" s="29">
        <v>43143</v>
      </c>
      <c r="E88" s="29"/>
      <c r="G88" s="29">
        <v>43148</v>
      </c>
      <c r="H88" s="29"/>
      <c r="J88" s="29">
        <v>43141</v>
      </c>
      <c r="K88" s="29"/>
      <c r="O88" s="30" t="s">
        <v>49</v>
      </c>
      <c r="P88" s="30"/>
      <c r="Q88" s="30"/>
      <c r="R88" s="30"/>
      <c r="S88" s="30"/>
      <c r="T88" s="30"/>
      <c r="U88" s="30"/>
      <c r="V88" s="30"/>
      <c r="W88" s="30"/>
      <c r="X88" s="30"/>
      <c r="Y88" s="30"/>
      <c r="Z88" s="30"/>
      <c r="AA88" s="30"/>
      <c r="AB88" s="30"/>
      <c r="AC88" s="30"/>
      <c r="AD88" s="30"/>
      <c r="AE88" s="30"/>
      <c r="AF88" s="30"/>
      <c r="AG88" s="30"/>
      <c r="AH88" s="30"/>
      <c r="AI88" s="30"/>
      <c r="AJ88" s="30"/>
      <c r="AK88" s="30"/>
      <c r="AL88" s="30"/>
    </row>
    <row r="89" spans="3:38" hidden="1">
      <c r="D89" s="29">
        <v>43144</v>
      </c>
      <c r="E89" s="29"/>
      <c r="G89" s="29">
        <v>43149</v>
      </c>
      <c r="H89" s="29"/>
      <c r="J89" s="29">
        <v>43142</v>
      </c>
      <c r="K89" s="29"/>
      <c r="O89" t="s">
        <v>50</v>
      </c>
    </row>
    <row r="90" spans="3:38" hidden="1">
      <c r="D90" s="29">
        <v>43145</v>
      </c>
      <c r="E90" s="29"/>
      <c r="G90" s="29">
        <v>43150</v>
      </c>
      <c r="H90" s="29"/>
      <c r="J90" s="29">
        <v>43143</v>
      </c>
      <c r="K90" s="29"/>
    </row>
    <row r="91" spans="3:38" hidden="1">
      <c r="D91" s="29">
        <v>43146</v>
      </c>
      <c r="E91" s="29"/>
      <c r="G91" s="29">
        <v>43151</v>
      </c>
      <c r="H91" s="29"/>
      <c r="J91" s="29">
        <v>43144</v>
      </c>
      <c r="K91" s="29"/>
    </row>
    <row r="92" spans="3:38" hidden="1">
      <c r="D92" s="29">
        <v>43147</v>
      </c>
      <c r="E92" s="29"/>
      <c r="G92" s="29">
        <v>43152</v>
      </c>
      <c r="H92" s="29"/>
      <c r="J92" s="29">
        <v>43145</v>
      </c>
      <c r="K92" s="29"/>
    </row>
    <row r="93" spans="3:38" hidden="1">
      <c r="D93" s="17"/>
      <c r="E93" s="17"/>
      <c r="G93" s="29">
        <v>43153</v>
      </c>
      <c r="H93" s="29"/>
      <c r="J93" s="29">
        <v>43146</v>
      </c>
      <c r="K93" s="29"/>
    </row>
    <row r="94" spans="3:38" hidden="1">
      <c r="D94" s="17"/>
      <c r="E94" s="17"/>
      <c r="G94" s="29">
        <v>43154</v>
      </c>
      <c r="H94" s="29"/>
      <c r="J94" s="29">
        <v>43147</v>
      </c>
      <c r="K94" s="29"/>
    </row>
    <row r="95" spans="3:38" hidden="1">
      <c r="D95" s="17"/>
      <c r="E95" s="17"/>
      <c r="G95" s="29">
        <v>43155</v>
      </c>
      <c r="H95" s="29"/>
      <c r="J95" s="29">
        <v>43148</v>
      </c>
      <c r="K95" s="29"/>
    </row>
    <row r="96" spans="3:38" hidden="1">
      <c r="D96" s="17"/>
      <c r="E96" s="17"/>
      <c r="G96" s="29">
        <v>43156</v>
      </c>
      <c r="H96" s="29"/>
      <c r="J96" s="29">
        <v>43149</v>
      </c>
      <c r="K96" s="29"/>
    </row>
    <row r="97" spans="3:26" hidden="1">
      <c r="D97" s="17"/>
      <c r="E97" s="17"/>
      <c r="G97" s="29">
        <v>43157</v>
      </c>
      <c r="H97" s="29"/>
      <c r="J97" s="29">
        <v>43150</v>
      </c>
      <c r="K97" s="29"/>
    </row>
    <row r="98" spans="3:26" hidden="1">
      <c r="D98" s="17"/>
      <c r="E98" s="17"/>
      <c r="G98" s="29">
        <v>43158</v>
      </c>
      <c r="H98" s="29"/>
      <c r="J98" s="29">
        <v>43151</v>
      </c>
      <c r="K98" s="29"/>
    </row>
    <row r="99" spans="3:26" hidden="1">
      <c r="D99" s="17"/>
      <c r="E99" s="17"/>
      <c r="G99" s="29">
        <v>43159</v>
      </c>
      <c r="H99" s="29"/>
      <c r="J99" s="29">
        <v>43152</v>
      </c>
      <c r="K99" s="29"/>
    </row>
    <row r="100" spans="3:26" hidden="1">
      <c r="D100" s="17"/>
      <c r="E100" s="17"/>
      <c r="G100" s="29">
        <v>43160</v>
      </c>
      <c r="H100" s="29"/>
      <c r="J100" s="29">
        <v>43153</v>
      </c>
      <c r="K100" s="29"/>
    </row>
    <row r="101" spans="3:26" hidden="1">
      <c r="D101" s="17"/>
      <c r="E101" s="17"/>
      <c r="G101" s="29">
        <v>43161</v>
      </c>
      <c r="H101" s="29"/>
      <c r="J101" s="29">
        <v>43154</v>
      </c>
      <c r="K101" s="29"/>
    </row>
    <row r="102" spans="3:26" hidden="1">
      <c r="D102" s="17"/>
      <c r="E102" s="17"/>
      <c r="G102" s="29">
        <v>43162</v>
      </c>
      <c r="H102" s="29"/>
      <c r="J102" s="29">
        <v>43155</v>
      </c>
      <c r="K102" s="29"/>
    </row>
    <row r="103" spans="3:26" hidden="1">
      <c r="D103" s="17"/>
      <c r="E103" s="17"/>
      <c r="G103" s="29">
        <v>43163</v>
      </c>
      <c r="H103" s="29"/>
      <c r="J103" s="29">
        <v>43156</v>
      </c>
      <c r="K103" s="29"/>
    </row>
    <row r="104" spans="3:26" hidden="1">
      <c r="D104" s="17"/>
      <c r="E104" s="17"/>
      <c r="G104" s="17"/>
      <c r="H104" s="17"/>
      <c r="J104" s="29">
        <v>43157</v>
      </c>
      <c r="K104" s="29"/>
    </row>
    <row r="105" spans="3:26" hidden="1">
      <c r="D105" s="17"/>
      <c r="E105" s="17"/>
      <c r="G105" s="17"/>
      <c r="H105" s="17"/>
    </row>
    <row r="106" spans="3:26" hidden="1"/>
    <row r="107" spans="3:26" hidden="1">
      <c r="C107" s="30" t="s">
        <v>54</v>
      </c>
      <c r="D107" s="30"/>
      <c r="E107" s="30"/>
      <c r="F107" s="30"/>
      <c r="G107" s="30"/>
      <c r="H107" s="30"/>
      <c r="I107" s="30"/>
      <c r="J107" s="30"/>
      <c r="K107" s="30"/>
      <c r="L107" s="30"/>
      <c r="M107" s="30"/>
      <c r="N107" s="30"/>
      <c r="O107" s="30"/>
      <c r="P107" s="30"/>
      <c r="Q107" s="30"/>
      <c r="R107" s="30"/>
      <c r="S107" s="30"/>
      <c r="T107" s="30"/>
      <c r="U107" s="30"/>
      <c r="V107" s="30"/>
      <c r="W107" s="30"/>
      <c r="X107" s="30"/>
      <c r="Y107" s="30"/>
      <c r="Z107" s="30"/>
    </row>
    <row r="108" spans="3:26" hidden="1">
      <c r="D108" s="30" t="s">
        <v>42</v>
      </c>
      <c r="E108" s="30"/>
      <c r="G108" t="s">
        <v>43</v>
      </c>
      <c r="J108" t="s">
        <v>44</v>
      </c>
    </row>
    <row r="109" spans="3:26" hidden="1">
      <c r="D109" s="29">
        <v>43188</v>
      </c>
      <c r="E109" s="29"/>
      <c r="G109" s="29">
        <v>43204</v>
      </c>
      <c r="H109" s="29"/>
      <c r="J109" s="29">
        <v>43197</v>
      </c>
      <c r="K109" s="30"/>
      <c r="O109" t="s">
        <v>56</v>
      </c>
    </row>
    <row r="110" spans="3:26" hidden="1">
      <c r="D110" s="29">
        <v>43189</v>
      </c>
      <c r="E110" s="29"/>
      <c r="G110" s="29">
        <v>43205</v>
      </c>
      <c r="H110" s="29"/>
      <c r="J110" s="29">
        <v>43198</v>
      </c>
      <c r="K110" s="30"/>
      <c r="O110" t="s">
        <v>57</v>
      </c>
    </row>
    <row r="111" spans="3:26" hidden="1">
      <c r="D111" s="29">
        <v>43190</v>
      </c>
      <c r="E111" s="29"/>
      <c r="G111" s="29">
        <v>43206</v>
      </c>
      <c r="H111" s="29"/>
      <c r="J111" s="29">
        <v>43199</v>
      </c>
      <c r="K111" s="30"/>
    </row>
    <row r="112" spans="3:26" hidden="1">
      <c r="D112" s="29">
        <v>43191</v>
      </c>
      <c r="E112" s="29"/>
      <c r="G112" s="29">
        <v>43207</v>
      </c>
      <c r="H112" s="29"/>
      <c r="J112" s="29">
        <v>43200</v>
      </c>
      <c r="K112" s="30"/>
    </row>
    <row r="113" spans="4:11" hidden="1">
      <c r="D113" s="29">
        <v>43192</v>
      </c>
      <c r="E113" s="29"/>
      <c r="G113" s="29">
        <v>43208</v>
      </c>
      <c r="H113" s="29"/>
      <c r="J113" s="29">
        <v>43201</v>
      </c>
      <c r="K113" s="30"/>
    </row>
    <row r="114" spans="4:11" hidden="1">
      <c r="D114" s="29">
        <v>43193</v>
      </c>
      <c r="E114" s="29"/>
      <c r="G114" s="29">
        <v>43209</v>
      </c>
      <c r="H114" s="29"/>
      <c r="J114" s="29">
        <v>43202</v>
      </c>
      <c r="K114" s="30"/>
    </row>
    <row r="115" spans="4:11" hidden="1">
      <c r="D115" s="29">
        <v>43194</v>
      </c>
      <c r="E115" s="29"/>
      <c r="G115" s="29">
        <v>43210</v>
      </c>
      <c r="H115" s="29"/>
      <c r="J115" s="29">
        <v>43203</v>
      </c>
      <c r="K115" s="30"/>
    </row>
    <row r="116" spans="4:11" hidden="1">
      <c r="D116" s="29">
        <v>43195</v>
      </c>
      <c r="E116" s="29"/>
      <c r="G116" s="29">
        <v>43211</v>
      </c>
      <c r="H116" s="29"/>
      <c r="J116" s="29">
        <v>43204</v>
      </c>
      <c r="K116" s="30"/>
    </row>
    <row r="117" spans="4:11" hidden="1">
      <c r="D117" s="29">
        <v>43196</v>
      </c>
      <c r="E117" s="29"/>
      <c r="G117" s="29">
        <v>43212</v>
      </c>
      <c r="H117" s="29"/>
      <c r="J117" s="29">
        <v>43205</v>
      </c>
      <c r="K117" s="30"/>
    </row>
    <row r="118" spans="4:11" hidden="1">
      <c r="D118" s="17"/>
      <c r="E118" s="17"/>
      <c r="G118" s="29">
        <v>43213</v>
      </c>
      <c r="H118" s="29"/>
      <c r="J118" s="29">
        <v>43206</v>
      </c>
      <c r="K118" s="30"/>
    </row>
    <row r="119" spans="4:11" hidden="1">
      <c r="D119" s="17"/>
      <c r="E119" s="17"/>
      <c r="G119" s="29">
        <v>43214</v>
      </c>
      <c r="H119" s="29"/>
      <c r="J119" s="29">
        <v>43207</v>
      </c>
      <c r="K119" s="30"/>
    </row>
    <row r="120" spans="4:11" hidden="1">
      <c r="D120" s="17"/>
      <c r="E120" s="17"/>
      <c r="G120" s="29">
        <v>43215</v>
      </c>
      <c r="H120" s="29"/>
      <c r="J120" s="29">
        <v>43208</v>
      </c>
      <c r="K120" s="30"/>
    </row>
    <row r="121" spans="4:11" hidden="1">
      <c r="D121" s="17"/>
      <c r="E121" s="17"/>
      <c r="G121" s="29">
        <v>43216</v>
      </c>
      <c r="H121" s="29"/>
      <c r="J121" s="29">
        <v>43209</v>
      </c>
      <c r="K121" s="30"/>
    </row>
    <row r="122" spans="4:11" hidden="1">
      <c r="D122" s="17"/>
      <c r="E122" s="17"/>
      <c r="G122" s="29">
        <v>43217</v>
      </c>
      <c r="H122" s="29"/>
      <c r="J122" s="29">
        <v>43210</v>
      </c>
      <c r="K122" s="30"/>
    </row>
    <row r="123" spans="4:11" hidden="1">
      <c r="D123" s="17"/>
      <c r="E123" s="17"/>
      <c r="G123" s="29">
        <v>43218</v>
      </c>
      <c r="H123" s="29"/>
      <c r="J123" s="29">
        <v>43211</v>
      </c>
      <c r="K123" s="30"/>
    </row>
    <row r="124" spans="4:11" hidden="1">
      <c r="D124" s="17"/>
      <c r="E124" s="17"/>
      <c r="G124" s="29">
        <v>43219</v>
      </c>
      <c r="H124" s="29"/>
      <c r="J124" s="29">
        <v>43212</v>
      </c>
      <c r="K124" s="30"/>
    </row>
    <row r="125" spans="4:11" hidden="1">
      <c r="D125" s="17"/>
      <c r="E125" s="17"/>
      <c r="G125" s="17"/>
      <c r="H125" s="17"/>
      <c r="J125" s="29">
        <v>43213</v>
      </c>
      <c r="K125" s="30"/>
    </row>
    <row r="126" spans="4:11" hidden="1">
      <c r="D126" s="17"/>
      <c r="E126" s="17"/>
      <c r="G126" s="17"/>
      <c r="H126" s="17"/>
    </row>
    <row r="127" spans="4:11" hidden="1">
      <c r="D127" s="17"/>
      <c r="E127" s="17"/>
      <c r="G127" s="17"/>
      <c r="H127" s="17"/>
    </row>
    <row r="128" spans="4:11" hidden="1"/>
    <row r="129" spans="3:26" hidden="1">
      <c r="C129" s="30" t="s">
        <v>55</v>
      </c>
      <c r="D129" s="30"/>
      <c r="E129" s="30"/>
      <c r="F129" s="30"/>
      <c r="G129" s="30"/>
      <c r="H129" s="30"/>
      <c r="I129" s="30"/>
      <c r="J129" s="30"/>
      <c r="K129" s="30"/>
      <c r="L129" s="30"/>
      <c r="M129" s="30"/>
      <c r="N129" s="30"/>
      <c r="O129" s="30"/>
      <c r="P129" s="30"/>
      <c r="Q129" s="30"/>
      <c r="R129" s="30"/>
      <c r="S129" s="30"/>
      <c r="T129" s="30"/>
      <c r="U129" s="30"/>
      <c r="V129" s="30"/>
      <c r="W129" s="30"/>
      <c r="X129" s="30"/>
      <c r="Y129" s="30"/>
      <c r="Z129" s="30"/>
    </row>
    <row r="130" spans="3:26" hidden="1">
      <c r="D130" s="30" t="s">
        <v>42</v>
      </c>
      <c r="E130" s="30"/>
      <c r="G130" t="s">
        <v>43</v>
      </c>
      <c r="J130" t="s">
        <v>44</v>
      </c>
    </row>
    <row r="131" spans="3:26" hidden="1">
      <c r="D131" s="29">
        <v>43283</v>
      </c>
      <c r="E131" s="29"/>
      <c r="G131" s="29">
        <v>43288</v>
      </c>
      <c r="H131" s="30"/>
      <c r="J131" s="29">
        <v>43288</v>
      </c>
      <c r="K131" s="30"/>
    </row>
    <row r="132" spans="3:26" hidden="1">
      <c r="D132" s="29">
        <v>43284</v>
      </c>
      <c r="E132" s="29"/>
      <c r="G132" s="29">
        <v>43289</v>
      </c>
      <c r="H132" s="30"/>
      <c r="J132" s="29">
        <v>43289</v>
      </c>
      <c r="K132" s="30"/>
      <c r="O132" t="b">
        <f>OR((C6)=$G$131,(C6)=$G$132,(C6)=$G$133,(C6)=$G$134,(C6)=$G$135,(C6)=$G$136,(C6)=$G$137,(C6)=$G$138)*(C6)=$G$139*(C6)=$G$140*(C6)=$G$140*(C6)=$G$141*(C6)=$G$142*(C6)=$G$143*(C6)=$G$144*(C6)=$G$145*(C6)=$G$146*(C6)=$G$147*(C6)=$G$147*(C6)=$G$148*(C6)=$G$149*(C6)=$G$150*(C6)=$G$151*(C6)=$G$152*(C6)=$G$153*(C6)=$G$154*(C6)=$G$155*(C6)=$G$156*(C6)=$G$157*(C6)=$G$158*(C6)=$G$159*(C6)=$G$160*(C6)=$G$161*(C6)=$G$162*(C6)=$G$163*(C6)=$G$164*(C6)=$G$165*(C6)=$G$166*(C6)=$G$167*(C6)=$G$168*(C6)=$G$169*(C6)=$G$170*(C6)=$G$171*(C6)=$G$172*(C6)=$G$173*(C6)=$G$174*(C6)=$G$175*(C6)=$G$176*(C6)=$G$177*(C6)=$G$178*(C6)=$G$179*(C6)=$G$180*(C6)=$G$181*(C6)=$G$182*(C6)=$G$183*(C6)=$G$184*(C6)=$G$185*(C6)=$G$186*(C6)=$G$187*(C6)=$G$188*(C6)=$G$189*(C6)=$G$190</f>
        <v>0</v>
      </c>
    </row>
    <row r="133" spans="3:26" hidden="1">
      <c r="D133" s="29">
        <v>43285</v>
      </c>
      <c r="E133" s="29"/>
      <c r="G133" s="29">
        <v>43290</v>
      </c>
      <c r="H133" s="30"/>
      <c r="J133" s="29">
        <v>43290</v>
      </c>
      <c r="K133" s="30"/>
      <c r="O133" t="b">
        <f>OR((C6)=$J$131,(C6)=$J$132,(C6)=$J$133,(C6)=$J$134,(C6)=$J$135,(C6)=$J$136,(C6)=$J$137,(C6)=$J$138)*(C6)=$J$139*(C6)=$J$140*(C6)=$J$140*(C6)=$J$141*(C6)=$J$142*(C6)=$J$143*(C6)=$J$144*(C6)=$J$145*(C6)=$J$146*(C6)=$J$147*(C6)=$J$147*(C6)=$J$148*(C6)=$J$149*(C6)=$J$150*(C6)=$J$151*(C6)=$J$152*(C6)=$J$153*(C6)=$J$154*(C6)=$J$155*(C6)=$J$156*(C6)=$J$157*(C6)=$J$158*(C6)=$J$159*(C6)=$J$160*(C6)=$J$161*(C6)=$J$162*(C6)=$J$163*(C6)=$J$164*(C6)=$J$165*(C6)=$J$166*(C6)=$J$167*(C6)=$J$168*(C6)=$J$169*(C6)=$J$170*(C6)=$J$171*(C6)=$J$172*(C6)=$J$173*(C6)=$J$174*(C6)=$J$175*(C6)=$J$176*(C6)=$J$177*(C6)=$J$178*(C6)=$J$179*(C6)=$J$180*(C6)=$J$181*(C6)=$J$182*(C6)=$J$183*(C6)=$J$184*(C6)=$J$185*(C6)=$J$186*(C6)=$J$187*(C6)=$J$188*(C6)=$J$189*(C6)=$J$190</f>
        <v>0</v>
      </c>
    </row>
    <row r="134" spans="3:26" hidden="1">
      <c r="D134" s="29">
        <v>43286</v>
      </c>
      <c r="E134" s="29"/>
      <c r="G134" s="29">
        <v>43291</v>
      </c>
      <c r="H134" s="30"/>
      <c r="J134" s="29">
        <v>43291</v>
      </c>
      <c r="K134" s="30"/>
    </row>
    <row r="135" spans="3:26" hidden="1">
      <c r="D135" s="29">
        <v>43287</v>
      </c>
      <c r="E135" s="29"/>
      <c r="G135" s="29">
        <v>43292</v>
      </c>
      <c r="H135" s="30"/>
      <c r="J135" s="29">
        <v>43292</v>
      </c>
      <c r="K135" s="30"/>
    </row>
    <row r="136" spans="3:26" hidden="1">
      <c r="D136" s="29">
        <v>43288</v>
      </c>
      <c r="E136" s="29"/>
      <c r="G136" s="29">
        <v>43293</v>
      </c>
      <c r="H136" s="30"/>
      <c r="J136" s="29">
        <v>43293</v>
      </c>
      <c r="K136" s="30"/>
    </row>
    <row r="137" spans="3:26" hidden="1">
      <c r="D137" s="29">
        <v>43289</v>
      </c>
      <c r="E137" s="29"/>
      <c r="G137" s="29">
        <v>43294</v>
      </c>
      <c r="H137" s="30"/>
      <c r="J137" s="29">
        <v>43294</v>
      </c>
      <c r="K137" s="30"/>
    </row>
    <row r="138" spans="3:26" hidden="1">
      <c r="D138" s="29">
        <v>43290</v>
      </c>
      <c r="E138" s="29"/>
      <c r="G138" s="29">
        <v>43295</v>
      </c>
      <c r="H138" s="30"/>
      <c r="J138" s="29">
        <v>43295</v>
      </c>
      <c r="K138" s="30"/>
    </row>
    <row r="139" spans="3:26" hidden="1">
      <c r="D139" s="29">
        <v>43291</v>
      </c>
      <c r="E139" s="29"/>
      <c r="G139" s="29">
        <v>43296</v>
      </c>
      <c r="H139" s="30"/>
      <c r="J139" s="29">
        <v>43296</v>
      </c>
      <c r="K139" s="30"/>
    </row>
    <row r="140" spans="3:26" hidden="1">
      <c r="D140" s="29">
        <v>43292</v>
      </c>
      <c r="E140" s="29"/>
      <c r="G140" s="29">
        <v>43297</v>
      </c>
      <c r="H140" s="30"/>
      <c r="J140" s="29">
        <v>43297</v>
      </c>
      <c r="K140" s="30"/>
    </row>
    <row r="141" spans="3:26" hidden="1">
      <c r="D141" s="29">
        <v>43293</v>
      </c>
      <c r="E141" s="29"/>
      <c r="G141" s="29">
        <v>43298</v>
      </c>
      <c r="H141" s="30"/>
      <c r="J141" s="29">
        <v>43298</v>
      </c>
      <c r="K141" s="30"/>
    </row>
    <row r="142" spans="3:26" hidden="1">
      <c r="D142" s="29">
        <v>43294</v>
      </c>
      <c r="E142" s="29"/>
      <c r="G142" s="29">
        <v>43299</v>
      </c>
      <c r="H142" s="30"/>
      <c r="J142" s="29">
        <v>43299</v>
      </c>
      <c r="K142" s="30"/>
    </row>
    <row r="143" spans="3:26" hidden="1">
      <c r="D143" s="29">
        <v>43295</v>
      </c>
      <c r="E143" s="29"/>
      <c r="G143" s="29">
        <v>43300</v>
      </c>
      <c r="H143" s="30"/>
      <c r="J143" s="29">
        <v>43300</v>
      </c>
      <c r="K143" s="30"/>
    </row>
    <row r="144" spans="3:26" hidden="1">
      <c r="D144" s="29">
        <v>43296</v>
      </c>
      <c r="E144" s="29"/>
      <c r="G144" s="29">
        <v>43301</v>
      </c>
      <c r="H144" s="30"/>
      <c r="J144" s="29">
        <v>43301</v>
      </c>
      <c r="K144" s="30"/>
    </row>
    <row r="145" spans="4:11" hidden="1">
      <c r="D145" s="29">
        <v>43297</v>
      </c>
      <c r="E145" s="29"/>
      <c r="G145" s="29">
        <v>43302</v>
      </c>
      <c r="H145" s="30"/>
      <c r="J145" s="29">
        <v>43302</v>
      </c>
      <c r="K145" s="30"/>
    </row>
    <row r="146" spans="4:11" hidden="1">
      <c r="D146" s="29">
        <v>43298</v>
      </c>
      <c r="E146" s="29"/>
      <c r="G146" s="29">
        <v>43303</v>
      </c>
      <c r="H146" s="30"/>
      <c r="J146" s="29">
        <v>43303</v>
      </c>
      <c r="K146" s="30"/>
    </row>
    <row r="147" spans="4:11" hidden="1">
      <c r="D147" s="29">
        <v>43299</v>
      </c>
      <c r="E147" s="29"/>
      <c r="G147" s="29">
        <v>43304</v>
      </c>
      <c r="H147" s="30"/>
      <c r="J147" s="29">
        <v>43304</v>
      </c>
      <c r="K147" s="30"/>
    </row>
    <row r="148" spans="4:11" hidden="1">
      <c r="D148" s="29">
        <v>43300</v>
      </c>
      <c r="E148" s="29"/>
      <c r="G148" s="29">
        <v>43305</v>
      </c>
      <c r="H148" s="30"/>
      <c r="J148" s="29">
        <v>43305</v>
      </c>
      <c r="K148" s="30"/>
    </row>
    <row r="149" spans="4:11" hidden="1">
      <c r="D149" s="29">
        <v>43301</v>
      </c>
      <c r="E149" s="29"/>
      <c r="G149" s="29">
        <v>43306</v>
      </c>
      <c r="H149" s="30"/>
      <c r="J149" s="29">
        <v>43306</v>
      </c>
      <c r="K149" s="30"/>
    </row>
    <row r="150" spans="4:11" hidden="1">
      <c r="D150" s="29">
        <v>43302</v>
      </c>
      <c r="E150" s="29"/>
      <c r="G150" s="29">
        <v>43307</v>
      </c>
      <c r="H150" s="30"/>
      <c r="J150" s="29">
        <v>43307</v>
      </c>
      <c r="K150" s="30"/>
    </row>
    <row r="151" spans="4:11" hidden="1">
      <c r="D151" s="29">
        <v>43303</v>
      </c>
      <c r="E151" s="29"/>
      <c r="G151" s="29">
        <v>43308</v>
      </c>
      <c r="H151" s="30"/>
      <c r="J151" s="29">
        <v>43308</v>
      </c>
      <c r="K151" s="30"/>
    </row>
    <row r="152" spans="4:11" hidden="1">
      <c r="D152" s="29">
        <v>43304</v>
      </c>
      <c r="E152" s="29"/>
      <c r="G152" s="29">
        <v>43309</v>
      </c>
      <c r="H152" s="30"/>
      <c r="J152" s="29">
        <v>43309</v>
      </c>
      <c r="K152" s="30"/>
    </row>
    <row r="153" spans="4:11" hidden="1">
      <c r="D153" s="29">
        <v>43305</v>
      </c>
      <c r="E153" s="29"/>
      <c r="G153" s="29">
        <v>43310</v>
      </c>
      <c r="H153" s="30"/>
      <c r="J153" s="29">
        <v>43310</v>
      </c>
      <c r="K153" s="30"/>
    </row>
    <row r="154" spans="4:11" hidden="1">
      <c r="D154" s="29">
        <v>43306</v>
      </c>
      <c r="E154" s="29"/>
      <c r="G154" s="29">
        <v>43311</v>
      </c>
      <c r="H154" s="30"/>
      <c r="J154" s="29">
        <v>43311</v>
      </c>
      <c r="K154" s="30"/>
    </row>
    <row r="155" spans="4:11" hidden="1">
      <c r="D155" s="29">
        <v>43307</v>
      </c>
      <c r="E155" s="29"/>
      <c r="G155" s="29">
        <v>43312</v>
      </c>
      <c r="H155" s="30"/>
      <c r="J155" s="29">
        <v>43312</v>
      </c>
      <c r="K155" s="30"/>
    </row>
    <row r="156" spans="4:11" hidden="1">
      <c r="D156" s="29">
        <v>43308</v>
      </c>
      <c r="E156" s="29"/>
      <c r="G156" s="29">
        <v>43313</v>
      </c>
      <c r="H156" s="30"/>
      <c r="J156" s="29">
        <v>43313</v>
      </c>
      <c r="K156" s="30"/>
    </row>
    <row r="157" spans="4:11" hidden="1">
      <c r="D157" s="29">
        <v>43309</v>
      </c>
      <c r="E157" s="29"/>
      <c r="G157" s="29">
        <v>43314</v>
      </c>
      <c r="H157" s="30"/>
      <c r="J157" s="29">
        <v>43314</v>
      </c>
      <c r="K157" s="30"/>
    </row>
    <row r="158" spans="4:11" hidden="1">
      <c r="D158" s="29">
        <v>43310</v>
      </c>
      <c r="E158" s="29"/>
      <c r="G158" s="29">
        <v>43315</v>
      </c>
      <c r="H158" s="30"/>
      <c r="J158" s="29">
        <v>43315</v>
      </c>
      <c r="K158" s="30"/>
    </row>
    <row r="159" spans="4:11" hidden="1">
      <c r="D159" s="29">
        <v>43311</v>
      </c>
      <c r="E159" s="29"/>
      <c r="G159" s="29">
        <v>43316</v>
      </c>
      <c r="H159" s="30"/>
      <c r="J159" s="29">
        <v>43316</v>
      </c>
      <c r="K159" s="30"/>
    </row>
    <row r="160" spans="4:11" hidden="1">
      <c r="D160" s="29">
        <v>43312</v>
      </c>
      <c r="E160" s="29"/>
      <c r="G160" s="29">
        <v>43317</v>
      </c>
      <c r="H160" s="30"/>
      <c r="J160" s="29">
        <v>43317</v>
      </c>
      <c r="K160" s="30"/>
    </row>
    <row r="161" spans="4:11" hidden="1">
      <c r="D161" s="29">
        <v>43313</v>
      </c>
      <c r="E161" s="29"/>
      <c r="G161" s="29">
        <v>43318</v>
      </c>
      <c r="H161" s="30"/>
      <c r="J161" s="29">
        <v>43318</v>
      </c>
      <c r="K161" s="30"/>
    </row>
    <row r="162" spans="4:11" hidden="1">
      <c r="D162" s="29">
        <v>43314</v>
      </c>
      <c r="E162" s="29"/>
      <c r="G162" s="29">
        <v>43319</v>
      </c>
      <c r="H162" s="30"/>
      <c r="J162" s="29">
        <v>43319</v>
      </c>
      <c r="K162" s="30"/>
    </row>
    <row r="163" spans="4:11" hidden="1">
      <c r="D163" s="29">
        <v>43315</v>
      </c>
      <c r="E163" s="29"/>
      <c r="G163" s="29">
        <v>43320</v>
      </c>
      <c r="H163" s="30"/>
      <c r="J163" s="29">
        <v>43320</v>
      </c>
      <c r="K163" s="30"/>
    </row>
    <row r="164" spans="4:11" hidden="1">
      <c r="D164" s="29">
        <v>43316</v>
      </c>
      <c r="E164" s="29"/>
      <c r="G164" s="29">
        <v>43321</v>
      </c>
      <c r="H164" s="30"/>
      <c r="J164" s="29">
        <v>43321</v>
      </c>
      <c r="K164" s="30"/>
    </row>
    <row r="165" spans="4:11" hidden="1">
      <c r="D165" s="29">
        <v>43317</v>
      </c>
      <c r="E165" s="29"/>
      <c r="G165" s="29">
        <v>43322</v>
      </c>
      <c r="H165" s="30"/>
      <c r="J165" s="29">
        <v>43322</v>
      </c>
      <c r="K165" s="30"/>
    </row>
    <row r="166" spans="4:11" hidden="1">
      <c r="D166" s="29">
        <v>43318</v>
      </c>
      <c r="E166" s="29"/>
      <c r="G166" s="29">
        <v>43323</v>
      </c>
      <c r="H166" s="30"/>
      <c r="J166" s="29">
        <v>43323</v>
      </c>
      <c r="K166" s="30"/>
    </row>
    <row r="167" spans="4:11" hidden="1">
      <c r="D167" s="29">
        <v>43319</v>
      </c>
      <c r="E167" s="29"/>
      <c r="G167" s="29">
        <v>43324</v>
      </c>
      <c r="H167" s="30"/>
      <c r="J167" s="29">
        <v>43324</v>
      </c>
      <c r="K167" s="30"/>
    </row>
    <row r="168" spans="4:11" hidden="1">
      <c r="D168" s="29">
        <v>43320</v>
      </c>
      <c r="E168" s="29"/>
      <c r="G168" s="29">
        <v>43325</v>
      </c>
      <c r="H168" s="30"/>
      <c r="J168" s="29">
        <v>43325</v>
      </c>
      <c r="K168" s="30"/>
    </row>
    <row r="169" spans="4:11" hidden="1">
      <c r="D169" s="29">
        <v>43321</v>
      </c>
      <c r="E169" s="29"/>
      <c r="G169" s="29">
        <v>43326</v>
      </c>
      <c r="H169" s="30"/>
      <c r="J169" s="29">
        <v>43326</v>
      </c>
      <c r="K169" s="30"/>
    </row>
    <row r="170" spans="4:11" hidden="1">
      <c r="D170" s="29">
        <v>43322</v>
      </c>
      <c r="E170" s="29"/>
      <c r="G170" s="29">
        <v>43327</v>
      </c>
      <c r="H170" s="30"/>
      <c r="J170" s="29">
        <v>43327</v>
      </c>
      <c r="K170" s="30"/>
    </row>
    <row r="171" spans="4:11" hidden="1">
      <c r="D171" s="29">
        <v>43323</v>
      </c>
      <c r="E171" s="29"/>
      <c r="G171" s="29">
        <v>43328</v>
      </c>
      <c r="H171" s="30"/>
      <c r="J171" s="29">
        <v>43328</v>
      </c>
      <c r="K171" s="30"/>
    </row>
    <row r="172" spans="4:11" hidden="1">
      <c r="D172" s="29">
        <v>43324</v>
      </c>
      <c r="E172" s="29"/>
      <c r="G172" s="29">
        <v>43329</v>
      </c>
      <c r="H172" s="30"/>
      <c r="J172" s="29">
        <v>43329</v>
      </c>
      <c r="K172" s="30"/>
    </row>
    <row r="173" spans="4:11" hidden="1">
      <c r="D173" s="29">
        <v>43325</v>
      </c>
      <c r="E173" s="29"/>
      <c r="G173" s="29">
        <v>43330</v>
      </c>
      <c r="H173" s="30"/>
      <c r="J173" s="29">
        <v>43330</v>
      </c>
      <c r="K173" s="30"/>
    </row>
    <row r="174" spans="4:11" hidden="1">
      <c r="D174" s="29">
        <v>43326</v>
      </c>
      <c r="E174" s="29"/>
      <c r="G174" s="29">
        <v>43331</v>
      </c>
      <c r="H174" s="30"/>
      <c r="J174" s="29">
        <v>43331</v>
      </c>
      <c r="K174" s="30"/>
    </row>
    <row r="175" spans="4:11" hidden="1">
      <c r="D175" s="29">
        <v>43327</v>
      </c>
      <c r="E175" s="29"/>
      <c r="G175" s="29">
        <v>43332</v>
      </c>
      <c r="H175" s="30"/>
      <c r="J175" s="29">
        <v>43332</v>
      </c>
      <c r="K175" s="30"/>
    </row>
    <row r="176" spans="4:11" hidden="1">
      <c r="D176" s="29">
        <v>43328</v>
      </c>
      <c r="E176" s="29"/>
      <c r="G176" s="29">
        <v>43333</v>
      </c>
      <c r="H176" s="30"/>
      <c r="J176" s="29">
        <v>43333</v>
      </c>
      <c r="K176" s="30"/>
    </row>
    <row r="177" spans="4:11" hidden="1">
      <c r="D177" s="29">
        <v>43329</v>
      </c>
      <c r="E177" s="29"/>
      <c r="G177" s="29">
        <v>43334</v>
      </c>
      <c r="H177" s="30"/>
      <c r="J177" s="29">
        <v>43334</v>
      </c>
      <c r="K177" s="30"/>
    </row>
    <row r="178" spans="4:11" hidden="1">
      <c r="D178" s="29">
        <v>43330</v>
      </c>
      <c r="E178" s="29"/>
      <c r="G178" s="29">
        <v>43335</v>
      </c>
      <c r="H178" s="30"/>
      <c r="J178" s="29">
        <v>43335</v>
      </c>
      <c r="K178" s="30"/>
    </row>
    <row r="179" spans="4:11" hidden="1">
      <c r="D179" s="29">
        <v>43331</v>
      </c>
      <c r="E179" s="29"/>
      <c r="G179" s="29">
        <v>43336</v>
      </c>
      <c r="H179" s="30"/>
      <c r="J179" s="29">
        <v>43336</v>
      </c>
      <c r="K179" s="30"/>
    </row>
    <row r="180" spans="4:11" hidden="1">
      <c r="D180" s="29">
        <v>43332</v>
      </c>
      <c r="E180" s="29"/>
      <c r="G180" s="29">
        <v>43337</v>
      </c>
      <c r="H180" s="30"/>
      <c r="J180" s="29">
        <v>43337</v>
      </c>
      <c r="K180" s="30"/>
    </row>
    <row r="181" spans="4:11" hidden="1">
      <c r="D181" s="29">
        <v>43333</v>
      </c>
      <c r="E181" s="29"/>
      <c r="G181" s="29">
        <v>43338</v>
      </c>
      <c r="H181" s="30"/>
      <c r="J181" s="29">
        <v>43338</v>
      </c>
      <c r="K181" s="30"/>
    </row>
    <row r="182" spans="4:11" hidden="1">
      <c r="D182" s="29">
        <v>43334</v>
      </c>
      <c r="E182" s="29"/>
      <c r="G182" s="29">
        <v>43339</v>
      </c>
      <c r="H182" s="30"/>
      <c r="J182" s="29">
        <v>43339</v>
      </c>
      <c r="K182" s="30"/>
    </row>
    <row r="183" spans="4:11" hidden="1">
      <c r="D183" s="29">
        <v>43335</v>
      </c>
      <c r="E183" s="29"/>
      <c r="G183" s="29">
        <v>43340</v>
      </c>
      <c r="H183" s="30"/>
      <c r="J183" s="29">
        <v>43340</v>
      </c>
      <c r="K183" s="30"/>
    </row>
    <row r="184" spans="4:11" hidden="1">
      <c r="D184" s="29">
        <v>43336</v>
      </c>
      <c r="E184" s="29"/>
      <c r="G184" s="29">
        <v>43341</v>
      </c>
      <c r="H184" s="30"/>
      <c r="J184" s="29">
        <v>43341</v>
      </c>
      <c r="K184" s="30"/>
    </row>
    <row r="185" spans="4:11" hidden="1">
      <c r="G185" s="29">
        <v>43342</v>
      </c>
      <c r="H185" s="30"/>
      <c r="J185" s="29">
        <v>43342</v>
      </c>
      <c r="K185" s="30"/>
    </row>
    <row r="186" spans="4:11" hidden="1">
      <c r="G186" s="29">
        <v>43343</v>
      </c>
      <c r="H186" s="30"/>
      <c r="J186" s="29">
        <v>43343</v>
      </c>
      <c r="K186" s="30"/>
    </row>
    <row r="187" spans="4:11" hidden="1">
      <c r="G187" s="29">
        <v>43344</v>
      </c>
      <c r="H187" s="30"/>
      <c r="J187" s="29">
        <v>43344</v>
      </c>
      <c r="K187" s="30"/>
    </row>
    <row r="188" spans="4:11" hidden="1">
      <c r="G188" s="29">
        <v>43345</v>
      </c>
      <c r="H188" s="30"/>
      <c r="J188" s="29">
        <v>43345</v>
      </c>
      <c r="K188" s="30"/>
    </row>
    <row r="189" spans="4:11" hidden="1">
      <c r="G189" s="29">
        <v>43346</v>
      </c>
      <c r="H189" s="30"/>
      <c r="J189" s="29">
        <v>43346</v>
      </c>
      <c r="K189" s="30"/>
    </row>
    <row r="190" spans="4:11" hidden="1">
      <c r="G190" s="29">
        <v>43347</v>
      </c>
      <c r="H190" s="30"/>
      <c r="J190" s="29">
        <v>43347</v>
      </c>
      <c r="K190" s="30"/>
    </row>
  </sheetData>
  <mergeCells count="326">
    <mergeCell ref="B12:B14"/>
    <mergeCell ref="AH12:AH14"/>
    <mergeCell ref="B15:B17"/>
    <mergeCell ref="AH15:AH17"/>
    <mergeCell ref="B9:B11"/>
    <mergeCell ref="AH9:AH11"/>
    <mergeCell ref="B45:B47"/>
    <mergeCell ref="AH45:AH47"/>
    <mergeCell ref="B48:B50"/>
    <mergeCell ref="AH48:AH50"/>
    <mergeCell ref="B30:B32"/>
    <mergeCell ref="AH30:AH32"/>
    <mergeCell ref="B33:B35"/>
    <mergeCell ref="AH33:AH35"/>
    <mergeCell ref="B27:B29"/>
    <mergeCell ref="AH27:AH29"/>
    <mergeCell ref="B36:B38"/>
    <mergeCell ref="AH36:AH38"/>
    <mergeCell ref="B39:B41"/>
    <mergeCell ref="AH39:AH41"/>
    <mergeCell ref="B42:B44"/>
    <mergeCell ref="AH42:AH44"/>
    <mergeCell ref="B18:B20"/>
    <mergeCell ref="AH18:AH20"/>
    <mergeCell ref="B21:B23"/>
    <mergeCell ref="AH21:AH23"/>
    <mergeCell ref="B24:B26"/>
    <mergeCell ref="AH24:AH26"/>
    <mergeCell ref="D67:F67"/>
    <mergeCell ref="D68:F68"/>
    <mergeCell ref="D69:F69"/>
    <mergeCell ref="D70:G70"/>
    <mergeCell ref="D71:G71"/>
    <mergeCell ref="D72:G72"/>
    <mergeCell ref="B51:B53"/>
    <mergeCell ref="AH51:AH53"/>
    <mergeCell ref="C61:Z61"/>
    <mergeCell ref="D64:F64"/>
    <mergeCell ref="D65:F65"/>
    <mergeCell ref="D66:F66"/>
    <mergeCell ref="O79:AL79"/>
    <mergeCell ref="D80:E80"/>
    <mergeCell ref="G80:H80"/>
    <mergeCell ref="J80:K80"/>
    <mergeCell ref="C76:Z76"/>
    <mergeCell ref="D77:E77"/>
    <mergeCell ref="D78:E78"/>
    <mergeCell ref="G78:H78"/>
    <mergeCell ref="J78:K78"/>
    <mergeCell ref="O78:AL78"/>
    <mergeCell ref="D81:E81"/>
    <mergeCell ref="G81:H81"/>
    <mergeCell ref="J81:K81"/>
    <mergeCell ref="D82:E82"/>
    <mergeCell ref="G82:H82"/>
    <mergeCell ref="J82:K82"/>
    <mergeCell ref="D79:E79"/>
    <mergeCell ref="G79:H79"/>
    <mergeCell ref="J79:K79"/>
    <mergeCell ref="C86:Z86"/>
    <mergeCell ref="D87:E87"/>
    <mergeCell ref="D88:E88"/>
    <mergeCell ref="G88:H88"/>
    <mergeCell ref="J88:K88"/>
    <mergeCell ref="O88:AL88"/>
    <mergeCell ref="D83:E83"/>
    <mergeCell ref="G83:H83"/>
    <mergeCell ref="J83:K83"/>
    <mergeCell ref="D84:E84"/>
    <mergeCell ref="G84:H84"/>
    <mergeCell ref="J84:K84"/>
    <mergeCell ref="D91:E91"/>
    <mergeCell ref="G91:H91"/>
    <mergeCell ref="J91:K91"/>
    <mergeCell ref="D92:E92"/>
    <mergeCell ref="G92:H92"/>
    <mergeCell ref="J92:K92"/>
    <mergeCell ref="D89:E89"/>
    <mergeCell ref="G89:H89"/>
    <mergeCell ref="J89:K89"/>
    <mergeCell ref="D90:E90"/>
    <mergeCell ref="G90:H90"/>
    <mergeCell ref="J90:K90"/>
    <mergeCell ref="G96:H96"/>
    <mergeCell ref="J96:K96"/>
    <mergeCell ref="G97:H97"/>
    <mergeCell ref="J97:K97"/>
    <mergeCell ref="G98:H98"/>
    <mergeCell ref="J98:K98"/>
    <mergeCell ref="G93:H93"/>
    <mergeCell ref="J93:K93"/>
    <mergeCell ref="G94:H94"/>
    <mergeCell ref="J94:K94"/>
    <mergeCell ref="G95:H95"/>
    <mergeCell ref="J95:K95"/>
    <mergeCell ref="G102:H102"/>
    <mergeCell ref="J102:K102"/>
    <mergeCell ref="G103:H103"/>
    <mergeCell ref="J103:K103"/>
    <mergeCell ref="J104:K104"/>
    <mergeCell ref="C107:Z107"/>
    <mergeCell ref="G99:H99"/>
    <mergeCell ref="J99:K99"/>
    <mergeCell ref="G100:H100"/>
    <mergeCell ref="J100:K100"/>
    <mergeCell ref="G101:H101"/>
    <mergeCell ref="J101:K101"/>
    <mergeCell ref="D111:E111"/>
    <mergeCell ref="G111:H111"/>
    <mergeCell ref="J111:K111"/>
    <mergeCell ref="D112:E112"/>
    <mergeCell ref="G112:H112"/>
    <mergeCell ref="J112:K112"/>
    <mergeCell ref="D108:E108"/>
    <mergeCell ref="D109:E109"/>
    <mergeCell ref="G109:H109"/>
    <mergeCell ref="J109:K109"/>
    <mergeCell ref="D110:E110"/>
    <mergeCell ref="G110:H110"/>
    <mergeCell ref="J110:K110"/>
    <mergeCell ref="D115:E115"/>
    <mergeCell ref="G115:H115"/>
    <mergeCell ref="J115:K115"/>
    <mergeCell ref="D116:E116"/>
    <mergeCell ref="G116:H116"/>
    <mergeCell ref="J116:K116"/>
    <mergeCell ref="D113:E113"/>
    <mergeCell ref="G113:H113"/>
    <mergeCell ref="J113:K113"/>
    <mergeCell ref="D114:E114"/>
    <mergeCell ref="G114:H114"/>
    <mergeCell ref="J114:K114"/>
    <mergeCell ref="G120:H120"/>
    <mergeCell ref="J120:K120"/>
    <mergeCell ref="G121:H121"/>
    <mergeCell ref="J121:K121"/>
    <mergeCell ref="G122:H122"/>
    <mergeCell ref="J122:K122"/>
    <mergeCell ref="D117:E117"/>
    <mergeCell ref="G117:H117"/>
    <mergeCell ref="J117:K117"/>
    <mergeCell ref="G118:H118"/>
    <mergeCell ref="J118:K118"/>
    <mergeCell ref="G119:H119"/>
    <mergeCell ref="J119:K119"/>
    <mergeCell ref="D130:E130"/>
    <mergeCell ref="D131:E131"/>
    <mergeCell ref="G131:H131"/>
    <mergeCell ref="J131:K131"/>
    <mergeCell ref="D132:E132"/>
    <mergeCell ref="G132:H132"/>
    <mergeCell ref="J132:K132"/>
    <mergeCell ref="G123:H123"/>
    <mergeCell ref="J123:K123"/>
    <mergeCell ref="G124:H124"/>
    <mergeCell ref="J124:K124"/>
    <mergeCell ref="J125:K125"/>
    <mergeCell ref="C129:Z129"/>
    <mergeCell ref="D135:E135"/>
    <mergeCell ref="G135:H135"/>
    <mergeCell ref="J135:K135"/>
    <mergeCell ref="D136:E136"/>
    <mergeCell ref="G136:H136"/>
    <mergeCell ref="J136:K136"/>
    <mergeCell ref="D133:E133"/>
    <mergeCell ref="G133:H133"/>
    <mergeCell ref="J133:K133"/>
    <mergeCell ref="D134:E134"/>
    <mergeCell ref="G134:H134"/>
    <mergeCell ref="J134:K134"/>
    <mergeCell ref="D139:E139"/>
    <mergeCell ref="G139:H139"/>
    <mergeCell ref="J139:K139"/>
    <mergeCell ref="D140:E140"/>
    <mergeCell ref="G140:H140"/>
    <mergeCell ref="J140:K140"/>
    <mergeCell ref="D137:E137"/>
    <mergeCell ref="G137:H137"/>
    <mergeCell ref="J137:K137"/>
    <mergeCell ref="D138:E138"/>
    <mergeCell ref="G138:H138"/>
    <mergeCell ref="J138:K138"/>
    <mergeCell ref="D143:E143"/>
    <mergeCell ref="G143:H143"/>
    <mergeCell ref="J143:K143"/>
    <mergeCell ref="D144:E144"/>
    <mergeCell ref="G144:H144"/>
    <mergeCell ref="J144:K144"/>
    <mergeCell ref="D141:E141"/>
    <mergeCell ref="G141:H141"/>
    <mergeCell ref="J141:K141"/>
    <mergeCell ref="D142:E142"/>
    <mergeCell ref="G142:H142"/>
    <mergeCell ref="J142:K142"/>
    <mergeCell ref="D147:E147"/>
    <mergeCell ref="G147:H147"/>
    <mergeCell ref="J147:K147"/>
    <mergeCell ref="D148:E148"/>
    <mergeCell ref="G148:H148"/>
    <mergeCell ref="J148:K148"/>
    <mergeCell ref="D145:E145"/>
    <mergeCell ref="G145:H145"/>
    <mergeCell ref="J145:K145"/>
    <mergeCell ref="D146:E146"/>
    <mergeCell ref="G146:H146"/>
    <mergeCell ref="J146:K146"/>
    <mergeCell ref="D151:E151"/>
    <mergeCell ref="G151:H151"/>
    <mergeCell ref="J151:K151"/>
    <mergeCell ref="D152:E152"/>
    <mergeCell ref="G152:H152"/>
    <mergeCell ref="J152:K152"/>
    <mergeCell ref="D149:E149"/>
    <mergeCell ref="G149:H149"/>
    <mergeCell ref="J149:K149"/>
    <mergeCell ref="D150:E150"/>
    <mergeCell ref="G150:H150"/>
    <mergeCell ref="J150:K150"/>
    <mergeCell ref="D155:E155"/>
    <mergeCell ref="G155:H155"/>
    <mergeCell ref="J155:K155"/>
    <mergeCell ref="D156:E156"/>
    <mergeCell ref="G156:H156"/>
    <mergeCell ref="J156:K156"/>
    <mergeCell ref="D153:E153"/>
    <mergeCell ref="G153:H153"/>
    <mergeCell ref="J153:K153"/>
    <mergeCell ref="D154:E154"/>
    <mergeCell ref="G154:H154"/>
    <mergeCell ref="J154:K154"/>
    <mergeCell ref="D159:E159"/>
    <mergeCell ref="G159:H159"/>
    <mergeCell ref="J159:K159"/>
    <mergeCell ref="D160:E160"/>
    <mergeCell ref="G160:H160"/>
    <mergeCell ref="J160:K160"/>
    <mergeCell ref="D157:E157"/>
    <mergeCell ref="G157:H157"/>
    <mergeCell ref="J157:K157"/>
    <mergeCell ref="D158:E158"/>
    <mergeCell ref="G158:H158"/>
    <mergeCell ref="J158:K158"/>
    <mergeCell ref="D163:E163"/>
    <mergeCell ref="G163:H163"/>
    <mergeCell ref="J163:K163"/>
    <mergeCell ref="D164:E164"/>
    <mergeCell ref="G164:H164"/>
    <mergeCell ref="J164:K164"/>
    <mergeCell ref="D161:E161"/>
    <mergeCell ref="G161:H161"/>
    <mergeCell ref="J161:K161"/>
    <mergeCell ref="D162:E162"/>
    <mergeCell ref="G162:H162"/>
    <mergeCell ref="J162:K162"/>
    <mergeCell ref="D167:E167"/>
    <mergeCell ref="G167:H167"/>
    <mergeCell ref="J167:K167"/>
    <mergeCell ref="D168:E168"/>
    <mergeCell ref="G168:H168"/>
    <mergeCell ref="J168:K168"/>
    <mergeCell ref="D165:E165"/>
    <mergeCell ref="G165:H165"/>
    <mergeCell ref="J165:K165"/>
    <mergeCell ref="D166:E166"/>
    <mergeCell ref="G166:H166"/>
    <mergeCell ref="J166:K166"/>
    <mergeCell ref="D171:E171"/>
    <mergeCell ref="G171:H171"/>
    <mergeCell ref="J171:K171"/>
    <mergeCell ref="D172:E172"/>
    <mergeCell ref="G172:H172"/>
    <mergeCell ref="J172:K172"/>
    <mergeCell ref="D169:E169"/>
    <mergeCell ref="G169:H169"/>
    <mergeCell ref="J169:K169"/>
    <mergeCell ref="D170:E170"/>
    <mergeCell ref="G170:H170"/>
    <mergeCell ref="J170:K170"/>
    <mergeCell ref="D175:E175"/>
    <mergeCell ref="G175:H175"/>
    <mergeCell ref="J175:K175"/>
    <mergeCell ref="D176:E176"/>
    <mergeCell ref="G176:H176"/>
    <mergeCell ref="J176:K176"/>
    <mergeCell ref="D173:E173"/>
    <mergeCell ref="G173:H173"/>
    <mergeCell ref="J173:K173"/>
    <mergeCell ref="D174:E174"/>
    <mergeCell ref="G174:H174"/>
    <mergeCell ref="J174:K174"/>
    <mergeCell ref="D179:E179"/>
    <mergeCell ref="G179:H179"/>
    <mergeCell ref="J179:K179"/>
    <mergeCell ref="D180:E180"/>
    <mergeCell ref="G180:H180"/>
    <mergeCell ref="J180:K180"/>
    <mergeCell ref="D177:E177"/>
    <mergeCell ref="G177:H177"/>
    <mergeCell ref="J177:K177"/>
    <mergeCell ref="D178:E178"/>
    <mergeCell ref="G178:H178"/>
    <mergeCell ref="J178:K178"/>
    <mergeCell ref="D183:E183"/>
    <mergeCell ref="G183:H183"/>
    <mergeCell ref="J183:K183"/>
    <mergeCell ref="D184:E184"/>
    <mergeCell ref="G184:H184"/>
    <mergeCell ref="J184:K184"/>
    <mergeCell ref="D181:E181"/>
    <mergeCell ref="G181:H181"/>
    <mergeCell ref="J181:K181"/>
    <mergeCell ref="D182:E182"/>
    <mergeCell ref="G182:H182"/>
    <mergeCell ref="J182:K182"/>
    <mergeCell ref="G188:H188"/>
    <mergeCell ref="J188:K188"/>
    <mergeCell ref="G189:H189"/>
    <mergeCell ref="J189:K189"/>
    <mergeCell ref="G190:H190"/>
    <mergeCell ref="J190:K190"/>
    <mergeCell ref="G185:H185"/>
    <mergeCell ref="J185:K185"/>
    <mergeCell ref="G186:H186"/>
    <mergeCell ref="J186:K186"/>
    <mergeCell ref="G187:H187"/>
    <mergeCell ref="J187:K187"/>
  </mergeCells>
  <conditionalFormatting sqref="C5:AG5">
    <cfRule type="expression" dxfId="300" priority="9" stopIfTrue="1">
      <formula>OR((C6)=$D$64,(C6)=$D$65,(C6)=$D$66,(C6)=$D$67,(C6)=$D$68,(C6)=$D$69,(C6)=$D$70,(C6)=$D$71,(C6)=$D$72)</formula>
    </cfRule>
    <cfRule type="expression" dxfId="299" priority="21" stopIfTrue="1">
      <formula>IF(OR((C5)="S",(C5)="D"),1,0)</formula>
    </cfRule>
  </conditionalFormatting>
  <conditionalFormatting sqref="C21:AG29 C9:AG14">
    <cfRule type="expression" dxfId="298" priority="20" stopIfTrue="1">
      <formula>IF(OR((C$5)="S",(C$5)="D"),1,0)</formula>
    </cfRule>
  </conditionalFormatting>
  <conditionalFormatting sqref="C15:AG17">
    <cfRule type="expression" dxfId="297" priority="19" stopIfTrue="1">
      <formula>IF(OR((C$5)="S",(C$5)="D"),1,0)</formula>
    </cfRule>
  </conditionalFormatting>
  <conditionalFormatting sqref="C18:AG20">
    <cfRule type="expression" dxfId="296" priority="18" stopIfTrue="1">
      <formula>IF(OR((C$5)="S",(C$5)="D"),1,0)</formula>
    </cfRule>
  </conditionalFormatting>
  <conditionalFormatting sqref="C30:AG32">
    <cfRule type="expression" dxfId="295" priority="17" stopIfTrue="1">
      <formula>IF(OR((C$5)="S",(C$5)="D"),1,0)</formula>
    </cfRule>
  </conditionalFormatting>
  <conditionalFormatting sqref="C33:AG35">
    <cfRule type="expression" dxfId="294" priority="16" stopIfTrue="1">
      <formula>IF(OR((C$5)="S",(C$5)="D"),1,0)</formula>
    </cfRule>
  </conditionalFormatting>
  <conditionalFormatting sqref="C36:AG38">
    <cfRule type="expression" dxfId="293" priority="15" stopIfTrue="1">
      <formula>IF(OR((C$5)="S",(C$5)="D"),1,0)</formula>
    </cfRule>
  </conditionalFormatting>
  <conditionalFormatting sqref="C39:AG41">
    <cfRule type="expression" dxfId="292" priority="14" stopIfTrue="1">
      <formula>IF(OR((C$5)="S",(C$5)="D"),1,0)</formula>
    </cfRule>
  </conditionalFormatting>
  <conditionalFormatting sqref="C42:AG44">
    <cfRule type="expression" dxfId="291" priority="13" stopIfTrue="1">
      <formula>IF(OR((C$5)="S",(C$5)="D"),1,0)</formula>
    </cfRule>
  </conditionalFormatting>
  <conditionalFormatting sqref="C45:AG47">
    <cfRule type="expression" dxfId="290" priority="12" stopIfTrue="1">
      <formula>IF(OR((C$5)="S",(C$5)="D"),1,0)</formula>
    </cfRule>
  </conditionalFormatting>
  <conditionalFormatting sqref="C48:AG50">
    <cfRule type="expression" dxfId="289" priority="11" stopIfTrue="1">
      <formula>IF(OR((C$5)="S",(C$5)="D"),1,0)</formula>
    </cfRule>
  </conditionalFormatting>
  <conditionalFormatting sqref="C51:AG53">
    <cfRule type="expression" dxfId="288" priority="10" stopIfTrue="1">
      <formula>IF(OR((C$5)="S",(C$5)="D"),1,0)</formula>
    </cfRule>
  </conditionalFormatting>
  <conditionalFormatting sqref="C8:AG8">
    <cfRule type="expression" dxfId="287" priority="2" stopIfTrue="1">
      <formula>OR((C6)=$G$131,(C6)=$G$132,(C6)=$G$133,(C6)=$G$134,(C6)=$G$135,(C6)=$G$136,(C6)=$G$137,(C6)=$G$138)*(C6)=$G$139*(C6)=$G$140*(C6)=$G$140*(C6)=$G$141*(C6)=$G$142*(C6)=$G$143*(C6)=$G$144*(C6)=$G$145*(C6)=$G$146*(C6)=$G$147*(C6)=$G$147*(C6)=$G$148*(C6)=$G$149*(C6)=$G$150*(C6)=$G$151*(C6)=$G$152*(C6)=$G$153*(C6)=$G$154*(C6)=$G$155*(C6)=$G$156*(C6)=$G$157*(C6)=$G$158*(C6)=$G$159*(C6)=$G$160*(C6)=$G$161*(C6)=$G$162*(C6)=$G$163*(C6)=$G$164*(C6)=$G$165*(C6)=$G$166*(C6)=$G$167*(C6)=$G$168*(C6)=$G$169*(C6)=$G$170*(C6)=$G$171*(C6)=$G$172*(C6)=$G$173*(C6)=$G$174*(C6)=$G$175*(C6)=$G$176*(C6)=$G$177*(C6)=$G$178*(C6)=$G$179*(C6)=$G$180*(C6)=$G$181*(C6)=$G$182*(C6)=$G$183*(C6)=$G$184*(C6)=$G$185*(C6)=$G$186*(C6)=$G$187*(C6)=$G$188*(C6)=$G$189*(C6)=$G$190</formula>
    </cfRule>
    <cfRule type="expression" dxfId="286" priority="4" stopIfTrue="1">
      <formula>OR((C6)=$G$109,(C6)=$G$110,(C6)=$G$111,(C6)=$G$112,(C6)=$G$113,(C6)=$G$114,(C6)=$G$115,(C6)=$G$116,(C6)=$G$117,(C6)=$G$118,(C6)=$G$119,(C6)=$G$120,(C6)=$G$121,(C6)=$G$122,(C6)=$G$123,(C6)=$G$124)</formula>
    </cfRule>
    <cfRule type="expression" dxfId="285" priority="6" stopIfTrue="1">
      <formula>OR((C6)=$G$88,(C6)=$G$89,(C6)=$G$90,(C6)=$G$91,(C6)=$G$92,(C6)=$G$93,(C6)=$G$94,(C6)=$G$95,(C6)=$G$96,(C6)=$G$97,(C6)=$G$98,(C6)=$G$99,(C6)=$G$100,(C6)=$G$101,(C6)=$G$102,(C6)=$G$103)</formula>
    </cfRule>
    <cfRule type="expression" dxfId="284" priority="7" stopIfTrue="1">
      <formula>OR((C6)=$G$78,(C6)=$G$79,(C6)=$G$80,(C6)=$G$81,(C6)=$G$82,(C6)=$G$83,(C6)=$G$84)</formula>
    </cfRule>
    <cfRule type="expression" dxfId="283" priority="22" stopIfTrue="1">
      <formula>OR((C8)=$D$78,(C8)=$D$79,(C8)=$D$80,(C8)=$D$81,(C8)=$D$82,(C8)=$D$83,(C8)=$D$83,(C8)=$D$84)</formula>
    </cfRule>
    <cfRule type="expression" dxfId="282" priority="23" stopIfTrue="1">
      <formula>OR((C8)=$D$64,(C8)=$D$65,(C8)=$D$66,(C8)=$D$67,(C8)=$D$68,(C8)=$D$69,(C8)=$D$70,(C8)=$D$71,(C8)=$D$72)</formula>
    </cfRule>
    <cfRule type="expression" dxfId="281" priority="24" stopIfTrue="1">
      <formula>IF(OR((C6)="S",(C6)="D"),1,0)</formula>
    </cfRule>
  </conditionalFormatting>
  <conditionalFormatting sqref="C6:AG6">
    <cfRule type="expression" dxfId="280" priority="25" stopIfTrue="1">
      <formula>OR((C6)=$D$78,(C6)=$D$79,(C6)=$D$80,(C6)=$D$81,(C6)=$D$82,(C6)=$D$83,(C6)=$D$83,(C6)=$D$84)</formula>
    </cfRule>
    <cfRule type="expression" dxfId="279" priority="26" stopIfTrue="1">
      <formula>OR((C6)=$D$64,(C6)=$D$65,(C6)=$D$66,(C6)=$D$67,(C6)=$D$68,(C6)=$D$69,(C6)=$D$70,(C6)=$D$71,(C6)=$D$72)</formula>
    </cfRule>
    <cfRule type="expression" dxfId="278" priority="27" stopIfTrue="1">
      <formula>IF(OR((C5)="S",(C5)="D"),1,0)</formula>
    </cfRule>
  </conditionalFormatting>
  <conditionalFormatting sqref="C7:AG7">
    <cfRule type="expression" dxfId="277" priority="1" stopIfTrue="1">
      <formula>OR((C6)=$J$131,(C6)=$J$132,(C6)=$J$133,(C6)=$J$134,(C6)=$J$135,(C6)=$J$136,(C6)=$J$137,(C6)=$J$138)*(C6)=$J$139*(C6)=$J$140*(C6)=$J$140*(C6)=$J$141*(C6)=$J$142*(C6)=$J$143*(C6)=$J$144*(C6)=$J$145*(C6)=$J$146*(C6)=$J$147*(C6)=$J$147*(C6)=$J$148*(C6)=$J$149*(C6)=$J$150*(C6)=$J$151*(C6)=$J$152*(C6)=$J$153*(C6)=$J$154*(C6)=$J$155*(C6)=$J$156*(C6)=$J$157*(C6)=$J$158*(C6)=$J$159*(C6)=$J$160*(C6)=$J$161*(C6)=$J$162*(C6)=$J$163*(C6)=$J$164*(C6)=$J$165*(C6)=$J$166*(C6)=$J$167*(C6)=$J$168*(C6)=$J$169*(C6)=$J$170*(C6)=$J$171*(C6)=$J$172*(C6)=$J$173*(C6)=$J$174*(C6)=$J$175*(C6)=$J$176*(C6)=$J$177*(C6)=$J$178*(C6)=$J$179*(C6)=$J$180*(C6)=$J$181*(C6)=$J$182*(C6)=$J$183*(C6)=$J$184*(C6)=$J$185*(C6)=$J$186*(C6)=$J$187*(C6)=$J$188*(C6)=$J$189*(C6)=$J$190</formula>
    </cfRule>
    <cfRule type="expression" dxfId="276" priority="3" stopIfTrue="1">
      <formula>OR((C6)=$J$109,(C6)=$J$110,(C6)=$J$111,(C6)=$J$112,(C6)=$J$113,(C6)=$J$114,(C6)=$J$115,(C6)=$J$116,(C6)=$J$117,(C6)=$J$118,(C6)=$J$119,(C6)=$J$120,(C6)=$J$121,(C6)=$J$122,(C6)=$J$123,(C6)=$J$124,(C6)=$J$125)</formula>
    </cfRule>
    <cfRule type="expression" dxfId="275" priority="5" stopIfTrue="1">
      <formula>"OR((C6)=$J$88,(C6)=$J$89,(C6)=$J$90,(C6)=$J$91,(C6)=$J$92,(C6)=$J$93,(C6)=$J$94,(C6)=$J$95,(C6)=$J$96,(C6)=$J$97,(C6)=$J$98,(C6)=$J$99,(C6)=$J$100,(C6)=$J$101,(C6)=$J$102,(C6)=$J$103,(C6)=$J$104)"</formula>
    </cfRule>
    <cfRule type="expression" dxfId="274" priority="8" stopIfTrue="1">
      <formula>OR((C6)=$J$78,(C6)=$J$79,(C6)=$J$80,(C6)=$J$81,(C6)=$J$82,(C6)=$J$83,(C6)=$J$84)</formula>
    </cfRule>
    <cfRule type="expression" dxfId="273" priority="28" stopIfTrue="1">
      <formula>OR((C7)=$D$78,(C7)=$D$79,(C7)=$D$80,(C7)=$D$81,(C7)=$D$82,(C7)=$D$83,(C7)=$D$83,(C7)=$D$84)</formula>
    </cfRule>
    <cfRule type="expression" dxfId="272" priority="29" stopIfTrue="1">
      <formula>OR((C7)=$D$64,(C7)=$D$65,(C7)=$D$66,(C7)=$D$67,(C7)=$D$68,(C7)=$D$69,(C7)=$D$70,(C7)=$D$71,(C7)=$D$72)</formula>
    </cfRule>
    <cfRule type="expression" dxfId="271" priority="30" stopIfTrue="1">
      <formula>IF(OR((C6)="S",(C6)="D"),1,0)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2:AM190"/>
  <sheetViews>
    <sheetView workbookViewId="0">
      <selection activeCell="B12" sqref="B12:B14"/>
    </sheetView>
  </sheetViews>
  <sheetFormatPr baseColWidth="10" defaultColWidth="8.7265625" defaultRowHeight="14.5"/>
  <cols>
    <col min="1" max="1" width="10.81640625" bestFit="1" customWidth="1"/>
    <col min="2" max="2" width="11.54296875" bestFit="1" customWidth="1"/>
    <col min="3" max="32" width="5.453125" customWidth="1"/>
    <col min="33" max="33" width="5.453125" hidden="1" customWidth="1"/>
    <col min="35" max="36" width="5.453125" customWidth="1"/>
    <col min="37" max="38" width="5.453125" hidden="1" customWidth="1"/>
  </cols>
  <sheetData>
    <row r="2" spans="1:39">
      <c r="C2" s="15"/>
      <c r="D2" t="s">
        <v>39</v>
      </c>
      <c r="H2" s="19"/>
      <c r="I2" t="s">
        <v>40</v>
      </c>
    </row>
    <row r="3" spans="1:39">
      <c r="C3" s="18"/>
      <c r="D3" t="s">
        <v>38</v>
      </c>
      <c r="H3" s="20"/>
      <c r="I3" t="s">
        <v>41</v>
      </c>
    </row>
    <row r="4" spans="1:39">
      <c r="A4" s="5"/>
      <c r="B4" s="6">
        <f>DATE(Info!B$4,4,1)</f>
        <v>43191</v>
      </c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</row>
    <row r="5" spans="1:39">
      <c r="A5" s="5"/>
      <c r="B5" s="5"/>
      <c r="C5" s="9" t="str">
        <f>INDEX({"D";"L";"M";"M";"J";"V";"S"},WEEKDAY(C6))</f>
        <v>D</v>
      </c>
      <c r="D5" s="9" t="str">
        <f>INDEX({"D";"L";"M";"M";"J";"V";"S"},WEEKDAY(D6))</f>
        <v>L</v>
      </c>
      <c r="E5" s="9" t="str">
        <f>INDEX({"D";"L";"M";"M";"J";"V";"S"},WEEKDAY(E6))</f>
        <v>M</v>
      </c>
      <c r="F5" s="9" t="str">
        <f>INDEX({"D";"L";"M";"M";"J";"V";"S"},WEEKDAY(F6))</f>
        <v>M</v>
      </c>
      <c r="G5" s="9" t="str">
        <f>INDEX({"D";"L";"M";"M";"J";"V";"S"},WEEKDAY(G6))</f>
        <v>J</v>
      </c>
      <c r="H5" s="9" t="str">
        <f>INDEX({"D";"L";"M";"M";"J";"V";"S"},WEEKDAY(H6))</f>
        <v>V</v>
      </c>
      <c r="I5" s="9" t="str">
        <f>INDEX({"D";"L";"M";"M";"J";"V";"S"},WEEKDAY(I6))</f>
        <v>S</v>
      </c>
      <c r="J5" s="9" t="str">
        <f>INDEX({"D";"L";"M";"M";"J";"V";"S"},WEEKDAY(J6))</f>
        <v>D</v>
      </c>
      <c r="K5" s="9" t="str">
        <f>INDEX({"D";"L";"M";"M";"J";"V";"S"},WEEKDAY(K6))</f>
        <v>L</v>
      </c>
      <c r="L5" s="9" t="str">
        <f>INDEX({"D";"L";"M";"M";"J";"V";"S"},WEEKDAY(L6))</f>
        <v>M</v>
      </c>
      <c r="M5" s="9" t="str">
        <f>INDEX({"D";"L";"M";"M";"J";"V";"S"},WEEKDAY(M6))</f>
        <v>M</v>
      </c>
      <c r="N5" s="9" t="str">
        <f>INDEX({"D";"L";"M";"M";"J";"V";"S"},WEEKDAY(N6))</f>
        <v>J</v>
      </c>
      <c r="O5" s="9" t="str">
        <f>INDEX({"D";"L";"M";"M";"J";"V";"S"},WEEKDAY(O6))</f>
        <v>V</v>
      </c>
      <c r="P5" s="9" t="str">
        <f>INDEX({"D";"L";"M";"M";"J";"V";"S"},WEEKDAY(P6))</f>
        <v>S</v>
      </c>
      <c r="Q5" s="9" t="str">
        <f>INDEX({"D";"L";"M";"M";"J";"V";"S"},WEEKDAY(Q6))</f>
        <v>D</v>
      </c>
      <c r="R5" s="9" t="str">
        <f>INDEX({"D";"L";"M";"M";"J";"V";"S"},WEEKDAY(R6))</f>
        <v>L</v>
      </c>
      <c r="S5" s="9" t="str">
        <f>INDEX({"D";"L";"M";"M";"J";"V";"S"},WEEKDAY(S6))</f>
        <v>M</v>
      </c>
      <c r="T5" s="9" t="str">
        <f>INDEX({"D";"L";"M";"M";"J";"V";"S"},WEEKDAY(T6))</f>
        <v>M</v>
      </c>
      <c r="U5" s="9" t="str">
        <f>INDEX({"D";"L";"M";"M";"J";"V";"S"},WEEKDAY(U6))</f>
        <v>J</v>
      </c>
      <c r="V5" s="9" t="str">
        <f>INDEX({"D";"L";"M";"M";"J";"V";"S"},WEEKDAY(V6))</f>
        <v>V</v>
      </c>
      <c r="W5" s="9" t="str">
        <f>INDEX({"D";"L";"M";"M";"J";"V";"S"},WEEKDAY(W6))</f>
        <v>S</v>
      </c>
      <c r="X5" s="9" t="str">
        <f>INDEX({"D";"L";"M";"M";"J";"V";"S"},WEEKDAY(X6))</f>
        <v>D</v>
      </c>
      <c r="Y5" s="9" t="str">
        <f>INDEX({"D";"L";"M";"M";"J";"V";"S"},WEEKDAY(Y6))</f>
        <v>L</v>
      </c>
      <c r="Z5" s="9" t="str">
        <f>INDEX({"D";"L";"M";"M";"J";"V";"S"},WEEKDAY(Z6))</f>
        <v>M</v>
      </c>
      <c r="AA5" s="9" t="str">
        <f>INDEX({"D";"L";"M";"M";"J";"V";"S"},WEEKDAY(AA6))</f>
        <v>M</v>
      </c>
      <c r="AB5" s="9" t="str">
        <f>INDEX({"D";"L";"M";"M";"J";"V";"S"},WEEKDAY(AB6))</f>
        <v>J</v>
      </c>
      <c r="AC5" s="9" t="str">
        <f>INDEX({"D";"L";"M";"M";"J";"V";"S"},WEEKDAY(AC6))</f>
        <v>V</v>
      </c>
      <c r="AD5" s="9" t="str">
        <f>INDEX({"D";"L";"M";"M";"J";"V";"S"},WEEKDAY(AD6))</f>
        <v>S</v>
      </c>
      <c r="AE5" s="9" t="str">
        <f>INDEX({"D";"L";"M";"M";"J";"V";"S"},WEEKDAY(AE6))</f>
        <v>D</v>
      </c>
      <c r="AF5" s="9" t="str">
        <f>INDEX({"D";"L";"M";"M";"J";"V";"S"},WEEKDAY(AF6))</f>
        <v>L</v>
      </c>
      <c r="AG5" s="9" t="str">
        <f>INDEX({"D";"L";"M";"M";"J";"V";"S"},WEEKDAY(AG6))</f>
        <v>M</v>
      </c>
      <c r="AH5" s="5" t="s">
        <v>17</v>
      </c>
      <c r="AI5" s="5"/>
      <c r="AJ5" s="5"/>
      <c r="AK5" s="5"/>
      <c r="AL5" s="5"/>
      <c r="AM5" s="5"/>
    </row>
    <row r="6" spans="1:39">
      <c r="A6" s="5"/>
      <c r="B6" s="5"/>
      <c r="C6" s="8">
        <f>B4</f>
        <v>43191</v>
      </c>
      <c r="D6" s="8">
        <f>C6+1</f>
        <v>43192</v>
      </c>
      <c r="E6" s="8">
        <f t="shared" ref="E6:AG6" si="0">D6+1</f>
        <v>43193</v>
      </c>
      <c r="F6" s="8">
        <f t="shared" si="0"/>
        <v>43194</v>
      </c>
      <c r="G6" s="8">
        <f t="shared" si="0"/>
        <v>43195</v>
      </c>
      <c r="H6" s="8">
        <f t="shared" si="0"/>
        <v>43196</v>
      </c>
      <c r="I6" s="8">
        <f t="shared" si="0"/>
        <v>43197</v>
      </c>
      <c r="J6" s="8">
        <f t="shared" si="0"/>
        <v>43198</v>
      </c>
      <c r="K6" s="8">
        <f t="shared" si="0"/>
        <v>43199</v>
      </c>
      <c r="L6" s="8">
        <f t="shared" si="0"/>
        <v>43200</v>
      </c>
      <c r="M6" s="8">
        <f t="shared" si="0"/>
        <v>43201</v>
      </c>
      <c r="N6" s="8">
        <f t="shared" si="0"/>
        <v>43202</v>
      </c>
      <c r="O6" s="8">
        <f t="shared" si="0"/>
        <v>43203</v>
      </c>
      <c r="P6" s="8">
        <f t="shared" si="0"/>
        <v>43204</v>
      </c>
      <c r="Q6" s="8">
        <f t="shared" si="0"/>
        <v>43205</v>
      </c>
      <c r="R6" s="8">
        <f t="shared" si="0"/>
        <v>43206</v>
      </c>
      <c r="S6" s="8">
        <f t="shared" si="0"/>
        <v>43207</v>
      </c>
      <c r="T6" s="8">
        <f t="shared" si="0"/>
        <v>43208</v>
      </c>
      <c r="U6" s="8">
        <f t="shared" si="0"/>
        <v>43209</v>
      </c>
      <c r="V6" s="8">
        <f t="shared" si="0"/>
        <v>43210</v>
      </c>
      <c r="W6" s="8">
        <f t="shared" si="0"/>
        <v>43211</v>
      </c>
      <c r="X6" s="8">
        <f t="shared" si="0"/>
        <v>43212</v>
      </c>
      <c r="Y6" s="8">
        <f t="shared" si="0"/>
        <v>43213</v>
      </c>
      <c r="Z6" s="8">
        <f t="shared" si="0"/>
        <v>43214</v>
      </c>
      <c r="AA6" s="8">
        <f t="shared" si="0"/>
        <v>43215</v>
      </c>
      <c r="AB6" s="8">
        <f t="shared" si="0"/>
        <v>43216</v>
      </c>
      <c r="AC6" s="8">
        <f t="shared" si="0"/>
        <v>43217</v>
      </c>
      <c r="AD6" s="8">
        <f t="shared" si="0"/>
        <v>43218</v>
      </c>
      <c r="AE6" s="8">
        <f t="shared" si="0"/>
        <v>43219</v>
      </c>
      <c r="AF6" s="8">
        <f t="shared" si="0"/>
        <v>43220</v>
      </c>
      <c r="AG6" s="8">
        <f t="shared" si="0"/>
        <v>43221</v>
      </c>
      <c r="AH6" s="5"/>
      <c r="AI6" s="5"/>
      <c r="AJ6" s="5"/>
      <c r="AK6" s="5"/>
      <c r="AL6" s="5"/>
      <c r="AM6" s="5"/>
    </row>
    <row r="7" spans="1:39" ht="6" customHeight="1">
      <c r="A7" s="5"/>
      <c r="B7" s="5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5"/>
      <c r="AI7" s="5"/>
      <c r="AJ7" s="5"/>
      <c r="AK7" s="5"/>
      <c r="AL7" s="5"/>
      <c r="AM7" s="5"/>
    </row>
    <row r="8" spans="1:39" ht="6" customHeight="1">
      <c r="A8" s="5"/>
      <c r="B8" s="5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5"/>
      <c r="AI8" s="5"/>
      <c r="AJ8" s="5"/>
      <c r="AK8" s="5"/>
      <c r="AL8" s="5"/>
      <c r="AM8" s="5"/>
    </row>
    <row r="9" spans="1:39">
      <c r="A9" s="9" t="s">
        <v>18</v>
      </c>
      <c r="B9" s="33" t="s">
        <v>24</v>
      </c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33">
        <f>AL9+AL10+AL11</f>
        <v>0</v>
      </c>
      <c r="AI9" s="5" t="s">
        <v>21</v>
      </c>
      <c r="AJ9" s="5">
        <f>COUNTIF(C9:AG11,"P")</f>
        <v>0</v>
      </c>
      <c r="AK9" s="5">
        <f>VLOOKUP(B9,Données!B$7:E25,2,FALSE)</f>
        <v>16</v>
      </c>
      <c r="AL9" s="5">
        <f>AJ9*AK9</f>
        <v>0</v>
      </c>
      <c r="AM9" s="5"/>
    </row>
    <row r="10" spans="1:39">
      <c r="A10" s="9" t="s">
        <v>19</v>
      </c>
      <c r="B10" s="33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33"/>
      <c r="AI10" s="5" t="s">
        <v>22</v>
      </c>
      <c r="AJ10" s="5">
        <f>COUNTIF(C9:AG11,"G")</f>
        <v>0</v>
      </c>
      <c r="AK10" s="5">
        <f>VLOOKUP(B9,Données!B$7:E25,4,FALSE)</f>
        <v>25</v>
      </c>
      <c r="AL10" s="5">
        <f t="shared" ref="AL10:AL11" si="1">AJ10*AK10</f>
        <v>0</v>
      </c>
      <c r="AM10" s="5"/>
    </row>
    <row r="11" spans="1:39" ht="15" thickBot="1">
      <c r="A11" s="11" t="s">
        <v>20</v>
      </c>
      <c r="B11" s="34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34"/>
      <c r="AI11" s="5" t="s">
        <v>23</v>
      </c>
      <c r="AJ11" s="5">
        <f>COUNTIF(C9:AG11,"V")</f>
        <v>0</v>
      </c>
      <c r="AK11" s="5">
        <f>VLOOKUP(B9,Données!B$7:E25,3,FALSE)</f>
        <v>13</v>
      </c>
      <c r="AL11" s="5">
        <f t="shared" si="1"/>
        <v>0</v>
      </c>
      <c r="AM11" s="5"/>
    </row>
    <row r="12" spans="1:39">
      <c r="A12" s="13" t="s">
        <v>18</v>
      </c>
      <c r="B12" s="32" t="s">
        <v>25</v>
      </c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32">
        <f>AL12+AL13+AL14</f>
        <v>0</v>
      </c>
      <c r="AI12" s="5" t="s">
        <v>21</v>
      </c>
      <c r="AJ12" s="5">
        <f>COUNTIF(C12:AG14,"P")</f>
        <v>0</v>
      </c>
      <c r="AK12" s="5">
        <f>VLOOKUP(B12,Données!B$7:E25,2,FALSE)</f>
        <v>17</v>
      </c>
      <c r="AL12" s="5">
        <f>AJ12*AK12</f>
        <v>0</v>
      </c>
      <c r="AM12" s="5"/>
    </row>
    <row r="13" spans="1:39">
      <c r="A13" s="9" t="s">
        <v>19</v>
      </c>
      <c r="B13" s="33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33"/>
      <c r="AI13" s="5" t="s">
        <v>22</v>
      </c>
      <c r="AJ13" s="5">
        <f>COUNTIF(C12:AG14,"G")</f>
        <v>0</v>
      </c>
      <c r="AK13" s="5">
        <f>VLOOKUP(B12,Données!B$7:E28,3,FALSE)</f>
        <v>14</v>
      </c>
      <c r="AL13" s="5">
        <f t="shared" ref="AL13:AL14" si="2">AJ13*AK13</f>
        <v>0</v>
      </c>
      <c r="AM13" s="5"/>
    </row>
    <row r="14" spans="1:39" ht="15" thickBot="1">
      <c r="A14" s="11" t="s">
        <v>20</v>
      </c>
      <c r="B14" s="34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34"/>
      <c r="AI14" s="5" t="s">
        <v>23</v>
      </c>
      <c r="AJ14" s="5">
        <f>COUNTIF(C12:AG14,"V")</f>
        <v>0</v>
      </c>
      <c r="AK14" s="5">
        <f>VLOOKUP(B12,Données!B$7:E28,4,FALSE)</f>
        <v>20</v>
      </c>
      <c r="AL14" s="5">
        <f t="shared" si="2"/>
        <v>0</v>
      </c>
      <c r="AM14" s="5"/>
    </row>
    <row r="15" spans="1:39">
      <c r="A15" s="13" t="s">
        <v>18</v>
      </c>
      <c r="B15" s="32" t="s">
        <v>26</v>
      </c>
      <c r="C15" s="13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32">
        <f>AL12+AL13+AL14</f>
        <v>0</v>
      </c>
      <c r="AI15" s="5" t="s">
        <v>21</v>
      </c>
      <c r="AJ15" s="5">
        <f>COUNTIF(C15:AG17,"P")</f>
        <v>0</v>
      </c>
      <c r="AK15" s="5">
        <f>VLOOKUP(B15,Données!B$7:E31,2,FALSE)</f>
        <v>16</v>
      </c>
      <c r="AL15" s="5">
        <f>AJ15*AK15</f>
        <v>0</v>
      </c>
      <c r="AM15" s="5"/>
    </row>
    <row r="16" spans="1:39">
      <c r="A16" s="9" t="s">
        <v>19</v>
      </c>
      <c r="B16" s="33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33"/>
      <c r="AI16" s="5" t="s">
        <v>22</v>
      </c>
      <c r="AJ16" s="5">
        <f>COUNTIF(C15:AG17,"G")</f>
        <v>0</v>
      </c>
      <c r="AK16" s="5">
        <f>VLOOKUP(B15,Données!B$7:E31,3,FALSE)</f>
        <v>12</v>
      </c>
      <c r="AL16" s="5">
        <f>AJ16*AK16</f>
        <v>0</v>
      </c>
      <c r="AM16" s="5"/>
    </row>
    <row r="17" spans="1:39" ht="15" thickBot="1">
      <c r="A17" s="11" t="s">
        <v>20</v>
      </c>
      <c r="B17" s="34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34"/>
      <c r="AI17" s="5" t="s">
        <v>23</v>
      </c>
      <c r="AJ17" s="5">
        <f>COUNTIF(C15:AG17,"V")</f>
        <v>0</v>
      </c>
      <c r="AK17" s="5">
        <f>VLOOKUP(B15,Données!B$7:E31,4,FALSE)</f>
        <v>23</v>
      </c>
      <c r="AL17" s="5">
        <f>AJ17*AK17</f>
        <v>0</v>
      </c>
      <c r="AM17" s="5"/>
    </row>
    <row r="18" spans="1:39">
      <c r="A18" s="13" t="s">
        <v>18</v>
      </c>
      <c r="B18" s="32" t="s">
        <v>27</v>
      </c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32">
        <f>AL12+AL13+AL14</f>
        <v>0</v>
      </c>
      <c r="AI18" s="5" t="s">
        <v>21</v>
      </c>
      <c r="AJ18" s="5">
        <f>COUNTIF(C18:AG20,"P")</f>
        <v>0</v>
      </c>
      <c r="AK18" s="5">
        <f>VLOOKUP(B18,Données!B$7:E31,2,FALSE)</f>
        <v>17</v>
      </c>
      <c r="AL18" s="5">
        <f t="shared" ref="AL18" si="3">AJ18*AK18</f>
        <v>0</v>
      </c>
      <c r="AM18" s="5"/>
    </row>
    <row r="19" spans="1:39">
      <c r="A19" s="9" t="s">
        <v>19</v>
      </c>
      <c r="B19" s="33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33"/>
      <c r="AI19" s="5" t="s">
        <v>22</v>
      </c>
      <c r="AJ19" s="5">
        <f>COUNTIF(C18:AG20,"G")</f>
        <v>0</v>
      </c>
      <c r="AK19" s="5">
        <f>VLOOKUP(B18,Données!B$7:E34,3,FALSE)</f>
        <v>18</v>
      </c>
      <c r="AL19" s="5">
        <f>AJ19*AK19</f>
        <v>0</v>
      </c>
      <c r="AM19" s="5"/>
    </row>
    <row r="20" spans="1:39" ht="15" thickBot="1">
      <c r="A20" s="11" t="s">
        <v>20</v>
      </c>
      <c r="B20" s="34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34"/>
      <c r="AI20" s="5" t="s">
        <v>23</v>
      </c>
      <c r="AJ20" s="5">
        <f>COUNTIF(C18:AG20,"V")</f>
        <v>0</v>
      </c>
      <c r="AK20" s="5">
        <f>VLOOKUP(B18,Données!B$7:E34,4,FALSE)</f>
        <v>19</v>
      </c>
      <c r="AL20" s="5">
        <f t="shared" ref="AL20" si="4">AJ20*AK20</f>
        <v>0</v>
      </c>
      <c r="AM20" s="5"/>
    </row>
    <row r="21" spans="1:39">
      <c r="A21" s="13" t="s">
        <v>18</v>
      </c>
      <c r="B21" s="32" t="s">
        <v>28</v>
      </c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32">
        <f>AL15+AL16+AL18</f>
        <v>0</v>
      </c>
      <c r="AI21" s="5" t="s">
        <v>21</v>
      </c>
      <c r="AJ21" s="5">
        <f>COUNTIF(C27:AG29,"P")</f>
        <v>0</v>
      </c>
      <c r="AK21" s="5">
        <f>VLOOKUP(B21,Données!B$7:E37,2,FALSE)</f>
        <v>17</v>
      </c>
      <c r="AL21" s="5">
        <f>AJ21*AK21</f>
        <v>0</v>
      </c>
      <c r="AM21" s="5"/>
    </row>
    <row r="22" spans="1:39">
      <c r="A22" s="9" t="s">
        <v>19</v>
      </c>
      <c r="B22" s="33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  <c r="AF22" s="9"/>
      <c r="AG22" s="9"/>
      <c r="AH22" s="33"/>
      <c r="AI22" s="5" t="s">
        <v>22</v>
      </c>
      <c r="AJ22" s="5">
        <f>COUNTIF(C27:AG29,"G")</f>
        <v>0</v>
      </c>
      <c r="AK22" s="5">
        <f>VLOOKUP(B21,Données!B$7:E37,3,FALSE)</f>
        <v>5</v>
      </c>
      <c r="AL22" s="5">
        <f t="shared" ref="AL22:AL53" si="5">AJ22*AK22</f>
        <v>0</v>
      </c>
      <c r="AM22" s="5"/>
    </row>
    <row r="23" spans="1:39" ht="15" thickBot="1">
      <c r="A23" s="11" t="s">
        <v>20</v>
      </c>
      <c r="B23" s="34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34"/>
      <c r="AI23" s="5" t="s">
        <v>23</v>
      </c>
      <c r="AJ23" s="5">
        <f>COUNTIF(C27:AG29,"V")</f>
        <v>0</v>
      </c>
      <c r="AK23" s="5">
        <f>VLOOKUP(B21,Données!B$7:E37,4,FALSE)</f>
        <v>0</v>
      </c>
      <c r="AL23" s="5">
        <f t="shared" si="5"/>
        <v>0</v>
      </c>
      <c r="AM23" s="5"/>
    </row>
    <row r="24" spans="1:39">
      <c r="A24" s="13" t="s">
        <v>18</v>
      </c>
      <c r="B24" s="32" t="s">
        <v>30</v>
      </c>
      <c r="C24" s="13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32">
        <f>AL19+AL20+AL21</f>
        <v>0</v>
      </c>
      <c r="AI24" s="5" t="s">
        <v>21</v>
      </c>
      <c r="AJ24" s="5">
        <f>COUNTIF(C24:AG26,"P")</f>
        <v>0</v>
      </c>
      <c r="AK24" s="5">
        <f>VLOOKUP(B24,Données!B$7:E38,2,FALSE)</f>
        <v>17</v>
      </c>
      <c r="AL24" s="5">
        <f t="shared" si="5"/>
        <v>0</v>
      </c>
      <c r="AM24" s="5"/>
    </row>
    <row r="25" spans="1:39">
      <c r="A25" s="9" t="s">
        <v>19</v>
      </c>
      <c r="B25" s="33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  <c r="AF25" s="9"/>
      <c r="AG25" s="9"/>
      <c r="AH25" s="33"/>
      <c r="AI25" s="5" t="s">
        <v>22</v>
      </c>
      <c r="AJ25" s="5">
        <f>COUNTIF(C24:AG26,"G")</f>
        <v>0</v>
      </c>
      <c r="AK25" s="5">
        <f>VLOOKUP(B24,Données!B$7:E39,3,FALSE)</f>
        <v>0</v>
      </c>
      <c r="AL25" s="5">
        <f t="shared" si="5"/>
        <v>0</v>
      </c>
    </row>
    <row r="26" spans="1:39" ht="15" thickBot="1">
      <c r="A26" s="11" t="s">
        <v>20</v>
      </c>
      <c r="B26" s="34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34"/>
      <c r="AI26" s="5" t="s">
        <v>23</v>
      </c>
      <c r="AJ26" s="5">
        <f>COUNTIF(C24:AG26,"V")</f>
        <v>0</v>
      </c>
      <c r="AK26" s="5">
        <f>VLOOKUP(B$24,Données!B$7:E40,4,FALSE)</f>
        <v>0</v>
      </c>
      <c r="AL26" s="5">
        <f t="shared" si="5"/>
        <v>0</v>
      </c>
    </row>
    <row r="27" spans="1:39">
      <c r="A27" s="13" t="s">
        <v>18</v>
      </c>
      <c r="B27" s="32" t="s">
        <v>31</v>
      </c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32">
        <f>AL21+AL22+AL23</f>
        <v>0</v>
      </c>
      <c r="AI27" s="5" t="s">
        <v>21</v>
      </c>
      <c r="AJ27" s="5">
        <f>COUNTIF(C27:AG29,"P")</f>
        <v>0</v>
      </c>
      <c r="AK27" s="5">
        <f>VLOOKUP(B$27,Données!B$7:E41,2,FALSE)</f>
        <v>0</v>
      </c>
      <c r="AL27" s="5">
        <f t="shared" si="5"/>
        <v>0</v>
      </c>
    </row>
    <row r="28" spans="1:39">
      <c r="A28" s="9" t="s">
        <v>19</v>
      </c>
      <c r="B28" s="33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9"/>
      <c r="AH28" s="33"/>
      <c r="AI28" s="5" t="s">
        <v>22</v>
      </c>
      <c r="AJ28" s="5">
        <f>COUNTIF(C27:AG29,"G")</f>
        <v>0</v>
      </c>
      <c r="AK28" s="5">
        <f>VLOOKUP(B$27,Données!B$7:E42,3,FALSE)</f>
        <v>0</v>
      </c>
      <c r="AL28" s="5">
        <f t="shared" si="5"/>
        <v>0</v>
      </c>
    </row>
    <row r="29" spans="1:39" ht="15" thickBot="1">
      <c r="A29" s="11" t="s">
        <v>20</v>
      </c>
      <c r="B29" s="34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34"/>
      <c r="AI29" s="5" t="s">
        <v>23</v>
      </c>
      <c r="AJ29" s="5">
        <f>COUNTIF(C27:AG29,"V")</f>
        <v>0</v>
      </c>
      <c r="AK29" s="5">
        <f>VLOOKUP(B$27,Données!B$7:E43,4,FALSE)</f>
        <v>0</v>
      </c>
      <c r="AL29" s="5">
        <f t="shared" si="5"/>
        <v>0</v>
      </c>
    </row>
    <row r="30" spans="1:39">
      <c r="A30" s="13" t="s">
        <v>18</v>
      </c>
      <c r="B30" s="32" t="s">
        <v>32</v>
      </c>
      <c r="C30" s="13"/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32">
        <f>AL24+AL25+AL26</f>
        <v>0</v>
      </c>
      <c r="AI30" s="5" t="s">
        <v>21</v>
      </c>
      <c r="AJ30" s="5">
        <f>COUNTIF(C30:AG32,"P")</f>
        <v>0</v>
      </c>
      <c r="AK30" s="5">
        <f>VLOOKUP(B$27,Données!B$7:E44,2,FALSE)</f>
        <v>0</v>
      </c>
      <c r="AL30" s="5">
        <f t="shared" si="5"/>
        <v>0</v>
      </c>
    </row>
    <row r="31" spans="1:39">
      <c r="A31" s="9" t="s">
        <v>19</v>
      </c>
      <c r="B31" s="33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9"/>
      <c r="AE31" s="9"/>
      <c r="AF31" s="9"/>
      <c r="AG31" s="9"/>
      <c r="AH31" s="33"/>
      <c r="AI31" s="5" t="s">
        <v>22</v>
      </c>
      <c r="AJ31" s="5">
        <f>COUNTIF(C30:AG32,"G")</f>
        <v>0</v>
      </c>
      <c r="AK31" s="5">
        <f>VLOOKUP(B$27,Données!B$7:E45,3,FALSE)</f>
        <v>0</v>
      </c>
      <c r="AL31" s="5">
        <f t="shared" si="5"/>
        <v>0</v>
      </c>
    </row>
    <row r="32" spans="1:39" ht="15" thickBot="1">
      <c r="A32" s="11" t="s">
        <v>20</v>
      </c>
      <c r="B32" s="34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34"/>
      <c r="AI32" s="5" t="s">
        <v>23</v>
      </c>
      <c r="AJ32" s="5">
        <f>COUNTIF(C30:AG32,"V")</f>
        <v>0</v>
      </c>
      <c r="AK32" s="5">
        <f>VLOOKUP(B$27,Données!B$7:E46,4,FALSE)</f>
        <v>0</v>
      </c>
      <c r="AL32" s="5">
        <f t="shared" si="5"/>
        <v>0</v>
      </c>
    </row>
    <row r="33" spans="1:38">
      <c r="A33" s="13" t="s">
        <v>18</v>
      </c>
      <c r="B33" s="32" t="s">
        <v>33</v>
      </c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32">
        <f>AL27+AL28+AL29</f>
        <v>0</v>
      </c>
      <c r="AI33" s="5" t="s">
        <v>21</v>
      </c>
      <c r="AJ33" s="5">
        <f>COUNTIF(C33:AG35,"P")</f>
        <v>0</v>
      </c>
      <c r="AK33" s="5">
        <f>VLOOKUP(B$27,Données!B$7:E47,2,FALSE)</f>
        <v>0</v>
      </c>
      <c r="AL33" s="5">
        <f t="shared" si="5"/>
        <v>0</v>
      </c>
    </row>
    <row r="34" spans="1:38">
      <c r="A34" s="9" t="s">
        <v>19</v>
      </c>
      <c r="B34" s="33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9"/>
      <c r="AC34" s="9"/>
      <c r="AD34" s="9"/>
      <c r="AE34" s="9"/>
      <c r="AF34" s="9"/>
      <c r="AG34" s="9"/>
      <c r="AH34" s="33"/>
      <c r="AI34" s="5" t="s">
        <v>22</v>
      </c>
      <c r="AJ34" s="5">
        <f>COUNTIF(C33:AG35,"G")</f>
        <v>0</v>
      </c>
      <c r="AK34" s="5">
        <f>VLOOKUP(B$27,Données!B$7:E48,3,FALSE)</f>
        <v>0</v>
      </c>
      <c r="AL34" s="5">
        <f t="shared" si="5"/>
        <v>0</v>
      </c>
    </row>
    <row r="35" spans="1:38" ht="15" thickBot="1">
      <c r="A35" s="11" t="s">
        <v>20</v>
      </c>
      <c r="B35" s="34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34"/>
      <c r="AI35" s="5" t="s">
        <v>23</v>
      </c>
      <c r="AJ35" s="5">
        <f>COUNTIF(C33:AG35,"V")</f>
        <v>0</v>
      </c>
      <c r="AK35" s="5">
        <f>VLOOKUP(B$27,Données!B$7:E49,4,FALSE)</f>
        <v>0</v>
      </c>
      <c r="AL35" s="5">
        <f t="shared" si="5"/>
        <v>0</v>
      </c>
    </row>
    <row r="36" spans="1:38">
      <c r="A36" s="13" t="s">
        <v>18</v>
      </c>
      <c r="B36" s="32" t="s">
        <v>34</v>
      </c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32">
        <f>AL30+AL31+AL32</f>
        <v>0</v>
      </c>
      <c r="AI36" s="5" t="s">
        <v>21</v>
      </c>
      <c r="AJ36" s="5">
        <f>COUNTIF(C36:AG38,"P")</f>
        <v>0</v>
      </c>
      <c r="AK36" s="5">
        <f>VLOOKUP(B$27,Données!B$7:E50,2,FALSE)</f>
        <v>0</v>
      </c>
      <c r="AL36" s="5">
        <f t="shared" si="5"/>
        <v>0</v>
      </c>
    </row>
    <row r="37" spans="1:38">
      <c r="A37" s="9" t="s">
        <v>19</v>
      </c>
      <c r="B37" s="33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9"/>
      <c r="AC37" s="9"/>
      <c r="AD37" s="9"/>
      <c r="AE37" s="9"/>
      <c r="AF37" s="9"/>
      <c r="AG37" s="9"/>
      <c r="AH37" s="33"/>
      <c r="AI37" s="5" t="s">
        <v>22</v>
      </c>
      <c r="AJ37" s="5">
        <f>COUNTIF(C36:AG38,"G")</f>
        <v>0</v>
      </c>
      <c r="AK37" s="5">
        <f>VLOOKUP(B$27,Données!B$7:E51,3,FALSE)</f>
        <v>0</v>
      </c>
      <c r="AL37" s="5">
        <f t="shared" si="5"/>
        <v>0</v>
      </c>
    </row>
    <row r="38" spans="1:38" ht="15" thickBot="1">
      <c r="A38" s="11" t="s">
        <v>20</v>
      </c>
      <c r="B38" s="34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34"/>
      <c r="AI38" s="5" t="s">
        <v>23</v>
      </c>
      <c r="AJ38" s="5">
        <f>COUNTIF(C36:AG38,"V")</f>
        <v>0</v>
      </c>
      <c r="AK38" s="5">
        <f>VLOOKUP(B$27,Données!B$7:E52,4,FALSE)</f>
        <v>0</v>
      </c>
      <c r="AL38" s="5">
        <f t="shared" si="5"/>
        <v>0</v>
      </c>
    </row>
    <row r="39" spans="1:38">
      <c r="A39" s="13" t="s">
        <v>18</v>
      </c>
      <c r="B39" s="32" t="s">
        <v>29</v>
      </c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32">
        <f>AL33+AL34+AL35</f>
        <v>0</v>
      </c>
      <c r="AI39" s="5" t="s">
        <v>21</v>
      </c>
      <c r="AJ39" s="5">
        <f>COUNTIF(C39:AG41,"P")</f>
        <v>0</v>
      </c>
      <c r="AK39" s="5">
        <f>VLOOKUP(B$27,Données!B$7:E53,2,FALSE)</f>
        <v>0</v>
      </c>
      <c r="AL39" s="5">
        <f t="shared" si="5"/>
        <v>0</v>
      </c>
    </row>
    <row r="40" spans="1:38">
      <c r="A40" s="9" t="s">
        <v>19</v>
      </c>
      <c r="B40" s="33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  <c r="AA40" s="9"/>
      <c r="AB40" s="9"/>
      <c r="AC40" s="9"/>
      <c r="AD40" s="9"/>
      <c r="AE40" s="9"/>
      <c r="AF40" s="9"/>
      <c r="AG40" s="9"/>
      <c r="AH40" s="33"/>
      <c r="AI40" s="5" t="s">
        <v>22</v>
      </c>
      <c r="AJ40" s="5">
        <f>COUNTIF(C39:AG41,"G")</f>
        <v>0</v>
      </c>
      <c r="AK40" s="5">
        <f>VLOOKUP(B$27,Données!B$7:E54,3,FALSE)</f>
        <v>0</v>
      </c>
      <c r="AL40" s="5">
        <f t="shared" si="5"/>
        <v>0</v>
      </c>
    </row>
    <row r="41" spans="1:38" ht="15" thickBot="1">
      <c r="A41" s="11" t="s">
        <v>20</v>
      </c>
      <c r="B41" s="34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  <c r="AH41" s="34"/>
      <c r="AI41" s="5" t="s">
        <v>23</v>
      </c>
      <c r="AJ41" s="5">
        <f>COUNTIF(C39:AG41,"V")</f>
        <v>0</v>
      </c>
      <c r="AK41" s="5">
        <f>VLOOKUP(B$27,Données!B$7:E55,4,FALSE)</f>
        <v>0</v>
      </c>
      <c r="AL41" s="5">
        <f t="shared" si="5"/>
        <v>0</v>
      </c>
    </row>
    <row r="42" spans="1:38">
      <c r="A42" s="13" t="s">
        <v>18</v>
      </c>
      <c r="B42" s="32" t="s">
        <v>16</v>
      </c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32">
        <f>AL36+AL37+AL38</f>
        <v>0</v>
      </c>
      <c r="AI42" s="5" t="s">
        <v>21</v>
      </c>
      <c r="AJ42" s="5">
        <f>COUNTIF(C42:AG44,"P")</f>
        <v>0</v>
      </c>
      <c r="AK42" s="5">
        <f>VLOOKUP(B$27,Données!B$7:E56,2,FALSE)</f>
        <v>0</v>
      </c>
      <c r="AL42" s="5">
        <f t="shared" si="5"/>
        <v>0</v>
      </c>
    </row>
    <row r="43" spans="1:38">
      <c r="A43" s="9" t="s">
        <v>19</v>
      </c>
      <c r="B43" s="33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  <c r="AA43" s="9"/>
      <c r="AB43" s="9"/>
      <c r="AC43" s="9"/>
      <c r="AD43" s="9"/>
      <c r="AE43" s="9"/>
      <c r="AF43" s="9"/>
      <c r="AG43" s="9"/>
      <c r="AH43" s="33"/>
      <c r="AI43" s="5" t="s">
        <v>22</v>
      </c>
      <c r="AJ43" s="5">
        <f>COUNTIF(C42:AG44,"G")</f>
        <v>0</v>
      </c>
      <c r="AK43" s="5">
        <f>VLOOKUP(B$27,Données!B$7:E57,3,FALSE)</f>
        <v>0</v>
      </c>
      <c r="AL43" s="5">
        <f t="shared" si="5"/>
        <v>0</v>
      </c>
    </row>
    <row r="44" spans="1:38" ht="15" thickBot="1">
      <c r="A44" s="11" t="s">
        <v>20</v>
      </c>
      <c r="B44" s="34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34"/>
      <c r="AI44" s="5" t="s">
        <v>23</v>
      </c>
      <c r="AJ44" s="5">
        <f>COUNTIF(C42:AG44,"V")</f>
        <v>0</v>
      </c>
      <c r="AK44" s="5">
        <f>VLOOKUP(B$27,Données!B$7:E58,4,FALSE)</f>
        <v>0</v>
      </c>
      <c r="AL44" s="5">
        <f t="shared" si="5"/>
        <v>0</v>
      </c>
    </row>
    <row r="45" spans="1:38">
      <c r="A45" s="13" t="s">
        <v>18</v>
      </c>
      <c r="B45" s="32" t="s">
        <v>35</v>
      </c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32">
        <f>AL39+AL40+AL41</f>
        <v>0</v>
      </c>
      <c r="AI45" s="5" t="s">
        <v>21</v>
      </c>
      <c r="AJ45" s="5">
        <f>COUNTIF(C45:AG47,"P")</f>
        <v>0</v>
      </c>
      <c r="AK45" s="5">
        <f>VLOOKUP(B$27,Données!B$7:E59,2,FALSE)</f>
        <v>0</v>
      </c>
      <c r="AL45" s="5">
        <f t="shared" si="5"/>
        <v>0</v>
      </c>
    </row>
    <row r="46" spans="1:38">
      <c r="A46" s="9" t="s">
        <v>19</v>
      </c>
      <c r="B46" s="33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  <c r="AB46" s="9"/>
      <c r="AC46" s="9"/>
      <c r="AD46" s="9"/>
      <c r="AE46" s="9"/>
      <c r="AF46" s="9"/>
      <c r="AG46" s="9"/>
      <c r="AH46" s="33"/>
      <c r="AI46" s="5" t="s">
        <v>22</v>
      </c>
      <c r="AJ46" s="5">
        <f>COUNTIF(C45:AG47,"G")</f>
        <v>0</v>
      </c>
      <c r="AK46" s="5">
        <f>VLOOKUP(B$27,Données!B$7:E60,3,FALSE)</f>
        <v>0</v>
      </c>
      <c r="AL46" s="5">
        <f t="shared" si="5"/>
        <v>0</v>
      </c>
    </row>
    <row r="47" spans="1:38" ht="15" thickBot="1">
      <c r="A47" s="11" t="s">
        <v>20</v>
      </c>
      <c r="B47" s="34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34"/>
      <c r="AI47" s="5" t="s">
        <v>23</v>
      </c>
      <c r="AJ47" s="5">
        <f>COUNTIF(C45:AG47,"V")</f>
        <v>0</v>
      </c>
      <c r="AK47" s="5">
        <f>VLOOKUP(B$27,Données!B$7:E61,4,FALSE)</f>
        <v>0</v>
      </c>
      <c r="AL47" s="5">
        <f t="shared" si="5"/>
        <v>0</v>
      </c>
    </row>
    <row r="48" spans="1:38">
      <c r="A48" s="13" t="s">
        <v>18</v>
      </c>
      <c r="B48" s="32" t="s">
        <v>36</v>
      </c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32">
        <f>AL42+AL43+AL44</f>
        <v>0</v>
      </c>
      <c r="AI48" s="5" t="s">
        <v>21</v>
      </c>
      <c r="AJ48" s="5">
        <f>COUNTIF(C48:AG50,"P")</f>
        <v>0</v>
      </c>
      <c r="AK48" s="5">
        <f>VLOOKUP(B$27,Données!B$7:E62,2,FALSE)</f>
        <v>0</v>
      </c>
      <c r="AL48" s="5">
        <f t="shared" si="5"/>
        <v>0</v>
      </c>
    </row>
    <row r="49" spans="1:38">
      <c r="A49" s="9" t="s">
        <v>19</v>
      </c>
      <c r="B49" s="33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  <c r="AA49" s="9"/>
      <c r="AB49" s="9"/>
      <c r="AC49" s="9"/>
      <c r="AD49" s="9"/>
      <c r="AE49" s="9"/>
      <c r="AF49" s="9"/>
      <c r="AG49" s="9"/>
      <c r="AH49" s="33"/>
      <c r="AI49" s="5" t="s">
        <v>22</v>
      </c>
      <c r="AJ49" s="5">
        <f>COUNTIF(C48:AG50,"G")</f>
        <v>0</v>
      </c>
      <c r="AK49" s="5">
        <f>VLOOKUP(B$27,Données!B$7:E63,3,FALSE)</f>
        <v>0</v>
      </c>
      <c r="AL49" s="5">
        <f t="shared" si="5"/>
        <v>0</v>
      </c>
    </row>
    <row r="50" spans="1:38" ht="15" thickBot="1">
      <c r="A50" s="11" t="s">
        <v>20</v>
      </c>
      <c r="B50" s="34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34"/>
      <c r="AI50" s="5" t="s">
        <v>23</v>
      </c>
      <c r="AJ50" s="5">
        <f>COUNTIF(C48:AG50,"V")</f>
        <v>0</v>
      </c>
      <c r="AK50" s="5">
        <f>VLOOKUP(B$27,Données!B$7:E64,4,FALSE)</f>
        <v>0</v>
      </c>
      <c r="AL50" s="5">
        <f t="shared" si="5"/>
        <v>0</v>
      </c>
    </row>
    <row r="51" spans="1:38">
      <c r="A51" s="13" t="s">
        <v>18</v>
      </c>
      <c r="B51" s="32" t="s">
        <v>37</v>
      </c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32">
        <f>AL45+AL46+AL47</f>
        <v>0</v>
      </c>
      <c r="AI51" s="5" t="s">
        <v>21</v>
      </c>
      <c r="AJ51" s="5">
        <f>COUNTIF(C51:AG53,"P")</f>
        <v>0</v>
      </c>
      <c r="AK51" s="5">
        <f>VLOOKUP(B$27,Données!B$7:E65,2,FALSE)</f>
        <v>0</v>
      </c>
      <c r="AL51" s="5">
        <f t="shared" si="5"/>
        <v>0</v>
      </c>
    </row>
    <row r="52" spans="1:38">
      <c r="A52" s="9" t="s">
        <v>19</v>
      </c>
      <c r="B52" s="33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  <c r="AA52" s="9"/>
      <c r="AB52" s="9"/>
      <c r="AC52" s="9"/>
      <c r="AD52" s="9"/>
      <c r="AE52" s="9"/>
      <c r="AF52" s="9"/>
      <c r="AG52" s="9"/>
      <c r="AH52" s="33"/>
      <c r="AI52" s="5" t="s">
        <v>22</v>
      </c>
      <c r="AJ52" s="5">
        <f>COUNTIF(C51:AG53,"G")</f>
        <v>0</v>
      </c>
      <c r="AK52" s="5">
        <f>VLOOKUP(B$27,Données!B$7:E66,3,FALSE)</f>
        <v>0</v>
      </c>
      <c r="AL52" s="5">
        <f t="shared" si="5"/>
        <v>0</v>
      </c>
    </row>
    <row r="53" spans="1:38">
      <c r="A53" s="9" t="s">
        <v>20</v>
      </c>
      <c r="B53" s="33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  <c r="AA53" s="9"/>
      <c r="AB53" s="9"/>
      <c r="AC53" s="9"/>
      <c r="AD53" s="9"/>
      <c r="AE53" s="9"/>
      <c r="AF53" s="9"/>
      <c r="AG53" s="9"/>
      <c r="AH53" s="33"/>
      <c r="AI53" s="5" t="s">
        <v>23</v>
      </c>
      <c r="AJ53" s="5">
        <f>COUNTIF(C51:AG53,"V")</f>
        <v>0</v>
      </c>
      <c r="AK53" s="5">
        <f>VLOOKUP(B$27,Données!B$7:E67,4,FALSE)</f>
        <v>0</v>
      </c>
      <c r="AL53" s="5">
        <f t="shared" si="5"/>
        <v>0</v>
      </c>
    </row>
    <row r="54" spans="1:38">
      <c r="A54" s="5"/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  <c r="AG54" s="5"/>
      <c r="AH54" s="5">
        <f>AH9+AH12+AH21+AH24+AH27</f>
        <v>0</v>
      </c>
    </row>
    <row r="61" spans="1:38" hidden="1">
      <c r="C61" s="30" t="s">
        <v>51</v>
      </c>
      <c r="D61" s="30"/>
      <c r="E61" s="30"/>
      <c r="F61" s="30"/>
      <c r="G61" s="30"/>
      <c r="H61" s="30"/>
      <c r="I61" s="30"/>
      <c r="J61" s="30"/>
      <c r="K61" s="30"/>
      <c r="L61" s="30"/>
      <c r="M61" s="30"/>
      <c r="N61" s="30"/>
      <c r="O61" s="30"/>
      <c r="P61" s="30"/>
      <c r="Q61" s="30"/>
      <c r="R61" s="30"/>
      <c r="S61" s="30"/>
      <c r="T61" s="30"/>
      <c r="U61" s="30"/>
      <c r="V61" s="30"/>
      <c r="W61" s="30"/>
      <c r="X61" s="30"/>
      <c r="Y61" s="30"/>
      <c r="Z61" s="30"/>
    </row>
    <row r="62" spans="1:38" hidden="1"/>
    <row r="63" spans="1:38" hidden="1"/>
    <row r="64" spans="1:38" hidden="1">
      <c r="D64" s="31">
        <f>Info!A11</f>
        <v>43101</v>
      </c>
      <c r="E64" s="31"/>
      <c r="F64" s="31"/>
      <c r="H64" t="str">
        <f>Info!C11</f>
        <v>Nouvel An</v>
      </c>
    </row>
    <row r="65" spans="3:39" hidden="1">
      <c r="D65" s="31">
        <f>Info!A12</f>
        <v>43189</v>
      </c>
      <c r="E65" s="31"/>
      <c r="F65" s="31"/>
      <c r="H65" t="str">
        <f>Info!C12</f>
        <v>Vendredi-Saint</v>
      </c>
    </row>
    <row r="66" spans="3:39" hidden="1">
      <c r="D66" s="31">
        <f>Info!A13</f>
        <v>43192</v>
      </c>
      <c r="E66" s="31"/>
      <c r="F66" s="31"/>
      <c r="H66" t="str">
        <f>Info!C13</f>
        <v>Lundi de Pâques</v>
      </c>
    </row>
    <row r="67" spans="3:39" hidden="1">
      <c r="D67" s="31">
        <f>Info!A14</f>
        <v>43230</v>
      </c>
      <c r="E67" s="31"/>
      <c r="F67" s="31"/>
      <c r="H67" t="str">
        <f>Info!C14</f>
        <v>Jeudi de l'Ascension</v>
      </c>
    </row>
    <row r="68" spans="3:39" hidden="1">
      <c r="D68" s="31">
        <f>Info!A15</f>
        <v>43241</v>
      </c>
      <c r="E68" s="31"/>
      <c r="F68" s="31"/>
      <c r="H68" t="str">
        <f>Info!C15</f>
        <v>Lundi de Pentecôte</v>
      </c>
    </row>
    <row r="69" spans="3:39" hidden="1">
      <c r="D69" s="31">
        <f>Info!A16</f>
        <v>43313</v>
      </c>
      <c r="E69" s="31"/>
      <c r="F69" s="31"/>
      <c r="H69" t="str">
        <f>Info!C16</f>
        <v>Fête Nationale</v>
      </c>
    </row>
    <row r="70" spans="3:39" hidden="1">
      <c r="D70" s="31">
        <f>Info!A17</f>
        <v>43349</v>
      </c>
      <c r="E70" s="31"/>
      <c r="F70" s="31"/>
      <c r="G70" s="31"/>
      <c r="H70" t="str">
        <f>Info!C17</f>
        <v>Jeûne Genevois</v>
      </c>
    </row>
    <row r="71" spans="3:39" hidden="1">
      <c r="D71" s="31">
        <f>Info!A18</f>
        <v>43459</v>
      </c>
      <c r="E71" s="31"/>
      <c r="F71" s="31"/>
      <c r="G71" s="31"/>
      <c r="H71" t="str">
        <f>Info!C18</f>
        <v>Noël</v>
      </c>
    </row>
    <row r="72" spans="3:39" hidden="1">
      <c r="D72" s="31">
        <f>Info!A19</f>
        <v>43465</v>
      </c>
      <c r="E72" s="31"/>
      <c r="F72" s="31"/>
      <c r="G72" s="31"/>
      <c r="H72" t="str">
        <f>Info!C19</f>
        <v>Restauration de la République</v>
      </c>
    </row>
    <row r="73" spans="3:39" hidden="1"/>
    <row r="74" spans="3:39" hidden="1"/>
    <row r="75" spans="3:39" hidden="1"/>
    <row r="76" spans="3:39" hidden="1">
      <c r="C76" s="30" t="s">
        <v>52</v>
      </c>
      <c r="D76" s="30"/>
      <c r="E76" s="30"/>
      <c r="F76" s="30"/>
      <c r="G76" s="30"/>
      <c r="H76" s="30"/>
      <c r="I76" s="30"/>
      <c r="J76" s="30"/>
      <c r="K76" s="30"/>
      <c r="L76" s="30"/>
      <c r="M76" s="30"/>
      <c r="N76" s="30"/>
      <c r="O76" s="30"/>
      <c r="P76" s="30"/>
      <c r="Q76" s="30"/>
      <c r="R76" s="30"/>
      <c r="S76" s="30"/>
      <c r="T76" s="30"/>
      <c r="U76" s="30"/>
      <c r="V76" s="30"/>
      <c r="W76" s="30"/>
      <c r="X76" s="30"/>
      <c r="Y76" s="30"/>
      <c r="Z76" s="30"/>
    </row>
    <row r="77" spans="3:39" hidden="1">
      <c r="D77" s="30" t="s">
        <v>42</v>
      </c>
      <c r="E77" s="30"/>
      <c r="G77" t="s">
        <v>43</v>
      </c>
      <c r="J77" t="s">
        <v>44</v>
      </c>
    </row>
    <row r="78" spans="3:39" hidden="1">
      <c r="D78" s="29">
        <v>43101</v>
      </c>
      <c r="E78" s="29"/>
      <c r="F78" s="16"/>
      <c r="G78" s="29">
        <v>43101</v>
      </c>
      <c r="H78" s="29"/>
      <c r="I78" s="16"/>
      <c r="J78" s="29">
        <v>43101</v>
      </c>
      <c r="K78" s="29"/>
      <c r="O78" s="30" t="s">
        <v>48</v>
      </c>
      <c r="P78" s="30"/>
      <c r="Q78" s="30"/>
      <c r="R78" s="30"/>
      <c r="S78" s="30"/>
      <c r="T78" s="30"/>
      <c r="U78" s="30"/>
      <c r="V78" s="30"/>
      <c r="W78" s="30"/>
      <c r="X78" s="30"/>
      <c r="Y78" s="30"/>
      <c r="Z78" s="30"/>
      <c r="AA78" s="30"/>
      <c r="AB78" s="30"/>
      <c r="AC78" s="30"/>
      <c r="AD78" s="30"/>
      <c r="AE78" s="30"/>
      <c r="AF78" s="30"/>
      <c r="AG78" s="30"/>
      <c r="AH78" s="30"/>
      <c r="AI78" s="30"/>
      <c r="AJ78" s="30"/>
      <c r="AK78" s="30"/>
      <c r="AL78" s="30"/>
      <c r="AM78" t="s">
        <v>45</v>
      </c>
    </row>
    <row r="79" spans="3:39" hidden="1">
      <c r="D79" s="29">
        <v>43102</v>
      </c>
      <c r="E79" s="29"/>
      <c r="G79" s="29">
        <v>43102</v>
      </c>
      <c r="H79" s="29"/>
      <c r="J79" s="29">
        <v>43102</v>
      </c>
      <c r="K79" s="29"/>
      <c r="O79" s="30" t="s">
        <v>47</v>
      </c>
      <c r="P79" s="30"/>
      <c r="Q79" s="30"/>
      <c r="R79" s="30"/>
      <c r="S79" s="30"/>
      <c r="T79" s="30"/>
      <c r="U79" s="30"/>
      <c r="V79" s="30"/>
      <c r="W79" s="30"/>
      <c r="X79" s="30"/>
      <c r="Y79" s="30"/>
      <c r="Z79" s="30"/>
      <c r="AA79" s="30"/>
      <c r="AB79" s="30"/>
      <c r="AC79" s="30"/>
      <c r="AD79" s="30"/>
      <c r="AE79" s="30"/>
      <c r="AF79" s="30"/>
      <c r="AG79" s="30"/>
      <c r="AH79" s="30"/>
      <c r="AI79" s="30"/>
      <c r="AJ79" s="30"/>
      <c r="AK79" s="30"/>
      <c r="AL79" s="30"/>
      <c r="AM79" t="s">
        <v>46</v>
      </c>
    </row>
    <row r="80" spans="3:39" hidden="1">
      <c r="D80" s="29">
        <v>43103</v>
      </c>
      <c r="E80" s="29"/>
      <c r="G80" s="29">
        <v>43103</v>
      </c>
      <c r="H80" s="29"/>
      <c r="J80" s="29">
        <v>43103</v>
      </c>
      <c r="K80" s="29"/>
    </row>
    <row r="81" spans="3:38" hidden="1">
      <c r="D81" s="29">
        <v>43104</v>
      </c>
      <c r="E81" s="29"/>
      <c r="G81" s="29">
        <v>43104</v>
      </c>
      <c r="H81" s="29"/>
      <c r="J81" s="29">
        <v>43104</v>
      </c>
      <c r="K81" s="29"/>
    </row>
    <row r="82" spans="3:38" hidden="1">
      <c r="D82" s="29">
        <v>43105</v>
      </c>
      <c r="E82" s="29"/>
      <c r="G82" s="29">
        <v>43105</v>
      </c>
      <c r="H82" s="29"/>
      <c r="J82" s="29">
        <v>43105</v>
      </c>
      <c r="K82" s="29"/>
    </row>
    <row r="83" spans="3:38" hidden="1">
      <c r="D83" s="29">
        <v>43106</v>
      </c>
      <c r="E83" s="29"/>
      <c r="G83" s="29">
        <v>43106</v>
      </c>
      <c r="H83" s="29"/>
      <c r="J83" s="29">
        <v>43106</v>
      </c>
      <c r="K83" s="29"/>
    </row>
    <row r="84" spans="3:38" hidden="1">
      <c r="D84" s="29">
        <v>43107</v>
      </c>
      <c r="E84" s="29"/>
      <c r="G84" s="29">
        <v>43107</v>
      </c>
      <c r="H84" s="29"/>
      <c r="J84" s="29">
        <v>43107</v>
      </c>
      <c r="K84" s="29"/>
    </row>
    <row r="85" spans="3:38" hidden="1"/>
    <row r="86" spans="3:38" hidden="1">
      <c r="C86" s="30" t="s">
        <v>53</v>
      </c>
      <c r="D86" s="30"/>
      <c r="E86" s="30"/>
      <c r="F86" s="30"/>
      <c r="G86" s="30"/>
      <c r="H86" s="30"/>
      <c r="I86" s="30"/>
      <c r="J86" s="30"/>
      <c r="K86" s="30"/>
      <c r="L86" s="30"/>
      <c r="M86" s="30"/>
      <c r="N86" s="30"/>
      <c r="O86" s="30"/>
      <c r="P86" s="30"/>
      <c r="Q86" s="30"/>
      <c r="R86" s="30"/>
      <c r="S86" s="30"/>
      <c r="T86" s="30"/>
      <c r="U86" s="30"/>
      <c r="V86" s="30"/>
      <c r="W86" s="30"/>
      <c r="X86" s="30"/>
      <c r="Y86" s="30"/>
      <c r="Z86" s="30"/>
    </row>
    <row r="87" spans="3:38" hidden="1">
      <c r="D87" s="30" t="s">
        <v>42</v>
      </c>
      <c r="E87" s="30"/>
      <c r="G87" t="s">
        <v>43</v>
      </c>
      <c r="J87" t="s">
        <v>44</v>
      </c>
    </row>
    <row r="88" spans="3:38" hidden="1">
      <c r="D88" s="29">
        <v>43143</v>
      </c>
      <c r="E88" s="29"/>
      <c r="G88" s="29">
        <v>43148</v>
      </c>
      <c r="H88" s="29"/>
      <c r="J88" s="29">
        <v>43141</v>
      </c>
      <c r="K88" s="29"/>
      <c r="O88" s="30" t="s">
        <v>49</v>
      </c>
      <c r="P88" s="30"/>
      <c r="Q88" s="30"/>
      <c r="R88" s="30"/>
      <c r="S88" s="30"/>
      <c r="T88" s="30"/>
      <c r="U88" s="30"/>
      <c r="V88" s="30"/>
      <c r="W88" s="30"/>
      <c r="X88" s="30"/>
      <c r="Y88" s="30"/>
      <c r="Z88" s="30"/>
      <c r="AA88" s="30"/>
      <c r="AB88" s="30"/>
      <c r="AC88" s="30"/>
      <c r="AD88" s="30"/>
      <c r="AE88" s="30"/>
      <c r="AF88" s="30"/>
      <c r="AG88" s="30"/>
      <c r="AH88" s="30"/>
      <c r="AI88" s="30"/>
      <c r="AJ88" s="30"/>
      <c r="AK88" s="30"/>
      <c r="AL88" s="30"/>
    </row>
    <row r="89" spans="3:38" hidden="1">
      <c r="D89" s="29">
        <v>43144</v>
      </c>
      <c r="E89" s="29"/>
      <c r="G89" s="29">
        <v>43149</v>
      </c>
      <c r="H89" s="29"/>
      <c r="J89" s="29">
        <v>43142</v>
      </c>
      <c r="K89" s="29"/>
      <c r="O89" t="s">
        <v>50</v>
      </c>
    </row>
    <row r="90" spans="3:38" hidden="1">
      <c r="D90" s="29">
        <v>43145</v>
      </c>
      <c r="E90" s="29"/>
      <c r="G90" s="29">
        <v>43150</v>
      </c>
      <c r="H90" s="29"/>
      <c r="J90" s="29">
        <v>43143</v>
      </c>
      <c r="K90" s="29"/>
    </row>
    <row r="91" spans="3:38" hidden="1">
      <c r="D91" s="29">
        <v>43146</v>
      </c>
      <c r="E91" s="29"/>
      <c r="G91" s="29">
        <v>43151</v>
      </c>
      <c r="H91" s="29"/>
      <c r="J91" s="29">
        <v>43144</v>
      </c>
      <c r="K91" s="29"/>
    </row>
    <row r="92" spans="3:38" hidden="1">
      <c r="D92" s="29">
        <v>43147</v>
      </c>
      <c r="E92" s="29"/>
      <c r="G92" s="29">
        <v>43152</v>
      </c>
      <c r="H92" s="29"/>
      <c r="J92" s="29">
        <v>43145</v>
      </c>
      <c r="K92" s="29"/>
    </row>
    <row r="93" spans="3:38" hidden="1">
      <c r="D93" s="17"/>
      <c r="E93" s="17"/>
      <c r="G93" s="29">
        <v>43153</v>
      </c>
      <c r="H93" s="29"/>
      <c r="J93" s="29">
        <v>43146</v>
      </c>
      <c r="K93" s="29"/>
    </row>
    <row r="94" spans="3:38" hidden="1">
      <c r="D94" s="17"/>
      <c r="E94" s="17"/>
      <c r="G94" s="29">
        <v>43154</v>
      </c>
      <c r="H94" s="29"/>
      <c r="J94" s="29">
        <v>43147</v>
      </c>
      <c r="K94" s="29"/>
    </row>
    <row r="95" spans="3:38" hidden="1">
      <c r="D95" s="17"/>
      <c r="E95" s="17"/>
      <c r="G95" s="29">
        <v>43155</v>
      </c>
      <c r="H95" s="29"/>
      <c r="J95" s="29">
        <v>43148</v>
      </c>
      <c r="K95" s="29"/>
    </row>
    <row r="96" spans="3:38" hidden="1">
      <c r="D96" s="17"/>
      <c r="E96" s="17"/>
      <c r="G96" s="29">
        <v>43156</v>
      </c>
      <c r="H96" s="29"/>
      <c r="J96" s="29">
        <v>43149</v>
      </c>
      <c r="K96" s="29"/>
    </row>
    <row r="97" spans="3:26" hidden="1">
      <c r="D97" s="17"/>
      <c r="E97" s="17"/>
      <c r="G97" s="29">
        <v>43157</v>
      </c>
      <c r="H97" s="29"/>
      <c r="J97" s="29">
        <v>43150</v>
      </c>
      <c r="K97" s="29"/>
    </row>
    <row r="98" spans="3:26" hidden="1">
      <c r="D98" s="17"/>
      <c r="E98" s="17"/>
      <c r="G98" s="29">
        <v>43158</v>
      </c>
      <c r="H98" s="29"/>
      <c r="J98" s="29">
        <v>43151</v>
      </c>
      <c r="K98" s="29"/>
    </row>
    <row r="99" spans="3:26" hidden="1">
      <c r="D99" s="17"/>
      <c r="E99" s="17"/>
      <c r="G99" s="29">
        <v>43159</v>
      </c>
      <c r="H99" s="29"/>
      <c r="J99" s="29">
        <v>43152</v>
      </c>
      <c r="K99" s="29"/>
    </row>
    <row r="100" spans="3:26" hidden="1">
      <c r="D100" s="17"/>
      <c r="E100" s="17"/>
      <c r="G100" s="29">
        <v>43160</v>
      </c>
      <c r="H100" s="29"/>
      <c r="J100" s="29">
        <v>43153</v>
      </c>
      <c r="K100" s="29"/>
    </row>
    <row r="101" spans="3:26" hidden="1">
      <c r="D101" s="17"/>
      <c r="E101" s="17"/>
      <c r="G101" s="29">
        <v>43161</v>
      </c>
      <c r="H101" s="29"/>
      <c r="J101" s="29">
        <v>43154</v>
      </c>
      <c r="K101" s="29"/>
    </row>
    <row r="102" spans="3:26" hidden="1">
      <c r="D102" s="17"/>
      <c r="E102" s="17"/>
      <c r="G102" s="29">
        <v>43162</v>
      </c>
      <c r="H102" s="29"/>
      <c r="J102" s="29">
        <v>43155</v>
      </c>
      <c r="K102" s="29"/>
    </row>
    <row r="103" spans="3:26" hidden="1">
      <c r="D103" s="17"/>
      <c r="E103" s="17"/>
      <c r="G103" s="29">
        <v>43163</v>
      </c>
      <c r="H103" s="29"/>
      <c r="J103" s="29">
        <v>43156</v>
      </c>
      <c r="K103" s="29"/>
    </row>
    <row r="104" spans="3:26" hidden="1">
      <c r="D104" s="17"/>
      <c r="E104" s="17"/>
      <c r="G104" s="17"/>
      <c r="H104" s="17"/>
      <c r="J104" s="29">
        <v>43157</v>
      </c>
      <c r="K104" s="29"/>
    </row>
    <row r="105" spans="3:26" hidden="1">
      <c r="D105" s="17"/>
      <c r="E105" s="17"/>
      <c r="G105" s="17"/>
      <c r="H105" s="17"/>
    </row>
    <row r="106" spans="3:26" hidden="1"/>
    <row r="107" spans="3:26" hidden="1">
      <c r="C107" s="30" t="s">
        <v>54</v>
      </c>
      <c r="D107" s="30"/>
      <c r="E107" s="30"/>
      <c r="F107" s="30"/>
      <c r="G107" s="30"/>
      <c r="H107" s="30"/>
      <c r="I107" s="30"/>
      <c r="J107" s="30"/>
      <c r="K107" s="30"/>
      <c r="L107" s="30"/>
      <c r="M107" s="30"/>
      <c r="N107" s="30"/>
      <c r="O107" s="30"/>
      <c r="P107" s="30"/>
      <c r="Q107" s="30"/>
      <c r="R107" s="30"/>
      <c r="S107" s="30"/>
      <c r="T107" s="30"/>
      <c r="U107" s="30"/>
      <c r="V107" s="30"/>
      <c r="W107" s="30"/>
      <c r="X107" s="30"/>
      <c r="Y107" s="30"/>
      <c r="Z107" s="30"/>
    </row>
    <row r="108" spans="3:26" hidden="1">
      <c r="D108" s="30" t="s">
        <v>42</v>
      </c>
      <c r="E108" s="30"/>
      <c r="G108" t="s">
        <v>43</v>
      </c>
      <c r="J108" t="s">
        <v>44</v>
      </c>
    </row>
    <row r="109" spans="3:26" hidden="1">
      <c r="D109" s="29">
        <v>43188</v>
      </c>
      <c r="E109" s="29"/>
      <c r="G109" s="29">
        <v>43204</v>
      </c>
      <c r="H109" s="29"/>
      <c r="J109" s="29">
        <v>43197</v>
      </c>
      <c r="K109" s="30"/>
      <c r="O109" t="s">
        <v>56</v>
      </c>
    </row>
    <row r="110" spans="3:26" hidden="1">
      <c r="D110" s="29">
        <v>43189</v>
      </c>
      <c r="E110" s="29"/>
      <c r="G110" s="29">
        <v>43205</v>
      </c>
      <c r="H110" s="29"/>
      <c r="J110" s="29">
        <v>43198</v>
      </c>
      <c r="K110" s="30"/>
      <c r="O110" t="s">
        <v>57</v>
      </c>
    </row>
    <row r="111" spans="3:26" hidden="1">
      <c r="D111" s="29">
        <v>43190</v>
      </c>
      <c r="E111" s="29"/>
      <c r="G111" s="29">
        <v>43206</v>
      </c>
      <c r="H111" s="29"/>
      <c r="J111" s="29">
        <v>43199</v>
      </c>
      <c r="K111" s="30"/>
    </row>
    <row r="112" spans="3:26" hidden="1">
      <c r="D112" s="29">
        <v>43191</v>
      </c>
      <c r="E112" s="29"/>
      <c r="G112" s="29">
        <v>43207</v>
      </c>
      <c r="H112" s="29"/>
      <c r="J112" s="29">
        <v>43200</v>
      </c>
      <c r="K112" s="30"/>
    </row>
    <row r="113" spans="4:11" hidden="1">
      <c r="D113" s="29">
        <v>43192</v>
      </c>
      <c r="E113" s="29"/>
      <c r="G113" s="29">
        <v>43208</v>
      </c>
      <c r="H113" s="29"/>
      <c r="J113" s="29">
        <v>43201</v>
      </c>
      <c r="K113" s="30"/>
    </row>
    <row r="114" spans="4:11" hidden="1">
      <c r="D114" s="29">
        <v>43193</v>
      </c>
      <c r="E114" s="29"/>
      <c r="G114" s="29">
        <v>43209</v>
      </c>
      <c r="H114" s="29"/>
      <c r="J114" s="29">
        <v>43202</v>
      </c>
      <c r="K114" s="30"/>
    </row>
    <row r="115" spans="4:11" hidden="1">
      <c r="D115" s="29">
        <v>43194</v>
      </c>
      <c r="E115" s="29"/>
      <c r="G115" s="29">
        <v>43210</v>
      </c>
      <c r="H115" s="29"/>
      <c r="J115" s="29">
        <v>43203</v>
      </c>
      <c r="K115" s="30"/>
    </row>
    <row r="116" spans="4:11" hidden="1">
      <c r="D116" s="29">
        <v>43195</v>
      </c>
      <c r="E116" s="29"/>
      <c r="G116" s="29">
        <v>43211</v>
      </c>
      <c r="H116" s="29"/>
      <c r="J116" s="29">
        <v>43204</v>
      </c>
      <c r="K116" s="30"/>
    </row>
    <row r="117" spans="4:11" hidden="1">
      <c r="D117" s="29">
        <v>43196</v>
      </c>
      <c r="E117" s="29"/>
      <c r="G117" s="29">
        <v>43212</v>
      </c>
      <c r="H117" s="29"/>
      <c r="J117" s="29">
        <v>43205</v>
      </c>
      <c r="K117" s="30"/>
    </row>
    <row r="118" spans="4:11" hidden="1">
      <c r="D118" s="17"/>
      <c r="E118" s="17"/>
      <c r="G118" s="29">
        <v>43213</v>
      </c>
      <c r="H118" s="29"/>
      <c r="J118" s="29">
        <v>43206</v>
      </c>
      <c r="K118" s="30"/>
    </row>
    <row r="119" spans="4:11" hidden="1">
      <c r="D119" s="17"/>
      <c r="E119" s="17"/>
      <c r="G119" s="29">
        <v>43214</v>
      </c>
      <c r="H119" s="29"/>
      <c r="J119" s="29">
        <v>43207</v>
      </c>
      <c r="K119" s="30"/>
    </row>
    <row r="120" spans="4:11" hidden="1">
      <c r="D120" s="17"/>
      <c r="E120" s="17"/>
      <c r="G120" s="29">
        <v>43215</v>
      </c>
      <c r="H120" s="29"/>
      <c r="J120" s="29">
        <v>43208</v>
      </c>
      <c r="K120" s="30"/>
    </row>
    <row r="121" spans="4:11" hidden="1">
      <c r="D121" s="17"/>
      <c r="E121" s="17"/>
      <c r="G121" s="29">
        <v>43216</v>
      </c>
      <c r="H121" s="29"/>
      <c r="J121" s="29">
        <v>43209</v>
      </c>
      <c r="K121" s="30"/>
    </row>
    <row r="122" spans="4:11" hidden="1">
      <c r="D122" s="17"/>
      <c r="E122" s="17"/>
      <c r="G122" s="29">
        <v>43217</v>
      </c>
      <c r="H122" s="29"/>
      <c r="J122" s="29">
        <v>43210</v>
      </c>
      <c r="K122" s="30"/>
    </row>
    <row r="123" spans="4:11" hidden="1">
      <c r="D123" s="17"/>
      <c r="E123" s="17"/>
      <c r="G123" s="29">
        <v>43218</v>
      </c>
      <c r="H123" s="29"/>
      <c r="J123" s="29">
        <v>43211</v>
      </c>
      <c r="K123" s="30"/>
    </row>
    <row r="124" spans="4:11" hidden="1">
      <c r="D124" s="17"/>
      <c r="E124" s="17"/>
      <c r="G124" s="29">
        <v>43219</v>
      </c>
      <c r="H124" s="29"/>
      <c r="J124" s="29">
        <v>43212</v>
      </c>
      <c r="K124" s="30"/>
    </row>
    <row r="125" spans="4:11" hidden="1">
      <c r="D125" s="17"/>
      <c r="E125" s="17"/>
      <c r="G125" s="17"/>
      <c r="H125" s="17"/>
      <c r="J125" s="29">
        <v>43213</v>
      </c>
      <c r="K125" s="30"/>
    </row>
    <row r="126" spans="4:11" hidden="1">
      <c r="D126" s="17"/>
      <c r="E126" s="17"/>
      <c r="G126" s="17"/>
      <c r="H126" s="17"/>
    </row>
    <row r="127" spans="4:11" hidden="1">
      <c r="D127" s="17"/>
      <c r="E127" s="17"/>
      <c r="G127" s="17"/>
      <c r="H127" s="17"/>
    </row>
    <row r="128" spans="4:11" hidden="1"/>
    <row r="129" spans="3:26" hidden="1">
      <c r="C129" s="30" t="s">
        <v>55</v>
      </c>
      <c r="D129" s="30"/>
      <c r="E129" s="30"/>
      <c r="F129" s="30"/>
      <c r="G129" s="30"/>
      <c r="H129" s="30"/>
      <c r="I129" s="30"/>
      <c r="J129" s="30"/>
      <c r="K129" s="30"/>
      <c r="L129" s="30"/>
      <c r="M129" s="30"/>
      <c r="N129" s="30"/>
      <c r="O129" s="30"/>
      <c r="P129" s="30"/>
      <c r="Q129" s="30"/>
      <c r="R129" s="30"/>
      <c r="S129" s="30"/>
      <c r="T129" s="30"/>
      <c r="U129" s="30"/>
      <c r="V129" s="30"/>
      <c r="W129" s="30"/>
      <c r="X129" s="30"/>
      <c r="Y129" s="30"/>
      <c r="Z129" s="30"/>
    </row>
    <row r="130" spans="3:26" hidden="1">
      <c r="D130" s="30" t="s">
        <v>42</v>
      </c>
      <c r="E130" s="30"/>
      <c r="G130" t="s">
        <v>43</v>
      </c>
      <c r="J130" t="s">
        <v>44</v>
      </c>
    </row>
    <row r="131" spans="3:26" hidden="1">
      <c r="D131" s="29">
        <v>43283</v>
      </c>
      <c r="E131" s="29"/>
      <c r="G131" s="29">
        <v>43288</v>
      </c>
      <c r="H131" s="30"/>
      <c r="J131" s="29">
        <v>43288</v>
      </c>
      <c r="K131" s="30"/>
    </row>
    <row r="132" spans="3:26" hidden="1">
      <c r="D132" s="29">
        <v>43284</v>
      </c>
      <c r="E132" s="29"/>
      <c r="G132" s="29">
        <v>43289</v>
      </c>
      <c r="H132" s="30"/>
      <c r="J132" s="29">
        <v>43289</v>
      </c>
      <c r="K132" s="30"/>
      <c r="O132" t="b">
        <f>OR((C6)=$G$131,(C6)=$G$132,(C6)=$G$133,(C6)=$G$134,(C6)=$G$135,(C6)=$G$136,(C6)=$G$137,(C6)=$G$138)*(C6)=$G$139*(C6)=$G$140*(C6)=$G$140*(C6)=$G$141*(C6)=$G$142*(C6)=$G$143*(C6)=$G$144*(C6)=$G$145*(C6)=$G$146*(C6)=$G$147*(C6)=$G$147*(C6)=$G$148*(C6)=$G$149*(C6)=$G$150*(C6)=$G$151*(C6)=$G$152*(C6)=$G$153*(C6)=$G$154*(C6)=$G$155*(C6)=$G$156*(C6)=$G$157*(C6)=$G$158*(C6)=$G$159*(C6)=$G$160*(C6)=$G$161*(C6)=$G$162*(C6)=$G$163*(C6)=$G$164*(C6)=$G$165*(C6)=$G$166*(C6)=$G$167*(C6)=$G$168*(C6)=$G$169*(C6)=$G$170*(C6)=$G$171*(C6)=$G$172*(C6)=$G$173*(C6)=$G$174*(C6)=$G$175*(C6)=$G$176*(C6)=$G$177*(C6)=$G$178*(C6)=$G$179*(C6)=$G$180*(C6)=$G$181*(C6)=$G$182*(C6)=$G$183*(C6)=$G$184*(C6)=$G$185*(C6)=$G$186*(C6)=$G$187*(C6)=$G$188*(C6)=$G$189*(C6)=$G$190</f>
        <v>0</v>
      </c>
    </row>
    <row r="133" spans="3:26" hidden="1">
      <c r="D133" s="29">
        <v>43285</v>
      </c>
      <c r="E133" s="29"/>
      <c r="G133" s="29">
        <v>43290</v>
      </c>
      <c r="H133" s="30"/>
      <c r="J133" s="29">
        <v>43290</v>
      </c>
      <c r="K133" s="30"/>
      <c r="O133" t="b">
        <f>OR((C6)=$J$131,(C6)=$J$132,(C6)=$J$133,(C6)=$J$134,(C6)=$J$135,(C6)=$J$136,(C6)=$J$137,(C6)=$J$138)*(C6)=$J$139*(C6)=$J$140*(C6)=$J$140*(C6)=$J$141*(C6)=$J$142*(C6)=$J$143*(C6)=$J$144*(C6)=$J$145*(C6)=$J$146*(C6)=$J$147*(C6)=$J$147*(C6)=$J$148*(C6)=$J$149*(C6)=$J$150*(C6)=$J$151*(C6)=$J$152*(C6)=$J$153*(C6)=$J$154*(C6)=$J$155*(C6)=$J$156*(C6)=$J$157*(C6)=$J$158*(C6)=$J$159*(C6)=$J$160*(C6)=$J$161*(C6)=$J$162*(C6)=$J$163*(C6)=$J$164*(C6)=$J$165*(C6)=$J$166*(C6)=$J$167*(C6)=$J$168*(C6)=$J$169*(C6)=$J$170*(C6)=$J$171*(C6)=$J$172*(C6)=$J$173*(C6)=$J$174*(C6)=$J$175*(C6)=$J$176*(C6)=$J$177*(C6)=$J$178*(C6)=$J$179*(C6)=$J$180*(C6)=$J$181*(C6)=$J$182*(C6)=$J$183*(C6)=$J$184*(C6)=$J$185*(C6)=$J$186*(C6)=$J$187*(C6)=$J$188*(C6)=$J$189*(C6)=$J$190</f>
        <v>0</v>
      </c>
    </row>
    <row r="134" spans="3:26" hidden="1">
      <c r="D134" s="29">
        <v>43286</v>
      </c>
      <c r="E134" s="29"/>
      <c r="G134" s="29">
        <v>43291</v>
      </c>
      <c r="H134" s="30"/>
      <c r="J134" s="29">
        <v>43291</v>
      </c>
      <c r="K134" s="30"/>
    </row>
    <row r="135" spans="3:26" hidden="1">
      <c r="D135" s="29">
        <v>43287</v>
      </c>
      <c r="E135" s="29"/>
      <c r="G135" s="29">
        <v>43292</v>
      </c>
      <c r="H135" s="30"/>
      <c r="J135" s="29">
        <v>43292</v>
      </c>
      <c r="K135" s="30"/>
    </row>
    <row r="136" spans="3:26" hidden="1">
      <c r="D136" s="29">
        <v>43288</v>
      </c>
      <c r="E136" s="29"/>
      <c r="G136" s="29">
        <v>43293</v>
      </c>
      <c r="H136" s="30"/>
      <c r="J136" s="29">
        <v>43293</v>
      </c>
      <c r="K136" s="30"/>
    </row>
    <row r="137" spans="3:26" hidden="1">
      <c r="D137" s="29">
        <v>43289</v>
      </c>
      <c r="E137" s="29"/>
      <c r="G137" s="29">
        <v>43294</v>
      </c>
      <c r="H137" s="30"/>
      <c r="J137" s="29">
        <v>43294</v>
      </c>
      <c r="K137" s="30"/>
    </row>
    <row r="138" spans="3:26" hidden="1">
      <c r="D138" s="29">
        <v>43290</v>
      </c>
      <c r="E138" s="29"/>
      <c r="G138" s="29">
        <v>43295</v>
      </c>
      <c r="H138" s="30"/>
      <c r="J138" s="29">
        <v>43295</v>
      </c>
      <c r="K138" s="30"/>
    </row>
    <row r="139" spans="3:26" hidden="1">
      <c r="D139" s="29">
        <v>43291</v>
      </c>
      <c r="E139" s="29"/>
      <c r="G139" s="29">
        <v>43296</v>
      </c>
      <c r="H139" s="30"/>
      <c r="J139" s="29">
        <v>43296</v>
      </c>
      <c r="K139" s="30"/>
    </row>
    <row r="140" spans="3:26" hidden="1">
      <c r="D140" s="29">
        <v>43292</v>
      </c>
      <c r="E140" s="29"/>
      <c r="G140" s="29">
        <v>43297</v>
      </c>
      <c r="H140" s="30"/>
      <c r="J140" s="29">
        <v>43297</v>
      </c>
      <c r="K140" s="30"/>
    </row>
    <row r="141" spans="3:26" hidden="1">
      <c r="D141" s="29">
        <v>43293</v>
      </c>
      <c r="E141" s="29"/>
      <c r="G141" s="29">
        <v>43298</v>
      </c>
      <c r="H141" s="30"/>
      <c r="J141" s="29">
        <v>43298</v>
      </c>
      <c r="K141" s="30"/>
    </row>
    <row r="142" spans="3:26" hidden="1">
      <c r="D142" s="29">
        <v>43294</v>
      </c>
      <c r="E142" s="29"/>
      <c r="G142" s="29">
        <v>43299</v>
      </c>
      <c r="H142" s="30"/>
      <c r="J142" s="29">
        <v>43299</v>
      </c>
      <c r="K142" s="30"/>
    </row>
    <row r="143" spans="3:26" hidden="1">
      <c r="D143" s="29">
        <v>43295</v>
      </c>
      <c r="E143" s="29"/>
      <c r="G143" s="29">
        <v>43300</v>
      </c>
      <c r="H143" s="30"/>
      <c r="J143" s="29">
        <v>43300</v>
      </c>
      <c r="K143" s="30"/>
    </row>
    <row r="144" spans="3:26" hidden="1">
      <c r="D144" s="29">
        <v>43296</v>
      </c>
      <c r="E144" s="29"/>
      <c r="G144" s="29">
        <v>43301</v>
      </c>
      <c r="H144" s="30"/>
      <c r="J144" s="29">
        <v>43301</v>
      </c>
      <c r="K144" s="30"/>
    </row>
    <row r="145" spans="4:11" hidden="1">
      <c r="D145" s="29">
        <v>43297</v>
      </c>
      <c r="E145" s="29"/>
      <c r="G145" s="29">
        <v>43302</v>
      </c>
      <c r="H145" s="30"/>
      <c r="J145" s="29">
        <v>43302</v>
      </c>
      <c r="K145" s="30"/>
    </row>
    <row r="146" spans="4:11" hidden="1">
      <c r="D146" s="29">
        <v>43298</v>
      </c>
      <c r="E146" s="29"/>
      <c r="G146" s="29">
        <v>43303</v>
      </c>
      <c r="H146" s="30"/>
      <c r="J146" s="29">
        <v>43303</v>
      </c>
      <c r="K146" s="30"/>
    </row>
    <row r="147" spans="4:11" hidden="1">
      <c r="D147" s="29">
        <v>43299</v>
      </c>
      <c r="E147" s="29"/>
      <c r="G147" s="29">
        <v>43304</v>
      </c>
      <c r="H147" s="30"/>
      <c r="J147" s="29">
        <v>43304</v>
      </c>
      <c r="K147" s="30"/>
    </row>
    <row r="148" spans="4:11" hidden="1">
      <c r="D148" s="29">
        <v>43300</v>
      </c>
      <c r="E148" s="29"/>
      <c r="G148" s="29">
        <v>43305</v>
      </c>
      <c r="H148" s="30"/>
      <c r="J148" s="29">
        <v>43305</v>
      </c>
      <c r="K148" s="30"/>
    </row>
    <row r="149" spans="4:11" hidden="1">
      <c r="D149" s="29">
        <v>43301</v>
      </c>
      <c r="E149" s="29"/>
      <c r="G149" s="29">
        <v>43306</v>
      </c>
      <c r="H149" s="30"/>
      <c r="J149" s="29">
        <v>43306</v>
      </c>
      <c r="K149" s="30"/>
    </row>
    <row r="150" spans="4:11" hidden="1">
      <c r="D150" s="29">
        <v>43302</v>
      </c>
      <c r="E150" s="29"/>
      <c r="G150" s="29">
        <v>43307</v>
      </c>
      <c r="H150" s="30"/>
      <c r="J150" s="29">
        <v>43307</v>
      </c>
      <c r="K150" s="30"/>
    </row>
    <row r="151" spans="4:11" hidden="1">
      <c r="D151" s="29">
        <v>43303</v>
      </c>
      <c r="E151" s="29"/>
      <c r="G151" s="29">
        <v>43308</v>
      </c>
      <c r="H151" s="30"/>
      <c r="J151" s="29">
        <v>43308</v>
      </c>
      <c r="K151" s="30"/>
    </row>
    <row r="152" spans="4:11" hidden="1">
      <c r="D152" s="29">
        <v>43304</v>
      </c>
      <c r="E152" s="29"/>
      <c r="G152" s="29">
        <v>43309</v>
      </c>
      <c r="H152" s="30"/>
      <c r="J152" s="29">
        <v>43309</v>
      </c>
      <c r="K152" s="30"/>
    </row>
    <row r="153" spans="4:11" hidden="1">
      <c r="D153" s="29">
        <v>43305</v>
      </c>
      <c r="E153" s="29"/>
      <c r="G153" s="29">
        <v>43310</v>
      </c>
      <c r="H153" s="30"/>
      <c r="J153" s="29">
        <v>43310</v>
      </c>
      <c r="K153" s="30"/>
    </row>
    <row r="154" spans="4:11" hidden="1">
      <c r="D154" s="29">
        <v>43306</v>
      </c>
      <c r="E154" s="29"/>
      <c r="G154" s="29">
        <v>43311</v>
      </c>
      <c r="H154" s="30"/>
      <c r="J154" s="29">
        <v>43311</v>
      </c>
      <c r="K154" s="30"/>
    </row>
    <row r="155" spans="4:11" hidden="1">
      <c r="D155" s="29">
        <v>43307</v>
      </c>
      <c r="E155" s="29"/>
      <c r="G155" s="29">
        <v>43312</v>
      </c>
      <c r="H155" s="30"/>
      <c r="J155" s="29">
        <v>43312</v>
      </c>
      <c r="K155" s="30"/>
    </row>
    <row r="156" spans="4:11" hidden="1">
      <c r="D156" s="29">
        <v>43308</v>
      </c>
      <c r="E156" s="29"/>
      <c r="G156" s="29">
        <v>43313</v>
      </c>
      <c r="H156" s="30"/>
      <c r="J156" s="29">
        <v>43313</v>
      </c>
      <c r="K156" s="30"/>
    </row>
    <row r="157" spans="4:11" hidden="1">
      <c r="D157" s="29">
        <v>43309</v>
      </c>
      <c r="E157" s="29"/>
      <c r="G157" s="29">
        <v>43314</v>
      </c>
      <c r="H157" s="30"/>
      <c r="J157" s="29">
        <v>43314</v>
      </c>
      <c r="K157" s="30"/>
    </row>
    <row r="158" spans="4:11" hidden="1">
      <c r="D158" s="29">
        <v>43310</v>
      </c>
      <c r="E158" s="29"/>
      <c r="G158" s="29">
        <v>43315</v>
      </c>
      <c r="H158" s="30"/>
      <c r="J158" s="29">
        <v>43315</v>
      </c>
      <c r="K158" s="30"/>
    </row>
    <row r="159" spans="4:11" hidden="1">
      <c r="D159" s="29">
        <v>43311</v>
      </c>
      <c r="E159" s="29"/>
      <c r="G159" s="29">
        <v>43316</v>
      </c>
      <c r="H159" s="30"/>
      <c r="J159" s="29">
        <v>43316</v>
      </c>
      <c r="K159" s="30"/>
    </row>
    <row r="160" spans="4:11" hidden="1">
      <c r="D160" s="29">
        <v>43312</v>
      </c>
      <c r="E160" s="29"/>
      <c r="G160" s="29">
        <v>43317</v>
      </c>
      <c r="H160" s="30"/>
      <c r="J160" s="29">
        <v>43317</v>
      </c>
      <c r="K160" s="30"/>
    </row>
    <row r="161" spans="4:11" hidden="1">
      <c r="D161" s="29">
        <v>43313</v>
      </c>
      <c r="E161" s="29"/>
      <c r="G161" s="29">
        <v>43318</v>
      </c>
      <c r="H161" s="30"/>
      <c r="J161" s="29">
        <v>43318</v>
      </c>
      <c r="K161" s="30"/>
    </row>
    <row r="162" spans="4:11" hidden="1">
      <c r="D162" s="29">
        <v>43314</v>
      </c>
      <c r="E162" s="29"/>
      <c r="G162" s="29">
        <v>43319</v>
      </c>
      <c r="H162" s="30"/>
      <c r="J162" s="29">
        <v>43319</v>
      </c>
      <c r="K162" s="30"/>
    </row>
    <row r="163" spans="4:11" hidden="1">
      <c r="D163" s="29">
        <v>43315</v>
      </c>
      <c r="E163" s="29"/>
      <c r="G163" s="29">
        <v>43320</v>
      </c>
      <c r="H163" s="30"/>
      <c r="J163" s="29">
        <v>43320</v>
      </c>
      <c r="K163" s="30"/>
    </row>
    <row r="164" spans="4:11" hidden="1">
      <c r="D164" s="29">
        <v>43316</v>
      </c>
      <c r="E164" s="29"/>
      <c r="G164" s="29">
        <v>43321</v>
      </c>
      <c r="H164" s="30"/>
      <c r="J164" s="29">
        <v>43321</v>
      </c>
      <c r="K164" s="30"/>
    </row>
    <row r="165" spans="4:11" hidden="1">
      <c r="D165" s="29">
        <v>43317</v>
      </c>
      <c r="E165" s="29"/>
      <c r="G165" s="29">
        <v>43322</v>
      </c>
      <c r="H165" s="30"/>
      <c r="J165" s="29">
        <v>43322</v>
      </c>
      <c r="K165" s="30"/>
    </row>
    <row r="166" spans="4:11" hidden="1">
      <c r="D166" s="29">
        <v>43318</v>
      </c>
      <c r="E166" s="29"/>
      <c r="G166" s="29">
        <v>43323</v>
      </c>
      <c r="H166" s="30"/>
      <c r="J166" s="29">
        <v>43323</v>
      </c>
      <c r="K166" s="30"/>
    </row>
    <row r="167" spans="4:11" hidden="1">
      <c r="D167" s="29">
        <v>43319</v>
      </c>
      <c r="E167" s="29"/>
      <c r="G167" s="29">
        <v>43324</v>
      </c>
      <c r="H167" s="30"/>
      <c r="J167" s="29">
        <v>43324</v>
      </c>
      <c r="K167" s="30"/>
    </row>
    <row r="168" spans="4:11" hidden="1">
      <c r="D168" s="29">
        <v>43320</v>
      </c>
      <c r="E168" s="29"/>
      <c r="G168" s="29">
        <v>43325</v>
      </c>
      <c r="H168" s="30"/>
      <c r="J168" s="29">
        <v>43325</v>
      </c>
      <c r="K168" s="30"/>
    </row>
    <row r="169" spans="4:11" hidden="1">
      <c r="D169" s="29">
        <v>43321</v>
      </c>
      <c r="E169" s="29"/>
      <c r="G169" s="29">
        <v>43326</v>
      </c>
      <c r="H169" s="30"/>
      <c r="J169" s="29">
        <v>43326</v>
      </c>
      <c r="K169" s="30"/>
    </row>
    <row r="170" spans="4:11" hidden="1">
      <c r="D170" s="29">
        <v>43322</v>
      </c>
      <c r="E170" s="29"/>
      <c r="G170" s="29">
        <v>43327</v>
      </c>
      <c r="H170" s="30"/>
      <c r="J170" s="29">
        <v>43327</v>
      </c>
      <c r="K170" s="30"/>
    </row>
    <row r="171" spans="4:11" hidden="1">
      <c r="D171" s="29">
        <v>43323</v>
      </c>
      <c r="E171" s="29"/>
      <c r="G171" s="29">
        <v>43328</v>
      </c>
      <c r="H171" s="30"/>
      <c r="J171" s="29">
        <v>43328</v>
      </c>
      <c r="K171" s="30"/>
    </row>
    <row r="172" spans="4:11" hidden="1">
      <c r="D172" s="29">
        <v>43324</v>
      </c>
      <c r="E172" s="29"/>
      <c r="G172" s="29">
        <v>43329</v>
      </c>
      <c r="H172" s="30"/>
      <c r="J172" s="29">
        <v>43329</v>
      </c>
      <c r="K172" s="30"/>
    </row>
    <row r="173" spans="4:11" hidden="1">
      <c r="D173" s="29">
        <v>43325</v>
      </c>
      <c r="E173" s="29"/>
      <c r="G173" s="29">
        <v>43330</v>
      </c>
      <c r="H173" s="30"/>
      <c r="J173" s="29">
        <v>43330</v>
      </c>
      <c r="K173" s="30"/>
    </row>
    <row r="174" spans="4:11" hidden="1">
      <c r="D174" s="29">
        <v>43326</v>
      </c>
      <c r="E174" s="29"/>
      <c r="G174" s="29">
        <v>43331</v>
      </c>
      <c r="H174" s="30"/>
      <c r="J174" s="29">
        <v>43331</v>
      </c>
      <c r="K174" s="30"/>
    </row>
    <row r="175" spans="4:11" hidden="1">
      <c r="D175" s="29">
        <v>43327</v>
      </c>
      <c r="E175" s="29"/>
      <c r="G175" s="29">
        <v>43332</v>
      </c>
      <c r="H175" s="30"/>
      <c r="J175" s="29">
        <v>43332</v>
      </c>
      <c r="K175" s="30"/>
    </row>
    <row r="176" spans="4:11" hidden="1">
      <c r="D176" s="29">
        <v>43328</v>
      </c>
      <c r="E176" s="29"/>
      <c r="G176" s="29">
        <v>43333</v>
      </c>
      <c r="H176" s="30"/>
      <c r="J176" s="29">
        <v>43333</v>
      </c>
      <c r="K176" s="30"/>
    </row>
    <row r="177" spans="4:11" hidden="1">
      <c r="D177" s="29">
        <v>43329</v>
      </c>
      <c r="E177" s="29"/>
      <c r="G177" s="29">
        <v>43334</v>
      </c>
      <c r="H177" s="30"/>
      <c r="J177" s="29">
        <v>43334</v>
      </c>
      <c r="K177" s="30"/>
    </row>
    <row r="178" spans="4:11" hidden="1">
      <c r="D178" s="29">
        <v>43330</v>
      </c>
      <c r="E178" s="29"/>
      <c r="G178" s="29">
        <v>43335</v>
      </c>
      <c r="H178" s="30"/>
      <c r="J178" s="29">
        <v>43335</v>
      </c>
      <c r="K178" s="30"/>
    </row>
    <row r="179" spans="4:11" hidden="1">
      <c r="D179" s="29">
        <v>43331</v>
      </c>
      <c r="E179" s="29"/>
      <c r="G179" s="29">
        <v>43336</v>
      </c>
      <c r="H179" s="30"/>
      <c r="J179" s="29">
        <v>43336</v>
      </c>
      <c r="K179" s="30"/>
    </row>
    <row r="180" spans="4:11" hidden="1">
      <c r="D180" s="29">
        <v>43332</v>
      </c>
      <c r="E180" s="29"/>
      <c r="G180" s="29">
        <v>43337</v>
      </c>
      <c r="H180" s="30"/>
      <c r="J180" s="29">
        <v>43337</v>
      </c>
      <c r="K180" s="30"/>
    </row>
    <row r="181" spans="4:11" hidden="1">
      <c r="D181" s="29">
        <v>43333</v>
      </c>
      <c r="E181" s="29"/>
      <c r="G181" s="29">
        <v>43338</v>
      </c>
      <c r="H181" s="30"/>
      <c r="J181" s="29">
        <v>43338</v>
      </c>
      <c r="K181" s="30"/>
    </row>
    <row r="182" spans="4:11" hidden="1">
      <c r="D182" s="29">
        <v>43334</v>
      </c>
      <c r="E182" s="29"/>
      <c r="G182" s="29">
        <v>43339</v>
      </c>
      <c r="H182" s="30"/>
      <c r="J182" s="29">
        <v>43339</v>
      </c>
      <c r="K182" s="30"/>
    </row>
    <row r="183" spans="4:11" hidden="1">
      <c r="D183" s="29">
        <v>43335</v>
      </c>
      <c r="E183" s="29"/>
      <c r="G183" s="29">
        <v>43340</v>
      </c>
      <c r="H183" s="30"/>
      <c r="J183" s="29">
        <v>43340</v>
      </c>
      <c r="K183" s="30"/>
    </row>
    <row r="184" spans="4:11" hidden="1">
      <c r="D184" s="29">
        <v>43336</v>
      </c>
      <c r="E184" s="29"/>
      <c r="G184" s="29">
        <v>43341</v>
      </c>
      <c r="H184" s="30"/>
      <c r="J184" s="29">
        <v>43341</v>
      </c>
      <c r="K184" s="30"/>
    </row>
    <row r="185" spans="4:11" hidden="1">
      <c r="G185" s="29">
        <v>43342</v>
      </c>
      <c r="H185" s="30"/>
      <c r="J185" s="29">
        <v>43342</v>
      </c>
      <c r="K185" s="30"/>
    </row>
    <row r="186" spans="4:11" hidden="1">
      <c r="G186" s="29">
        <v>43343</v>
      </c>
      <c r="H186" s="30"/>
      <c r="J186" s="29">
        <v>43343</v>
      </c>
      <c r="K186" s="30"/>
    </row>
    <row r="187" spans="4:11" hidden="1">
      <c r="G187" s="29">
        <v>43344</v>
      </c>
      <c r="H187" s="30"/>
      <c r="J187" s="29">
        <v>43344</v>
      </c>
      <c r="K187" s="30"/>
    </row>
    <row r="188" spans="4:11" hidden="1">
      <c r="G188" s="29">
        <v>43345</v>
      </c>
      <c r="H188" s="30"/>
      <c r="J188" s="29">
        <v>43345</v>
      </c>
      <c r="K188" s="30"/>
    </row>
    <row r="189" spans="4:11" hidden="1">
      <c r="G189" s="29">
        <v>43346</v>
      </c>
      <c r="H189" s="30"/>
      <c r="J189" s="29">
        <v>43346</v>
      </c>
      <c r="K189" s="30"/>
    </row>
    <row r="190" spans="4:11" hidden="1">
      <c r="G190" s="29">
        <v>43347</v>
      </c>
      <c r="H190" s="30"/>
      <c r="J190" s="29">
        <v>43347</v>
      </c>
      <c r="K190" s="30"/>
    </row>
  </sheetData>
  <mergeCells count="326">
    <mergeCell ref="B12:B14"/>
    <mergeCell ref="AH12:AH14"/>
    <mergeCell ref="B15:B17"/>
    <mergeCell ref="AH15:AH17"/>
    <mergeCell ref="B9:B11"/>
    <mergeCell ref="AH9:AH11"/>
    <mergeCell ref="B45:B47"/>
    <mergeCell ref="AH45:AH47"/>
    <mergeCell ref="B48:B50"/>
    <mergeCell ref="AH48:AH50"/>
    <mergeCell ref="B30:B32"/>
    <mergeCell ref="AH30:AH32"/>
    <mergeCell ref="B33:B35"/>
    <mergeCell ref="AH33:AH35"/>
    <mergeCell ref="B27:B29"/>
    <mergeCell ref="AH27:AH29"/>
    <mergeCell ref="B36:B38"/>
    <mergeCell ref="AH36:AH38"/>
    <mergeCell ref="B39:B41"/>
    <mergeCell ref="AH39:AH41"/>
    <mergeCell ref="B42:B44"/>
    <mergeCell ref="AH42:AH44"/>
    <mergeCell ref="B18:B20"/>
    <mergeCell ref="AH18:AH20"/>
    <mergeCell ref="B21:B23"/>
    <mergeCell ref="AH21:AH23"/>
    <mergeCell ref="B24:B26"/>
    <mergeCell ref="AH24:AH26"/>
    <mergeCell ref="D67:F67"/>
    <mergeCell ref="D68:F68"/>
    <mergeCell ref="D69:F69"/>
    <mergeCell ref="D70:G70"/>
    <mergeCell ref="D71:G71"/>
    <mergeCell ref="D72:G72"/>
    <mergeCell ref="B51:B53"/>
    <mergeCell ref="AH51:AH53"/>
    <mergeCell ref="C61:Z61"/>
    <mergeCell ref="D64:F64"/>
    <mergeCell ref="D65:F65"/>
    <mergeCell ref="D66:F66"/>
    <mergeCell ref="O79:AL79"/>
    <mergeCell ref="D80:E80"/>
    <mergeCell ref="G80:H80"/>
    <mergeCell ref="J80:K80"/>
    <mergeCell ref="C76:Z76"/>
    <mergeCell ref="D77:E77"/>
    <mergeCell ref="D78:E78"/>
    <mergeCell ref="G78:H78"/>
    <mergeCell ref="J78:K78"/>
    <mergeCell ref="O78:AL78"/>
    <mergeCell ref="D81:E81"/>
    <mergeCell ref="G81:H81"/>
    <mergeCell ref="J81:K81"/>
    <mergeCell ref="D82:E82"/>
    <mergeCell ref="G82:H82"/>
    <mergeCell ref="J82:K82"/>
    <mergeCell ref="D79:E79"/>
    <mergeCell ref="G79:H79"/>
    <mergeCell ref="J79:K79"/>
    <mergeCell ref="C86:Z86"/>
    <mergeCell ref="D87:E87"/>
    <mergeCell ref="D88:E88"/>
    <mergeCell ref="G88:H88"/>
    <mergeCell ref="J88:K88"/>
    <mergeCell ref="O88:AL88"/>
    <mergeCell ref="D83:E83"/>
    <mergeCell ref="G83:H83"/>
    <mergeCell ref="J83:K83"/>
    <mergeCell ref="D84:E84"/>
    <mergeCell ref="G84:H84"/>
    <mergeCell ref="J84:K84"/>
    <mergeCell ref="D91:E91"/>
    <mergeCell ref="G91:H91"/>
    <mergeCell ref="J91:K91"/>
    <mergeCell ref="D92:E92"/>
    <mergeCell ref="G92:H92"/>
    <mergeCell ref="J92:K92"/>
    <mergeCell ref="D89:E89"/>
    <mergeCell ref="G89:H89"/>
    <mergeCell ref="J89:K89"/>
    <mergeCell ref="D90:E90"/>
    <mergeCell ref="G90:H90"/>
    <mergeCell ref="J90:K90"/>
    <mergeCell ref="G96:H96"/>
    <mergeCell ref="J96:K96"/>
    <mergeCell ref="G97:H97"/>
    <mergeCell ref="J97:K97"/>
    <mergeCell ref="G98:H98"/>
    <mergeCell ref="J98:K98"/>
    <mergeCell ref="G93:H93"/>
    <mergeCell ref="J93:K93"/>
    <mergeCell ref="G94:H94"/>
    <mergeCell ref="J94:K94"/>
    <mergeCell ref="G95:H95"/>
    <mergeCell ref="J95:K95"/>
    <mergeCell ref="G102:H102"/>
    <mergeCell ref="J102:K102"/>
    <mergeCell ref="G103:H103"/>
    <mergeCell ref="J103:K103"/>
    <mergeCell ref="J104:K104"/>
    <mergeCell ref="C107:Z107"/>
    <mergeCell ref="G99:H99"/>
    <mergeCell ref="J99:K99"/>
    <mergeCell ref="G100:H100"/>
    <mergeCell ref="J100:K100"/>
    <mergeCell ref="G101:H101"/>
    <mergeCell ref="J101:K101"/>
    <mergeCell ref="D111:E111"/>
    <mergeCell ref="G111:H111"/>
    <mergeCell ref="J111:K111"/>
    <mergeCell ref="D112:E112"/>
    <mergeCell ref="G112:H112"/>
    <mergeCell ref="J112:K112"/>
    <mergeCell ref="D108:E108"/>
    <mergeCell ref="D109:E109"/>
    <mergeCell ref="G109:H109"/>
    <mergeCell ref="J109:K109"/>
    <mergeCell ref="D110:E110"/>
    <mergeCell ref="G110:H110"/>
    <mergeCell ref="J110:K110"/>
    <mergeCell ref="D115:E115"/>
    <mergeCell ref="G115:H115"/>
    <mergeCell ref="J115:K115"/>
    <mergeCell ref="D116:E116"/>
    <mergeCell ref="G116:H116"/>
    <mergeCell ref="J116:K116"/>
    <mergeCell ref="D113:E113"/>
    <mergeCell ref="G113:H113"/>
    <mergeCell ref="J113:K113"/>
    <mergeCell ref="D114:E114"/>
    <mergeCell ref="G114:H114"/>
    <mergeCell ref="J114:K114"/>
    <mergeCell ref="G120:H120"/>
    <mergeCell ref="J120:K120"/>
    <mergeCell ref="G121:H121"/>
    <mergeCell ref="J121:K121"/>
    <mergeCell ref="G122:H122"/>
    <mergeCell ref="J122:K122"/>
    <mergeCell ref="D117:E117"/>
    <mergeCell ref="G117:H117"/>
    <mergeCell ref="J117:K117"/>
    <mergeCell ref="G118:H118"/>
    <mergeCell ref="J118:K118"/>
    <mergeCell ref="G119:H119"/>
    <mergeCell ref="J119:K119"/>
    <mergeCell ref="D130:E130"/>
    <mergeCell ref="D131:E131"/>
    <mergeCell ref="G131:H131"/>
    <mergeCell ref="J131:K131"/>
    <mergeCell ref="D132:E132"/>
    <mergeCell ref="G132:H132"/>
    <mergeCell ref="J132:K132"/>
    <mergeCell ref="G123:H123"/>
    <mergeCell ref="J123:K123"/>
    <mergeCell ref="G124:H124"/>
    <mergeCell ref="J124:K124"/>
    <mergeCell ref="J125:K125"/>
    <mergeCell ref="C129:Z129"/>
    <mergeCell ref="D135:E135"/>
    <mergeCell ref="G135:H135"/>
    <mergeCell ref="J135:K135"/>
    <mergeCell ref="D136:E136"/>
    <mergeCell ref="G136:H136"/>
    <mergeCell ref="J136:K136"/>
    <mergeCell ref="D133:E133"/>
    <mergeCell ref="G133:H133"/>
    <mergeCell ref="J133:K133"/>
    <mergeCell ref="D134:E134"/>
    <mergeCell ref="G134:H134"/>
    <mergeCell ref="J134:K134"/>
    <mergeCell ref="D139:E139"/>
    <mergeCell ref="G139:H139"/>
    <mergeCell ref="J139:K139"/>
    <mergeCell ref="D140:E140"/>
    <mergeCell ref="G140:H140"/>
    <mergeCell ref="J140:K140"/>
    <mergeCell ref="D137:E137"/>
    <mergeCell ref="G137:H137"/>
    <mergeCell ref="J137:K137"/>
    <mergeCell ref="D138:E138"/>
    <mergeCell ref="G138:H138"/>
    <mergeCell ref="J138:K138"/>
    <mergeCell ref="D143:E143"/>
    <mergeCell ref="G143:H143"/>
    <mergeCell ref="J143:K143"/>
    <mergeCell ref="D144:E144"/>
    <mergeCell ref="G144:H144"/>
    <mergeCell ref="J144:K144"/>
    <mergeCell ref="D141:E141"/>
    <mergeCell ref="G141:H141"/>
    <mergeCell ref="J141:K141"/>
    <mergeCell ref="D142:E142"/>
    <mergeCell ref="G142:H142"/>
    <mergeCell ref="J142:K142"/>
    <mergeCell ref="D147:E147"/>
    <mergeCell ref="G147:H147"/>
    <mergeCell ref="J147:K147"/>
    <mergeCell ref="D148:E148"/>
    <mergeCell ref="G148:H148"/>
    <mergeCell ref="J148:K148"/>
    <mergeCell ref="D145:E145"/>
    <mergeCell ref="G145:H145"/>
    <mergeCell ref="J145:K145"/>
    <mergeCell ref="D146:E146"/>
    <mergeCell ref="G146:H146"/>
    <mergeCell ref="J146:K146"/>
    <mergeCell ref="D151:E151"/>
    <mergeCell ref="G151:H151"/>
    <mergeCell ref="J151:K151"/>
    <mergeCell ref="D152:E152"/>
    <mergeCell ref="G152:H152"/>
    <mergeCell ref="J152:K152"/>
    <mergeCell ref="D149:E149"/>
    <mergeCell ref="G149:H149"/>
    <mergeCell ref="J149:K149"/>
    <mergeCell ref="D150:E150"/>
    <mergeCell ref="G150:H150"/>
    <mergeCell ref="J150:K150"/>
    <mergeCell ref="D155:E155"/>
    <mergeCell ref="G155:H155"/>
    <mergeCell ref="J155:K155"/>
    <mergeCell ref="D156:E156"/>
    <mergeCell ref="G156:H156"/>
    <mergeCell ref="J156:K156"/>
    <mergeCell ref="D153:E153"/>
    <mergeCell ref="G153:H153"/>
    <mergeCell ref="J153:K153"/>
    <mergeCell ref="D154:E154"/>
    <mergeCell ref="G154:H154"/>
    <mergeCell ref="J154:K154"/>
    <mergeCell ref="D159:E159"/>
    <mergeCell ref="G159:H159"/>
    <mergeCell ref="J159:K159"/>
    <mergeCell ref="D160:E160"/>
    <mergeCell ref="G160:H160"/>
    <mergeCell ref="J160:K160"/>
    <mergeCell ref="D157:E157"/>
    <mergeCell ref="G157:H157"/>
    <mergeCell ref="J157:K157"/>
    <mergeCell ref="D158:E158"/>
    <mergeCell ref="G158:H158"/>
    <mergeCell ref="J158:K158"/>
    <mergeCell ref="D163:E163"/>
    <mergeCell ref="G163:H163"/>
    <mergeCell ref="J163:K163"/>
    <mergeCell ref="D164:E164"/>
    <mergeCell ref="G164:H164"/>
    <mergeCell ref="J164:K164"/>
    <mergeCell ref="D161:E161"/>
    <mergeCell ref="G161:H161"/>
    <mergeCell ref="J161:K161"/>
    <mergeCell ref="D162:E162"/>
    <mergeCell ref="G162:H162"/>
    <mergeCell ref="J162:K162"/>
    <mergeCell ref="D167:E167"/>
    <mergeCell ref="G167:H167"/>
    <mergeCell ref="J167:K167"/>
    <mergeCell ref="D168:E168"/>
    <mergeCell ref="G168:H168"/>
    <mergeCell ref="J168:K168"/>
    <mergeCell ref="D165:E165"/>
    <mergeCell ref="G165:H165"/>
    <mergeCell ref="J165:K165"/>
    <mergeCell ref="D166:E166"/>
    <mergeCell ref="G166:H166"/>
    <mergeCell ref="J166:K166"/>
    <mergeCell ref="D171:E171"/>
    <mergeCell ref="G171:H171"/>
    <mergeCell ref="J171:K171"/>
    <mergeCell ref="D172:E172"/>
    <mergeCell ref="G172:H172"/>
    <mergeCell ref="J172:K172"/>
    <mergeCell ref="D169:E169"/>
    <mergeCell ref="G169:H169"/>
    <mergeCell ref="J169:K169"/>
    <mergeCell ref="D170:E170"/>
    <mergeCell ref="G170:H170"/>
    <mergeCell ref="J170:K170"/>
    <mergeCell ref="D175:E175"/>
    <mergeCell ref="G175:H175"/>
    <mergeCell ref="J175:K175"/>
    <mergeCell ref="D176:E176"/>
    <mergeCell ref="G176:H176"/>
    <mergeCell ref="J176:K176"/>
    <mergeCell ref="D173:E173"/>
    <mergeCell ref="G173:H173"/>
    <mergeCell ref="J173:K173"/>
    <mergeCell ref="D174:E174"/>
    <mergeCell ref="G174:H174"/>
    <mergeCell ref="J174:K174"/>
    <mergeCell ref="D179:E179"/>
    <mergeCell ref="G179:H179"/>
    <mergeCell ref="J179:K179"/>
    <mergeCell ref="D180:E180"/>
    <mergeCell ref="G180:H180"/>
    <mergeCell ref="J180:K180"/>
    <mergeCell ref="D177:E177"/>
    <mergeCell ref="G177:H177"/>
    <mergeCell ref="J177:K177"/>
    <mergeCell ref="D178:E178"/>
    <mergeCell ref="G178:H178"/>
    <mergeCell ref="J178:K178"/>
    <mergeCell ref="D183:E183"/>
    <mergeCell ref="G183:H183"/>
    <mergeCell ref="J183:K183"/>
    <mergeCell ref="D184:E184"/>
    <mergeCell ref="G184:H184"/>
    <mergeCell ref="J184:K184"/>
    <mergeCell ref="D181:E181"/>
    <mergeCell ref="G181:H181"/>
    <mergeCell ref="J181:K181"/>
    <mergeCell ref="D182:E182"/>
    <mergeCell ref="G182:H182"/>
    <mergeCell ref="J182:K182"/>
    <mergeCell ref="G188:H188"/>
    <mergeCell ref="J188:K188"/>
    <mergeCell ref="G189:H189"/>
    <mergeCell ref="J189:K189"/>
    <mergeCell ref="G190:H190"/>
    <mergeCell ref="J190:K190"/>
    <mergeCell ref="G185:H185"/>
    <mergeCell ref="J185:K185"/>
    <mergeCell ref="G186:H186"/>
    <mergeCell ref="J186:K186"/>
    <mergeCell ref="G187:H187"/>
    <mergeCell ref="J187:K187"/>
  </mergeCells>
  <conditionalFormatting sqref="C5:AG5">
    <cfRule type="expression" dxfId="270" priority="9" stopIfTrue="1">
      <formula>OR((C6)=$D$64,(C6)=$D$65,(C6)=$D$66,(C6)=$D$67,(C6)=$D$68,(C6)=$D$69,(C6)=$D$70,(C6)=$D$71,(C6)=$D$72)</formula>
    </cfRule>
    <cfRule type="expression" dxfId="269" priority="21" stopIfTrue="1">
      <formula>IF(OR((C5)="S",(C5)="D"),1,0)</formula>
    </cfRule>
  </conditionalFormatting>
  <conditionalFormatting sqref="C21:AG29 C9:AG14">
    <cfRule type="expression" dxfId="268" priority="20" stopIfTrue="1">
      <formula>IF(OR((C$5)="S",(C$5)="D"),1,0)</formula>
    </cfRule>
  </conditionalFormatting>
  <conditionalFormatting sqref="C15:AG17">
    <cfRule type="expression" dxfId="267" priority="19" stopIfTrue="1">
      <formula>IF(OR((C$5)="S",(C$5)="D"),1,0)</formula>
    </cfRule>
  </conditionalFormatting>
  <conditionalFormatting sqref="C18:AG20">
    <cfRule type="expression" dxfId="266" priority="18" stopIfTrue="1">
      <formula>IF(OR((C$5)="S",(C$5)="D"),1,0)</formula>
    </cfRule>
  </conditionalFormatting>
  <conditionalFormatting sqref="C30:AG32">
    <cfRule type="expression" dxfId="265" priority="17" stopIfTrue="1">
      <formula>IF(OR((C$5)="S",(C$5)="D"),1,0)</formula>
    </cfRule>
  </conditionalFormatting>
  <conditionalFormatting sqref="C33:AG35">
    <cfRule type="expression" dxfId="264" priority="16" stopIfTrue="1">
      <formula>IF(OR((C$5)="S",(C$5)="D"),1,0)</formula>
    </cfRule>
  </conditionalFormatting>
  <conditionalFormatting sqref="C36:AG38">
    <cfRule type="expression" dxfId="263" priority="15" stopIfTrue="1">
      <formula>IF(OR((C$5)="S",(C$5)="D"),1,0)</formula>
    </cfRule>
  </conditionalFormatting>
  <conditionalFormatting sqref="C39:AG41">
    <cfRule type="expression" dxfId="262" priority="14" stopIfTrue="1">
      <formula>IF(OR((C$5)="S",(C$5)="D"),1,0)</formula>
    </cfRule>
  </conditionalFormatting>
  <conditionalFormatting sqref="C42:AG44">
    <cfRule type="expression" dxfId="261" priority="13" stopIfTrue="1">
      <formula>IF(OR((C$5)="S",(C$5)="D"),1,0)</formula>
    </cfRule>
  </conditionalFormatting>
  <conditionalFormatting sqref="C45:AG47">
    <cfRule type="expression" dxfId="260" priority="12" stopIfTrue="1">
      <formula>IF(OR((C$5)="S",(C$5)="D"),1,0)</formula>
    </cfRule>
  </conditionalFormatting>
  <conditionalFormatting sqref="C48:AG50">
    <cfRule type="expression" dxfId="259" priority="11" stopIfTrue="1">
      <formula>IF(OR((C$5)="S",(C$5)="D"),1,0)</formula>
    </cfRule>
  </conditionalFormatting>
  <conditionalFormatting sqref="C51:AG53">
    <cfRule type="expression" dxfId="258" priority="10" stopIfTrue="1">
      <formula>IF(OR((C$5)="S",(C$5)="D"),1,0)</formula>
    </cfRule>
  </conditionalFormatting>
  <conditionalFormatting sqref="C8:AG8">
    <cfRule type="expression" dxfId="257" priority="2" stopIfTrue="1">
      <formula>OR((C6)=$G$131,(C6)=$G$132,(C6)=$G$133,(C6)=$G$134,(C6)=$G$135,(C6)=$G$136,(C6)=$G$137,(C6)=$G$138)*(C6)=$G$139*(C6)=$G$140*(C6)=$G$140*(C6)=$G$141*(C6)=$G$142*(C6)=$G$143*(C6)=$G$144*(C6)=$G$145*(C6)=$G$146*(C6)=$G$147*(C6)=$G$147*(C6)=$G$148*(C6)=$G$149*(C6)=$G$150*(C6)=$G$151*(C6)=$G$152*(C6)=$G$153*(C6)=$G$154*(C6)=$G$155*(C6)=$G$156*(C6)=$G$157*(C6)=$G$158*(C6)=$G$159*(C6)=$G$160*(C6)=$G$161*(C6)=$G$162*(C6)=$G$163*(C6)=$G$164*(C6)=$G$165*(C6)=$G$166*(C6)=$G$167*(C6)=$G$168*(C6)=$G$169*(C6)=$G$170*(C6)=$G$171*(C6)=$G$172*(C6)=$G$173*(C6)=$G$174*(C6)=$G$175*(C6)=$G$176*(C6)=$G$177*(C6)=$G$178*(C6)=$G$179*(C6)=$G$180*(C6)=$G$181*(C6)=$G$182*(C6)=$G$183*(C6)=$G$184*(C6)=$G$185*(C6)=$G$186*(C6)=$G$187*(C6)=$G$188*(C6)=$G$189*(C6)=$G$190</formula>
    </cfRule>
    <cfRule type="expression" dxfId="256" priority="4" stopIfTrue="1">
      <formula>OR((C6)=$G$109,(C6)=$G$110,(C6)=$G$111,(C6)=$G$112,(C6)=$G$113,(C6)=$G$114,(C6)=$G$115,(C6)=$G$116,(C6)=$G$117,(C6)=$G$118,(C6)=$G$119,(C6)=$G$120,(C6)=$G$121,(C6)=$G$122,(C6)=$G$123,(C6)=$G$124)</formula>
    </cfRule>
    <cfRule type="expression" dxfId="255" priority="6" stopIfTrue="1">
      <formula>OR((C6)=$G$88,(C6)=$G$89,(C6)=$G$90,(C6)=$G$91,(C6)=$G$92,(C6)=$G$93,(C6)=$G$94,(C6)=$G$95,(C6)=$G$96,(C6)=$G$97,(C6)=$G$98,(C6)=$G$99,(C6)=$G$100,(C6)=$G$101,(C6)=$G$102,(C6)=$G$103)</formula>
    </cfRule>
    <cfRule type="expression" dxfId="254" priority="7" stopIfTrue="1">
      <formula>OR((C6)=$G$78,(C6)=$G$79,(C6)=$G$80,(C6)=$G$81,(C6)=$G$82,(C6)=$G$83,(C6)=$G$84)</formula>
    </cfRule>
    <cfRule type="expression" dxfId="253" priority="22" stopIfTrue="1">
      <formula>OR((C8)=$D$78,(C8)=$D$79,(C8)=$D$80,(C8)=$D$81,(C8)=$D$82,(C8)=$D$83,(C8)=$D$83,(C8)=$D$84)</formula>
    </cfRule>
    <cfRule type="expression" dxfId="252" priority="23" stopIfTrue="1">
      <formula>OR((C8)=$D$64,(C8)=$D$65,(C8)=$D$66,(C8)=$D$67,(C8)=$D$68,(C8)=$D$69,(C8)=$D$70,(C8)=$D$71,(C8)=$D$72)</formula>
    </cfRule>
    <cfRule type="expression" dxfId="251" priority="24" stopIfTrue="1">
      <formula>IF(OR((C6)="S",(C6)="D"),1,0)</formula>
    </cfRule>
  </conditionalFormatting>
  <conditionalFormatting sqref="C6:AG6">
    <cfRule type="expression" dxfId="250" priority="25" stopIfTrue="1">
      <formula>OR((C6)=$D$78,(C6)=$D$79,(C6)=$D$80,(C6)=$D$81,(C6)=$D$82,(C6)=$D$83,(C6)=$D$83,(C6)=$D$84)</formula>
    </cfRule>
    <cfRule type="expression" dxfId="249" priority="26" stopIfTrue="1">
      <formula>OR((C6)=$D$64,(C6)=$D$65,(C6)=$D$66,(C6)=$D$67,(C6)=$D$68,(C6)=$D$69,(C6)=$D$70,(C6)=$D$71,(C6)=$D$72)</formula>
    </cfRule>
    <cfRule type="expression" dxfId="248" priority="27" stopIfTrue="1">
      <formula>IF(OR((C5)="S",(C5)="D"),1,0)</formula>
    </cfRule>
  </conditionalFormatting>
  <conditionalFormatting sqref="C7:AG7">
    <cfRule type="expression" dxfId="247" priority="1" stopIfTrue="1">
      <formula>OR((C6)=$J$131,(C6)=$J$132,(C6)=$J$133,(C6)=$J$134,(C6)=$J$135,(C6)=$J$136,(C6)=$J$137,(C6)=$J$138)*(C6)=$J$139*(C6)=$J$140*(C6)=$J$140*(C6)=$J$141*(C6)=$J$142*(C6)=$J$143*(C6)=$J$144*(C6)=$J$145*(C6)=$J$146*(C6)=$J$147*(C6)=$J$147*(C6)=$J$148*(C6)=$J$149*(C6)=$J$150*(C6)=$J$151*(C6)=$J$152*(C6)=$J$153*(C6)=$J$154*(C6)=$J$155*(C6)=$J$156*(C6)=$J$157*(C6)=$J$158*(C6)=$J$159*(C6)=$J$160*(C6)=$J$161*(C6)=$J$162*(C6)=$J$163*(C6)=$J$164*(C6)=$J$165*(C6)=$J$166*(C6)=$J$167*(C6)=$J$168*(C6)=$J$169*(C6)=$J$170*(C6)=$J$171*(C6)=$J$172*(C6)=$J$173*(C6)=$J$174*(C6)=$J$175*(C6)=$J$176*(C6)=$J$177*(C6)=$J$178*(C6)=$J$179*(C6)=$J$180*(C6)=$J$181*(C6)=$J$182*(C6)=$J$183*(C6)=$J$184*(C6)=$J$185*(C6)=$J$186*(C6)=$J$187*(C6)=$J$188*(C6)=$J$189*(C6)=$J$190</formula>
    </cfRule>
    <cfRule type="expression" dxfId="246" priority="3" stopIfTrue="1">
      <formula>OR((C6)=$J$109,(C6)=$J$110,(C6)=$J$111,(C6)=$J$112,(C6)=$J$113,(C6)=$J$114,(C6)=$J$115,(C6)=$J$116,(C6)=$J$117,(C6)=$J$118,(C6)=$J$119,(C6)=$J$120,(C6)=$J$121,(C6)=$J$122,(C6)=$J$123,(C6)=$J$124,(C6)=$J$125)</formula>
    </cfRule>
    <cfRule type="expression" dxfId="245" priority="5" stopIfTrue="1">
      <formula>"OR((C6)=$J$88,(C6)=$J$89,(C6)=$J$90,(C6)=$J$91,(C6)=$J$92,(C6)=$J$93,(C6)=$J$94,(C6)=$J$95,(C6)=$J$96,(C6)=$J$97,(C6)=$J$98,(C6)=$J$99,(C6)=$J$100,(C6)=$J$101,(C6)=$J$102,(C6)=$J$103,(C6)=$J$104)"</formula>
    </cfRule>
    <cfRule type="expression" dxfId="244" priority="8" stopIfTrue="1">
      <formula>OR((C6)=$J$78,(C6)=$J$79,(C6)=$J$80,(C6)=$J$81,(C6)=$J$82,(C6)=$J$83,(C6)=$J$84)</formula>
    </cfRule>
    <cfRule type="expression" dxfId="243" priority="28" stopIfTrue="1">
      <formula>OR((C7)=$D$78,(C7)=$D$79,(C7)=$D$80,(C7)=$D$81,(C7)=$D$82,(C7)=$D$83,(C7)=$D$83,(C7)=$D$84)</formula>
    </cfRule>
    <cfRule type="expression" dxfId="242" priority="29" stopIfTrue="1">
      <formula>OR((C7)=$D$64,(C7)=$D$65,(C7)=$D$66,(C7)=$D$67,(C7)=$D$68,(C7)=$D$69,(C7)=$D$70,(C7)=$D$71,(C7)=$D$72)</formula>
    </cfRule>
    <cfRule type="expression" dxfId="241" priority="30" stopIfTrue="1">
      <formula>IF(OR((C6)="S",(C6)="D"),1,0)</formula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2:AM190"/>
  <sheetViews>
    <sheetView workbookViewId="0">
      <selection sqref="A1:XFD1048576"/>
    </sheetView>
  </sheetViews>
  <sheetFormatPr baseColWidth="10" defaultColWidth="8.7265625" defaultRowHeight="14.5"/>
  <cols>
    <col min="1" max="1" width="10.81640625" bestFit="1" customWidth="1"/>
    <col min="2" max="2" width="11.54296875" bestFit="1" customWidth="1"/>
    <col min="3" max="33" width="5.453125" customWidth="1"/>
    <col min="35" max="36" width="5.453125" customWidth="1"/>
    <col min="37" max="38" width="5.453125" hidden="1" customWidth="1"/>
  </cols>
  <sheetData>
    <row r="2" spans="1:39">
      <c r="C2" s="15"/>
      <c r="D2" t="s">
        <v>39</v>
      </c>
      <c r="H2" s="19"/>
      <c r="I2" t="s">
        <v>40</v>
      </c>
    </row>
    <row r="3" spans="1:39">
      <c r="C3" s="18"/>
      <c r="D3" t="s">
        <v>38</v>
      </c>
      <c r="H3" s="20"/>
      <c r="I3" t="s">
        <v>41</v>
      </c>
    </row>
    <row r="4" spans="1:39">
      <c r="A4" s="5"/>
      <c r="B4" s="6">
        <f>DATE(Info!B$4,5,1)</f>
        <v>43221</v>
      </c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</row>
    <row r="5" spans="1:39">
      <c r="A5" s="5"/>
      <c r="B5" s="5"/>
      <c r="C5" s="9" t="str">
        <f>INDEX({"D";"L";"M";"M";"J";"V";"S"},WEEKDAY(C6))</f>
        <v>M</v>
      </c>
      <c r="D5" s="9" t="str">
        <f>INDEX({"D";"L";"M";"M";"J";"V";"S"},WEEKDAY(D6))</f>
        <v>M</v>
      </c>
      <c r="E5" s="9" t="str">
        <f>INDEX({"D";"L";"M";"M";"J";"V";"S"},WEEKDAY(E6))</f>
        <v>J</v>
      </c>
      <c r="F5" s="9" t="str">
        <f>INDEX({"D";"L";"M";"M";"J";"V";"S"},WEEKDAY(F6))</f>
        <v>V</v>
      </c>
      <c r="G5" s="9" t="str">
        <f>INDEX({"D";"L";"M";"M";"J";"V";"S"},WEEKDAY(G6))</f>
        <v>S</v>
      </c>
      <c r="H5" s="9" t="str">
        <f>INDEX({"D";"L";"M";"M";"J";"V";"S"},WEEKDAY(H6))</f>
        <v>D</v>
      </c>
      <c r="I5" s="9" t="str">
        <f>INDEX({"D";"L";"M";"M";"J";"V";"S"},WEEKDAY(I6))</f>
        <v>L</v>
      </c>
      <c r="J5" s="9" t="str">
        <f>INDEX({"D";"L";"M";"M";"J";"V";"S"},WEEKDAY(J6))</f>
        <v>M</v>
      </c>
      <c r="K5" s="9" t="str">
        <f>INDEX({"D";"L";"M";"M";"J";"V";"S"},WEEKDAY(K6))</f>
        <v>M</v>
      </c>
      <c r="L5" s="9" t="str">
        <f>INDEX({"D";"L";"M";"M";"J";"V";"S"},WEEKDAY(L6))</f>
        <v>J</v>
      </c>
      <c r="M5" s="9" t="str">
        <f>INDEX({"D";"L";"M";"M";"J";"V";"S"},WEEKDAY(M6))</f>
        <v>V</v>
      </c>
      <c r="N5" s="9" t="str">
        <f>INDEX({"D";"L";"M";"M";"J";"V";"S"},WEEKDAY(N6))</f>
        <v>S</v>
      </c>
      <c r="O5" s="9" t="str">
        <f>INDEX({"D";"L";"M";"M";"J";"V";"S"},WEEKDAY(O6))</f>
        <v>D</v>
      </c>
      <c r="P5" s="9" t="str">
        <f>INDEX({"D";"L";"M";"M";"J";"V";"S"},WEEKDAY(P6))</f>
        <v>L</v>
      </c>
      <c r="Q5" s="9" t="str">
        <f>INDEX({"D";"L";"M";"M";"J";"V";"S"},WEEKDAY(Q6))</f>
        <v>M</v>
      </c>
      <c r="R5" s="9" t="str">
        <f>INDEX({"D";"L";"M";"M";"J";"V";"S"},WEEKDAY(R6))</f>
        <v>M</v>
      </c>
      <c r="S5" s="9" t="str">
        <f>INDEX({"D";"L";"M";"M";"J";"V";"S"},WEEKDAY(S6))</f>
        <v>J</v>
      </c>
      <c r="T5" s="9" t="str">
        <f>INDEX({"D";"L";"M";"M";"J";"V";"S"},WEEKDAY(T6))</f>
        <v>V</v>
      </c>
      <c r="U5" s="9" t="str">
        <f>INDEX({"D";"L";"M";"M";"J";"V";"S"},WEEKDAY(U6))</f>
        <v>S</v>
      </c>
      <c r="V5" s="9" t="str">
        <f>INDEX({"D";"L";"M";"M";"J";"V";"S"},WEEKDAY(V6))</f>
        <v>D</v>
      </c>
      <c r="W5" s="9" t="str">
        <f>INDEX({"D";"L";"M";"M";"J";"V";"S"},WEEKDAY(W6))</f>
        <v>L</v>
      </c>
      <c r="X5" s="9" t="str">
        <f>INDEX({"D";"L";"M";"M";"J";"V";"S"},WEEKDAY(X6))</f>
        <v>M</v>
      </c>
      <c r="Y5" s="9" t="str">
        <f>INDEX({"D";"L";"M";"M";"J";"V";"S"},WEEKDAY(Y6))</f>
        <v>M</v>
      </c>
      <c r="Z5" s="9" t="str">
        <f>INDEX({"D";"L";"M";"M";"J";"V";"S"},WEEKDAY(Z6))</f>
        <v>J</v>
      </c>
      <c r="AA5" s="9" t="str">
        <f>INDEX({"D";"L";"M";"M";"J";"V";"S"},WEEKDAY(AA6))</f>
        <v>V</v>
      </c>
      <c r="AB5" s="9" t="str">
        <f>INDEX({"D";"L";"M";"M";"J";"V";"S"},WEEKDAY(AB6))</f>
        <v>S</v>
      </c>
      <c r="AC5" s="9" t="str">
        <f>INDEX({"D";"L";"M";"M";"J";"V";"S"},WEEKDAY(AC6))</f>
        <v>D</v>
      </c>
      <c r="AD5" s="9" t="str">
        <f>INDEX({"D";"L";"M";"M";"J";"V";"S"},WEEKDAY(AD6))</f>
        <v>L</v>
      </c>
      <c r="AE5" s="9" t="str">
        <f>INDEX({"D";"L";"M";"M";"J";"V";"S"},WEEKDAY(AE6))</f>
        <v>M</v>
      </c>
      <c r="AF5" s="9" t="str">
        <f>INDEX({"D";"L";"M";"M";"J";"V";"S"},WEEKDAY(AF6))</f>
        <v>M</v>
      </c>
      <c r="AG5" s="9" t="str">
        <f>INDEX({"D";"L";"M";"M";"J";"V";"S"},WEEKDAY(AG6))</f>
        <v>J</v>
      </c>
      <c r="AH5" s="5" t="s">
        <v>17</v>
      </c>
      <c r="AI5" s="5"/>
      <c r="AJ5" s="5"/>
      <c r="AK5" s="5"/>
      <c r="AL5" s="5"/>
      <c r="AM5" s="5"/>
    </row>
    <row r="6" spans="1:39">
      <c r="A6" s="5"/>
      <c r="B6" s="5"/>
      <c r="C6" s="8">
        <f>B4</f>
        <v>43221</v>
      </c>
      <c r="D6" s="8">
        <f>C6+1</f>
        <v>43222</v>
      </c>
      <c r="E6" s="8">
        <f t="shared" ref="E6:AG6" si="0">D6+1</f>
        <v>43223</v>
      </c>
      <c r="F6" s="8">
        <f t="shared" si="0"/>
        <v>43224</v>
      </c>
      <c r="G6" s="8">
        <f t="shared" si="0"/>
        <v>43225</v>
      </c>
      <c r="H6" s="8">
        <f t="shared" si="0"/>
        <v>43226</v>
      </c>
      <c r="I6" s="8">
        <f t="shared" si="0"/>
        <v>43227</v>
      </c>
      <c r="J6" s="8">
        <f t="shared" si="0"/>
        <v>43228</v>
      </c>
      <c r="K6" s="8">
        <f t="shared" si="0"/>
        <v>43229</v>
      </c>
      <c r="L6" s="8">
        <f t="shared" si="0"/>
        <v>43230</v>
      </c>
      <c r="M6" s="8">
        <f t="shared" si="0"/>
        <v>43231</v>
      </c>
      <c r="N6" s="8">
        <f t="shared" si="0"/>
        <v>43232</v>
      </c>
      <c r="O6" s="8">
        <f t="shared" si="0"/>
        <v>43233</v>
      </c>
      <c r="P6" s="8">
        <f t="shared" si="0"/>
        <v>43234</v>
      </c>
      <c r="Q6" s="8">
        <f t="shared" si="0"/>
        <v>43235</v>
      </c>
      <c r="R6" s="8">
        <f t="shared" si="0"/>
        <v>43236</v>
      </c>
      <c r="S6" s="8">
        <f t="shared" si="0"/>
        <v>43237</v>
      </c>
      <c r="T6" s="8">
        <f t="shared" si="0"/>
        <v>43238</v>
      </c>
      <c r="U6" s="8">
        <f t="shared" si="0"/>
        <v>43239</v>
      </c>
      <c r="V6" s="8">
        <f t="shared" si="0"/>
        <v>43240</v>
      </c>
      <c r="W6" s="8">
        <f t="shared" si="0"/>
        <v>43241</v>
      </c>
      <c r="X6" s="8">
        <f t="shared" si="0"/>
        <v>43242</v>
      </c>
      <c r="Y6" s="8">
        <f t="shared" si="0"/>
        <v>43243</v>
      </c>
      <c r="Z6" s="8">
        <f t="shared" si="0"/>
        <v>43244</v>
      </c>
      <c r="AA6" s="8">
        <f t="shared" si="0"/>
        <v>43245</v>
      </c>
      <c r="AB6" s="8">
        <f t="shared" si="0"/>
        <v>43246</v>
      </c>
      <c r="AC6" s="8">
        <f t="shared" si="0"/>
        <v>43247</v>
      </c>
      <c r="AD6" s="8">
        <f t="shared" si="0"/>
        <v>43248</v>
      </c>
      <c r="AE6" s="8">
        <f t="shared" si="0"/>
        <v>43249</v>
      </c>
      <c r="AF6" s="8">
        <f t="shared" si="0"/>
        <v>43250</v>
      </c>
      <c r="AG6" s="8">
        <f t="shared" si="0"/>
        <v>43251</v>
      </c>
      <c r="AH6" s="5"/>
      <c r="AI6" s="5"/>
      <c r="AJ6" s="5"/>
      <c r="AK6" s="5"/>
      <c r="AL6" s="5"/>
      <c r="AM6" s="5"/>
    </row>
    <row r="7" spans="1:39" ht="6" customHeight="1">
      <c r="A7" s="5"/>
      <c r="B7" s="5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5"/>
      <c r="AI7" s="5"/>
      <c r="AJ7" s="5"/>
      <c r="AK7" s="5"/>
      <c r="AL7" s="5"/>
      <c r="AM7" s="5"/>
    </row>
    <row r="8" spans="1:39" ht="6" customHeight="1">
      <c r="A8" s="5"/>
      <c r="B8" s="5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5"/>
      <c r="AI8" s="5"/>
      <c r="AJ8" s="5"/>
      <c r="AK8" s="5"/>
      <c r="AL8" s="5"/>
      <c r="AM8" s="5"/>
    </row>
    <row r="9" spans="1:39">
      <c r="A9" s="9" t="s">
        <v>18</v>
      </c>
      <c r="B9" s="33" t="s">
        <v>24</v>
      </c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33">
        <f>AL9+AL10+AL11</f>
        <v>0</v>
      </c>
      <c r="AI9" s="5" t="s">
        <v>21</v>
      </c>
      <c r="AJ9" s="5">
        <f>COUNTIF(C9:AG11,"P")</f>
        <v>0</v>
      </c>
      <c r="AK9" s="5">
        <f>VLOOKUP(B9,Données!B$7:E25,2,FALSE)</f>
        <v>16</v>
      </c>
      <c r="AL9" s="5">
        <f>AJ9*AK9</f>
        <v>0</v>
      </c>
      <c r="AM9" s="5"/>
    </row>
    <row r="10" spans="1:39">
      <c r="A10" s="9" t="s">
        <v>19</v>
      </c>
      <c r="B10" s="33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33"/>
      <c r="AI10" s="5" t="s">
        <v>22</v>
      </c>
      <c r="AJ10" s="5">
        <f>COUNTIF(C9:AG11,"G")</f>
        <v>0</v>
      </c>
      <c r="AK10" s="5">
        <f>VLOOKUP(B9,Données!B$7:E25,4,FALSE)</f>
        <v>25</v>
      </c>
      <c r="AL10" s="5">
        <f t="shared" ref="AL10:AL11" si="1">AJ10*AK10</f>
        <v>0</v>
      </c>
      <c r="AM10" s="5"/>
    </row>
    <row r="11" spans="1:39" ht="15" thickBot="1">
      <c r="A11" s="11" t="s">
        <v>20</v>
      </c>
      <c r="B11" s="34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34"/>
      <c r="AI11" s="5" t="s">
        <v>23</v>
      </c>
      <c r="AJ11" s="5">
        <f>COUNTIF(C9:AG11,"V")</f>
        <v>0</v>
      </c>
      <c r="AK11" s="5">
        <f>VLOOKUP(B9,Données!B$7:E25,3,FALSE)</f>
        <v>13</v>
      </c>
      <c r="AL11" s="5">
        <f t="shared" si="1"/>
        <v>0</v>
      </c>
      <c r="AM11" s="5"/>
    </row>
    <row r="12" spans="1:39">
      <c r="A12" s="13" t="s">
        <v>18</v>
      </c>
      <c r="B12" s="32" t="s">
        <v>25</v>
      </c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32">
        <f>AL12+AL13+AL14</f>
        <v>0</v>
      </c>
      <c r="AI12" s="5" t="s">
        <v>21</v>
      </c>
      <c r="AJ12" s="5">
        <f>COUNTIF(C12:AG14,"P")</f>
        <v>0</v>
      </c>
      <c r="AK12" s="5">
        <f>VLOOKUP(B12,Données!B$7:E25,2,FALSE)</f>
        <v>17</v>
      </c>
      <c r="AL12" s="5">
        <f>AJ12*AK12</f>
        <v>0</v>
      </c>
      <c r="AM12" s="5"/>
    </row>
    <row r="13" spans="1:39">
      <c r="A13" s="9" t="s">
        <v>19</v>
      </c>
      <c r="B13" s="33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33"/>
      <c r="AI13" s="5" t="s">
        <v>22</v>
      </c>
      <c r="AJ13" s="5">
        <f>COUNTIF(C12:AG14,"G")</f>
        <v>0</v>
      </c>
      <c r="AK13" s="5">
        <f>VLOOKUP(B12,Données!B$7:E28,3,FALSE)</f>
        <v>14</v>
      </c>
      <c r="AL13" s="5">
        <f t="shared" ref="AL13:AL14" si="2">AJ13*AK13</f>
        <v>0</v>
      </c>
      <c r="AM13" s="5"/>
    </row>
    <row r="14" spans="1:39" ht="15" thickBot="1">
      <c r="A14" s="11" t="s">
        <v>20</v>
      </c>
      <c r="B14" s="34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34"/>
      <c r="AI14" s="5" t="s">
        <v>23</v>
      </c>
      <c r="AJ14" s="5">
        <f>COUNTIF(C12:AG14,"V")</f>
        <v>0</v>
      </c>
      <c r="AK14" s="5">
        <f>VLOOKUP(B12,Données!B$7:E28,4,FALSE)</f>
        <v>20</v>
      </c>
      <c r="AL14" s="5">
        <f t="shared" si="2"/>
        <v>0</v>
      </c>
      <c r="AM14" s="5"/>
    </row>
    <row r="15" spans="1:39">
      <c r="A15" s="13" t="s">
        <v>18</v>
      </c>
      <c r="B15" s="32" t="s">
        <v>26</v>
      </c>
      <c r="C15" s="13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32">
        <f>AL12+AL13+AL14</f>
        <v>0</v>
      </c>
      <c r="AI15" s="5" t="s">
        <v>21</v>
      </c>
      <c r="AJ15" s="5">
        <f>COUNTIF(C15:AG17,"P")</f>
        <v>0</v>
      </c>
      <c r="AK15" s="5">
        <f>VLOOKUP(B15,Données!B$7:E31,2,FALSE)</f>
        <v>16</v>
      </c>
      <c r="AL15" s="5">
        <f>AJ15*AK15</f>
        <v>0</v>
      </c>
      <c r="AM15" s="5"/>
    </row>
    <row r="16" spans="1:39">
      <c r="A16" s="9" t="s">
        <v>19</v>
      </c>
      <c r="B16" s="33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33"/>
      <c r="AI16" s="5" t="s">
        <v>22</v>
      </c>
      <c r="AJ16" s="5">
        <f>COUNTIF(C15:AG17,"G")</f>
        <v>0</v>
      </c>
      <c r="AK16" s="5">
        <f>VLOOKUP(B15,Données!B$7:E31,3,FALSE)</f>
        <v>12</v>
      </c>
      <c r="AL16" s="5">
        <f>AJ16*AK16</f>
        <v>0</v>
      </c>
      <c r="AM16" s="5"/>
    </row>
    <row r="17" spans="1:39" ht="15" thickBot="1">
      <c r="A17" s="11" t="s">
        <v>20</v>
      </c>
      <c r="B17" s="34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34"/>
      <c r="AI17" s="5" t="s">
        <v>23</v>
      </c>
      <c r="AJ17" s="5">
        <f>COUNTIF(C15:AG17,"V")</f>
        <v>0</v>
      </c>
      <c r="AK17" s="5">
        <f>VLOOKUP(B15,Données!B$7:E31,4,FALSE)</f>
        <v>23</v>
      </c>
      <c r="AL17" s="5">
        <f>AJ17*AK17</f>
        <v>0</v>
      </c>
      <c r="AM17" s="5"/>
    </row>
    <row r="18" spans="1:39">
      <c r="A18" s="13" t="s">
        <v>18</v>
      </c>
      <c r="B18" s="32" t="s">
        <v>27</v>
      </c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32">
        <f>AL12+AL13+AL14</f>
        <v>0</v>
      </c>
      <c r="AI18" s="5" t="s">
        <v>21</v>
      </c>
      <c r="AJ18" s="5">
        <f>COUNTIF(C18:AG20,"P")</f>
        <v>0</v>
      </c>
      <c r="AK18" s="5">
        <f>VLOOKUP(B18,Données!B$7:E31,2,FALSE)</f>
        <v>17</v>
      </c>
      <c r="AL18" s="5">
        <f t="shared" ref="AL18" si="3">AJ18*AK18</f>
        <v>0</v>
      </c>
      <c r="AM18" s="5"/>
    </row>
    <row r="19" spans="1:39">
      <c r="A19" s="9" t="s">
        <v>19</v>
      </c>
      <c r="B19" s="33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33"/>
      <c r="AI19" s="5" t="s">
        <v>22</v>
      </c>
      <c r="AJ19" s="5">
        <f>COUNTIF(C18:AG20,"G")</f>
        <v>0</v>
      </c>
      <c r="AK19" s="5">
        <f>VLOOKUP(B18,Données!B$7:E34,3,FALSE)</f>
        <v>18</v>
      </c>
      <c r="AL19" s="5">
        <f>AJ19*AK19</f>
        <v>0</v>
      </c>
      <c r="AM19" s="5"/>
    </row>
    <row r="20" spans="1:39" ht="15" thickBot="1">
      <c r="A20" s="11" t="s">
        <v>20</v>
      </c>
      <c r="B20" s="34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34"/>
      <c r="AI20" s="5" t="s">
        <v>23</v>
      </c>
      <c r="AJ20" s="5">
        <f>COUNTIF(C18:AG20,"V")</f>
        <v>0</v>
      </c>
      <c r="AK20" s="5">
        <f>VLOOKUP(B18,Données!B$7:E34,4,FALSE)</f>
        <v>19</v>
      </c>
      <c r="AL20" s="5">
        <f t="shared" ref="AL20" si="4">AJ20*AK20</f>
        <v>0</v>
      </c>
      <c r="AM20" s="5"/>
    </row>
    <row r="21" spans="1:39">
      <c r="A21" s="13" t="s">
        <v>18</v>
      </c>
      <c r="B21" s="32" t="s">
        <v>28</v>
      </c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32">
        <f>AL15+AL16+AL18</f>
        <v>0</v>
      </c>
      <c r="AI21" s="5" t="s">
        <v>21</v>
      </c>
      <c r="AJ21" s="5">
        <f>COUNTIF(C27:AG29,"P")</f>
        <v>0</v>
      </c>
      <c r="AK21" s="5">
        <f>VLOOKUP(B21,Données!B$7:E37,2,FALSE)</f>
        <v>17</v>
      </c>
      <c r="AL21" s="5">
        <f>AJ21*AK21</f>
        <v>0</v>
      </c>
      <c r="AM21" s="5"/>
    </row>
    <row r="22" spans="1:39">
      <c r="A22" s="9" t="s">
        <v>19</v>
      </c>
      <c r="B22" s="33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  <c r="AF22" s="9"/>
      <c r="AG22" s="9"/>
      <c r="AH22" s="33"/>
      <c r="AI22" s="5" t="s">
        <v>22</v>
      </c>
      <c r="AJ22" s="5">
        <f>COUNTIF(C27:AG29,"G")</f>
        <v>0</v>
      </c>
      <c r="AK22" s="5">
        <f>VLOOKUP(B21,Données!B$7:E37,3,FALSE)</f>
        <v>5</v>
      </c>
      <c r="AL22" s="5">
        <f t="shared" ref="AL22:AL53" si="5">AJ22*AK22</f>
        <v>0</v>
      </c>
      <c r="AM22" s="5"/>
    </row>
    <row r="23" spans="1:39" ht="15" thickBot="1">
      <c r="A23" s="11" t="s">
        <v>20</v>
      </c>
      <c r="B23" s="34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34"/>
      <c r="AI23" s="5" t="s">
        <v>23</v>
      </c>
      <c r="AJ23" s="5">
        <f>COUNTIF(C27:AG29,"V")</f>
        <v>0</v>
      </c>
      <c r="AK23" s="5">
        <f>VLOOKUP(B21,Données!B$7:E37,4,FALSE)</f>
        <v>0</v>
      </c>
      <c r="AL23" s="5">
        <f t="shared" si="5"/>
        <v>0</v>
      </c>
      <c r="AM23" s="5"/>
    </row>
    <row r="24" spans="1:39">
      <c r="A24" s="13" t="s">
        <v>18</v>
      </c>
      <c r="B24" s="32" t="s">
        <v>30</v>
      </c>
      <c r="C24" s="13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32">
        <f>AL19+AL20+AL21</f>
        <v>0</v>
      </c>
      <c r="AI24" s="5" t="s">
        <v>21</v>
      </c>
      <c r="AJ24" s="5">
        <f>COUNTIF(C24:AG26,"P")</f>
        <v>0</v>
      </c>
      <c r="AK24" s="5">
        <f>VLOOKUP(B24,Données!B$7:E38,2,FALSE)</f>
        <v>17</v>
      </c>
      <c r="AL24" s="5">
        <f t="shared" si="5"/>
        <v>0</v>
      </c>
      <c r="AM24" s="5"/>
    </row>
    <row r="25" spans="1:39">
      <c r="A25" s="9" t="s">
        <v>19</v>
      </c>
      <c r="B25" s="33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  <c r="AF25" s="9"/>
      <c r="AG25" s="9"/>
      <c r="AH25" s="33"/>
      <c r="AI25" s="5" t="s">
        <v>22</v>
      </c>
      <c r="AJ25" s="5">
        <f>COUNTIF(C24:AG26,"G")</f>
        <v>0</v>
      </c>
      <c r="AK25" s="5">
        <f>VLOOKUP(B24,Données!B$7:E39,3,FALSE)</f>
        <v>0</v>
      </c>
      <c r="AL25" s="5">
        <f t="shared" si="5"/>
        <v>0</v>
      </c>
    </row>
    <row r="26" spans="1:39" ht="15" thickBot="1">
      <c r="A26" s="11" t="s">
        <v>20</v>
      </c>
      <c r="B26" s="34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34"/>
      <c r="AI26" s="5" t="s">
        <v>23</v>
      </c>
      <c r="AJ26" s="5">
        <f>COUNTIF(C24:AG26,"V")</f>
        <v>0</v>
      </c>
      <c r="AK26" s="5">
        <f>VLOOKUP(B$24,Données!B$7:E40,4,FALSE)</f>
        <v>0</v>
      </c>
      <c r="AL26" s="5">
        <f t="shared" si="5"/>
        <v>0</v>
      </c>
    </row>
    <row r="27" spans="1:39">
      <c r="A27" s="13" t="s">
        <v>18</v>
      </c>
      <c r="B27" s="32" t="s">
        <v>31</v>
      </c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32">
        <f>AL21+AL22+AL23</f>
        <v>0</v>
      </c>
      <c r="AI27" s="5" t="s">
        <v>21</v>
      </c>
      <c r="AJ27" s="5">
        <f>COUNTIF(C27:AG29,"P")</f>
        <v>0</v>
      </c>
      <c r="AK27" s="5">
        <f>VLOOKUP(B$27,Données!B$7:E41,2,FALSE)</f>
        <v>0</v>
      </c>
      <c r="AL27" s="5">
        <f t="shared" si="5"/>
        <v>0</v>
      </c>
    </row>
    <row r="28" spans="1:39">
      <c r="A28" s="9" t="s">
        <v>19</v>
      </c>
      <c r="B28" s="33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9"/>
      <c r="AH28" s="33"/>
      <c r="AI28" s="5" t="s">
        <v>22</v>
      </c>
      <c r="AJ28" s="5">
        <f>COUNTIF(C27:AG29,"G")</f>
        <v>0</v>
      </c>
      <c r="AK28" s="5">
        <f>VLOOKUP(B$27,Données!B$7:E42,3,FALSE)</f>
        <v>0</v>
      </c>
      <c r="AL28" s="5">
        <f t="shared" si="5"/>
        <v>0</v>
      </c>
    </row>
    <row r="29" spans="1:39" ht="15" thickBot="1">
      <c r="A29" s="11" t="s">
        <v>20</v>
      </c>
      <c r="B29" s="34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34"/>
      <c r="AI29" s="5" t="s">
        <v>23</v>
      </c>
      <c r="AJ29" s="5">
        <f>COUNTIF(C27:AG29,"V")</f>
        <v>0</v>
      </c>
      <c r="AK29" s="5">
        <f>VLOOKUP(B$27,Données!B$7:E43,4,FALSE)</f>
        <v>0</v>
      </c>
      <c r="AL29" s="5">
        <f t="shared" si="5"/>
        <v>0</v>
      </c>
    </row>
    <row r="30" spans="1:39">
      <c r="A30" s="13" t="s">
        <v>18</v>
      </c>
      <c r="B30" s="32" t="s">
        <v>32</v>
      </c>
      <c r="C30" s="13"/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32">
        <f>AL24+AL25+AL26</f>
        <v>0</v>
      </c>
      <c r="AI30" s="5" t="s">
        <v>21</v>
      </c>
      <c r="AJ30" s="5">
        <f>COUNTIF(C30:AG32,"P")</f>
        <v>0</v>
      </c>
      <c r="AK30" s="5">
        <f>VLOOKUP(B$27,Données!B$7:E44,2,FALSE)</f>
        <v>0</v>
      </c>
      <c r="AL30" s="5">
        <f t="shared" si="5"/>
        <v>0</v>
      </c>
    </row>
    <row r="31" spans="1:39">
      <c r="A31" s="9" t="s">
        <v>19</v>
      </c>
      <c r="B31" s="33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9"/>
      <c r="AE31" s="9"/>
      <c r="AF31" s="9"/>
      <c r="AG31" s="9"/>
      <c r="AH31" s="33"/>
      <c r="AI31" s="5" t="s">
        <v>22</v>
      </c>
      <c r="AJ31" s="5">
        <f>COUNTIF(C30:AG32,"G")</f>
        <v>0</v>
      </c>
      <c r="AK31" s="5">
        <f>VLOOKUP(B$27,Données!B$7:E45,3,FALSE)</f>
        <v>0</v>
      </c>
      <c r="AL31" s="5">
        <f t="shared" si="5"/>
        <v>0</v>
      </c>
    </row>
    <row r="32" spans="1:39" ht="15" thickBot="1">
      <c r="A32" s="11" t="s">
        <v>20</v>
      </c>
      <c r="B32" s="34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34"/>
      <c r="AI32" s="5" t="s">
        <v>23</v>
      </c>
      <c r="AJ32" s="5">
        <f>COUNTIF(C30:AG32,"V")</f>
        <v>0</v>
      </c>
      <c r="AK32" s="5">
        <f>VLOOKUP(B$27,Données!B$7:E46,4,FALSE)</f>
        <v>0</v>
      </c>
      <c r="AL32" s="5">
        <f t="shared" si="5"/>
        <v>0</v>
      </c>
    </row>
    <row r="33" spans="1:38">
      <c r="A33" s="13" t="s">
        <v>18</v>
      </c>
      <c r="B33" s="32" t="s">
        <v>33</v>
      </c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32">
        <f>AL27+AL28+AL29</f>
        <v>0</v>
      </c>
      <c r="AI33" s="5" t="s">
        <v>21</v>
      </c>
      <c r="AJ33" s="5">
        <f>COUNTIF(C33:AG35,"P")</f>
        <v>0</v>
      </c>
      <c r="AK33" s="5">
        <f>VLOOKUP(B$27,Données!B$7:E47,2,FALSE)</f>
        <v>0</v>
      </c>
      <c r="AL33" s="5">
        <f t="shared" si="5"/>
        <v>0</v>
      </c>
    </row>
    <row r="34" spans="1:38">
      <c r="A34" s="9" t="s">
        <v>19</v>
      </c>
      <c r="B34" s="33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9"/>
      <c r="AC34" s="9"/>
      <c r="AD34" s="9"/>
      <c r="AE34" s="9"/>
      <c r="AF34" s="9"/>
      <c r="AG34" s="9"/>
      <c r="AH34" s="33"/>
      <c r="AI34" s="5" t="s">
        <v>22</v>
      </c>
      <c r="AJ34" s="5">
        <f>COUNTIF(C33:AG35,"G")</f>
        <v>0</v>
      </c>
      <c r="AK34" s="5">
        <f>VLOOKUP(B$27,Données!B$7:E48,3,FALSE)</f>
        <v>0</v>
      </c>
      <c r="AL34" s="5">
        <f t="shared" si="5"/>
        <v>0</v>
      </c>
    </row>
    <row r="35" spans="1:38" ht="15" thickBot="1">
      <c r="A35" s="11" t="s">
        <v>20</v>
      </c>
      <c r="B35" s="34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34"/>
      <c r="AI35" s="5" t="s">
        <v>23</v>
      </c>
      <c r="AJ35" s="5">
        <f>COUNTIF(C33:AG35,"V")</f>
        <v>0</v>
      </c>
      <c r="AK35" s="5">
        <f>VLOOKUP(B$27,Données!B$7:E49,4,FALSE)</f>
        <v>0</v>
      </c>
      <c r="AL35" s="5">
        <f t="shared" si="5"/>
        <v>0</v>
      </c>
    </row>
    <row r="36" spans="1:38">
      <c r="A36" s="13" t="s">
        <v>18</v>
      </c>
      <c r="B36" s="32" t="s">
        <v>34</v>
      </c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32">
        <f>AL30+AL31+AL32</f>
        <v>0</v>
      </c>
      <c r="AI36" s="5" t="s">
        <v>21</v>
      </c>
      <c r="AJ36" s="5">
        <f>COUNTIF(C36:AG38,"P")</f>
        <v>0</v>
      </c>
      <c r="AK36" s="5">
        <f>VLOOKUP(B$27,Données!B$7:E50,2,FALSE)</f>
        <v>0</v>
      </c>
      <c r="AL36" s="5">
        <f t="shared" si="5"/>
        <v>0</v>
      </c>
    </row>
    <row r="37" spans="1:38">
      <c r="A37" s="9" t="s">
        <v>19</v>
      </c>
      <c r="B37" s="33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9"/>
      <c r="AC37" s="9"/>
      <c r="AD37" s="9"/>
      <c r="AE37" s="9"/>
      <c r="AF37" s="9"/>
      <c r="AG37" s="9"/>
      <c r="AH37" s="33"/>
      <c r="AI37" s="5" t="s">
        <v>22</v>
      </c>
      <c r="AJ37" s="5">
        <f>COUNTIF(C36:AG38,"G")</f>
        <v>0</v>
      </c>
      <c r="AK37" s="5">
        <f>VLOOKUP(B$27,Données!B$7:E51,3,FALSE)</f>
        <v>0</v>
      </c>
      <c r="AL37" s="5">
        <f t="shared" si="5"/>
        <v>0</v>
      </c>
    </row>
    <row r="38" spans="1:38" ht="15" thickBot="1">
      <c r="A38" s="11" t="s">
        <v>20</v>
      </c>
      <c r="B38" s="34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34"/>
      <c r="AI38" s="5" t="s">
        <v>23</v>
      </c>
      <c r="AJ38" s="5">
        <f>COUNTIF(C36:AG38,"V")</f>
        <v>0</v>
      </c>
      <c r="AK38" s="5">
        <f>VLOOKUP(B$27,Données!B$7:E52,4,FALSE)</f>
        <v>0</v>
      </c>
      <c r="AL38" s="5">
        <f t="shared" si="5"/>
        <v>0</v>
      </c>
    </row>
    <row r="39" spans="1:38">
      <c r="A39" s="13" t="s">
        <v>18</v>
      </c>
      <c r="B39" s="32" t="s">
        <v>29</v>
      </c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32">
        <f>AL33+AL34+AL35</f>
        <v>0</v>
      </c>
      <c r="AI39" s="5" t="s">
        <v>21</v>
      </c>
      <c r="AJ39" s="5">
        <f>COUNTIF(C39:AG41,"P")</f>
        <v>0</v>
      </c>
      <c r="AK39" s="5">
        <f>VLOOKUP(B$27,Données!B$7:E53,2,FALSE)</f>
        <v>0</v>
      </c>
      <c r="AL39" s="5">
        <f t="shared" si="5"/>
        <v>0</v>
      </c>
    </row>
    <row r="40" spans="1:38">
      <c r="A40" s="9" t="s">
        <v>19</v>
      </c>
      <c r="B40" s="33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  <c r="AA40" s="9"/>
      <c r="AB40" s="9"/>
      <c r="AC40" s="9"/>
      <c r="AD40" s="9"/>
      <c r="AE40" s="9"/>
      <c r="AF40" s="9"/>
      <c r="AG40" s="9"/>
      <c r="AH40" s="33"/>
      <c r="AI40" s="5" t="s">
        <v>22</v>
      </c>
      <c r="AJ40" s="5">
        <f>COUNTIF(C39:AG41,"G")</f>
        <v>0</v>
      </c>
      <c r="AK40" s="5">
        <f>VLOOKUP(B$27,Données!B$7:E54,3,FALSE)</f>
        <v>0</v>
      </c>
      <c r="AL40" s="5">
        <f t="shared" si="5"/>
        <v>0</v>
      </c>
    </row>
    <row r="41" spans="1:38" ht="15" thickBot="1">
      <c r="A41" s="11" t="s">
        <v>20</v>
      </c>
      <c r="B41" s="34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  <c r="AH41" s="34"/>
      <c r="AI41" s="5" t="s">
        <v>23</v>
      </c>
      <c r="AJ41" s="5">
        <f>COUNTIF(C39:AG41,"V")</f>
        <v>0</v>
      </c>
      <c r="AK41" s="5">
        <f>VLOOKUP(B$27,Données!B$7:E55,4,FALSE)</f>
        <v>0</v>
      </c>
      <c r="AL41" s="5">
        <f t="shared" si="5"/>
        <v>0</v>
      </c>
    </row>
    <row r="42" spans="1:38">
      <c r="A42" s="13" t="s">
        <v>18</v>
      </c>
      <c r="B42" s="32" t="s">
        <v>16</v>
      </c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32">
        <f>AL36+AL37+AL38</f>
        <v>0</v>
      </c>
      <c r="AI42" s="5" t="s">
        <v>21</v>
      </c>
      <c r="AJ42" s="5">
        <f>COUNTIF(C42:AG44,"P")</f>
        <v>0</v>
      </c>
      <c r="AK42" s="5">
        <f>VLOOKUP(B$27,Données!B$7:E56,2,FALSE)</f>
        <v>0</v>
      </c>
      <c r="AL42" s="5">
        <f t="shared" si="5"/>
        <v>0</v>
      </c>
    </row>
    <row r="43" spans="1:38">
      <c r="A43" s="9" t="s">
        <v>19</v>
      </c>
      <c r="B43" s="33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  <c r="AA43" s="9"/>
      <c r="AB43" s="9"/>
      <c r="AC43" s="9"/>
      <c r="AD43" s="9"/>
      <c r="AE43" s="9"/>
      <c r="AF43" s="9"/>
      <c r="AG43" s="9"/>
      <c r="AH43" s="33"/>
      <c r="AI43" s="5" t="s">
        <v>22</v>
      </c>
      <c r="AJ43" s="5">
        <f>COUNTIF(C42:AG44,"G")</f>
        <v>0</v>
      </c>
      <c r="AK43" s="5">
        <f>VLOOKUP(B$27,Données!B$7:E57,3,FALSE)</f>
        <v>0</v>
      </c>
      <c r="AL43" s="5">
        <f t="shared" si="5"/>
        <v>0</v>
      </c>
    </row>
    <row r="44" spans="1:38" ht="15" thickBot="1">
      <c r="A44" s="11" t="s">
        <v>20</v>
      </c>
      <c r="B44" s="34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34"/>
      <c r="AI44" s="5" t="s">
        <v>23</v>
      </c>
      <c r="AJ44" s="5">
        <f>COUNTIF(C42:AG44,"V")</f>
        <v>0</v>
      </c>
      <c r="AK44" s="5">
        <f>VLOOKUP(B$27,Données!B$7:E58,4,FALSE)</f>
        <v>0</v>
      </c>
      <c r="AL44" s="5">
        <f t="shared" si="5"/>
        <v>0</v>
      </c>
    </row>
    <row r="45" spans="1:38">
      <c r="A45" s="13" t="s">
        <v>18</v>
      </c>
      <c r="B45" s="32" t="s">
        <v>35</v>
      </c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32">
        <f>AL39+AL40+AL41</f>
        <v>0</v>
      </c>
      <c r="AI45" s="5" t="s">
        <v>21</v>
      </c>
      <c r="AJ45" s="5">
        <f>COUNTIF(C45:AG47,"P")</f>
        <v>0</v>
      </c>
      <c r="AK45" s="5">
        <f>VLOOKUP(B$27,Données!B$7:E59,2,FALSE)</f>
        <v>0</v>
      </c>
      <c r="AL45" s="5">
        <f t="shared" si="5"/>
        <v>0</v>
      </c>
    </row>
    <row r="46" spans="1:38">
      <c r="A46" s="9" t="s">
        <v>19</v>
      </c>
      <c r="B46" s="33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  <c r="AB46" s="9"/>
      <c r="AC46" s="9"/>
      <c r="AD46" s="9"/>
      <c r="AE46" s="9"/>
      <c r="AF46" s="9"/>
      <c r="AG46" s="9"/>
      <c r="AH46" s="33"/>
      <c r="AI46" s="5" t="s">
        <v>22</v>
      </c>
      <c r="AJ46" s="5">
        <f>COUNTIF(C45:AG47,"G")</f>
        <v>0</v>
      </c>
      <c r="AK46" s="5">
        <f>VLOOKUP(B$27,Données!B$7:E60,3,FALSE)</f>
        <v>0</v>
      </c>
      <c r="AL46" s="5">
        <f t="shared" si="5"/>
        <v>0</v>
      </c>
    </row>
    <row r="47" spans="1:38" ht="15" thickBot="1">
      <c r="A47" s="11" t="s">
        <v>20</v>
      </c>
      <c r="B47" s="34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34"/>
      <c r="AI47" s="5" t="s">
        <v>23</v>
      </c>
      <c r="AJ47" s="5">
        <f>COUNTIF(C45:AG47,"V")</f>
        <v>0</v>
      </c>
      <c r="AK47" s="5">
        <f>VLOOKUP(B$27,Données!B$7:E61,4,FALSE)</f>
        <v>0</v>
      </c>
      <c r="AL47" s="5">
        <f t="shared" si="5"/>
        <v>0</v>
      </c>
    </row>
    <row r="48" spans="1:38">
      <c r="A48" s="13" t="s">
        <v>18</v>
      </c>
      <c r="B48" s="32" t="s">
        <v>36</v>
      </c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32">
        <f>AL42+AL43+AL44</f>
        <v>0</v>
      </c>
      <c r="AI48" s="5" t="s">
        <v>21</v>
      </c>
      <c r="AJ48" s="5">
        <f>COUNTIF(C48:AG50,"P")</f>
        <v>0</v>
      </c>
      <c r="AK48" s="5">
        <f>VLOOKUP(B$27,Données!B$7:E62,2,FALSE)</f>
        <v>0</v>
      </c>
      <c r="AL48" s="5">
        <f t="shared" si="5"/>
        <v>0</v>
      </c>
    </row>
    <row r="49" spans="1:38">
      <c r="A49" s="9" t="s">
        <v>19</v>
      </c>
      <c r="B49" s="33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  <c r="AA49" s="9"/>
      <c r="AB49" s="9"/>
      <c r="AC49" s="9"/>
      <c r="AD49" s="9"/>
      <c r="AE49" s="9"/>
      <c r="AF49" s="9"/>
      <c r="AG49" s="9"/>
      <c r="AH49" s="33"/>
      <c r="AI49" s="5" t="s">
        <v>22</v>
      </c>
      <c r="AJ49" s="5">
        <f>COUNTIF(C48:AG50,"G")</f>
        <v>0</v>
      </c>
      <c r="AK49" s="5">
        <f>VLOOKUP(B$27,Données!B$7:E63,3,FALSE)</f>
        <v>0</v>
      </c>
      <c r="AL49" s="5">
        <f t="shared" si="5"/>
        <v>0</v>
      </c>
    </row>
    <row r="50" spans="1:38" ht="15" thickBot="1">
      <c r="A50" s="11" t="s">
        <v>20</v>
      </c>
      <c r="B50" s="34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34"/>
      <c r="AI50" s="5" t="s">
        <v>23</v>
      </c>
      <c r="AJ50" s="5">
        <f>COUNTIF(C48:AG50,"V")</f>
        <v>0</v>
      </c>
      <c r="AK50" s="5">
        <f>VLOOKUP(B$27,Données!B$7:E64,4,FALSE)</f>
        <v>0</v>
      </c>
      <c r="AL50" s="5">
        <f t="shared" si="5"/>
        <v>0</v>
      </c>
    </row>
    <row r="51" spans="1:38">
      <c r="A51" s="13" t="s">
        <v>18</v>
      </c>
      <c r="B51" s="32" t="s">
        <v>37</v>
      </c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32">
        <f>AL45+AL46+AL47</f>
        <v>0</v>
      </c>
      <c r="AI51" s="5" t="s">
        <v>21</v>
      </c>
      <c r="AJ51" s="5">
        <f>COUNTIF(C51:AG53,"P")</f>
        <v>0</v>
      </c>
      <c r="AK51" s="5">
        <f>VLOOKUP(B$27,Données!B$7:E65,2,FALSE)</f>
        <v>0</v>
      </c>
      <c r="AL51" s="5">
        <f t="shared" si="5"/>
        <v>0</v>
      </c>
    </row>
    <row r="52" spans="1:38">
      <c r="A52" s="9" t="s">
        <v>19</v>
      </c>
      <c r="B52" s="33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  <c r="AA52" s="9"/>
      <c r="AB52" s="9"/>
      <c r="AC52" s="9"/>
      <c r="AD52" s="9"/>
      <c r="AE52" s="9"/>
      <c r="AF52" s="9"/>
      <c r="AG52" s="9"/>
      <c r="AH52" s="33"/>
      <c r="AI52" s="5" t="s">
        <v>22</v>
      </c>
      <c r="AJ52" s="5">
        <f>COUNTIF(C51:AG53,"G")</f>
        <v>0</v>
      </c>
      <c r="AK52" s="5">
        <f>VLOOKUP(B$27,Données!B$7:E66,3,FALSE)</f>
        <v>0</v>
      </c>
      <c r="AL52" s="5">
        <f t="shared" si="5"/>
        <v>0</v>
      </c>
    </row>
    <row r="53" spans="1:38">
      <c r="A53" s="9" t="s">
        <v>20</v>
      </c>
      <c r="B53" s="33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  <c r="AA53" s="9"/>
      <c r="AB53" s="9"/>
      <c r="AC53" s="9"/>
      <c r="AD53" s="9"/>
      <c r="AE53" s="9"/>
      <c r="AF53" s="9"/>
      <c r="AG53" s="9"/>
      <c r="AH53" s="33"/>
      <c r="AI53" s="5" t="s">
        <v>23</v>
      </c>
      <c r="AJ53" s="5">
        <f>COUNTIF(C51:AG53,"V")</f>
        <v>0</v>
      </c>
      <c r="AK53" s="5">
        <f>VLOOKUP(B$27,Données!B$7:E67,4,FALSE)</f>
        <v>0</v>
      </c>
      <c r="AL53" s="5">
        <f t="shared" si="5"/>
        <v>0</v>
      </c>
    </row>
    <row r="54" spans="1:38">
      <c r="A54" s="5"/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  <c r="AG54" s="5"/>
      <c r="AH54" s="5">
        <f>AH9+AH12+AH21+AH24+AH27</f>
        <v>0</v>
      </c>
    </row>
    <row r="61" spans="1:38" hidden="1">
      <c r="C61" s="30" t="s">
        <v>51</v>
      </c>
      <c r="D61" s="30"/>
      <c r="E61" s="30"/>
      <c r="F61" s="30"/>
      <c r="G61" s="30"/>
      <c r="H61" s="30"/>
      <c r="I61" s="30"/>
      <c r="J61" s="30"/>
      <c r="K61" s="30"/>
      <c r="L61" s="30"/>
      <c r="M61" s="30"/>
      <c r="N61" s="30"/>
      <c r="O61" s="30"/>
      <c r="P61" s="30"/>
      <c r="Q61" s="30"/>
      <c r="R61" s="30"/>
      <c r="S61" s="30"/>
      <c r="T61" s="30"/>
      <c r="U61" s="30"/>
      <c r="V61" s="30"/>
      <c r="W61" s="30"/>
      <c r="X61" s="30"/>
      <c r="Y61" s="30"/>
      <c r="Z61" s="30"/>
    </row>
    <row r="62" spans="1:38" hidden="1"/>
    <row r="63" spans="1:38" hidden="1"/>
    <row r="64" spans="1:38" hidden="1">
      <c r="D64" s="31">
        <f>Info!A11</f>
        <v>43101</v>
      </c>
      <c r="E64" s="31"/>
      <c r="F64" s="31"/>
      <c r="H64" t="str">
        <f>Info!C11</f>
        <v>Nouvel An</v>
      </c>
    </row>
    <row r="65" spans="3:39" hidden="1">
      <c r="D65" s="31">
        <f>Info!A12</f>
        <v>43189</v>
      </c>
      <c r="E65" s="31"/>
      <c r="F65" s="31"/>
      <c r="H65" t="str">
        <f>Info!C12</f>
        <v>Vendredi-Saint</v>
      </c>
    </row>
    <row r="66" spans="3:39" hidden="1">
      <c r="D66" s="31">
        <f>Info!A13</f>
        <v>43192</v>
      </c>
      <c r="E66" s="31"/>
      <c r="F66" s="31"/>
      <c r="H66" t="str">
        <f>Info!C13</f>
        <v>Lundi de Pâques</v>
      </c>
    </row>
    <row r="67" spans="3:39" hidden="1">
      <c r="D67" s="31">
        <f>Info!A14</f>
        <v>43230</v>
      </c>
      <c r="E67" s="31"/>
      <c r="F67" s="31"/>
      <c r="H67" t="str">
        <f>Info!C14</f>
        <v>Jeudi de l'Ascension</v>
      </c>
    </row>
    <row r="68" spans="3:39" hidden="1">
      <c r="D68" s="31">
        <f>Info!A15</f>
        <v>43241</v>
      </c>
      <c r="E68" s="31"/>
      <c r="F68" s="31"/>
      <c r="H68" t="str">
        <f>Info!C15</f>
        <v>Lundi de Pentecôte</v>
      </c>
    </row>
    <row r="69" spans="3:39" hidden="1">
      <c r="D69" s="31">
        <f>Info!A16</f>
        <v>43313</v>
      </c>
      <c r="E69" s="31"/>
      <c r="F69" s="31"/>
      <c r="H69" t="str">
        <f>Info!C16</f>
        <v>Fête Nationale</v>
      </c>
    </row>
    <row r="70" spans="3:39" hidden="1">
      <c r="D70" s="31">
        <f>Info!A17</f>
        <v>43349</v>
      </c>
      <c r="E70" s="31"/>
      <c r="F70" s="31"/>
      <c r="G70" s="31"/>
      <c r="H70" t="str">
        <f>Info!C17</f>
        <v>Jeûne Genevois</v>
      </c>
    </row>
    <row r="71" spans="3:39" hidden="1">
      <c r="D71" s="31">
        <f>Info!A18</f>
        <v>43459</v>
      </c>
      <c r="E71" s="31"/>
      <c r="F71" s="31"/>
      <c r="G71" s="31"/>
      <c r="H71" t="str">
        <f>Info!C18</f>
        <v>Noël</v>
      </c>
    </row>
    <row r="72" spans="3:39" hidden="1">
      <c r="D72" s="31">
        <f>Info!A19</f>
        <v>43465</v>
      </c>
      <c r="E72" s="31"/>
      <c r="F72" s="31"/>
      <c r="G72" s="31"/>
      <c r="H72" t="str">
        <f>Info!C19</f>
        <v>Restauration de la République</v>
      </c>
    </row>
    <row r="73" spans="3:39" hidden="1"/>
    <row r="74" spans="3:39" hidden="1"/>
    <row r="75" spans="3:39" hidden="1"/>
    <row r="76" spans="3:39" hidden="1">
      <c r="C76" s="30" t="s">
        <v>52</v>
      </c>
      <c r="D76" s="30"/>
      <c r="E76" s="30"/>
      <c r="F76" s="30"/>
      <c r="G76" s="30"/>
      <c r="H76" s="30"/>
      <c r="I76" s="30"/>
      <c r="J76" s="30"/>
      <c r="K76" s="30"/>
      <c r="L76" s="30"/>
      <c r="M76" s="30"/>
      <c r="N76" s="30"/>
      <c r="O76" s="30"/>
      <c r="P76" s="30"/>
      <c r="Q76" s="30"/>
      <c r="R76" s="30"/>
      <c r="S76" s="30"/>
      <c r="T76" s="30"/>
      <c r="U76" s="30"/>
      <c r="V76" s="30"/>
      <c r="W76" s="30"/>
      <c r="X76" s="30"/>
      <c r="Y76" s="30"/>
      <c r="Z76" s="30"/>
    </row>
    <row r="77" spans="3:39" hidden="1">
      <c r="D77" s="30" t="s">
        <v>42</v>
      </c>
      <c r="E77" s="30"/>
      <c r="G77" t="s">
        <v>43</v>
      </c>
      <c r="J77" t="s">
        <v>44</v>
      </c>
    </row>
    <row r="78" spans="3:39" hidden="1">
      <c r="D78" s="29">
        <v>43101</v>
      </c>
      <c r="E78" s="29"/>
      <c r="F78" s="16"/>
      <c r="G78" s="29">
        <v>43101</v>
      </c>
      <c r="H78" s="29"/>
      <c r="I78" s="16"/>
      <c r="J78" s="29">
        <v>43101</v>
      </c>
      <c r="K78" s="29"/>
      <c r="O78" s="30" t="s">
        <v>48</v>
      </c>
      <c r="P78" s="30"/>
      <c r="Q78" s="30"/>
      <c r="R78" s="30"/>
      <c r="S78" s="30"/>
      <c r="T78" s="30"/>
      <c r="U78" s="30"/>
      <c r="V78" s="30"/>
      <c r="W78" s="30"/>
      <c r="X78" s="30"/>
      <c r="Y78" s="30"/>
      <c r="Z78" s="30"/>
      <c r="AA78" s="30"/>
      <c r="AB78" s="30"/>
      <c r="AC78" s="30"/>
      <c r="AD78" s="30"/>
      <c r="AE78" s="30"/>
      <c r="AF78" s="30"/>
      <c r="AG78" s="30"/>
      <c r="AH78" s="30"/>
      <c r="AI78" s="30"/>
      <c r="AJ78" s="30"/>
      <c r="AK78" s="30"/>
      <c r="AL78" s="30"/>
      <c r="AM78" t="s">
        <v>45</v>
      </c>
    </row>
    <row r="79" spans="3:39" hidden="1">
      <c r="D79" s="29">
        <v>43102</v>
      </c>
      <c r="E79" s="29"/>
      <c r="G79" s="29">
        <v>43102</v>
      </c>
      <c r="H79" s="29"/>
      <c r="J79" s="29">
        <v>43102</v>
      </c>
      <c r="K79" s="29"/>
      <c r="O79" s="30" t="s">
        <v>47</v>
      </c>
      <c r="P79" s="30"/>
      <c r="Q79" s="30"/>
      <c r="R79" s="30"/>
      <c r="S79" s="30"/>
      <c r="T79" s="30"/>
      <c r="U79" s="30"/>
      <c r="V79" s="30"/>
      <c r="W79" s="30"/>
      <c r="X79" s="30"/>
      <c r="Y79" s="30"/>
      <c r="Z79" s="30"/>
      <c r="AA79" s="30"/>
      <c r="AB79" s="30"/>
      <c r="AC79" s="30"/>
      <c r="AD79" s="30"/>
      <c r="AE79" s="30"/>
      <c r="AF79" s="30"/>
      <c r="AG79" s="30"/>
      <c r="AH79" s="30"/>
      <c r="AI79" s="30"/>
      <c r="AJ79" s="30"/>
      <c r="AK79" s="30"/>
      <c r="AL79" s="30"/>
      <c r="AM79" t="s">
        <v>46</v>
      </c>
    </row>
    <row r="80" spans="3:39" hidden="1">
      <c r="D80" s="29">
        <v>43103</v>
      </c>
      <c r="E80" s="29"/>
      <c r="G80" s="29">
        <v>43103</v>
      </c>
      <c r="H80" s="29"/>
      <c r="J80" s="29">
        <v>43103</v>
      </c>
      <c r="K80" s="29"/>
    </row>
    <row r="81" spans="3:38" hidden="1">
      <c r="D81" s="29">
        <v>43104</v>
      </c>
      <c r="E81" s="29"/>
      <c r="G81" s="29">
        <v>43104</v>
      </c>
      <c r="H81" s="29"/>
      <c r="J81" s="29">
        <v>43104</v>
      </c>
      <c r="K81" s="29"/>
    </row>
    <row r="82" spans="3:38" hidden="1">
      <c r="D82" s="29">
        <v>43105</v>
      </c>
      <c r="E82" s="29"/>
      <c r="G82" s="29">
        <v>43105</v>
      </c>
      <c r="H82" s="29"/>
      <c r="J82" s="29">
        <v>43105</v>
      </c>
      <c r="K82" s="29"/>
    </row>
    <row r="83" spans="3:38" hidden="1">
      <c r="D83" s="29">
        <v>43106</v>
      </c>
      <c r="E83" s="29"/>
      <c r="G83" s="29">
        <v>43106</v>
      </c>
      <c r="H83" s="29"/>
      <c r="J83" s="29">
        <v>43106</v>
      </c>
      <c r="K83" s="29"/>
    </row>
    <row r="84" spans="3:38" hidden="1">
      <c r="D84" s="29">
        <v>43107</v>
      </c>
      <c r="E84" s="29"/>
      <c r="G84" s="29">
        <v>43107</v>
      </c>
      <c r="H84" s="29"/>
      <c r="J84" s="29">
        <v>43107</v>
      </c>
      <c r="K84" s="29"/>
    </row>
    <row r="85" spans="3:38" hidden="1"/>
    <row r="86" spans="3:38" hidden="1">
      <c r="C86" s="30" t="s">
        <v>53</v>
      </c>
      <c r="D86" s="30"/>
      <c r="E86" s="30"/>
      <c r="F86" s="30"/>
      <c r="G86" s="30"/>
      <c r="H86" s="30"/>
      <c r="I86" s="30"/>
      <c r="J86" s="30"/>
      <c r="K86" s="30"/>
      <c r="L86" s="30"/>
      <c r="M86" s="30"/>
      <c r="N86" s="30"/>
      <c r="O86" s="30"/>
      <c r="P86" s="30"/>
      <c r="Q86" s="30"/>
      <c r="R86" s="30"/>
      <c r="S86" s="30"/>
      <c r="T86" s="30"/>
      <c r="U86" s="30"/>
      <c r="V86" s="30"/>
      <c r="W86" s="30"/>
      <c r="X86" s="30"/>
      <c r="Y86" s="30"/>
      <c r="Z86" s="30"/>
    </row>
    <row r="87" spans="3:38" hidden="1">
      <c r="D87" s="30" t="s">
        <v>42</v>
      </c>
      <c r="E87" s="30"/>
      <c r="G87" t="s">
        <v>43</v>
      </c>
      <c r="J87" t="s">
        <v>44</v>
      </c>
    </row>
    <row r="88" spans="3:38" hidden="1">
      <c r="D88" s="29">
        <v>43143</v>
      </c>
      <c r="E88" s="29"/>
      <c r="G88" s="29">
        <v>43148</v>
      </c>
      <c r="H88" s="29"/>
      <c r="J88" s="29">
        <v>43141</v>
      </c>
      <c r="K88" s="29"/>
      <c r="O88" s="30" t="s">
        <v>49</v>
      </c>
      <c r="P88" s="30"/>
      <c r="Q88" s="30"/>
      <c r="R88" s="30"/>
      <c r="S88" s="30"/>
      <c r="T88" s="30"/>
      <c r="U88" s="30"/>
      <c r="V88" s="30"/>
      <c r="W88" s="30"/>
      <c r="X88" s="30"/>
      <c r="Y88" s="30"/>
      <c r="Z88" s="30"/>
      <c r="AA88" s="30"/>
      <c r="AB88" s="30"/>
      <c r="AC88" s="30"/>
      <c r="AD88" s="30"/>
      <c r="AE88" s="30"/>
      <c r="AF88" s="30"/>
      <c r="AG88" s="30"/>
      <c r="AH88" s="30"/>
      <c r="AI88" s="30"/>
      <c r="AJ88" s="30"/>
      <c r="AK88" s="30"/>
      <c r="AL88" s="30"/>
    </row>
    <row r="89" spans="3:38" hidden="1">
      <c r="D89" s="29">
        <v>43144</v>
      </c>
      <c r="E89" s="29"/>
      <c r="G89" s="29">
        <v>43149</v>
      </c>
      <c r="H89" s="29"/>
      <c r="J89" s="29">
        <v>43142</v>
      </c>
      <c r="K89" s="29"/>
      <c r="O89" t="s">
        <v>50</v>
      </c>
    </row>
    <row r="90" spans="3:38" hidden="1">
      <c r="D90" s="29">
        <v>43145</v>
      </c>
      <c r="E90" s="29"/>
      <c r="G90" s="29">
        <v>43150</v>
      </c>
      <c r="H90" s="29"/>
      <c r="J90" s="29">
        <v>43143</v>
      </c>
      <c r="K90" s="29"/>
    </row>
    <row r="91" spans="3:38" hidden="1">
      <c r="D91" s="29">
        <v>43146</v>
      </c>
      <c r="E91" s="29"/>
      <c r="G91" s="29">
        <v>43151</v>
      </c>
      <c r="H91" s="29"/>
      <c r="J91" s="29">
        <v>43144</v>
      </c>
      <c r="K91" s="29"/>
    </row>
    <row r="92" spans="3:38" hidden="1">
      <c r="D92" s="29">
        <v>43147</v>
      </c>
      <c r="E92" s="29"/>
      <c r="G92" s="29">
        <v>43152</v>
      </c>
      <c r="H92" s="29"/>
      <c r="J92" s="29">
        <v>43145</v>
      </c>
      <c r="K92" s="29"/>
    </row>
    <row r="93" spans="3:38" hidden="1">
      <c r="D93" s="17"/>
      <c r="E93" s="17"/>
      <c r="G93" s="29">
        <v>43153</v>
      </c>
      <c r="H93" s="29"/>
      <c r="J93" s="29">
        <v>43146</v>
      </c>
      <c r="K93" s="29"/>
    </row>
    <row r="94" spans="3:38" hidden="1">
      <c r="D94" s="17"/>
      <c r="E94" s="17"/>
      <c r="G94" s="29">
        <v>43154</v>
      </c>
      <c r="H94" s="29"/>
      <c r="J94" s="29">
        <v>43147</v>
      </c>
      <c r="K94" s="29"/>
    </row>
    <row r="95" spans="3:38" hidden="1">
      <c r="D95" s="17"/>
      <c r="E95" s="17"/>
      <c r="G95" s="29">
        <v>43155</v>
      </c>
      <c r="H95" s="29"/>
      <c r="J95" s="29">
        <v>43148</v>
      </c>
      <c r="K95" s="29"/>
    </row>
    <row r="96" spans="3:38" hidden="1">
      <c r="D96" s="17"/>
      <c r="E96" s="17"/>
      <c r="G96" s="29">
        <v>43156</v>
      </c>
      <c r="H96" s="29"/>
      <c r="J96" s="29">
        <v>43149</v>
      </c>
      <c r="K96" s="29"/>
    </row>
    <row r="97" spans="3:26" hidden="1">
      <c r="D97" s="17"/>
      <c r="E97" s="17"/>
      <c r="G97" s="29">
        <v>43157</v>
      </c>
      <c r="H97" s="29"/>
      <c r="J97" s="29">
        <v>43150</v>
      </c>
      <c r="K97" s="29"/>
    </row>
    <row r="98" spans="3:26" hidden="1">
      <c r="D98" s="17"/>
      <c r="E98" s="17"/>
      <c r="G98" s="29">
        <v>43158</v>
      </c>
      <c r="H98" s="29"/>
      <c r="J98" s="29">
        <v>43151</v>
      </c>
      <c r="K98" s="29"/>
    </row>
    <row r="99" spans="3:26" hidden="1">
      <c r="D99" s="17"/>
      <c r="E99" s="17"/>
      <c r="G99" s="29">
        <v>43159</v>
      </c>
      <c r="H99" s="29"/>
      <c r="J99" s="29">
        <v>43152</v>
      </c>
      <c r="K99" s="29"/>
    </row>
    <row r="100" spans="3:26" hidden="1">
      <c r="D100" s="17"/>
      <c r="E100" s="17"/>
      <c r="G100" s="29">
        <v>43160</v>
      </c>
      <c r="H100" s="29"/>
      <c r="J100" s="29">
        <v>43153</v>
      </c>
      <c r="K100" s="29"/>
    </row>
    <row r="101" spans="3:26" hidden="1">
      <c r="D101" s="17"/>
      <c r="E101" s="17"/>
      <c r="G101" s="29">
        <v>43161</v>
      </c>
      <c r="H101" s="29"/>
      <c r="J101" s="29">
        <v>43154</v>
      </c>
      <c r="K101" s="29"/>
    </row>
    <row r="102" spans="3:26" hidden="1">
      <c r="D102" s="17"/>
      <c r="E102" s="17"/>
      <c r="G102" s="29">
        <v>43162</v>
      </c>
      <c r="H102" s="29"/>
      <c r="J102" s="29">
        <v>43155</v>
      </c>
      <c r="K102" s="29"/>
    </row>
    <row r="103" spans="3:26" hidden="1">
      <c r="D103" s="17"/>
      <c r="E103" s="17"/>
      <c r="G103" s="29">
        <v>43163</v>
      </c>
      <c r="H103" s="29"/>
      <c r="J103" s="29">
        <v>43156</v>
      </c>
      <c r="K103" s="29"/>
    </row>
    <row r="104" spans="3:26" hidden="1">
      <c r="D104" s="17"/>
      <c r="E104" s="17"/>
      <c r="G104" s="17"/>
      <c r="H104" s="17"/>
      <c r="J104" s="29">
        <v>43157</v>
      </c>
      <c r="K104" s="29"/>
    </row>
    <row r="105" spans="3:26" hidden="1">
      <c r="D105" s="17"/>
      <c r="E105" s="17"/>
      <c r="G105" s="17"/>
      <c r="H105" s="17"/>
    </row>
    <row r="106" spans="3:26" hidden="1"/>
    <row r="107" spans="3:26" hidden="1">
      <c r="C107" s="30" t="s">
        <v>54</v>
      </c>
      <c r="D107" s="30"/>
      <c r="E107" s="30"/>
      <c r="F107" s="30"/>
      <c r="G107" s="30"/>
      <c r="H107" s="30"/>
      <c r="I107" s="30"/>
      <c r="J107" s="30"/>
      <c r="K107" s="30"/>
      <c r="L107" s="30"/>
      <c r="M107" s="30"/>
      <c r="N107" s="30"/>
      <c r="O107" s="30"/>
      <c r="P107" s="30"/>
      <c r="Q107" s="30"/>
      <c r="R107" s="30"/>
      <c r="S107" s="30"/>
      <c r="T107" s="30"/>
      <c r="U107" s="30"/>
      <c r="V107" s="30"/>
      <c r="W107" s="30"/>
      <c r="X107" s="30"/>
      <c r="Y107" s="30"/>
      <c r="Z107" s="30"/>
    </row>
    <row r="108" spans="3:26" hidden="1">
      <c r="D108" s="30" t="s">
        <v>42</v>
      </c>
      <c r="E108" s="30"/>
      <c r="G108" t="s">
        <v>43</v>
      </c>
      <c r="J108" t="s">
        <v>44</v>
      </c>
    </row>
    <row r="109" spans="3:26" hidden="1">
      <c r="D109" s="29">
        <v>43188</v>
      </c>
      <c r="E109" s="29"/>
      <c r="G109" s="29">
        <v>43204</v>
      </c>
      <c r="H109" s="29"/>
      <c r="J109" s="29">
        <v>43197</v>
      </c>
      <c r="K109" s="30"/>
      <c r="O109" t="s">
        <v>56</v>
      </c>
    </row>
    <row r="110" spans="3:26" hidden="1">
      <c r="D110" s="29">
        <v>43189</v>
      </c>
      <c r="E110" s="29"/>
      <c r="G110" s="29">
        <v>43205</v>
      </c>
      <c r="H110" s="29"/>
      <c r="J110" s="29">
        <v>43198</v>
      </c>
      <c r="K110" s="30"/>
      <c r="O110" t="s">
        <v>57</v>
      </c>
    </row>
    <row r="111" spans="3:26" hidden="1">
      <c r="D111" s="29">
        <v>43190</v>
      </c>
      <c r="E111" s="29"/>
      <c r="G111" s="29">
        <v>43206</v>
      </c>
      <c r="H111" s="29"/>
      <c r="J111" s="29">
        <v>43199</v>
      </c>
      <c r="K111" s="30"/>
    </row>
    <row r="112" spans="3:26" hidden="1">
      <c r="D112" s="29">
        <v>43191</v>
      </c>
      <c r="E112" s="29"/>
      <c r="G112" s="29">
        <v>43207</v>
      </c>
      <c r="H112" s="29"/>
      <c r="J112" s="29">
        <v>43200</v>
      </c>
      <c r="K112" s="30"/>
    </row>
    <row r="113" spans="4:11" hidden="1">
      <c r="D113" s="29">
        <v>43192</v>
      </c>
      <c r="E113" s="29"/>
      <c r="G113" s="29">
        <v>43208</v>
      </c>
      <c r="H113" s="29"/>
      <c r="J113" s="29">
        <v>43201</v>
      </c>
      <c r="K113" s="30"/>
    </row>
    <row r="114" spans="4:11" hidden="1">
      <c r="D114" s="29">
        <v>43193</v>
      </c>
      <c r="E114" s="29"/>
      <c r="G114" s="29">
        <v>43209</v>
      </c>
      <c r="H114" s="29"/>
      <c r="J114" s="29">
        <v>43202</v>
      </c>
      <c r="K114" s="30"/>
    </row>
    <row r="115" spans="4:11" hidden="1">
      <c r="D115" s="29">
        <v>43194</v>
      </c>
      <c r="E115" s="29"/>
      <c r="G115" s="29">
        <v>43210</v>
      </c>
      <c r="H115" s="29"/>
      <c r="J115" s="29">
        <v>43203</v>
      </c>
      <c r="K115" s="30"/>
    </row>
    <row r="116" spans="4:11" hidden="1">
      <c r="D116" s="29">
        <v>43195</v>
      </c>
      <c r="E116" s="29"/>
      <c r="G116" s="29">
        <v>43211</v>
      </c>
      <c r="H116" s="29"/>
      <c r="J116" s="29">
        <v>43204</v>
      </c>
      <c r="K116" s="30"/>
    </row>
    <row r="117" spans="4:11" hidden="1">
      <c r="D117" s="29">
        <v>43196</v>
      </c>
      <c r="E117" s="29"/>
      <c r="G117" s="29">
        <v>43212</v>
      </c>
      <c r="H117" s="29"/>
      <c r="J117" s="29">
        <v>43205</v>
      </c>
      <c r="K117" s="30"/>
    </row>
    <row r="118" spans="4:11" hidden="1">
      <c r="D118" s="17"/>
      <c r="E118" s="17"/>
      <c r="G118" s="29">
        <v>43213</v>
      </c>
      <c r="H118" s="29"/>
      <c r="J118" s="29">
        <v>43206</v>
      </c>
      <c r="K118" s="30"/>
    </row>
    <row r="119" spans="4:11" hidden="1">
      <c r="D119" s="17"/>
      <c r="E119" s="17"/>
      <c r="G119" s="29">
        <v>43214</v>
      </c>
      <c r="H119" s="29"/>
      <c r="J119" s="29">
        <v>43207</v>
      </c>
      <c r="K119" s="30"/>
    </row>
    <row r="120" spans="4:11" hidden="1">
      <c r="D120" s="17"/>
      <c r="E120" s="17"/>
      <c r="G120" s="29">
        <v>43215</v>
      </c>
      <c r="H120" s="29"/>
      <c r="J120" s="29">
        <v>43208</v>
      </c>
      <c r="K120" s="30"/>
    </row>
    <row r="121" spans="4:11" hidden="1">
      <c r="D121" s="17"/>
      <c r="E121" s="17"/>
      <c r="G121" s="29">
        <v>43216</v>
      </c>
      <c r="H121" s="29"/>
      <c r="J121" s="29">
        <v>43209</v>
      </c>
      <c r="K121" s="30"/>
    </row>
    <row r="122" spans="4:11" hidden="1">
      <c r="D122" s="17"/>
      <c r="E122" s="17"/>
      <c r="G122" s="29">
        <v>43217</v>
      </c>
      <c r="H122" s="29"/>
      <c r="J122" s="29">
        <v>43210</v>
      </c>
      <c r="K122" s="30"/>
    </row>
    <row r="123" spans="4:11" hidden="1">
      <c r="D123" s="17"/>
      <c r="E123" s="17"/>
      <c r="G123" s="29">
        <v>43218</v>
      </c>
      <c r="H123" s="29"/>
      <c r="J123" s="29">
        <v>43211</v>
      </c>
      <c r="K123" s="30"/>
    </row>
    <row r="124" spans="4:11" hidden="1">
      <c r="D124" s="17"/>
      <c r="E124" s="17"/>
      <c r="G124" s="29">
        <v>43219</v>
      </c>
      <c r="H124" s="29"/>
      <c r="J124" s="29">
        <v>43212</v>
      </c>
      <c r="K124" s="30"/>
    </row>
    <row r="125" spans="4:11" hidden="1">
      <c r="D125" s="17"/>
      <c r="E125" s="17"/>
      <c r="G125" s="17"/>
      <c r="H125" s="17"/>
      <c r="J125" s="29">
        <v>43213</v>
      </c>
      <c r="K125" s="30"/>
    </row>
    <row r="126" spans="4:11" hidden="1">
      <c r="D126" s="17"/>
      <c r="E126" s="17"/>
      <c r="G126" s="17"/>
      <c r="H126" s="17"/>
    </row>
    <row r="127" spans="4:11" hidden="1">
      <c r="D127" s="17"/>
      <c r="E127" s="17"/>
      <c r="G127" s="17"/>
      <c r="H127" s="17"/>
    </row>
    <row r="128" spans="4:11" hidden="1"/>
    <row r="129" spans="3:26" hidden="1">
      <c r="C129" s="30" t="s">
        <v>55</v>
      </c>
      <c r="D129" s="30"/>
      <c r="E129" s="30"/>
      <c r="F129" s="30"/>
      <c r="G129" s="30"/>
      <c r="H129" s="30"/>
      <c r="I129" s="30"/>
      <c r="J129" s="30"/>
      <c r="K129" s="30"/>
      <c r="L129" s="30"/>
      <c r="M129" s="30"/>
      <c r="N129" s="30"/>
      <c r="O129" s="30"/>
      <c r="P129" s="30"/>
      <c r="Q129" s="30"/>
      <c r="R129" s="30"/>
      <c r="S129" s="30"/>
      <c r="T129" s="30"/>
      <c r="U129" s="30"/>
      <c r="V129" s="30"/>
      <c r="W129" s="30"/>
      <c r="X129" s="30"/>
      <c r="Y129" s="30"/>
      <c r="Z129" s="30"/>
    </row>
    <row r="130" spans="3:26" hidden="1">
      <c r="D130" s="30" t="s">
        <v>42</v>
      </c>
      <c r="E130" s="30"/>
      <c r="G130" t="s">
        <v>43</v>
      </c>
      <c r="J130" t="s">
        <v>44</v>
      </c>
    </row>
    <row r="131" spans="3:26" hidden="1">
      <c r="D131" s="29">
        <v>43283</v>
      </c>
      <c r="E131" s="29"/>
      <c r="G131" s="29">
        <v>43288</v>
      </c>
      <c r="H131" s="30"/>
      <c r="J131" s="29">
        <v>43288</v>
      </c>
      <c r="K131" s="30"/>
    </row>
    <row r="132" spans="3:26" hidden="1">
      <c r="D132" s="29">
        <v>43284</v>
      </c>
      <c r="E132" s="29"/>
      <c r="G132" s="29">
        <v>43289</v>
      </c>
      <c r="H132" s="30"/>
      <c r="J132" s="29">
        <v>43289</v>
      </c>
      <c r="K132" s="30"/>
      <c r="O132" t="b">
        <f>OR((C6)=$G$131,(C6)=$G$132,(C6)=$G$133,(C6)=$G$134,(C6)=$G$135,(C6)=$G$136,(C6)=$G$137,(C6)=$G$138)*(C6)=$G$139*(C6)=$G$140*(C6)=$G$140*(C6)=$G$141*(C6)=$G$142*(C6)=$G$143*(C6)=$G$144*(C6)=$G$145*(C6)=$G$146*(C6)=$G$147*(C6)=$G$147*(C6)=$G$148*(C6)=$G$149*(C6)=$G$150*(C6)=$G$151*(C6)=$G$152*(C6)=$G$153*(C6)=$G$154*(C6)=$G$155*(C6)=$G$156*(C6)=$G$157*(C6)=$G$158*(C6)=$G$159*(C6)=$G$160*(C6)=$G$161*(C6)=$G$162*(C6)=$G$163*(C6)=$G$164*(C6)=$G$165*(C6)=$G$166*(C6)=$G$167*(C6)=$G$168*(C6)=$G$169*(C6)=$G$170*(C6)=$G$171*(C6)=$G$172*(C6)=$G$173*(C6)=$G$174*(C6)=$G$175*(C6)=$G$176*(C6)=$G$177*(C6)=$G$178*(C6)=$G$179*(C6)=$G$180*(C6)=$G$181*(C6)=$G$182*(C6)=$G$183*(C6)=$G$184*(C6)=$G$185*(C6)=$G$186*(C6)=$G$187*(C6)=$G$188*(C6)=$G$189*(C6)=$G$190</f>
        <v>0</v>
      </c>
    </row>
    <row r="133" spans="3:26" hidden="1">
      <c r="D133" s="29">
        <v>43285</v>
      </c>
      <c r="E133" s="29"/>
      <c r="G133" s="29">
        <v>43290</v>
      </c>
      <c r="H133" s="30"/>
      <c r="J133" s="29">
        <v>43290</v>
      </c>
      <c r="K133" s="30"/>
      <c r="O133" t="b">
        <f>OR((C6)=$J$131,(C6)=$J$132,(C6)=$J$133,(C6)=$J$134,(C6)=$J$135,(C6)=$J$136,(C6)=$J$137,(C6)=$J$138)*(C6)=$J$139*(C6)=$J$140*(C6)=$J$140*(C6)=$J$141*(C6)=$J$142*(C6)=$J$143*(C6)=$J$144*(C6)=$J$145*(C6)=$J$146*(C6)=$J$147*(C6)=$J$147*(C6)=$J$148*(C6)=$J$149*(C6)=$J$150*(C6)=$J$151*(C6)=$J$152*(C6)=$J$153*(C6)=$J$154*(C6)=$J$155*(C6)=$J$156*(C6)=$J$157*(C6)=$J$158*(C6)=$J$159*(C6)=$J$160*(C6)=$J$161*(C6)=$J$162*(C6)=$J$163*(C6)=$J$164*(C6)=$J$165*(C6)=$J$166*(C6)=$J$167*(C6)=$J$168*(C6)=$J$169*(C6)=$J$170*(C6)=$J$171*(C6)=$J$172*(C6)=$J$173*(C6)=$J$174*(C6)=$J$175*(C6)=$J$176*(C6)=$J$177*(C6)=$J$178*(C6)=$J$179*(C6)=$J$180*(C6)=$J$181*(C6)=$J$182*(C6)=$J$183*(C6)=$J$184*(C6)=$J$185*(C6)=$J$186*(C6)=$J$187*(C6)=$J$188*(C6)=$J$189*(C6)=$J$190</f>
        <v>0</v>
      </c>
    </row>
    <row r="134" spans="3:26" hidden="1">
      <c r="D134" s="29">
        <v>43286</v>
      </c>
      <c r="E134" s="29"/>
      <c r="G134" s="29">
        <v>43291</v>
      </c>
      <c r="H134" s="30"/>
      <c r="J134" s="29">
        <v>43291</v>
      </c>
      <c r="K134" s="30"/>
    </row>
    <row r="135" spans="3:26" hidden="1">
      <c r="D135" s="29">
        <v>43287</v>
      </c>
      <c r="E135" s="29"/>
      <c r="G135" s="29">
        <v>43292</v>
      </c>
      <c r="H135" s="30"/>
      <c r="J135" s="29">
        <v>43292</v>
      </c>
      <c r="K135" s="30"/>
    </row>
    <row r="136" spans="3:26" hidden="1">
      <c r="D136" s="29">
        <v>43288</v>
      </c>
      <c r="E136" s="29"/>
      <c r="G136" s="29">
        <v>43293</v>
      </c>
      <c r="H136" s="30"/>
      <c r="J136" s="29">
        <v>43293</v>
      </c>
      <c r="K136" s="30"/>
    </row>
    <row r="137" spans="3:26" hidden="1">
      <c r="D137" s="29">
        <v>43289</v>
      </c>
      <c r="E137" s="29"/>
      <c r="G137" s="29">
        <v>43294</v>
      </c>
      <c r="H137" s="30"/>
      <c r="J137" s="29">
        <v>43294</v>
      </c>
      <c r="K137" s="30"/>
    </row>
    <row r="138" spans="3:26" hidden="1">
      <c r="D138" s="29">
        <v>43290</v>
      </c>
      <c r="E138" s="29"/>
      <c r="G138" s="29">
        <v>43295</v>
      </c>
      <c r="H138" s="30"/>
      <c r="J138" s="29">
        <v>43295</v>
      </c>
      <c r="K138" s="30"/>
    </row>
    <row r="139" spans="3:26" hidden="1">
      <c r="D139" s="29">
        <v>43291</v>
      </c>
      <c r="E139" s="29"/>
      <c r="G139" s="29">
        <v>43296</v>
      </c>
      <c r="H139" s="30"/>
      <c r="J139" s="29">
        <v>43296</v>
      </c>
      <c r="K139" s="30"/>
    </row>
    <row r="140" spans="3:26" hidden="1">
      <c r="D140" s="29">
        <v>43292</v>
      </c>
      <c r="E140" s="29"/>
      <c r="G140" s="29">
        <v>43297</v>
      </c>
      <c r="H140" s="30"/>
      <c r="J140" s="29">
        <v>43297</v>
      </c>
      <c r="K140" s="30"/>
    </row>
    <row r="141" spans="3:26" hidden="1">
      <c r="D141" s="29">
        <v>43293</v>
      </c>
      <c r="E141" s="29"/>
      <c r="G141" s="29">
        <v>43298</v>
      </c>
      <c r="H141" s="30"/>
      <c r="J141" s="29">
        <v>43298</v>
      </c>
      <c r="K141" s="30"/>
    </row>
    <row r="142" spans="3:26" hidden="1">
      <c r="D142" s="29">
        <v>43294</v>
      </c>
      <c r="E142" s="29"/>
      <c r="G142" s="29">
        <v>43299</v>
      </c>
      <c r="H142" s="30"/>
      <c r="J142" s="29">
        <v>43299</v>
      </c>
      <c r="K142" s="30"/>
    </row>
    <row r="143" spans="3:26" hidden="1">
      <c r="D143" s="29">
        <v>43295</v>
      </c>
      <c r="E143" s="29"/>
      <c r="G143" s="29">
        <v>43300</v>
      </c>
      <c r="H143" s="30"/>
      <c r="J143" s="29">
        <v>43300</v>
      </c>
      <c r="K143" s="30"/>
    </row>
    <row r="144" spans="3:26" hidden="1">
      <c r="D144" s="29">
        <v>43296</v>
      </c>
      <c r="E144" s="29"/>
      <c r="G144" s="29">
        <v>43301</v>
      </c>
      <c r="H144" s="30"/>
      <c r="J144" s="29">
        <v>43301</v>
      </c>
      <c r="K144" s="30"/>
    </row>
    <row r="145" spans="4:11" hidden="1">
      <c r="D145" s="29">
        <v>43297</v>
      </c>
      <c r="E145" s="29"/>
      <c r="G145" s="29">
        <v>43302</v>
      </c>
      <c r="H145" s="30"/>
      <c r="J145" s="29">
        <v>43302</v>
      </c>
      <c r="K145" s="30"/>
    </row>
    <row r="146" spans="4:11" hidden="1">
      <c r="D146" s="29">
        <v>43298</v>
      </c>
      <c r="E146" s="29"/>
      <c r="G146" s="29">
        <v>43303</v>
      </c>
      <c r="H146" s="30"/>
      <c r="J146" s="29">
        <v>43303</v>
      </c>
      <c r="K146" s="30"/>
    </row>
    <row r="147" spans="4:11" hidden="1">
      <c r="D147" s="29">
        <v>43299</v>
      </c>
      <c r="E147" s="29"/>
      <c r="G147" s="29">
        <v>43304</v>
      </c>
      <c r="H147" s="30"/>
      <c r="J147" s="29">
        <v>43304</v>
      </c>
      <c r="K147" s="30"/>
    </row>
    <row r="148" spans="4:11" hidden="1">
      <c r="D148" s="29">
        <v>43300</v>
      </c>
      <c r="E148" s="29"/>
      <c r="G148" s="29">
        <v>43305</v>
      </c>
      <c r="H148" s="30"/>
      <c r="J148" s="29">
        <v>43305</v>
      </c>
      <c r="K148" s="30"/>
    </row>
    <row r="149" spans="4:11" hidden="1">
      <c r="D149" s="29">
        <v>43301</v>
      </c>
      <c r="E149" s="29"/>
      <c r="G149" s="29">
        <v>43306</v>
      </c>
      <c r="H149" s="30"/>
      <c r="J149" s="29">
        <v>43306</v>
      </c>
      <c r="K149" s="30"/>
    </row>
    <row r="150" spans="4:11" hidden="1">
      <c r="D150" s="29">
        <v>43302</v>
      </c>
      <c r="E150" s="29"/>
      <c r="G150" s="29">
        <v>43307</v>
      </c>
      <c r="H150" s="30"/>
      <c r="J150" s="29">
        <v>43307</v>
      </c>
      <c r="K150" s="30"/>
    </row>
    <row r="151" spans="4:11" hidden="1">
      <c r="D151" s="29">
        <v>43303</v>
      </c>
      <c r="E151" s="29"/>
      <c r="G151" s="29">
        <v>43308</v>
      </c>
      <c r="H151" s="30"/>
      <c r="J151" s="29">
        <v>43308</v>
      </c>
      <c r="K151" s="30"/>
    </row>
    <row r="152" spans="4:11" hidden="1">
      <c r="D152" s="29">
        <v>43304</v>
      </c>
      <c r="E152" s="29"/>
      <c r="G152" s="29">
        <v>43309</v>
      </c>
      <c r="H152" s="30"/>
      <c r="J152" s="29">
        <v>43309</v>
      </c>
      <c r="K152" s="30"/>
    </row>
    <row r="153" spans="4:11" hidden="1">
      <c r="D153" s="29">
        <v>43305</v>
      </c>
      <c r="E153" s="29"/>
      <c r="G153" s="29">
        <v>43310</v>
      </c>
      <c r="H153" s="30"/>
      <c r="J153" s="29">
        <v>43310</v>
      </c>
      <c r="K153" s="30"/>
    </row>
    <row r="154" spans="4:11" hidden="1">
      <c r="D154" s="29">
        <v>43306</v>
      </c>
      <c r="E154" s="29"/>
      <c r="G154" s="29">
        <v>43311</v>
      </c>
      <c r="H154" s="30"/>
      <c r="J154" s="29">
        <v>43311</v>
      </c>
      <c r="K154" s="30"/>
    </row>
    <row r="155" spans="4:11" hidden="1">
      <c r="D155" s="29">
        <v>43307</v>
      </c>
      <c r="E155" s="29"/>
      <c r="G155" s="29">
        <v>43312</v>
      </c>
      <c r="H155" s="30"/>
      <c r="J155" s="29">
        <v>43312</v>
      </c>
      <c r="K155" s="30"/>
    </row>
    <row r="156" spans="4:11" hidden="1">
      <c r="D156" s="29">
        <v>43308</v>
      </c>
      <c r="E156" s="29"/>
      <c r="G156" s="29">
        <v>43313</v>
      </c>
      <c r="H156" s="30"/>
      <c r="J156" s="29">
        <v>43313</v>
      </c>
      <c r="K156" s="30"/>
    </row>
    <row r="157" spans="4:11" hidden="1">
      <c r="D157" s="29">
        <v>43309</v>
      </c>
      <c r="E157" s="29"/>
      <c r="G157" s="29">
        <v>43314</v>
      </c>
      <c r="H157" s="30"/>
      <c r="J157" s="29">
        <v>43314</v>
      </c>
      <c r="K157" s="30"/>
    </row>
    <row r="158" spans="4:11" hidden="1">
      <c r="D158" s="29">
        <v>43310</v>
      </c>
      <c r="E158" s="29"/>
      <c r="G158" s="29">
        <v>43315</v>
      </c>
      <c r="H158" s="30"/>
      <c r="J158" s="29">
        <v>43315</v>
      </c>
      <c r="K158" s="30"/>
    </row>
    <row r="159" spans="4:11" hidden="1">
      <c r="D159" s="29">
        <v>43311</v>
      </c>
      <c r="E159" s="29"/>
      <c r="G159" s="29">
        <v>43316</v>
      </c>
      <c r="H159" s="30"/>
      <c r="J159" s="29">
        <v>43316</v>
      </c>
      <c r="K159" s="30"/>
    </row>
    <row r="160" spans="4:11" hidden="1">
      <c r="D160" s="29">
        <v>43312</v>
      </c>
      <c r="E160" s="29"/>
      <c r="G160" s="29">
        <v>43317</v>
      </c>
      <c r="H160" s="30"/>
      <c r="J160" s="29">
        <v>43317</v>
      </c>
      <c r="K160" s="30"/>
    </row>
    <row r="161" spans="4:11" hidden="1">
      <c r="D161" s="29">
        <v>43313</v>
      </c>
      <c r="E161" s="29"/>
      <c r="G161" s="29">
        <v>43318</v>
      </c>
      <c r="H161" s="30"/>
      <c r="J161" s="29">
        <v>43318</v>
      </c>
      <c r="K161" s="30"/>
    </row>
    <row r="162" spans="4:11" hidden="1">
      <c r="D162" s="29">
        <v>43314</v>
      </c>
      <c r="E162" s="29"/>
      <c r="G162" s="29">
        <v>43319</v>
      </c>
      <c r="H162" s="30"/>
      <c r="J162" s="29">
        <v>43319</v>
      </c>
      <c r="K162" s="30"/>
    </row>
    <row r="163" spans="4:11" hidden="1">
      <c r="D163" s="29">
        <v>43315</v>
      </c>
      <c r="E163" s="29"/>
      <c r="G163" s="29">
        <v>43320</v>
      </c>
      <c r="H163" s="30"/>
      <c r="J163" s="29">
        <v>43320</v>
      </c>
      <c r="K163" s="30"/>
    </row>
    <row r="164" spans="4:11" hidden="1">
      <c r="D164" s="29">
        <v>43316</v>
      </c>
      <c r="E164" s="29"/>
      <c r="G164" s="29">
        <v>43321</v>
      </c>
      <c r="H164" s="30"/>
      <c r="J164" s="29">
        <v>43321</v>
      </c>
      <c r="K164" s="30"/>
    </row>
    <row r="165" spans="4:11" hidden="1">
      <c r="D165" s="29">
        <v>43317</v>
      </c>
      <c r="E165" s="29"/>
      <c r="G165" s="29">
        <v>43322</v>
      </c>
      <c r="H165" s="30"/>
      <c r="J165" s="29">
        <v>43322</v>
      </c>
      <c r="K165" s="30"/>
    </row>
    <row r="166" spans="4:11" hidden="1">
      <c r="D166" s="29">
        <v>43318</v>
      </c>
      <c r="E166" s="29"/>
      <c r="G166" s="29">
        <v>43323</v>
      </c>
      <c r="H166" s="30"/>
      <c r="J166" s="29">
        <v>43323</v>
      </c>
      <c r="K166" s="30"/>
    </row>
    <row r="167" spans="4:11" hidden="1">
      <c r="D167" s="29">
        <v>43319</v>
      </c>
      <c r="E167" s="29"/>
      <c r="G167" s="29">
        <v>43324</v>
      </c>
      <c r="H167" s="30"/>
      <c r="J167" s="29">
        <v>43324</v>
      </c>
      <c r="K167" s="30"/>
    </row>
    <row r="168" spans="4:11" hidden="1">
      <c r="D168" s="29">
        <v>43320</v>
      </c>
      <c r="E168" s="29"/>
      <c r="G168" s="29">
        <v>43325</v>
      </c>
      <c r="H168" s="30"/>
      <c r="J168" s="29">
        <v>43325</v>
      </c>
      <c r="K168" s="30"/>
    </row>
    <row r="169" spans="4:11" hidden="1">
      <c r="D169" s="29">
        <v>43321</v>
      </c>
      <c r="E169" s="29"/>
      <c r="G169" s="29">
        <v>43326</v>
      </c>
      <c r="H169" s="30"/>
      <c r="J169" s="29">
        <v>43326</v>
      </c>
      <c r="K169" s="30"/>
    </row>
    <row r="170" spans="4:11" hidden="1">
      <c r="D170" s="29">
        <v>43322</v>
      </c>
      <c r="E170" s="29"/>
      <c r="G170" s="29">
        <v>43327</v>
      </c>
      <c r="H170" s="30"/>
      <c r="J170" s="29">
        <v>43327</v>
      </c>
      <c r="K170" s="30"/>
    </row>
    <row r="171" spans="4:11" hidden="1">
      <c r="D171" s="29">
        <v>43323</v>
      </c>
      <c r="E171" s="29"/>
      <c r="G171" s="29">
        <v>43328</v>
      </c>
      <c r="H171" s="30"/>
      <c r="J171" s="29">
        <v>43328</v>
      </c>
      <c r="K171" s="30"/>
    </row>
    <row r="172" spans="4:11" hidden="1">
      <c r="D172" s="29">
        <v>43324</v>
      </c>
      <c r="E172" s="29"/>
      <c r="G172" s="29">
        <v>43329</v>
      </c>
      <c r="H172" s="30"/>
      <c r="J172" s="29">
        <v>43329</v>
      </c>
      <c r="K172" s="30"/>
    </row>
    <row r="173" spans="4:11" hidden="1">
      <c r="D173" s="29">
        <v>43325</v>
      </c>
      <c r="E173" s="29"/>
      <c r="G173" s="29">
        <v>43330</v>
      </c>
      <c r="H173" s="30"/>
      <c r="J173" s="29">
        <v>43330</v>
      </c>
      <c r="K173" s="30"/>
    </row>
    <row r="174" spans="4:11" hidden="1">
      <c r="D174" s="29">
        <v>43326</v>
      </c>
      <c r="E174" s="29"/>
      <c r="G174" s="29">
        <v>43331</v>
      </c>
      <c r="H174" s="30"/>
      <c r="J174" s="29">
        <v>43331</v>
      </c>
      <c r="K174" s="30"/>
    </row>
    <row r="175" spans="4:11" hidden="1">
      <c r="D175" s="29">
        <v>43327</v>
      </c>
      <c r="E175" s="29"/>
      <c r="G175" s="29">
        <v>43332</v>
      </c>
      <c r="H175" s="30"/>
      <c r="J175" s="29">
        <v>43332</v>
      </c>
      <c r="K175" s="30"/>
    </row>
    <row r="176" spans="4:11" hidden="1">
      <c r="D176" s="29">
        <v>43328</v>
      </c>
      <c r="E176" s="29"/>
      <c r="G176" s="29">
        <v>43333</v>
      </c>
      <c r="H176" s="30"/>
      <c r="J176" s="29">
        <v>43333</v>
      </c>
      <c r="K176" s="30"/>
    </row>
    <row r="177" spans="4:11" hidden="1">
      <c r="D177" s="29">
        <v>43329</v>
      </c>
      <c r="E177" s="29"/>
      <c r="G177" s="29">
        <v>43334</v>
      </c>
      <c r="H177" s="30"/>
      <c r="J177" s="29">
        <v>43334</v>
      </c>
      <c r="K177" s="30"/>
    </row>
    <row r="178" spans="4:11" hidden="1">
      <c r="D178" s="29">
        <v>43330</v>
      </c>
      <c r="E178" s="29"/>
      <c r="G178" s="29">
        <v>43335</v>
      </c>
      <c r="H178" s="30"/>
      <c r="J178" s="29">
        <v>43335</v>
      </c>
      <c r="K178" s="30"/>
    </row>
    <row r="179" spans="4:11" hidden="1">
      <c r="D179" s="29">
        <v>43331</v>
      </c>
      <c r="E179" s="29"/>
      <c r="G179" s="29">
        <v>43336</v>
      </c>
      <c r="H179" s="30"/>
      <c r="J179" s="29">
        <v>43336</v>
      </c>
      <c r="K179" s="30"/>
    </row>
    <row r="180" spans="4:11" hidden="1">
      <c r="D180" s="29">
        <v>43332</v>
      </c>
      <c r="E180" s="29"/>
      <c r="G180" s="29">
        <v>43337</v>
      </c>
      <c r="H180" s="30"/>
      <c r="J180" s="29">
        <v>43337</v>
      </c>
      <c r="K180" s="30"/>
    </row>
    <row r="181" spans="4:11" hidden="1">
      <c r="D181" s="29">
        <v>43333</v>
      </c>
      <c r="E181" s="29"/>
      <c r="G181" s="29">
        <v>43338</v>
      </c>
      <c r="H181" s="30"/>
      <c r="J181" s="29">
        <v>43338</v>
      </c>
      <c r="K181" s="30"/>
    </row>
    <row r="182" spans="4:11" hidden="1">
      <c r="D182" s="29">
        <v>43334</v>
      </c>
      <c r="E182" s="29"/>
      <c r="G182" s="29">
        <v>43339</v>
      </c>
      <c r="H182" s="30"/>
      <c r="J182" s="29">
        <v>43339</v>
      </c>
      <c r="K182" s="30"/>
    </row>
    <row r="183" spans="4:11" hidden="1">
      <c r="D183" s="29">
        <v>43335</v>
      </c>
      <c r="E183" s="29"/>
      <c r="G183" s="29">
        <v>43340</v>
      </c>
      <c r="H183" s="30"/>
      <c r="J183" s="29">
        <v>43340</v>
      </c>
      <c r="K183" s="30"/>
    </row>
    <row r="184" spans="4:11" hidden="1">
      <c r="D184" s="29">
        <v>43336</v>
      </c>
      <c r="E184" s="29"/>
      <c r="G184" s="29">
        <v>43341</v>
      </c>
      <c r="H184" s="30"/>
      <c r="J184" s="29">
        <v>43341</v>
      </c>
      <c r="K184" s="30"/>
    </row>
    <row r="185" spans="4:11" hidden="1">
      <c r="G185" s="29">
        <v>43342</v>
      </c>
      <c r="H185" s="30"/>
      <c r="J185" s="29">
        <v>43342</v>
      </c>
      <c r="K185" s="30"/>
    </row>
    <row r="186" spans="4:11" hidden="1">
      <c r="G186" s="29">
        <v>43343</v>
      </c>
      <c r="H186" s="30"/>
      <c r="J186" s="29">
        <v>43343</v>
      </c>
      <c r="K186" s="30"/>
    </row>
    <row r="187" spans="4:11" hidden="1">
      <c r="G187" s="29">
        <v>43344</v>
      </c>
      <c r="H187" s="30"/>
      <c r="J187" s="29">
        <v>43344</v>
      </c>
      <c r="K187" s="30"/>
    </row>
    <row r="188" spans="4:11" hidden="1">
      <c r="G188" s="29">
        <v>43345</v>
      </c>
      <c r="H188" s="30"/>
      <c r="J188" s="29">
        <v>43345</v>
      </c>
      <c r="K188" s="30"/>
    </row>
    <row r="189" spans="4:11" hidden="1">
      <c r="G189" s="29">
        <v>43346</v>
      </c>
      <c r="H189" s="30"/>
      <c r="J189" s="29">
        <v>43346</v>
      </c>
      <c r="K189" s="30"/>
    </row>
    <row r="190" spans="4:11" hidden="1">
      <c r="G190" s="29">
        <v>43347</v>
      </c>
      <c r="H190" s="30"/>
      <c r="J190" s="29">
        <v>43347</v>
      </c>
      <c r="K190" s="30"/>
    </row>
  </sheetData>
  <mergeCells count="326">
    <mergeCell ref="B12:B14"/>
    <mergeCell ref="AH12:AH14"/>
    <mergeCell ref="B15:B17"/>
    <mergeCell ref="AH15:AH17"/>
    <mergeCell ref="B9:B11"/>
    <mergeCell ref="AH9:AH11"/>
    <mergeCell ref="B45:B47"/>
    <mergeCell ref="AH45:AH47"/>
    <mergeCell ref="B48:B50"/>
    <mergeCell ref="AH48:AH50"/>
    <mergeCell ref="B30:B32"/>
    <mergeCell ref="AH30:AH32"/>
    <mergeCell ref="B33:B35"/>
    <mergeCell ref="AH33:AH35"/>
    <mergeCell ref="B27:B29"/>
    <mergeCell ref="AH27:AH29"/>
    <mergeCell ref="B36:B38"/>
    <mergeCell ref="AH36:AH38"/>
    <mergeCell ref="B39:B41"/>
    <mergeCell ref="AH39:AH41"/>
    <mergeCell ref="B42:B44"/>
    <mergeCell ref="AH42:AH44"/>
    <mergeCell ref="B18:B20"/>
    <mergeCell ref="AH18:AH20"/>
    <mergeCell ref="B21:B23"/>
    <mergeCell ref="AH21:AH23"/>
    <mergeCell ref="B24:B26"/>
    <mergeCell ref="AH24:AH26"/>
    <mergeCell ref="D67:F67"/>
    <mergeCell ref="D68:F68"/>
    <mergeCell ref="D69:F69"/>
    <mergeCell ref="D70:G70"/>
    <mergeCell ref="D71:G71"/>
    <mergeCell ref="D72:G72"/>
    <mergeCell ref="B51:B53"/>
    <mergeCell ref="AH51:AH53"/>
    <mergeCell ref="C61:Z61"/>
    <mergeCell ref="D64:F64"/>
    <mergeCell ref="D65:F65"/>
    <mergeCell ref="D66:F66"/>
    <mergeCell ref="O79:AL79"/>
    <mergeCell ref="D80:E80"/>
    <mergeCell ref="G80:H80"/>
    <mergeCell ref="J80:K80"/>
    <mergeCell ref="C76:Z76"/>
    <mergeCell ref="D77:E77"/>
    <mergeCell ref="D78:E78"/>
    <mergeCell ref="G78:H78"/>
    <mergeCell ref="J78:K78"/>
    <mergeCell ref="O78:AL78"/>
    <mergeCell ref="D81:E81"/>
    <mergeCell ref="G81:H81"/>
    <mergeCell ref="J81:K81"/>
    <mergeCell ref="D82:E82"/>
    <mergeCell ref="G82:H82"/>
    <mergeCell ref="J82:K82"/>
    <mergeCell ref="D79:E79"/>
    <mergeCell ref="G79:H79"/>
    <mergeCell ref="J79:K79"/>
    <mergeCell ref="C86:Z86"/>
    <mergeCell ref="D87:E87"/>
    <mergeCell ref="D88:E88"/>
    <mergeCell ref="G88:H88"/>
    <mergeCell ref="J88:K88"/>
    <mergeCell ref="O88:AL88"/>
    <mergeCell ref="D83:E83"/>
    <mergeCell ref="G83:H83"/>
    <mergeCell ref="J83:K83"/>
    <mergeCell ref="D84:E84"/>
    <mergeCell ref="G84:H84"/>
    <mergeCell ref="J84:K84"/>
    <mergeCell ref="D91:E91"/>
    <mergeCell ref="G91:H91"/>
    <mergeCell ref="J91:K91"/>
    <mergeCell ref="D92:E92"/>
    <mergeCell ref="G92:H92"/>
    <mergeCell ref="J92:K92"/>
    <mergeCell ref="D89:E89"/>
    <mergeCell ref="G89:H89"/>
    <mergeCell ref="J89:K89"/>
    <mergeCell ref="D90:E90"/>
    <mergeCell ref="G90:H90"/>
    <mergeCell ref="J90:K90"/>
    <mergeCell ref="G96:H96"/>
    <mergeCell ref="J96:K96"/>
    <mergeCell ref="G97:H97"/>
    <mergeCell ref="J97:K97"/>
    <mergeCell ref="G98:H98"/>
    <mergeCell ref="J98:K98"/>
    <mergeCell ref="G93:H93"/>
    <mergeCell ref="J93:K93"/>
    <mergeCell ref="G94:H94"/>
    <mergeCell ref="J94:K94"/>
    <mergeCell ref="G95:H95"/>
    <mergeCell ref="J95:K95"/>
    <mergeCell ref="G102:H102"/>
    <mergeCell ref="J102:K102"/>
    <mergeCell ref="G103:H103"/>
    <mergeCell ref="J103:K103"/>
    <mergeCell ref="J104:K104"/>
    <mergeCell ref="C107:Z107"/>
    <mergeCell ref="G99:H99"/>
    <mergeCell ref="J99:K99"/>
    <mergeCell ref="G100:H100"/>
    <mergeCell ref="J100:K100"/>
    <mergeCell ref="G101:H101"/>
    <mergeCell ref="J101:K101"/>
    <mergeCell ref="D111:E111"/>
    <mergeCell ref="G111:H111"/>
    <mergeCell ref="J111:K111"/>
    <mergeCell ref="D112:E112"/>
    <mergeCell ref="G112:H112"/>
    <mergeCell ref="J112:K112"/>
    <mergeCell ref="D108:E108"/>
    <mergeCell ref="D109:E109"/>
    <mergeCell ref="G109:H109"/>
    <mergeCell ref="J109:K109"/>
    <mergeCell ref="D110:E110"/>
    <mergeCell ref="G110:H110"/>
    <mergeCell ref="J110:K110"/>
    <mergeCell ref="D115:E115"/>
    <mergeCell ref="G115:H115"/>
    <mergeCell ref="J115:K115"/>
    <mergeCell ref="D116:E116"/>
    <mergeCell ref="G116:H116"/>
    <mergeCell ref="J116:K116"/>
    <mergeCell ref="D113:E113"/>
    <mergeCell ref="G113:H113"/>
    <mergeCell ref="J113:K113"/>
    <mergeCell ref="D114:E114"/>
    <mergeCell ref="G114:H114"/>
    <mergeCell ref="J114:K114"/>
    <mergeCell ref="G120:H120"/>
    <mergeCell ref="J120:K120"/>
    <mergeCell ref="G121:H121"/>
    <mergeCell ref="J121:K121"/>
    <mergeCell ref="G122:H122"/>
    <mergeCell ref="J122:K122"/>
    <mergeCell ref="D117:E117"/>
    <mergeCell ref="G117:H117"/>
    <mergeCell ref="J117:K117"/>
    <mergeCell ref="G118:H118"/>
    <mergeCell ref="J118:K118"/>
    <mergeCell ref="G119:H119"/>
    <mergeCell ref="J119:K119"/>
    <mergeCell ref="D130:E130"/>
    <mergeCell ref="D131:E131"/>
    <mergeCell ref="G131:H131"/>
    <mergeCell ref="J131:K131"/>
    <mergeCell ref="D132:E132"/>
    <mergeCell ref="G132:H132"/>
    <mergeCell ref="J132:K132"/>
    <mergeCell ref="G123:H123"/>
    <mergeCell ref="J123:K123"/>
    <mergeCell ref="G124:H124"/>
    <mergeCell ref="J124:K124"/>
    <mergeCell ref="J125:K125"/>
    <mergeCell ref="C129:Z129"/>
    <mergeCell ref="D135:E135"/>
    <mergeCell ref="G135:H135"/>
    <mergeCell ref="J135:K135"/>
    <mergeCell ref="D136:E136"/>
    <mergeCell ref="G136:H136"/>
    <mergeCell ref="J136:K136"/>
    <mergeCell ref="D133:E133"/>
    <mergeCell ref="G133:H133"/>
    <mergeCell ref="J133:K133"/>
    <mergeCell ref="D134:E134"/>
    <mergeCell ref="G134:H134"/>
    <mergeCell ref="J134:K134"/>
    <mergeCell ref="D139:E139"/>
    <mergeCell ref="G139:H139"/>
    <mergeCell ref="J139:K139"/>
    <mergeCell ref="D140:E140"/>
    <mergeCell ref="G140:H140"/>
    <mergeCell ref="J140:K140"/>
    <mergeCell ref="D137:E137"/>
    <mergeCell ref="G137:H137"/>
    <mergeCell ref="J137:K137"/>
    <mergeCell ref="D138:E138"/>
    <mergeCell ref="G138:H138"/>
    <mergeCell ref="J138:K138"/>
    <mergeCell ref="D143:E143"/>
    <mergeCell ref="G143:H143"/>
    <mergeCell ref="J143:K143"/>
    <mergeCell ref="D144:E144"/>
    <mergeCell ref="G144:H144"/>
    <mergeCell ref="J144:K144"/>
    <mergeCell ref="D141:E141"/>
    <mergeCell ref="G141:H141"/>
    <mergeCell ref="J141:K141"/>
    <mergeCell ref="D142:E142"/>
    <mergeCell ref="G142:H142"/>
    <mergeCell ref="J142:K142"/>
    <mergeCell ref="D147:E147"/>
    <mergeCell ref="G147:H147"/>
    <mergeCell ref="J147:K147"/>
    <mergeCell ref="D148:E148"/>
    <mergeCell ref="G148:H148"/>
    <mergeCell ref="J148:K148"/>
    <mergeCell ref="D145:E145"/>
    <mergeCell ref="G145:H145"/>
    <mergeCell ref="J145:K145"/>
    <mergeCell ref="D146:E146"/>
    <mergeCell ref="G146:H146"/>
    <mergeCell ref="J146:K146"/>
    <mergeCell ref="D151:E151"/>
    <mergeCell ref="G151:H151"/>
    <mergeCell ref="J151:K151"/>
    <mergeCell ref="D152:E152"/>
    <mergeCell ref="G152:H152"/>
    <mergeCell ref="J152:K152"/>
    <mergeCell ref="D149:E149"/>
    <mergeCell ref="G149:H149"/>
    <mergeCell ref="J149:K149"/>
    <mergeCell ref="D150:E150"/>
    <mergeCell ref="G150:H150"/>
    <mergeCell ref="J150:K150"/>
    <mergeCell ref="D155:E155"/>
    <mergeCell ref="G155:H155"/>
    <mergeCell ref="J155:K155"/>
    <mergeCell ref="D156:E156"/>
    <mergeCell ref="G156:H156"/>
    <mergeCell ref="J156:K156"/>
    <mergeCell ref="D153:E153"/>
    <mergeCell ref="G153:H153"/>
    <mergeCell ref="J153:K153"/>
    <mergeCell ref="D154:E154"/>
    <mergeCell ref="G154:H154"/>
    <mergeCell ref="J154:K154"/>
    <mergeCell ref="D159:E159"/>
    <mergeCell ref="G159:H159"/>
    <mergeCell ref="J159:K159"/>
    <mergeCell ref="D160:E160"/>
    <mergeCell ref="G160:H160"/>
    <mergeCell ref="J160:K160"/>
    <mergeCell ref="D157:E157"/>
    <mergeCell ref="G157:H157"/>
    <mergeCell ref="J157:K157"/>
    <mergeCell ref="D158:E158"/>
    <mergeCell ref="G158:H158"/>
    <mergeCell ref="J158:K158"/>
    <mergeCell ref="D163:E163"/>
    <mergeCell ref="G163:H163"/>
    <mergeCell ref="J163:K163"/>
    <mergeCell ref="D164:E164"/>
    <mergeCell ref="G164:H164"/>
    <mergeCell ref="J164:K164"/>
    <mergeCell ref="D161:E161"/>
    <mergeCell ref="G161:H161"/>
    <mergeCell ref="J161:K161"/>
    <mergeCell ref="D162:E162"/>
    <mergeCell ref="G162:H162"/>
    <mergeCell ref="J162:K162"/>
    <mergeCell ref="D167:E167"/>
    <mergeCell ref="G167:H167"/>
    <mergeCell ref="J167:K167"/>
    <mergeCell ref="D168:E168"/>
    <mergeCell ref="G168:H168"/>
    <mergeCell ref="J168:K168"/>
    <mergeCell ref="D165:E165"/>
    <mergeCell ref="G165:H165"/>
    <mergeCell ref="J165:K165"/>
    <mergeCell ref="D166:E166"/>
    <mergeCell ref="G166:H166"/>
    <mergeCell ref="J166:K166"/>
    <mergeCell ref="D171:E171"/>
    <mergeCell ref="G171:H171"/>
    <mergeCell ref="J171:K171"/>
    <mergeCell ref="D172:E172"/>
    <mergeCell ref="G172:H172"/>
    <mergeCell ref="J172:K172"/>
    <mergeCell ref="D169:E169"/>
    <mergeCell ref="G169:H169"/>
    <mergeCell ref="J169:K169"/>
    <mergeCell ref="D170:E170"/>
    <mergeCell ref="G170:H170"/>
    <mergeCell ref="J170:K170"/>
    <mergeCell ref="D175:E175"/>
    <mergeCell ref="G175:H175"/>
    <mergeCell ref="J175:K175"/>
    <mergeCell ref="D176:E176"/>
    <mergeCell ref="G176:H176"/>
    <mergeCell ref="J176:K176"/>
    <mergeCell ref="D173:E173"/>
    <mergeCell ref="G173:H173"/>
    <mergeCell ref="J173:K173"/>
    <mergeCell ref="D174:E174"/>
    <mergeCell ref="G174:H174"/>
    <mergeCell ref="J174:K174"/>
    <mergeCell ref="D179:E179"/>
    <mergeCell ref="G179:H179"/>
    <mergeCell ref="J179:K179"/>
    <mergeCell ref="D180:E180"/>
    <mergeCell ref="G180:H180"/>
    <mergeCell ref="J180:K180"/>
    <mergeCell ref="D177:E177"/>
    <mergeCell ref="G177:H177"/>
    <mergeCell ref="J177:K177"/>
    <mergeCell ref="D178:E178"/>
    <mergeCell ref="G178:H178"/>
    <mergeCell ref="J178:K178"/>
    <mergeCell ref="D183:E183"/>
    <mergeCell ref="G183:H183"/>
    <mergeCell ref="J183:K183"/>
    <mergeCell ref="D184:E184"/>
    <mergeCell ref="G184:H184"/>
    <mergeCell ref="J184:K184"/>
    <mergeCell ref="D181:E181"/>
    <mergeCell ref="G181:H181"/>
    <mergeCell ref="J181:K181"/>
    <mergeCell ref="D182:E182"/>
    <mergeCell ref="G182:H182"/>
    <mergeCell ref="J182:K182"/>
    <mergeCell ref="G188:H188"/>
    <mergeCell ref="J188:K188"/>
    <mergeCell ref="G189:H189"/>
    <mergeCell ref="J189:K189"/>
    <mergeCell ref="G190:H190"/>
    <mergeCell ref="J190:K190"/>
    <mergeCell ref="G185:H185"/>
    <mergeCell ref="J185:K185"/>
    <mergeCell ref="G186:H186"/>
    <mergeCell ref="J186:K186"/>
    <mergeCell ref="G187:H187"/>
    <mergeCell ref="J187:K187"/>
  </mergeCells>
  <conditionalFormatting sqref="C5:AG5">
    <cfRule type="expression" dxfId="240" priority="9" stopIfTrue="1">
      <formula>OR((C6)=$D$64,(C6)=$D$65,(C6)=$D$66,(C6)=$D$67,(C6)=$D$68,(C6)=$D$69,(C6)=$D$70,(C6)=$D$71,(C6)=$D$72)</formula>
    </cfRule>
    <cfRule type="expression" dxfId="239" priority="21" stopIfTrue="1">
      <formula>IF(OR((C5)="S",(C5)="D"),1,0)</formula>
    </cfRule>
  </conditionalFormatting>
  <conditionalFormatting sqref="C21:AG29 C9:AG14">
    <cfRule type="expression" dxfId="238" priority="20" stopIfTrue="1">
      <formula>IF(OR((C$5)="S",(C$5)="D"),1,0)</formula>
    </cfRule>
  </conditionalFormatting>
  <conditionalFormatting sqref="C15:AG17">
    <cfRule type="expression" dxfId="237" priority="19" stopIfTrue="1">
      <formula>IF(OR((C$5)="S",(C$5)="D"),1,0)</formula>
    </cfRule>
  </conditionalFormatting>
  <conditionalFormatting sqref="C18:AG20">
    <cfRule type="expression" dxfId="236" priority="18" stopIfTrue="1">
      <formula>IF(OR((C$5)="S",(C$5)="D"),1,0)</formula>
    </cfRule>
  </conditionalFormatting>
  <conditionalFormatting sqref="C30:AG32">
    <cfRule type="expression" dxfId="235" priority="17" stopIfTrue="1">
      <formula>IF(OR((C$5)="S",(C$5)="D"),1,0)</formula>
    </cfRule>
  </conditionalFormatting>
  <conditionalFormatting sqref="C33:AG35">
    <cfRule type="expression" dxfId="234" priority="16" stopIfTrue="1">
      <formula>IF(OR((C$5)="S",(C$5)="D"),1,0)</formula>
    </cfRule>
  </conditionalFormatting>
  <conditionalFormatting sqref="C36:AG38">
    <cfRule type="expression" dxfId="233" priority="15" stopIfTrue="1">
      <formula>IF(OR((C$5)="S",(C$5)="D"),1,0)</formula>
    </cfRule>
  </conditionalFormatting>
  <conditionalFormatting sqref="C39:AG41">
    <cfRule type="expression" dxfId="232" priority="14" stopIfTrue="1">
      <formula>IF(OR((C$5)="S",(C$5)="D"),1,0)</formula>
    </cfRule>
  </conditionalFormatting>
  <conditionalFormatting sqref="C42:AG44">
    <cfRule type="expression" dxfId="231" priority="13" stopIfTrue="1">
      <formula>IF(OR((C$5)="S",(C$5)="D"),1,0)</formula>
    </cfRule>
  </conditionalFormatting>
  <conditionalFormatting sqref="C45:AG47">
    <cfRule type="expression" dxfId="230" priority="12" stopIfTrue="1">
      <formula>IF(OR((C$5)="S",(C$5)="D"),1,0)</formula>
    </cfRule>
  </conditionalFormatting>
  <conditionalFormatting sqref="C48:AG50">
    <cfRule type="expression" dxfId="229" priority="11" stopIfTrue="1">
      <formula>IF(OR((C$5)="S",(C$5)="D"),1,0)</formula>
    </cfRule>
  </conditionalFormatting>
  <conditionalFormatting sqref="C51:AG53">
    <cfRule type="expression" dxfId="228" priority="10" stopIfTrue="1">
      <formula>IF(OR((C$5)="S",(C$5)="D"),1,0)</formula>
    </cfRule>
  </conditionalFormatting>
  <conditionalFormatting sqref="C8:AG8">
    <cfRule type="expression" dxfId="227" priority="2" stopIfTrue="1">
      <formula>OR((C6)=$G$131,(C6)=$G$132,(C6)=$G$133,(C6)=$G$134,(C6)=$G$135,(C6)=$G$136,(C6)=$G$137,(C6)=$G$138)*(C6)=$G$139*(C6)=$G$140*(C6)=$G$140*(C6)=$G$141*(C6)=$G$142*(C6)=$G$143*(C6)=$G$144*(C6)=$G$145*(C6)=$G$146*(C6)=$G$147*(C6)=$G$147*(C6)=$G$148*(C6)=$G$149*(C6)=$G$150*(C6)=$G$151*(C6)=$G$152*(C6)=$G$153*(C6)=$G$154*(C6)=$G$155*(C6)=$G$156*(C6)=$G$157*(C6)=$G$158*(C6)=$G$159*(C6)=$G$160*(C6)=$G$161*(C6)=$G$162*(C6)=$G$163*(C6)=$G$164*(C6)=$G$165*(C6)=$G$166*(C6)=$G$167*(C6)=$G$168*(C6)=$G$169*(C6)=$G$170*(C6)=$G$171*(C6)=$G$172*(C6)=$G$173*(C6)=$G$174*(C6)=$G$175*(C6)=$G$176*(C6)=$G$177*(C6)=$G$178*(C6)=$G$179*(C6)=$G$180*(C6)=$G$181*(C6)=$G$182*(C6)=$G$183*(C6)=$G$184*(C6)=$G$185*(C6)=$G$186*(C6)=$G$187*(C6)=$G$188*(C6)=$G$189*(C6)=$G$190</formula>
    </cfRule>
    <cfRule type="expression" dxfId="226" priority="4" stopIfTrue="1">
      <formula>OR((C6)=$G$109,(C6)=$G$110,(C6)=$G$111,(C6)=$G$112,(C6)=$G$113,(C6)=$G$114,(C6)=$G$115,(C6)=$G$116,(C6)=$G$117,(C6)=$G$118,(C6)=$G$119,(C6)=$G$120,(C6)=$G$121,(C6)=$G$122,(C6)=$G$123,(C6)=$G$124)</formula>
    </cfRule>
    <cfRule type="expression" dxfId="225" priority="6" stopIfTrue="1">
      <formula>OR((C6)=$G$88,(C6)=$G$89,(C6)=$G$90,(C6)=$G$91,(C6)=$G$92,(C6)=$G$93,(C6)=$G$94,(C6)=$G$95,(C6)=$G$96,(C6)=$G$97,(C6)=$G$98,(C6)=$G$99,(C6)=$G$100,(C6)=$G$101,(C6)=$G$102,(C6)=$G$103)</formula>
    </cfRule>
    <cfRule type="expression" dxfId="224" priority="7" stopIfTrue="1">
      <formula>OR((C6)=$G$78,(C6)=$G$79,(C6)=$G$80,(C6)=$G$81,(C6)=$G$82,(C6)=$G$83,(C6)=$G$84)</formula>
    </cfRule>
    <cfRule type="expression" dxfId="223" priority="22" stopIfTrue="1">
      <formula>OR((C8)=$D$78,(C8)=$D$79,(C8)=$D$80,(C8)=$D$81,(C8)=$D$82,(C8)=$D$83,(C8)=$D$83,(C8)=$D$84)</formula>
    </cfRule>
    <cfRule type="expression" dxfId="222" priority="23" stopIfTrue="1">
      <formula>OR((C8)=$D$64,(C8)=$D$65,(C8)=$D$66,(C8)=$D$67,(C8)=$D$68,(C8)=$D$69,(C8)=$D$70,(C8)=$D$71,(C8)=$D$72)</formula>
    </cfRule>
    <cfRule type="expression" dxfId="221" priority="24" stopIfTrue="1">
      <formula>IF(OR((C6)="S",(C6)="D"),1,0)</formula>
    </cfRule>
  </conditionalFormatting>
  <conditionalFormatting sqref="C6:AG6">
    <cfRule type="expression" dxfId="220" priority="25" stopIfTrue="1">
      <formula>OR((C6)=$D$78,(C6)=$D$79,(C6)=$D$80,(C6)=$D$81,(C6)=$D$82,(C6)=$D$83,(C6)=$D$83,(C6)=$D$84)</formula>
    </cfRule>
    <cfRule type="expression" dxfId="219" priority="26" stopIfTrue="1">
      <formula>OR((C6)=$D$64,(C6)=$D$65,(C6)=$D$66,(C6)=$D$67,(C6)=$D$68,(C6)=$D$69,(C6)=$D$70,(C6)=$D$71,(C6)=$D$72)</formula>
    </cfRule>
    <cfRule type="expression" dxfId="218" priority="27" stopIfTrue="1">
      <formula>IF(OR((C5)="S",(C5)="D"),1,0)</formula>
    </cfRule>
  </conditionalFormatting>
  <conditionalFormatting sqref="C7:AG7">
    <cfRule type="expression" dxfId="217" priority="1" stopIfTrue="1">
      <formula>OR((C6)=$J$131,(C6)=$J$132,(C6)=$J$133,(C6)=$J$134,(C6)=$J$135,(C6)=$J$136,(C6)=$J$137,(C6)=$J$138)*(C6)=$J$139*(C6)=$J$140*(C6)=$J$140*(C6)=$J$141*(C6)=$J$142*(C6)=$J$143*(C6)=$J$144*(C6)=$J$145*(C6)=$J$146*(C6)=$J$147*(C6)=$J$147*(C6)=$J$148*(C6)=$J$149*(C6)=$J$150*(C6)=$J$151*(C6)=$J$152*(C6)=$J$153*(C6)=$J$154*(C6)=$J$155*(C6)=$J$156*(C6)=$J$157*(C6)=$J$158*(C6)=$J$159*(C6)=$J$160*(C6)=$J$161*(C6)=$J$162*(C6)=$J$163*(C6)=$J$164*(C6)=$J$165*(C6)=$J$166*(C6)=$J$167*(C6)=$J$168*(C6)=$J$169*(C6)=$J$170*(C6)=$J$171*(C6)=$J$172*(C6)=$J$173*(C6)=$J$174*(C6)=$J$175*(C6)=$J$176*(C6)=$J$177*(C6)=$J$178*(C6)=$J$179*(C6)=$J$180*(C6)=$J$181*(C6)=$J$182*(C6)=$J$183*(C6)=$J$184*(C6)=$J$185*(C6)=$J$186*(C6)=$J$187*(C6)=$J$188*(C6)=$J$189*(C6)=$J$190</formula>
    </cfRule>
    <cfRule type="expression" dxfId="216" priority="3" stopIfTrue="1">
      <formula>OR((C6)=$J$109,(C6)=$J$110,(C6)=$J$111,(C6)=$J$112,(C6)=$J$113,(C6)=$J$114,(C6)=$J$115,(C6)=$J$116,(C6)=$J$117,(C6)=$J$118,(C6)=$J$119,(C6)=$J$120,(C6)=$J$121,(C6)=$J$122,(C6)=$J$123,(C6)=$J$124,(C6)=$J$125)</formula>
    </cfRule>
    <cfRule type="expression" dxfId="215" priority="5" stopIfTrue="1">
      <formula>"OR((C6)=$J$88,(C6)=$J$89,(C6)=$J$90,(C6)=$J$91,(C6)=$J$92,(C6)=$J$93,(C6)=$J$94,(C6)=$J$95,(C6)=$J$96,(C6)=$J$97,(C6)=$J$98,(C6)=$J$99,(C6)=$J$100,(C6)=$J$101,(C6)=$J$102,(C6)=$J$103,(C6)=$J$104)"</formula>
    </cfRule>
    <cfRule type="expression" dxfId="214" priority="8" stopIfTrue="1">
      <formula>OR((C6)=$J$78,(C6)=$J$79,(C6)=$J$80,(C6)=$J$81,(C6)=$J$82,(C6)=$J$83,(C6)=$J$84)</formula>
    </cfRule>
    <cfRule type="expression" dxfId="213" priority="28" stopIfTrue="1">
      <formula>OR((C7)=$D$78,(C7)=$D$79,(C7)=$D$80,(C7)=$D$81,(C7)=$D$82,(C7)=$D$83,(C7)=$D$83,(C7)=$D$84)</formula>
    </cfRule>
    <cfRule type="expression" dxfId="212" priority="29" stopIfTrue="1">
      <formula>OR((C7)=$D$64,(C7)=$D$65,(C7)=$D$66,(C7)=$D$67,(C7)=$D$68,(C7)=$D$69,(C7)=$D$70,(C7)=$D$71,(C7)=$D$72)</formula>
    </cfRule>
    <cfRule type="expression" dxfId="211" priority="30" stopIfTrue="1">
      <formula>IF(OR((C6)="S",(C6)="D"),1,0)</formula>
    </cfRule>
  </conditionalFormatting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2:AM190"/>
  <sheetViews>
    <sheetView workbookViewId="0">
      <selection sqref="A1:XFD1048576"/>
    </sheetView>
  </sheetViews>
  <sheetFormatPr baseColWidth="10" defaultColWidth="8.7265625" defaultRowHeight="14.5"/>
  <cols>
    <col min="1" max="1" width="10.81640625" bestFit="1" customWidth="1"/>
    <col min="2" max="2" width="11.54296875" bestFit="1" customWidth="1"/>
    <col min="3" max="32" width="5.453125" customWidth="1"/>
    <col min="33" max="33" width="5.453125" hidden="1" customWidth="1"/>
    <col min="35" max="36" width="5.453125" customWidth="1"/>
    <col min="37" max="38" width="5.453125" hidden="1" customWidth="1"/>
  </cols>
  <sheetData>
    <row r="2" spans="1:39">
      <c r="C2" s="15"/>
      <c r="D2" t="s">
        <v>39</v>
      </c>
      <c r="H2" s="19"/>
      <c r="I2" t="s">
        <v>40</v>
      </c>
    </row>
    <row r="3" spans="1:39">
      <c r="C3" s="18"/>
      <c r="D3" t="s">
        <v>38</v>
      </c>
      <c r="H3" s="20"/>
      <c r="I3" t="s">
        <v>41</v>
      </c>
    </row>
    <row r="4" spans="1:39">
      <c r="A4" s="5"/>
      <c r="B4" s="6">
        <f>DATE(Info!B$4,6,1)</f>
        <v>43252</v>
      </c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</row>
    <row r="5" spans="1:39">
      <c r="A5" s="5"/>
      <c r="B5" s="5"/>
      <c r="C5" s="9" t="str">
        <f>INDEX({"D";"L";"M";"M";"J";"V";"S"},WEEKDAY(C6))</f>
        <v>V</v>
      </c>
      <c r="D5" s="9" t="str">
        <f>INDEX({"D";"L";"M";"M";"J";"V";"S"},WEEKDAY(D6))</f>
        <v>S</v>
      </c>
      <c r="E5" s="9" t="str">
        <f>INDEX({"D";"L";"M";"M";"J";"V";"S"},WEEKDAY(E6))</f>
        <v>D</v>
      </c>
      <c r="F5" s="9" t="str">
        <f>INDEX({"D";"L";"M";"M";"J";"V";"S"},WEEKDAY(F6))</f>
        <v>L</v>
      </c>
      <c r="G5" s="9" t="str">
        <f>INDEX({"D";"L";"M";"M";"J";"V";"S"},WEEKDAY(G6))</f>
        <v>M</v>
      </c>
      <c r="H5" s="9" t="str">
        <f>INDEX({"D";"L";"M";"M";"J";"V";"S"},WEEKDAY(H6))</f>
        <v>M</v>
      </c>
      <c r="I5" s="9" t="str">
        <f>INDEX({"D";"L";"M";"M";"J";"V";"S"},WEEKDAY(I6))</f>
        <v>J</v>
      </c>
      <c r="J5" s="9" t="str">
        <f>INDEX({"D";"L";"M";"M";"J";"V";"S"},WEEKDAY(J6))</f>
        <v>V</v>
      </c>
      <c r="K5" s="9" t="str">
        <f>INDEX({"D";"L";"M";"M";"J";"V";"S"},WEEKDAY(K6))</f>
        <v>S</v>
      </c>
      <c r="L5" s="9" t="str">
        <f>INDEX({"D";"L";"M";"M";"J";"V";"S"},WEEKDAY(L6))</f>
        <v>D</v>
      </c>
      <c r="M5" s="9" t="str">
        <f>INDEX({"D";"L";"M";"M";"J";"V";"S"},WEEKDAY(M6))</f>
        <v>L</v>
      </c>
      <c r="N5" s="9" t="str">
        <f>INDEX({"D";"L";"M";"M";"J";"V";"S"},WEEKDAY(N6))</f>
        <v>M</v>
      </c>
      <c r="O5" s="9" t="str">
        <f>INDEX({"D";"L";"M";"M";"J";"V";"S"},WEEKDAY(O6))</f>
        <v>M</v>
      </c>
      <c r="P5" s="9" t="str">
        <f>INDEX({"D";"L";"M";"M";"J";"V";"S"},WEEKDAY(P6))</f>
        <v>J</v>
      </c>
      <c r="Q5" s="9" t="str">
        <f>INDEX({"D";"L";"M";"M";"J";"V";"S"},WEEKDAY(Q6))</f>
        <v>V</v>
      </c>
      <c r="R5" s="9" t="str">
        <f>INDEX({"D";"L";"M";"M";"J";"V";"S"},WEEKDAY(R6))</f>
        <v>S</v>
      </c>
      <c r="S5" s="9" t="str">
        <f>INDEX({"D";"L";"M";"M";"J";"V";"S"},WEEKDAY(S6))</f>
        <v>D</v>
      </c>
      <c r="T5" s="9" t="str">
        <f>INDEX({"D";"L";"M";"M";"J";"V";"S"},WEEKDAY(T6))</f>
        <v>L</v>
      </c>
      <c r="U5" s="9" t="str">
        <f>INDEX({"D";"L";"M";"M";"J";"V";"S"},WEEKDAY(U6))</f>
        <v>M</v>
      </c>
      <c r="V5" s="9" t="str">
        <f>INDEX({"D";"L";"M";"M";"J";"V";"S"},WEEKDAY(V6))</f>
        <v>M</v>
      </c>
      <c r="W5" s="9" t="str">
        <f>INDEX({"D";"L";"M";"M";"J";"V";"S"},WEEKDAY(W6))</f>
        <v>J</v>
      </c>
      <c r="X5" s="9" t="str">
        <f>INDEX({"D";"L";"M";"M";"J";"V";"S"},WEEKDAY(X6))</f>
        <v>V</v>
      </c>
      <c r="Y5" s="9" t="str">
        <f>INDEX({"D";"L";"M";"M";"J";"V";"S"},WEEKDAY(Y6))</f>
        <v>S</v>
      </c>
      <c r="Z5" s="9" t="str">
        <f>INDEX({"D";"L";"M";"M";"J";"V";"S"},WEEKDAY(Z6))</f>
        <v>D</v>
      </c>
      <c r="AA5" s="9" t="str">
        <f>INDEX({"D";"L";"M";"M";"J";"V";"S"},WEEKDAY(AA6))</f>
        <v>L</v>
      </c>
      <c r="AB5" s="9" t="str">
        <f>INDEX({"D";"L";"M";"M";"J";"V";"S"},WEEKDAY(AB6))</f>
        <v>M</v>
      </c>
      <c r="AC5" s="9" t="str">
        <f>INDEX({"D";"L";"M";"M";"J";"V";"S"},WEEKDAY(AC6))</f>
        <v>M</v>
      </c>
      <c r="AD5" s="9" t="str">
        <f>INDEX({"D";"L";"M";"M";"J";"V";"S"},WEEKDAY(AD6))</f>
        <v>J</v>
      </c>
      <c r="AE5" s="9" t="str">
        <f>INDEX({"D";"L";"M";"M";"J";"V";"S"},WEEKDAY(AE6))</f>
        <v>V</v>
      </c>
      <c r="AF5" s="9" t="str">
        <f>INDEX({"D";"L";"M";"M";"J";"V";"S"},WEEKDAY(AF6))</f>
        <v>S</v>
      </c>
      <c r="AG5" s="9" t="str">
        <f>INDEX({"D";"L";"M";"M";"J";"V";"S"},WEEKDAY(AG6))</f>
        <v>D</v>
      </c>
      <c r="AH5" s="5" t="s">
        <v>17</v>
      </c>
      <c r="AI5" s="5"/>
      <c r="AJ5" s="5"/>
      <c r="AK5" s="5"/>
      <c r="AL5" s="5"/>
      <c r="AM5" s="5"/>
    </row>
    <row r="6" spans="1:39">
      <c r="A6" s="5"/>
      <c r="B6" s="5"/>
      <c r="C6" s="8">
        <f>B4</f>
        <v>43252</v>
      </c>
      <c r="D6" s="8">
        <f>C6+1</f>
        <v>43253</v>
      </c>
      <c r="E6" s="8">
        <f t="shared" ref="E6:AG6" si="0">D6+1</f>
        <v>43254</v>
      </c>
      <c r="F6" s="8">
        <f t="shared" si="0"/>
        <v>43255</v>
      </c>
      <c r="G6" s="8">
        <f t="shared" si="0"/>
        <v>43256</v>
      </c>
      <c r="H6" s="8">
        <f t="shared" si="0"/>
        <v>43257</v>
      </c>
      <c r="I6" s="8">
        <f t="shared" si="0"/>
        <v>43258</v>
      </c>
      <c r="J6" s="8">
        <f t="shared" si="0"/>
        <v>43259</v>
      </c>
      <c r="K6" s="8">
        <f t="shared" si="0"/>
        <v>43260</v>
      </c>
      <c r="L6" s="8">
        <f t="shared" si="0"/>
        <v>43261</v>
      </c>
      <c r="M6" s="8">
        <f t="shared" si="0"/>
        <v>43262</v>
      </c>
      <c r="N6" s="8">
        <f t="shared" si="0"/>
        <v>43263</v>
      </c>
      <c r="O6" s="8">
        <f t="shared" si="0"/>
        <v>43264</v>
      </c>
      <c r="P6" s="8">
        <f t="shared" si="0"/>
        <v>43265</v>
      </c>
      <c r="Q6" s="8">
        <f t="shared" si="0"/>
        <v>43266</v>
      </c>
      <c r="R6" s="8">
        <f t="shared" si="0"/>
        <v>43267</v>
      </c>
      <c r="S6" s="8">
        <f t="shared" si="0"/>
        <v>43268</v>
      </c>
      <c r="T6" s="8">
        <f t="shared" si="0"/>
        <v>43269</v>
      </c>
      <c r="U6" s="8">
        <f t="shared" si="0"/>
        <v>43270</v>
      </c>
      <c r="V6" s="8">
        <f t="shared" si="0"/>
        <v>43271</v>
      </c>
      <c r="W6" s="8">
        <f t="shared" si="0"/>
        <v>43272</v>
      </c>
      <c r="X6" s="8">
        <f t="shared" si="0"/>
        <v>43273</v>
      </c>
      <c r="Y6" s="8">
        <f t="shared" si="0"/>
        <v>43274</v>
      </c>
      <c r="Z6" s="8">
        <f t="shared" si="0"/>
        <v>43275</v>
      </c>
      <c r="AA6" s="8">
        <f t="shared" si="0"/>
        <v>43276</v>
      </c>
      <c r="AB6" s="8">
        <f t="shared" si="0"/>
        <v>43277</v>
      </c>
      <c r="AC6" s="8">
        <f t="shared" si="0"/>
        <v>43278</v>
      </c>
      <c r="AD6" s="8">
        <f t="shared" si="0"/>
        <v>43279</v>
      </c>
      <c r="AE6" s="8">
        <f t="shared" si="0"/>
        <v>43280</v>
      </c>
      <c r="AF6" s="8">
        <f t="shared" si="0"/>
        <v>43281</v>
      </c>
      <c r="AG6" s="8">
        <f t="shared" si="0"/>
        <v>43282</v>
      </c>
      <c r="AH6" s="5"/>
      <c r="AI6" s="5"/>
      <c r="AJ6" s="5"/>
      <c r="AK6" s="5"/>
      <c r="AL6" s="5"/>
      <c r="AM6" s="5"/>
    </row>
    <row r="7" spans="1:39" ht="6" customHeight="1">
      <c r="A7" s="5"/>
      <c r="B7" s="5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5"/>
      <c r="AI7" s="5"/>
      <c r="AJ7" s="5"/>
      <c r="AK7" s="5"/>
      <c r="AL7" s="5"/>
      <c r="AM7" s="5"/>
    </row>
    <row r="8" spans="1:39" ht="6" customHeight="1">
      <c r="A8" s="5"/>
      <c r="B8" s="5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5"/>
      <c r="AI8" s="5"/>
      <c r="AJ8" s="5"/>
      <c r="AK8" s="5"/>
      <c r="AL8" s="5"/>
      <c r="AM8" s="5"/>
    </row>
    <row r="9" spans="1:39">
      <c r="A9" s="9" t="s">
        <v>18</v>
      </c>
      <c r="B9" s="33" t="s">
        <v>24</v>
      </c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33">
        <f>AL9+AL10+AL11</f>
        <v>0</v>
      </c>
      <c r="AI9" s="5" t="s">
        <v>21</v>
      </c>
      <c r="AJ9" s="5">
        <f>COUNTIF(C9:AG11,"P")</f>
        <v>0</v>
      </c>
      <c r="AK9" s="5">
        <f>VLOOKUP(B9,Données!B$7:E25,2,FALSE)</f>
        <v>16</v>
      </c>
      <c r="AL9" s="5">
        <f>AJ9*AK9</f>
        <v>0</v>
      </c>
      <c r="AM9" s="5"/>
    </row>
    <row r="10" spans="1:39">
      <c r="A10" s="9" t="s">
        <v>19</v>
      </c>
      <c r="B10" s="33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33"/>
      <c r="AI10" s="5" t="s">
        <v>22</v>
      </c>
      <c r="AJ10" s="5">
        <f>COUNTIF(C9:AG11,"G")</f>
        <v>0</v>
      </c>
      <c r="AK10" s="5">
        <f>VLOOKUP(B9,Données!B$7:E25,4,FALSE)</f>
        <v>25</v>
      </c>
      <c r="AL10" s="5">
        <f t="shared" ref="AL10:AL11" si="1">AJ10*AK10</f>
        <v>0</v>
      </c>
      <c r="AM10" s="5"/>
    </row>
    <row r="11" spans="1:39" ht="15" thickBot="1">
      <c r="A11" s="11" t="s">
        <v>20</v>
      </c>
      <c r="B11" s="34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34"/>
      <c r="AI11" s="5" t="s">
        <v>23</v>
      </c>
      <c r="AJ11" s="5">
        <f>COUNTIF(C9:AG11,"V")</f>
        <v>0</v>
      </c>
      <c r="AK11" s="5">
        <f>VLOOKUP(B9,Données!B$7:E25,3,FALSE)</f>
        <v>13</v>
      </c>
      <c r="AL11" s="5">
        <f t="shared" si="1"/>
        <v>0</v>
      </c>
      <c r="AM11" s="5"/>
    </row>
    <row r="12" spans="1:39">
      <c r="A12" s="13" t="s">
        <v>18</v>
      </c>
      <c r="B12" s="32" t="s">
        <v>25</v>
      </c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32">
        <f>AL12+AL13+AL14</f>
        <v>0</v>
      </c>
      <c r="AI12" s="5" t="s">
        <v>21</v>
      </c>
      <c r="AJ12" s="5">
        <f>COUNTIF(C12:AG14,"P")</f>
        <v>0</v>
      </c>
      <c r="AK12" s="5">
        <f>VLOOKUP(B12,Données!B$7:E25,2,FALSE)</f>
        <v>17</v>
      </c>
      <c r="AL12" s="5">
        <f>AJ12*AK12</f>
        <v>0</v>
      </c>
      <c r="AM12" s="5"/>
    </row>
    <row r="13" spans="1:39">
      <c r="A13" s="9" t="s">
        <v>19</v>
      </c>
      <c r="B13" s="33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33"/>
      <c r="AI13" s="5" t="s">
        <v>22</v>
      </c>
      <c r="AJ13" s="5">
        <f>COUNTIF(C12:AG14,"G")</f>
        <v>0</v>
      </c>
      <c r="AK13" s="5">
        <f>VLOOKUP(B12,Données!B$7:E28,3,FALSE)</f>
        <v>14</v>
      </c>
      <c r="AL13" s="5">
        <f t="shared" ref="AL13:AL14" si="2">AJ13*AK13</f>
        <v>0</v>
      </c>
      <c r="AM13" s="5"/>
    </row>
    <row r="14" spans="1:39" ht="15" thickBot="1">
      <c r="A14" s="11" t="s">
        <v>20</v>
      </c>
      <c r="B14" s="34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34"/>
      <c r="AI14" s="5" t="s">
        <v>23</v>
      </c>
      <c r="AJ14" s="5">
        <f>COUNTIF(C12:AG14,"V")</f>
        <v>0</v>
      </c>
      <c r="AK14" s="5">
        <f>VLOOKUP(B12,Données!B$7:E28,4,FALSE)</f>
        <v>20</v>
      </c>
      <c r="AL14" s="5">
        <f t="shared" si="2"/>
        <v>0</v>
      </c>
      <c r="AM14" s="5"/>
    </row>
    <row r="15" spans="1:39">
      <c r="A15" s="13" t="s">
        <v>18</v>
      </c>
      <c r="B15" s="32" t="s">
        <v>26</v>
      </c>
      <c r="C15" s="13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32">
        <f>AL12+AL13+AL14</f>
        <v>0</v>
      </c>
      <c r="AI15" s="5" t="s">
        <v>21</v>
      </c>
      <c r="AJ15" s="5">
        <f>COUNTIF(C15:AG17,"P")</f>
        <v>0</v>
      </c>
      <c r="AK15" s="5">
        <f>VLOOKUP(B15,Données!B$7:E31,2,FALSE)</f>
        <v>16</v>
      </c>
      <c r="AL15" s="5">
        <f>AJ15*AK15</f>
        <v>0</v>
      </c>
      <c r="AM15" s="5"/>
    </row>
    <row r="16" spans="1:39">
      <c r="A16" s="9" t="s">
        <v>19</v>
      </c>
      <c r="B16" s="33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33"/>
      <c r="AI16" s="5" t="s">
        <v>22</v>
      </c>
      <c r="AJ16" s="5">
        <f>COUNTIF(C15:AG17,"G")</f>
        <v>0</v>
      </c>
      <c r="AK16" s="5">
        <f>VLOOKUP(B15,Données!B$7:E31,3,FALSE)</f>
        <v>12</v>
      </c>
      <c r="AL16" s="5">
        <f>AJ16*AK16</f>
        <v>0</v>
      </c>
      <c r="AM16" s="5"/>
    </row>
    <row r="17" spans="1:39" ht="15" thickBot="1">
      <c r="A17" s="11" t="s">
        <v>20</v>
      </c>
      <c r="B17" s="34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34"/>
      <c r="AI17" s="5" t="s">
        <v>23</v>
      </c>
      <c r="AJ17" s="5">
        <f>COUNTIF(C15:AG17,"V")</f>
        <v>0</v>
      </c>
      <c r="AK17" s="5">
        <f>VLOOKUP(B15,Données!B$7:E31,4,FALSE)</f>
        <v>23</v>
      </c>
      <c r="AL17" s="5">
        <f>AJ17*AK17</f>
        <v>0</v>
      </c>
      <c r="AM17" s="5"/>
    </row>
    <row r="18" spans="1:39">
      <c r="A18" s="13" t="s">
        <v>18</v>
      </c>
      <c r="B18" s="32" t="s">
        <v>27</v>
      </c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32">
        <f>AL12+AL13+AL14</f>
        <v>0</v>
      </c>
      <c r="AI18" s="5" t="s">
        <v>21</v>
      </c>
      <c r="AJ18" s="5">
        <f>COUNTIF(C18:AG20,"P")</f>
        <v>0</v>
      </c>
      <c r="AK18" s="5">
        <f>VLOOKUP(B18,Données!B$7:E31,2,FALSE)</f>
        <v>17</v>
      </c>
      <c r="AL18" s="5">
        <f t="shared" ref="AL18" si="3">AJ18*AK18</f>
        <v>0</v>
      </c>
      <c r="AM18" s="5"/>
    </row>
    <row r="19" spans="1:39">
      <c r="A19" s="9" t="s">
        <v>19</v>
      </c>
      <c r="B19" s="33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33"/>
      <c r="AI19" s="5" t="s">
        <v>22</v>
      </c>
      <c r="AJ19" s="5">
        <f>COUNTIF(C18:AG20,"G")</f>
        <v>0</v>
      </c>
      <c r="AK19" s="5">
        <f>VLOOKUP(B18,Données!B$7:E34,3,FALSE)</f>
        <v>18</v>
      </c>
      <c r="AL19" s="5">
        <f>AJ19*AK19</f>
        <v>0</v>
      </c>
      <c r="AM19" s="5"/>
    </row>
    <row r="20" spans="1:39" ht="15" thickBot="1">
      <c r="A20" s="11" t="s">
        <v>20</v>
      </c>
      <c r="B20" s="34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34"/>
      <c r="AI20" s="5" t="s">
        <v>23</v>
      </c>
      <c r="AJ20" s="5">
        <f>COUNTIF(C18:AG20,"V")</f>
        <v>0</v>
      </c>
      <c r="AK20" s="5">
        <f>VLOOKUP(B18,Données!B$7:E34,4,FALSE)</f>
        <v>19</v>
      </c>
      <c r="AL20" s="5">
        <f t="shared" ref="AL20" si="4">AJ20*AK20</f>
        <v>0</v>
      </c>
      <c r="AM20" s="5"/>
    </row>
    <row r="21" spans="1:39">
      <c r="A21" s="13" t="s">
        <v>18</v>
      </c>
      <c r="B21" s="32" t="s">
        <v>28</v>
      </c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32">
        <f>AL15+AL16+AL18</f>
        <v>0</v>
      </c>
      <c r="AI21" s="5" t="s">
        <v>21</v>
      </c>
      <c r="AJ21" s="5">
        <f>COUNTIF(C27:AG29,"P")</f>
        <v>0</v>
      </c>
      <c r="AK21" s="5">
        <f>VLOOKUP(B21,Données!B$7:E37,2,FALSE)</f>
        <v>17</v>
      </c>
      <c r="AL21" s="5">
        <f>AJ21*AK21</f>
        <v>0</v>
      </c>
      <c r="AM21" s="5"/>
    </row>
    <row r="22" spans="1:39">
      <c r="A22" s="9" t="s">
        <v>19</v>
      </c>
      <c r="B22" s="33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  <c r="AF22" s="9"/>
      <c r="AG22" s="9"/>
      <c r="AH22" s="33"/>
      <c r="AI22" s="5" t="s">
        <v>22</v>
      </c>
      <c r="AJ22" s="5">
        <f>COUNTIF(C27:AG29,"G")</f>
        <v>0</v>
      </c>
      <c r="AK22" s="5">
        <f>VLOOKUP(B21,Données!B$7:E37,3,FALSE)</f>
        <v>5</v>
      </c>
      <c r="AL22" s="5">
        <f t="shared" ref="AL22:AL53" si="5">AJ22*AK22</f>
        <v>0</v>
      </c>
      <c r="AM22" s="5"/>
    </row>
    <row r="23" spans="1:39" ht="15" thickBot="1">
      <c r="A23" s="11" t="s">
        <v>20</v>
      </c>
      <c r="B23" s="34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34"/>
      <c r="AI23" s="5" t="s">
        <v>23</v>
      </c>
      <c r="AJ23" s="5">
        <f>COUNTIF(C27:AG29,"V")</f>
        <v>0</v>
      </c>
      <c r="AK23" s="5">
        <f>VLOOKUP(B21,Données!B$7:E37,4,FALSE)</f>
        <v>0</v>
      </c>
      <c r="AL23" s="5">
        <f t="shared" si="5"/>
        <v>0</v>
      </c>
      <c r="AM23" s="5"/>
    </row>
    <row r="24" spans="1:39">
      <c r="A24" s="13" t="s">
        <v>18</v>
      </c>
      <c r="B24" s="32" t="s">
        <v>30</v>
      </c>
      <c r="C24" s="13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32">
        <f>AL19+AL20+AL21</f>
        <v>0</v>
      </c>
      <c r="AI24" s="5" t="s">
        <v>21</v>
      </c>
      <c r="AJ24" s="5">
        <f>COUNTIF(C24:AG26,"P")</f>
        <v>0</v>
      </c>
      <c r="AK24" s="5">
        <f>VLOOKUP(B24,Données!B$7:E38,2,FALSE)</f>
        <v>17</v>
      </c>
      <c r="AL24" s="5">
        <f t="shared" si="5"/>
        <v>0</v>
      </c>
      <c r="AM24" s="5"/>
    </row>
    <row r="25" spans="1:39">
      <c r="A25" s="9" t="s">
        <v>19</v>
      </c>
      <c r="B25" s="33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  <c r="AF25" s="9"/>
      <c r="AG25" s="9"/>
      <c r="AH25" s="33"/>
      <c r="AI25" s="5" t="s">
        <v>22</v>
      </c>
      <c r="AJ25" s="5">
        <f>COUNTIF(C24:AG26,"G")</f>
        <v>0</v>
      </c>
      <c r="AK25" s="5">
        <f>VLOOKUP(B24,Données!B$7:E39,3,FALSE)</f>
        <v>0</v>
      </c>
      <c r="AL25" s="5">
        <f t="shared" si="5"/>
        <v>0</v>
      </c>
    </row>
    <row r="26" spans="1:39" ht="15" thickBot="1">
      <c r="A26" s="11" t="s">
        <v>20</v>
      </c>
      <c r="B26" s="34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34"/>
      <c r="AI26" s="5" t="s">
        <v>23</v>
      </c>
      <c r="AJ26" s="5">
        <f>COUNTIF(C24:AG26,"V")</f>
        <v>0</v>
      </c>
      <c r="AK26" s="5">
        <f>VLOOKUP(B$24,Données!B$7:E40,4,FALSE)</f>
        <v>0</v>
      </c>
      <c r="AL26" s="5">
        <f t="shared" si="5"/>
        <v>0</v>
      </c>
    </row>
    <row r="27" spans="1:39">
      <c r="A27" s="13" t="s">
        <v>18</v>
      </c>
      <c r="B27" s="32" t="s">
        <v>31</v>
      </c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32">
        <f>AL21+AL22+AL23</f>
        <v>0</v>
      </c>
      <c r="AI27" s="5" t="s">
        <v>21</v>
      </c>
      <c r="AJ27" s="5">
        <f>COUNTIF(C27:AG29,"P")</f>
        <v>0</v>
      </c>
      <c r="AK27" s="5">
        <f>VLOOKUP(B$27,Données!B$7:E41,2,FALSE)</f>
        <v>0</v>
      </c>
      <c r="AL27" s="5">
        <f t="shared" si="5"/>
        <v>0</v>
      </c>
    </row>
    <row r="28" spans="1:39">
      <c r="A28" s="9" t="s">
        <v>19</v>
      </c>
      <c r="B28" s="33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9"/>
      <c r="AH28" s="33"/>
      <c r="AI28" s="5" t="s">
        <v>22</v>
      </c>
      <c r="AJ28" s="5">
        <f>COUNTIF(C27:AG29,"G")</f>
        <v>0</v>
      </c>
      <c r="AK28" s="5">
        <f>VLOOKUP(B$27,Données!B$7:E42,3,FALSE)</f>
        <v>0</v>
      </c>
      <c r="AL28" s="5">
        <f t="shared" si="5"/>
        <v>0</v>
      </c>
    </row>
    <row r="29" spans="1:39" ht="15" thickBot="1">
      <c r="A29" s="11" t="s">
        <v>20</v>
      </c>
      <c r="B29" s="34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34"/>
      <c r="AI29" s="5" t="s">
        <v>23</v>
      </c>
      <c r="AJ29" s="5">
        <f>COUNTIF(C27:AG29,"V")</f>
        <v>0</v>
      </c>
      <c r="AK29" s="5">
        <f>VLOOKUP(B$27,Données!B$7:E43,4,FALSE)</f>
        <v>0</v>
      </c>
      <c r="AL29" s="5">
        <f t="shared" si="5"/>
        <v>0</v>
      </c>
    </row>
    <row r="30" spans="1:39">
      <c r="A30" s="13" t="s">
        <v>18</v>
      </c>
      <c r="B30" s="32" t="s">
        <v>32</v>
      </c>
      <c r="C30" s="13"/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32">
        <f>AL24+AL25+AL26</f>
        <v>0</v>
      </c>
      <c r="AI30" s="5" t="s">
        <v>21</v>
      </c>
      <c r="AJ30" s="5">
        <f>COUNTIF(C30:AG32,"P")</f>
        <v>0</v>
      </c>
      <c r="AK30" s="5">
        <f>VLOOKUP(B$27,Données!B$7:E44,2,FALSE)</f>
        <v>0</v>
      </c>
      <c r="AL30" s="5">
        <f t="shared" si="5"/>
        <v>0</v>
      </c>
    </row>
    <row r="31" spans="1:39">
      <c r="A31" s="9" t="s">
        <v>19</v>
      </c>
      <c r="B31" s="33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9"/>
      <c r="AE31" s="9"/>
      <c r="AF31" s="9"/>
      <c r="AG31" s="9"/>
      <c r="AH31" s="33"/>
      <c r="AI31" s="5" t="s">
        <v>22</v>
      </c>
      <c r="AJ31" s="5">
        <f>COUNTIF(C30:AG32,"G")</f>
        <v>0</v>
      </c>
      <c r="AK31" s="5">
        <f>VLOOKUP(B$27,Données!B$7:E45,3,FALSE)</f>
        <v>0</v>
      </c>
      <c r="AL31" s="5">
        <f t="shared" si="5"/>
        <v>0</v>
      </c>
    </row>
    <row r="32" spans="1:39" ht="15" thickBot="1">
      <c r="A32" s="11" t="s">
        <v>20</v>
      </c>
      <c r="B32" s="34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34"/>
      <c r="AI32" s="5" t="s">
        <v>23</v>
      </c>
      <c r="AJ32" s="5">
        <f>COUNTIF(C30:AG32,"V")</f>
        <v>0</v>
      </c>
      <c r="AK32" s="5">
        <f>VLOOKUP(B$27,Données!B$7:E46,4,FALSE)</f>
        <v>0</v>
      </c>
      <c r="AL32" s="5">
        <f t="shared" si="5"/>
        <v>0</v>
      </c>
    </row>
    <row r="33" spans="1:38">
      <c r="A33" s="13" t="s">
        <v>18</v>
      </c>
      <c r="B33" s="32" t="s">
        <v>33</v>
      </c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32">
        <f>AL27+AL28+AL29</f>
        <v>0</v>
      </c>
      <c r="AI33" s="5" t="s">
        <v>21</v>
      </c>
      <c r="AJ33" s="5">
        <f>COUNTIF(C33:AG35,"P")</f>
        <v>0</v>
      </c>
      <c r="AK33" s="5">
        <f>VLOOKUP(B$27,Données!B$7:E47,2,FALSE)</f>
        <v>0</v>
      </c>
      <c r="AL33" s="5">
        <f t="shared" si="5"/>
        <v>0</v>
      </c>
    </row>
    <row r="34" spans="1:38">
      <c r="A34" s="9" t="s">
        <v>19</v>
      </c>
      <c r="B34" s="33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9"/>
      <c r="AC34" s="9"/>
      <c r="AD34" s="9"/>
      <c r="AE34" s="9"/>
      <c r="AF34" s="9"/>
      <c r="AG34" s="9"/>
      <c r="AH34" s="33"/>
      <c r="AI34" s="5" t="s">
        <v>22</v>
      </c>
      <c r="AJ34" s="5">
        <f>COUNTIF(C33:AG35,"G")</f>
        <v>0</v>
      </c>
      <c r="AK34" s="5">
        <f>VLOOKUP(B$27,Données!B$7:E48,3,FALSE)</f>
        <v>0</v>
      </c>
      <c r="AL34" s="5">
        <f t="shared" si="5"/>
        <v>0</v>
      </c>
    </row>
    <row r="35" spans="1:38" ht="15" thickBot="1">
      <c r="A35" s="11" t="s">
        <v>20</v>
      </c>
      <c r="B35" s="34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34"/>
      <c r="AI35" s="5" t="s">
        <v>23</v>
      </c>
      <c r="AJ35" s="5">
        <f>COUNTIF(C33:AG35,"V")</f>
        <v>0</v>
      </c>
      <c r="AK35" s="5">
        <f>VLOOKUP(B$27,Données!B$7:E49,4,FALSE)</f>
        <v>0</v>
      </c>
      <c r="AL35" s="5">
        <f t="shared" si="5"/>
        <v>0</v>
      </c>
    </row>
    <row r="36" spans="1:38">
      <c r="A36" s="13" t="s">
        <v>18</v>
      </c>
      <c r="B36" s="32" t="s">
        <v>34</v>
      </c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32">
        <f>AL30+AL31+AL32</f>
        <v>0</v>
      </c>
      <c r="AI36" s="5" t="s">
        <v>21</v>
      </c>
      <c r="AJ36" s="5">
        <f>COUNTIF(C36:AG38,"P")</f>
        <v>0</v>
      </c>
      <c r="AK36" s="5">
        <f>VLOOKUP(B$27,Données!B$7:E50,2,FALSE)</f>
        <v>0</v>
      </c>
      <c r="AL36" s="5">
        <f t="shared" si="5"/>
        <v>0</v>
      </c>
    </row>
    <row r="37" spans="1:38">
      <c r="A37" s="9" t="s">
        <v>19</v>
      </c>
      <c r="B37" s="33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9"/>
      <c r="AC37" s="9"/>
      <c r="AD37" s="9"/>
      <c r="AE37" s="9"/>
      <c r="AF37" s="9"/>
      <c r="AG37" s="9"/>
      <c r="AH37" s="33"/>
      <c r="AI37" s="5" t="s">
        <v>22</v>
      </c>
      <c r="AJ37" s="5">
        <f>COUNTIF(C36:AG38,"G")</f>
        <v>0</v>
      </c>
      <c r="AK37" s="5">
        <f>VLOOKUP(B$27,Données!B$7:E51,3,FALSE)</f>
        <v>0</v>
      </c>
      <c r="AL37" s="5">
        <f t="shared" si="5"/>
        <v>0</v>
      </c>
    </row>
    <row r="38" spans="1:38" ht="15" thickBot="1">
      <c r="A38" s="11" t="s">
        <v>20</v>
      </c>
      <c r="B38" s="34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34"/>
      <c r="AI38" s="5" t="s">
        <v>23</v>
      </c>
      <c r="AJ38" s="5">
        <f>COUNTIF(C36:AG38,"V")</f>
        <v>0</v>
      </c>
      <c r="AK38" s="5">
        <f>VLOOKUP(B$27,Données!B$7:E52,4,FALSE)</f>
        <v>0</v>
      </c>
      <c r="AL38" s="5">
        <f t="shared" si="5"/>
        <v>0</v>
      </c>
    </row>
    <row r="39" spans="1:38">
      <c r="A39" s="13" t="s">
        <v>18</v>
      </c>
      <c r="B39" s="32" t="s">
        <v>29</v>
      </c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32">
        <f>AL33+AL34+AL35</f>
        <v>0</v>
      </c>
      <c r="AI39" s="5" t="s">
        <v>21</v>
      </c>
      <c r="AJ39" s="5">
        <f>COUNTIF(C39:AG41,"P")</f>
        <v>0</v>
      </c>
      <c r="AK39" s="5">
        <f>VLOOKUP(B$27,Données!B$7:E53,2,FALSE)</f>
        <v>0</v>
      </c>
      <c r="AL39" s="5">
        <f t="shared" si="5"/>
        <v>0</v>
      </c>
    </row>
    <row r="40" spans="1:38">
      <c r="A40" s="9" t="s">
        <v>19</v>
      </c>
      <c r="B40" s="33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  <c r="AA40" s="9"/>
      <c r="AB40" s="9"/>
      <c r="AC40" s="9"/>
      <c r="AD40" s="9"/>
      <c r="AE40" s="9"/>
      <c r="AF40" s="9"/>
      <c r="AG40" s="9"/>
      <c r="AH40" s="33"/>
      <c r="AI40" s="5" t="s">
        <v>22</v>
      </c>
      <c r="AJ40" s="5">
        <f>COUNTIF(C39:AG41,"G")</f>
        <v>0</v>
      </c>
      <c r="AK40" s="5">
        <f>VLOOKUP(B$27,Données!B$7:E54,3,FALSE)</f>
        <v>0</v>
      </c>
      <c r="AL40" s="5">
        <f t="shared" si="5"/>
        <v>0</v>
      </c>
    </row>
    <row r="41" spans="1:38" ht="15" thickBot="1">
      <c r="A41" s="11" t="s">
        <v>20</v>
      </c>
      <c r="B41" s="34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  <c r="AH41" s="34"/>
      <c r="AI41" s="5" t="s">
        <v>23</v>
      </c>
      <c r="AJ41" s="5">
        <f>COUNTIF(C39:AG41,"V")</f>
        <v>0</v>
      </c>
      <c r="AK41" s="5">
        <f>VLOOKUP(B$27,Données!B$7:E55,4,FALSE)</f>
        <v>0</v>
      </c>
      <c r="AL41" s="5">
        <f t="shared" si="5"/>
        <v>0</v>
      </c>
    </row>
    <row r="42" spans="1:38">
      <c r="A42" s="13" t="s">
        <v>18</v>
      </c>
      <c r="B42" s="32" t="s">
        <v>16</v>
      </c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32">
        <f>AL36+AL37+AL38</f>
        <v>0</v>
      </c>
      <c r="AI42" s="5" t="s">
        <v>21</v>
      </c>
      <c r="AJ42" s="5">
        <f>COUNTIF(C42:AG44,"P")</f>
        <v>0</v>
      </c>
      <c r="AK42" s="5">
        <f>VLOOKUP(B$27,Données!B$7:E56,2,FALSE)</f>
        <v>0</v>
      </c>
      <c r="AL42" s="5">
        <f t="shared" si="5"/>
        <v>0</v>
      </c>
    </row>
    <row r="43" spans="1:38">
      <c r="A43" s="9" t="s">
        <v>19</v>
      </c>
      <c r="B43" s="33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  <c r="AA43" s="9"/>
      <c r="AB43" s="9"/>
      <c r="AC43" s="9"/>
      <c r="AD43" s="9"/>
      <c r="AE43" s="9"/>
      <c r="AF43" s="9"/>
      <c r="AG43" s="9"/>
      <c r="AH43" s="33"/>
      <c r="AI43" s="5" t="s">
        <v>22</v>
      </c>
      <c r="AJ43" s="5">
        <f>COUNTIF(C42:AG44,"G")</f>
        <v>0</v>
      </c>
      <c r="AK43" s="5">
        <f>VLOOKUP(B$27,Données!B$7:E57,3,FALSE)</f>
        <v>0</v>
      </c>
      <c r="AL43" s="5">
        <f t="shared" si="5"/>
        <v>0</v>
      </c>
    </row>
    <row r="44" spans="1:38" ht="15" thickBot="1">
      <c r="A44" s="11" t="s">
        <v>20</v>
      </c>
      <c r="B44" s="34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34"/>
      <c r="AI44" s="5" t="s">
        <v>23</v>
      </c>
      <c r="AJ44" s="5">
        <f>COUNTIF(C42:AG44,"V")</f>
        <v>0</v>
      </c>
      <c r="AK44" s="5">
        <f>VLOOKUP(B$27,Données!B$7:E58,4,FALSE)</f>
        <v>0</v>
      </c>
      <c r="AL44" s="5">
        <f t="shared" si="5"/>
        <v>0</v>
      </c>
    </row>
    <row r="45" spans="1:38">
      <c r="A45" s="13" t="s">
        <v>18</v>
      </c>
      <c r="B45" s="32" t="s">
        <v>35</v>
      </c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32">
        <f>AL39+AL40+AL41</f>
        <v>0</v>
      </c>
      <c r="AI45" s="5" t="s">
        <v>21</v>
      </c>
      <c r="AJ45" s="5">
        <f>COUNTIF(C45:AG47,"P")</f>
        <v>0</v>
      </c>
      <c r="AK45" s="5">
        <f>VLOOKUP(B$27,Données!B$7:E59,2,FALSE)</f>
        <v>0</v>
      </c>
      <c r="AL45" s="5">
        <f t="shared" si="5"/>
        <v>0</v>
      </c>
    </row>
    <row r="46" spans="1:38">
      <c r="A46" s="9" t="s">
        <v>19</v>
      </c>
      <c r="B46" s="33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  <c r="AB46" s="9"/>
      <c r="AC46" s="9"/>
      <c r="AD46" s="9"/>
      <c r="AE46" s="9"/>
      <c r="AF46" s="9"/>
      <c r="AG46" s="9"/>
      <c r="AH46" s="33"/>
      <c r="AI46" s="5" t="s">
        <v>22</v>
      </c>
      <c r="AJ46" s="5">
        <f>COUNTIF(C45:AG47,"G")</f>
        <v>0</v>
      </c>
      <c r="AK46" s="5">
        <f>VLOOKUP(B$27,Données!B$7:E60,3,FALSE)</f>
        <v>0</v>
      </c>
      <c r="AL46" s="5">
        <f t="shared" si="5"/>
        <v>0</v>
      </c>
    </row>
    <row r="47" spans="1:38" ht="15" thickBot="1">
      <c r="A47" s="11" t="s">
        <v>20</v>
      </c>
      <c r="B47" s="34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34"/>
      <c r="AI47" s="5" t="s">
        <v>23</v>
      </c>
      <c r="AJ47" s="5">
        <f>COUNTIF(C45:AG47,"V")</f>
        <v>0</v>
      </c>
      <c r="AK47" s="5">
        <f>VLOOKUP(B$27,Données!B$7:E61,4,FALSE)</f>
        <v>0</v>
      </c>
      <c r="AL47" s="5">
        <f t="shared" si="5"/>
        <v>0</v>
      </c>
    </row>
    <row r="48" spans="1:38">
      <c r="A48" s="13" t="s">
        <v>18</v>
      </c>
      <c r="B48" s="32" t="s">
        <v>36</v>
      </c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32">
        <f>AL42+AL43+AL44</f>
        <v>0</v>
      </c>
      <c r="AI48" s="5" t="s">
        <v>21</v>
      </c>
      <c r="AJ48" s="5">
        <f>COUNTIF(C48:AG50,"P")</f>
        <v>0</v>
      </c>
      <c r="AK48" s="5">
        <f>VLOOKUP(B$27,Données!B$7:E62,2,FALSE)</f>
        <v>0</v>
      </c>
      <c r="AL48" s="5">
        <f t="shared" si="5"/>
        <v>0</v>
      </c>
    </row>
    <row r="49" spans="1:38">
      <c r="A49" s="9" t="s">
        <v>19</v>
      </c>
      <c r="B49" s="33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  <c r="AA49" s="9"/>
      <c r="AB49" s="9"/>
      <c r="AC49" s="9"/>
      <c r="AD49" s="9"/>
      <c r="AE49" s="9"/>
      <c r="AF49" s="9"/>
      <c r="AG49" s="9"/>
      <c r="AH49" s="33"/>
      <c r="AI49" s="5" t="s">
        <v>22</v>
      </c>
      <c r="AJ49" s="5">
        <f>COUNTIF(C48:AG50,"G")</f>
        <v>0</v>
      </c>
      <c r="AK49" s="5">
        <f>VLOOKUP(B$27,Données!B$7:E63,3,FALSE)</f>
        <v>0</v>
      </c>
      <c r="AL49" s="5">
        <f t="shared" si="5"/>
        <v>0</v>
      </c>
    </row>
    <row r="50" spans="1:38" ht="15" thickBot="1">
      <c r="A50" s="11" t="s">
        <v>20</v>
      </c>
      <c r="B50" s="34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34"/>
      <c r="AI50" s="5" t="s">
        <v>23</v>
      </c>
      <c r="AJ50" s="5">
        <f>COUNTIF(C48:AG50,"V")</f>
        <v>0</v>
      </c>
      <c r="AK50" s="5">
        <f>VLOOKUP(B$27,Données!B$7:E64,4,FALSE)</f>
        <v>0</v>
      </c>
      <c r="AL50" s="5">
        <f t="shared" si="5"/>
        <v>0</v>
      </c>
    </row>
    <row r="51" spans="1:38">
      <c r="A51" s="13" t="s">
        <v>18</v>
      </c>
      <c r="B51" s="32" t="s">
        <v>37</v>
      </c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32">
        <f>AL45+AL46+AL47</f>
        <v>0</v>
      </c>
      <c r="AI51" s="5" t="s">
        <v>21</v>
      </c>
      <c r="AJ51" s="5">
        <f>COUNTIF(C51:AG53,"P")</f>
        <v>0</v>
      </c>
      <c r="AK51" s="5">
        <f>VLOOKUP(B$27,Données!B$7:E65,2,FALSE)</f>
        <v>0</v>
      </c>
      <c r="AL51" s="5">
        <f t="shared" si="5"/>
        <v>0</v>
      </c>
    </row>
    <row r="52" spans="1:38">
      <c r="A52" s="9" t="s">
        <v>19</v>
      </c>
      <c r="B52" s="33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  <c r="AA52" s="9"/>
      <c r="AB52" s="9"/>
      <c r="AC52" s="9"/>
      <c r="AD52" s="9"/>
      <c r="AE52" s="9"/>
      <c r="AF52" s="9"/>
      <c r="AG52" s="9"/>
      <c r="AH52" s="33"/>
      <c r="AI52" s="5" t="s">
        <v>22</v>
      </c>
      <c r="AJ52" s="5">
        <f>COUNTIF(C51:AG53,"G")</f>
        <v>0</v>
      </c>
      <c r="AK52" s="5">
        <f>VLOOKUP(B$27,Données!B$7:E66,3,FALSE)</f>
        <v>0</v>
      </c>
      <c r="AL52" s="5">
        <f t="shared" si="5"/>
        <v>0</v>
      </c>
    </row>
    <row r="53" spans="1:38">
      <c r="A53" s="9" t="s">
        <v>20</v>
      </c>
      <c r="B53" s="33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  <c r="AA53" s="9"/>
      <c r="AB53" s="9"/>
      <c r="AC53" s="9"/>
      <c r="AD53" s="9"/>
      <c r="AE53" s="9"/>
      <c r="AF53" s="9"/>
      <c r="AG53" s="9"/>
      <c r="AH53" s="33"/>
      <c r="AI53" s="5" t="s">
        <v>23</v>
      </c>
      <c r="AJ53" s="5">
        <f>COUNTIF(C51:AG53,"V")</f>
        <v>0</v>
      </c>
      <c r="AK53" s="5">
        <f>VLOOKUP(B$27,Données!B$7:E67,4,FALSE)</f>
        <v>0</v>
      </c>
      <c r="AL53" s="5">
        <f t="shared" si="5"/>
        <v>0</v>
      </c>
    </row>
    <row r="54" spans="1:38">
      <c r="A54" s="5"/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  <c r="AG54" s="5"/>
      <c r="AH54" s="5">
        <f>AH9+AH12+AH21+AH24+AH27</f>
        <v>0</v>
      </c>
    </row>
    <row r="61" spans="1:38" hidden="1">
      <c r="C61" s="30" t="s">
        <v>51</v>
      </c>
      <c r="D61" s="30"/>
      <c r="E61" s="30"/>
      <c r="F61" s="30"/>
      <c r="G61" s="30"/>
      <c r="H61" s="30"/>
      <c r="I61" s="30"/>
      <c r="J61" s="30"/>
      <c r="K61" s="30"/>
      <c r="L61" s="30"/>
      <c r="M61" s="30"/>
      <c r="N61" s="30"/>
      <c r="O61" s="30"/>
      <c r="P61" s="30"/>
      <c r="Q61" s="30"/>
      <c r="R61" s="30"/>
      <c r="S61" s="30"/>
      <c r="T61" s="30"/>
      <c r="U61" s="30"/>
      <c r="V61" s="30"/>
      <c r="W61" s="30"/>
      <c r="X61" s="30"/>
      <c r="Y61" s="30"/>
      <c r="Z61" s="30"/>
    </row>
    <row r="62" spans="1:38" hidden="1"/>
    <row r="63" spans="1:38" hidden="1"/>
    <row r="64" spans="1:38" hidden="1">
      <c r="D64" s="31">
        <f>Info!A11</f>
        <v>43101</v>
      </c>
      <c r="E64" s="31"/>
      <c r="F64" s="31"/>
      <c r="H64" t="str">
        <f>Info!C11</f>
        <v>Nouvel An</v>
      </c>
    </row>
    <row r="65" spans="3:39" hidden="1">
      <c r="D65" s="31">
        <f>Info!A12</f>
        <v>43189</v>
      </c>
      <c r="E65" s="31"/>
      <c r="F65" s="31"/>
      <c r="H65" t="str">
        <f>Info!C12</f>
        <v>Vendredi-Saint</v>
      </c>
    </row>
    <row r="66" spans="3:39" hidden="1">
      <c r="D66" s="31">
        <f>Info!A13</f>
        <v>43192</v>
      </c>
      <c r="E66" s="31"/>
      <c r="F66" s="31"/>
      <c r="H66" t="str">
        <f>Info!C13</f>
        <v>Lundi de Pâques</v>
      </c>
    </row>
    <row r="67" spans="3:39" hidden="1">
      <c r="D67" s="31">
        <f>Info!A14</f>
        <v>43230</v>
      </c>
      <c r="E67" s="31"/>
      <c r="F67" s="31"/>
      <c r="H67" t="str">
        <f>Info!C14</f>
        <v>Jeudi de l'Ascension</v>
      </c>
    </row>
    <row r="68" spans="3:39" hidden="1">
      <c r="D68" s="31">
        <f>Info!A15</f>
        <v>43241</v>
      </c>
      <c r="E68" s="31"/>
      <c r="F68" s="31"/>
      <c r="H68" t="str">
        <f>Info!C15</f>
        <v>Lundi de Pentecôte</v>
      </c>
    </row>
    <row r="69" spans="3:39" hidden="1">
      <c r="D69" s="31">
        <f>Info!A16</f>
        <v>43313</v>
      </c>
      <c r="E69" s="31"/>
      <c r="F69" s="31"/>
      <c r="H69" t="str">
        <f>Info!C16</f>
        <v>Fête Nationale</v>
      </c>
    </row>
    <row r="70" spans="3:39" hidden="1">
      <c r="D70" s="31">
        <f>Info!A17</f>
        <v>43349</v>
      </c>
      <c r="E70" s="31"/>
      <c r="F70" s="31"/>
      <c r="G70" s="31"/>
      <c r="H70" t="str">
        <f>Info!C17</f>
        <v>Jeûne Genevois</v>
      </c>
    </row>
    <row r="71" spans="3:39" hidden="1">
      <c r="D71" s="31">
        <f>Info!A18</f>
        <v>43459</v>
      </c>
      <c r="E71" s="31"/>
      <c r="F71" s="31"/>
      <c r="G71" s="31"/>
      <c r="H71" t="str">
        <f>Info!C18</f>
        <v>Noël</v>
      </c>
    </row>
    <row r="72" spans="3:39" hidden="1">
      <c r="D72" s="31">
        <f>Info!A19</f>
        <v>43465</v>
      </c>
      <c r="E72" s="31"/>
      <c r="F72" s="31"/>
      <c r="G72" s="31"/>
      <c r="H72" t="str">
        <f>Info!C19</f>
        <v>Restauration de la République</v>
      </c>
    </row>
    <row r="73" spans="3:39" hidden="1"/>
    <row r="74" spans="3:39" hidden="1"/>
    <row r="75" spans="3:39" hidden="1"/>
    <row r="76" spans="3:39" hidden="1">
      <c r="C76" s="30" t="s">
        <v>52</v>
      </c>
      <c r="D76" s="30"/>
      <c r="E76" s="30"/>
      <c r="F76" s="30"/>
      <c r="G76" s="30"/>
      <c r="H76" s="30"/>
      <c r="I76" s="30"/>
      <c r="J76" s="30"/>
      <c r="K76" s="30"/>
      <c r="L76" s="30"/>
      <c r="M76" s="30"/>
      <c r="N76" s="30"/>
      <c r="O76" s="30"/>
      <c r="P76" s="30"/>
      <c r="Q76" s="30"/>
      <c r="R76" s="30"/>
      <c r="S76" s="30"/>
      <c r="T76" s="30"/>
      <c r="U76" s="30"/>
      <c r="V76" s="30"/>
      <c r="W76" s="30"/>
      <c r="X76" s="30"/>
      <c r="Y76" s="30"/>
      <c r="Z76" s="30"/>
    </row>
    <row r="77" spans="3:39" hidden="1">
      <c r="D77" s="30" t="s">
        <v>42</v>
      </c>
      <c r="E77" s="30"/>
      <c r="G77" t="s">
        <v>43</v>
      </c>
      <c r="J77" t="s">
        <v>44</v>
      </c>
    </row>
    <row r="78" spans="3:39" hidden="1">
      <c r="D78" s="29">
        <v>43101</v>
      </c>
      <c r="E78" s="29"/>
      <c r="F78" s="16"/>
      <c r="G78" s="29">
        <v>43101</v>
      </c>
      <c r="H78" s="29"/>
      <c r="I78" s="16"/>
      <c r="J78" s="29">
        <v>43101</v>
      </c>
      <c r="K78" s="29"/>
      <c r="O78" s="30" t="s">
        <v>48</v>
      </c>
      <c r="P78" s="30"/>
      <c r="Q78" s="30"/>
      <c r="R78" s="30"/>
      <c r="S78" s="30"/>
      <c r="T78" s="30"/>
      <c r="U78" s="30"/>
      <c r="V78" s="30"/>
      <c r="W78" s="30"/>
      <c r="X78" s="30"/>
      <c r="Y78" s="30"/>
      <c r="Z78" s="30"/>
      <c r="AA78" s="30"/>
      <c r="AB78" s="30"/>
      <c r="AC78" s="30"/>
      <c r="AD78" s="30"/>
      <c r="AE78" s="30"/>
      <c r="AF78" s="30"/>
      <c r="AG78" s="30"/>
      <c r="AH78" s="30"/>
      <c r="AI78" s="30"/>
      <c r="AJ78" s="30"/>
      <c r="AK78" s="30"/>
      <c r="AL78" s="30"/>
      <c r="AM78" t="s">
        <v>45</v>
      </c>
    </row>
    <row r="79" spans="3:39" hidden="1">
      <c r="D79" s="29">
        <v>43102</v>
      </c>
      <c r="E79" s="29"/>
      <c r="G79" s="29">
        <v>43102</v>
      </c>
      <c r="H79" s="29"/>
      <c r="J79" s="29">
        <v>43102</v>
      </c>
      <c r="K79" s="29"/>
      <c r="O79" s="30" t="s">
        <v>47</v>
      </c>
      <c r="P79" s="30"/>
      <c r="Q79" s="30"/>
      <c r="R79" s="30"/>
      <c r="S79" s="30"/>
      <c r="T79" s="30"/>
      <c r="U79" s="30"/>
      <c r="V79" s="30"/>
      <c r="W79" s="30"/>
      <c r="X79" s="30"/>
      <c r="Y79" s="30"/>
      <c r="Z79" s="30"/>
      <c r="AA79" s="30"/>
      <c r="AB79" s="30"/>
      <c r="AC79" s="30"/>
      <c r="AD79" s="30"/>
      <c r="AE79" s="30"/>
      <c r="AF79" s="30"/>
      <c r="AG79" s="30"/>
      <c r="AH79" s="30"/>
      <c r="AI79" s="30"/>
      <c r="AJ79" s="30"/>
      <c r="AK79" s="30"/>
      <c r="AL79" s="30"/>
      <c r="AM79" t="s">
        <v>46</v>
      </c>
    </row>
    <row r="80" spans="3:39" hidden="1">
      <c r="D80" s="29">
        <v>43103</v>
      </c>
      <c r="E80" s="29"/>
      <c r="G80" s="29">
        <v>43103</v>
      </c>
      <c r="H80" s="29"/>
      <c r="J80" s="29">
        <v>43103</v>
      </c>
      <c r="K80" s="29"/>
    </row>
    <row r="81" spans="3:38" hidden="1">
      <c r="D81" s="29">
        <v>43104</v>
      </c>
      <c r="E81" s="29"/>
      <c r="G81" s="29">
        <v>43104</v>
      </c>
      <c r="H81" s="29"/>
      <c r="J81" s="29">
        <v>43104</v>
      </c>
      <c r="K81" s="29"/>
    </row>
    <row r="82" spans="3:38" hidden="1">
      <c r="D82" s="29">
        <v>43105</v>
      </c>
      <c r="E82" s="29"/>
      <c r="G82" s="29">
        <v>43105</v>
      </c>
      <c r="H82" s="29"/>
      <c r="J82" s="29">
        <v>43105</v>
      </c>
      <c r="K82" s="29"/>
    </row>
    <row r="83" spans="3:38" hidden="1">
      <c r="D83" s="29">
        <v>43106</v>
      </c>
      <c r="E83" s="29"/>
      <c r="G83" s="29">
        <v>43106</v>
      </c>
      <c r="H83" s="29"/>
      <c r="J83" s="29">
        <v>43106</v>
      </c>
      <c r="K83" s="29"/>
    </row>
    <row r="84" spans="3:38" hidden="1">
      <c r="D84" s="29">
        <v>43107</v>
      </c>
      <c r="E84" s="29"/>
      <c r="G84" s="29">
        <v>43107</v>
      </c>
      <c r="H84" s="29"/>
      <c r="J84" s="29">
        <v>43107</v>
      </c>
      <c r="K84" s="29"/>
    </row>
    <row r="85" spans="3:38" hidden="1"/>
    <row r="86" spans="3:38" hidden="1">
      <c r="C86" s="30" t="s">
        <v>53</v>
      </c>
      <c r="D86" s="30"/>
      <c r="E86" s="30"/>
      <c r="F86" s="30"/>
      <c r="G86" s="30"/>
      <c r="H86" s="30"/>
      <c r="I86" s="30"/>
      <c r="J86" s="30"/>
      <c r="K86" s="30"/>
      <c r="L86" s="30"/>
      <c r="M86" s="30"/>
      <c r="N86" s="30"/>
      <c r="O86" s="30"/>
      <c r="P86" s="30"/>
      <c r="Q86" s="30"/>
      <c r="R86" s="30"/>
      <c r="S86" s="30"/>
      <c r="T86" s="30"/>
      <c r="U86" s="30"/>
      <c r="V86" s="30"/>
      <c r="W86" s="30"/>
      <c r="X86" s="30"/>
      <c r="Y86" s="30"/>
      <c r="Z86" s="30"/>
    </row>
    <row r="87" spans="3:38" hidden="1">
      <c r="D87" s="30" t="s">
        <v>42</v>
      </c>
      <c r="E87" s="30"/>
      <c r="G87" t="s">
        <v>43</v>
      </c>
      <c r="J87" t="s">
        <v>44</v>
      </c>
    </row>
    <row r="88" spans="3:38" hidden="1">
      <c r="D88" s="29">
        <v>43143</v>
      </c>
      <c r="E88" s="29"/>
      <c r="G88" s="29">
        <v>43148</v>
      </c>
      <c r="H88" s="29"/>
      <c r="J88" s="29">
        <v>43141</v>
      </c>
      <c r="K88" s="29"/>
      <c r="O88" s="30" t="s">
        <v>49</v>
      </c>
      <c r="P88" s="30"/>
      <c r="Q88" s="30"/>
      <c r="R88" s="30"/>
      <c r="S88" s="30"/>
      <c r="T88" s="30"/>
      <c r="U88" s="30"/>
      <c r="V88" s="30"/>
      <c r="W88" s="30"/>
      <c r="X88" s="30"/>
      <c r="Y88" s="30"/>
      <c r="Z88" s="30"/>
      <c r="AA88" s="30"/>
      <c r="AB88" s="30"/>
      <c r="AC88" s="30"/>
      <c r="AD88" s="30"/>
      <c r="AE88" s="30"/>
      <c r="AF88" s="30"/>
      <c r="AG88" s="30"/>
      <c r="AH88" s="30"/>
      <c r="AI88" s="30"/>
      <c r="AJ88" s="30"/>
      <c r="AK88" s="30"/>
      <c r="AL88" s="30"/>
    </row>
    <row r="89" spans="3:38" hidden="1">
      <c r="D89" s="29">
        <v>43144</v>
      </c>
      <c r="E89" s="29"/>
      <c r="G89" s="29">
        <v>43149</v>
      </c>
      <c r="H89" s="29"/>
      <c r="J89" s="29">
        <v>43142</v>
      </c>
      <c r="K89" s="29"/>
      <c r="O89" t="s">
        <v>50</v>
      </c>
    </row>
    <row r="90" spans="3:38" hidden="1">
      <c r="D90" s="29">
        <v>43145</v>
      </c>
      <c r="E90" s="29"/>
      <c r="G90" s="29">
        <v>43150</v>
      </c>
      <c r="H90" s="29"/>
      <c r="J90" s="29">
        <v>43143</v>
      </c>
      <c r="K90" s="29"/>
    </row>
    <row r="91" spans="3:38" hidden="1">
      <c r="D91" s="29">
        <v>43146</v>
      </c>
      <c r="E91" s="29"/>
      <c r="G91" s="29">
        <v>43151</v>
      </c>
      <c r="H91" s="29"/>
      <c r="J91" s="29">
        <v>43144</v>
      </c>
      <c r="K91" s="29"/>
    </row>
    <row r="92" spans="3:38" hidden="1">
      <c r="D92" s="29">
        <v>43147</v>
      </c>
      <c r="E92" s="29"/>
      <c r="G92" s="29">
        <v>43152</v>
      </c>
      <c r="H92" s="29"/>
      <c r="J92" s="29">
        <v>43145</v>
      </c>
      <c r="K92" s="29"/>
    </row>
    <row r="93" spans="3:38" hidden="1">
      <c r="D93" s="17"/>
      <c r="E93" s="17"/>
      <c r="G93" s="29">
        <v>43153</v>
      </c>
      <c r="H93" s="29"/>
      <c r="J93" s="29">
        <v>43146</v>
      </c>
      <c r="K93" s="29"/>
    </row>
    <row r="94" spans="3:38" hidden="1">
      <c r="D94" s="17"/>
      <c r="E94" s="17"/>
      <c r="G94" s="29">
        <v>43154</v>
      </c>
      <c r="H94" s="29"/>
      <c r="J94" s="29">
        <v>43147</v>
      </c>
      <c r="K94" s="29"/>
    </row>
    <row r="95" spans="3:38" hidden="1">
      <c r="D95" s="17"/>
      <c r="E95" s="17"/>
      <c r="G95" s="29">
        <v>43155</v>
      </c>
      <c r="H95" s="29"/>
      <c r="J95" s="29">
        <v>43148</v>
      </c>
      <c r="K95" s="29"/>
    </row>
    <row r="96" spans="3:38" hidden="1">
      <c r="D96" s="17"/>
      <c r="E96" s="17"/>
      <c r="G96" s="29">
        <v>43156</v>
      </c>
      <c r="H96" s="29"/>
      <c r="J96" s="29">
        <v>43149</v>
      </c>
      <c r="K96" s="29"/>
    </row>
    <row r="97" spans="3:26" hidden="1">
      <c r="D97" s="17"/>
      <c r="E97" s="17"/>
      <c r="G97" s="29">
        <v>43157</v>
      </c>
      <c r="H97" s="29"/>
      <c r="J97" s="29">
        <v>43150</v>
      </c>
      <c r="K97" s="29"/>
    </row>
    <row r="98" spans="3:26" hidden="1">
      <c r="D98" s="17"/>
      <c r="E98" s="17"/>
      <c r="G98" s="29">
        <v>43158</v>
      </c>
      <c r="H98" s="29"/>
      <c r="J98" s="29">
        <v>43151</v>
      </c>
      <c r="K98" s="29"/>
    </row>
    <row r="99" spans="3:26" hidden="1">
      <c r="D99" s="17"/>
      <c r="E99" s="17"/>
      <c r="G99" s="29">
        <v>43159</v>
      </c>
      <c r="H99" s="29"/>
      <c r="J99" s="29">
        <v>43152</v>
      </c>
      <c r="K99" s="29"/>
    </row>
    <row r="100" spans="3:26" hidden="1">
      <c r="D100" s="17"/>
      <c r="E100" s="17"/>
      <c r="G100" s="29">
        <v>43160</v>
      </c>
      <c r="H100" s="29"/>
      <c r="J100" s="29">
        <v>43153</v>
      </c>
      <c r="K100" s="29"/>
    </row>
    <row r="101" spans="3:26" hidden="1">
      <c r="D101" s="17"/>
      <c r="E101" s="17"/>
      <c r="G101" s="29">
        <v>43161</v>
      </c>
      <c r="H101" s="29"/>
      <c r="J101" s="29">
        <v>43154</v>
      </c>
      <c r="K101" s="29"/>
    </row>
    <row r="102" spans="3:26" hidden="1">
      <c r="D102" s="17"/>
      <c r="E102" s="17"/>
      <c r="G102" s="29">
        <v>43162</v>
      </c>
      <c r="H102" s="29"/>
      <c r="J102" s="29">
        <v>43155</v>
      </c>
      <c r="K102" s="29"/>
    </row>
    <row r="103" spans="3:26" hidden="1">
      <c r="D103" s="17"/>
      <c r="E103" s="17"/>
      <c r="G103" s="29">
        <v>43163</v>
      </c>
      <c r="H103" s="29"/>
      <c r="J103" s="29">
        <v>43156</v>
      </c>
      <c r="K103" s="29"/>
    </row>
    <row r="104" spans="3:26" hidden="1">
      <c r="D104" s="17"/>
      <c r="E104" s="17"/>
      <c r="G104" s="17"/>
      <c r="H104" s="17"/>
      <c r="J104" s="29">
        <v>43157</v>
      </c>
      <c r="K104" s="29"/>
    </row>
    <row r="105" spans="3:26" hidden="1">
      <c r="D105" s="17"/>
      <c r="E105" s="17"/>
      <c r="G105" s="17"/>
      <c r="H105" s="17"/>
    </row>
    <row r="106" spans="3:26" hidden="1"/>
    <row r="107" spans="3:26" hidden="1">
      <c r="C107" s="30" t="s">
        <v>54</v>
      </c>
      <c r="D107" s="30"/>
      <c r="E107" s="30"/>
      <c r="F107" s="30"/>
      <c r="G107" s="30"/>
      <c r="H107" s="30"/>
      <c r="I107" s="30"/>
      <c r="J107" s="30"/>
      <c r="K107" s="30"/>
      <c r="L107" s="30"/>
      <c r="M107" s="30"/>
      <c r="N107" s="30"/>
      <c r="O107" s="30"/>
      <c r="P107" s="30"/>
      <c r="Q107" s="30"/>
      <c r="R107" s="30"/>
      <c r="S107" s="30"/>
      <c r="T107" s="30"/>
      <c r="U107" s="30"/>
      <c r="V107" s="30"/>
      <c r="W107" s="30"/>
      <c r="X107" s="30"/>
      <c r="Y107" s="30"/>
      <c r="Z107" s="30"/>
    </row>
    <row r="108" spans="3:26" hidden="1">
      <c r="D108" s="30" t="s">
        <v>42</v>
      </c>
      <c r="E108" s="30"/>
      <c r="G108" t="s">
        <v>43</v>
      </c>
      <c r="J108" t="s">
        <v>44</v>
      </c>
    </row>
    <row r="109" spans="3:26" hidden="1">
      <c r="D109" s="29">
        <v>43188</v>
      </c>
      <c r="E109" s="29"/>
      <c r="G109" s="29">
        <v>43204</v>
      </c>
      <c r="H109" s="29"/>
      <c r="J109" s="29">
        <v>43197</v>
      </c>
      <c r="K109" s="30"/>
      <c r="O109" t="s">
        <v>56</v>
      </c>
    </row>
    <row r="110" spans="3:26" hidden="1">
      <c r="D110" s="29">
        <v>43189</v>
      </c>
      <c r="E110" s="29"/>
      <c r="G110" s="29">
        <v>43205</v>
      </c>
      <c r="H110" s="29"/>
      <c r="J110" s="29">
        <v>43198</v>
      </c>
      <c r="K110" s="30"/>
      <c r="O110" t="s">
        <v>57</v>
      </c>
    </row>
    <row r="111" spans="3:26" hidden="1">
      <c r="D111" s="29">
        <v>43190</v>
      </c>
      <c r="E111" s="29"/>
      <c r="G111" s="29">
        <v>43206</v>
      </c>
      <c r="H111" s="29"/>
      <c r="J111" s="29">
        <v>43199</v>
      </c>
      <c r="K111" s="30"/>
    </row>
    <row r="112" spans="3:26" hidden="1">
      <c r="D112" s="29">
        <v>43191</v>
      </c>
      <c r="E112" s="29"/>
      <c r="G112" s="29">
        <v>43207</v>
      </c>
      <c r="H112" s="29"/>
      <c r="J112" s="29">
        <v>43200</v>
      </c>
      <c r="K112" s="30"/>
    </row>
    <row r="113" spans="4:11" hidden="1">
      <c r="D113" s="29">
        <v>43192</v>
      </c>
      <c r="E113" s="29"/>
      <c r="G113" s="29">
        <v>43208</v>
      </c>
      <c r="H113" s="29"/>
      <c r="J113" s="29">
        <v>43201</v>
      </c>
      <c r="K113" s="30"/>
    </row>
    <row r="114" spans="4:11" hidden="1">
      <c r="D114" s="29">
        <v>43193</v>
      </c>
      <c r="E114" s="29"/>
      <c r="G114" s="29">
        <v>43209</v>
      </c>
      <c r="H114" s="29"/>
      <c r="J114" s="29">
        <v>43202</v>
      </c>
      <c r="K114" s="30"/>
    </row>
    <row r="115" spans="4:11" hidden="1">
      <c r="D115" s="29">
        <v>43194</v>
      </c>
      <c r="E115" s="29"/>
      <c r="G115" s="29">
        <v>43210</v>
      </c>
      <c r="H115" s="29"/>
      <c r="J115" s="29">
        <v>43203</v>
      </c>
      <c r="K115" s="30"/>
    </row>
    <row r="116" spans="4:11" hidden="1">
      <c r="D116" s="29">
        <v>43195</v>
      </c>
      <c r="E116" s="29"/>
      <c r="G116" s="29">
        <v>43211</v>
      </c>
      <c r="H116" s="29"/>
      <c r="J116" s="29">
        <v>43204</v>
      </c>
      <c r="K116" s="30"/>
    </row>
    <row r="117" spans="4:11" hidden="1">
      <c r="D117" s="29">
        <v>43196</v>
      </c>
      <c r="E117" s="29"/>
      <c r="G117" s="29">
        <v>43212</v>
      </c>
      <c r="H117" s="29"/>
      <c r="J117" s="29">
        <v>43205</v>
      </c>
      <c r="K117" s="30"/>
    </row>
    <row r="118" spans="4:11" hidden="1">
      <c r="D118" s="17"/>
      <c r="E118" s="17"/>
      <c r="G118" s="29">
        <v>43213</v>
      </c>
      <c r="H118" s="29"/>
      <c r="J118" s="29">
        <v>43206</v>
      </c>
      <c r="K118" s="30"/>
    </row>
    <row r="119" spans="4:11" hidden="1">
      <c r="D119" s="17"/>
      <c r="E119" s="17"/>
      <c r="G119" s="29">
        <v>43214</v>
      </c>
      <c r="H119" s="29"/>
      <c r="J119" s="29">
        <v>43207</v>
      </c>
      <c r="K119" s="30"/>
    </row>
    <row r="120" spans="4:11" hidden="1">
      <c r="D120" s="17"/>
      <c r="E120" s="17"/>
      <c r="G120" s="29">
        <v>43215</v>
      </c>
      <c r="H120" s="29"/>
      <c r="J120" s="29">
        <v>43208</v>
      </c>
      <c r="K120" s="30"/>
    </row>
    <row r="121" spans="4:11" hidden="1">
      <c r="D121" s="17"/>
      <c r="E121" s="17"/>
      <c r="G121" s="29">
        <v>43216</v>
      </c>
      <c r="H121" s="29"/>
      <c r="J121" s="29">
        <v>43209</v>
      </c>
      <c r="K121" s="30"/>
    </row>
    <row r="122" spans="4:11" hidden="1">
      <c r="D122" s="17"/>
      <c r="E122" s="17"/>
      <c r="G122" s="29">
        <v>43217</v>
      </c>
      <c r="H122" s="29"/>
      <c r="J122" s="29">
        <v>43210</v>
      </c>
      <c r="K122" s="30"/>
    </row>
    <row r="123" spans="4:11" hidden="1">
      <c r="D123" s="17"/>
      <c r="E123" s="17"/>
      <c r="G123" s="29">
        <v>43218</v>
      </c>
      <c r="H123" s="29"/>
      <c r="J123" s="29">
        <v>43211</v>
      </c>
      <c r="K123" s="30"/>
    </row>
    <row r="124" spans="4:11" hidden="1">
      <c r="D124" s="17"/>
      <c r="E124" s="17"/>
      <c r="G124" s="29">
        <v>43219</v>
      </c>
      <c r="H124" s="29"/>
      <c r="J124" s="29">
        <v>43212</v>
      </c>
      <c r="K124" s="30"/>
    </row>
    <row r="125" spans="4:11" hidden="1">
      <c r="D125" s="17"/>
      <c r="E125" s="17"/>
      <c r="G125" s="17"/>
      <c r="H125" s="17"/>
      <c r="J125" s="29">
        <v>43213</v>
      </c>
      <c r="K125" s="30"/>
    </row>
    <row r="126" spans="4:11" hidden="1">
      <c r="D126" s="17"/>
      <c r="E126" s="17"/>
      <c r="G126" s="17"/>
      <c r="H126" s="17"/>
    </row>
    <row r="127" spans="4:11" hidden="1">
      <c r="D127" s="17"/>
      <c r="E127" s="17"/>
      <c r="G127" s="17"/>
      <c r="H127" s="17"/>
    </row>
    <row r="128" spans="4:11" hidden="1"/>
    <row r="129" spans="3:26" hidden="1">
      <c r="C129" s="30" t="s">
        <v>55</v>
      </c>
      <c r="D129" s="30"/>
      <c r="E129" s="30"/>
      <c r="F129" s="30"/>
      <c r="G129" s="30"/>
      <c r="H129" s="30"/>
      <c r="I129" s="30"/>
      <c r="J129" s="30"/>
      <c r="K129" s="30"/>
      <c r="L129" s="30"/>
      <c r="M129" s="30"/>
      <c r="N129" s="30"/>
      <c r="O129" s="30"/>
      <c r="P129" s="30"/>
      <c r="Q129" s="30"/>
      <c r="R129" s="30"/>
      <c r="S129" s="30"/>
      <c r="T129" s="30"/>
      <c r="U129" s="30"/>
      <c r="V129" s="30"/>
      <c r="W129" s="30"/>
      <c r="X129" s="30"/>
      <c r="Y129" s="30"/>
      <c r="Z129" s="30"/>
    </row>
    <row r="130" spans="3:26" hidden="1">
      <c r="D130" s="30" t="s">
        <v>42</v>
      </c>
      <c r="E130" s="30"/>
      <c r="G130" t="s">
        <v>43</v>
      </c>
      <c r="J130" t="s">
        <v>44</v>
      </c>
    </row>
    <row r="131" spans="3:26" hidden="1">
      <c r="D131" s="29">
        <v>43283</v>
      </c>
      <c r="E131" s="29"/>
      <c r="G131" s="29">
        <v>43288</v>
      </c>
      <c r="H131" s="30"/>
      <c r="J131" s="29">
        <v>43288</v>
      </c>
      <c r="K131" s="30"/>
    </row>
    <row r="132" spans="3:26" hidden="1">
      <c r="D132" s="29">
        <v>43284</v>
      </c>
      <c r="E132" s="29"/>
      <c r="G132" s="29">
        <v>43289</v>
      </c>
      <c r="H132" s="30"/>
      <c r="J132" s="29">
        <v>43289</v>
      </c>
      <c r="K132" s="30"/>
      <c r="O132" t="b">
        <f>OR((C6)=$G$131,(C6)=$G$132,(C6)=$G$133,(C6)=$G$134,(C6)=$G$135,(C6)=$G$136,(C6)=$G$137,(C6)=$G$138)*(C6)=$G$139*(C6)=$G$140*(C6)=$G$140*(C6)=$G$141*(C6)=$G$142*(C6)=$G$143*(C6)=$G$144*(C6)=$G$145*(C6)=$G$146*(C6)=$G$147*(C6)=$G$147*(C6)=$G$148*(C6)=$G$149*(C6)=$G$150*(C6)=$G$151*(C6)=$G$152*(C6)=$G$153*(C6)=$G$154*(C6)=$G$155*(C6)=$G$156*(C6)=$G$157*(C6)=$G$158*(C6)=$G$159*(C6)=$G$160*(C6)=$G$161*(C6)=$G$162*(C6)=$G$163*(C6)=$G$164*(C6)=$G$165*(C6)=$G$166*(C6)=$G$167*(C6)=$G$168*(C6)=$G$169*(C6)=$G$170*(C6)=$G$171*(C6)=$G$172*(C6)=$G$173*(C6)=$G$174*(C6)=$G$175*(C6)=$G$176*(C6)=$G$177*(C6)=$G$178*(C6)=$G$179*(C6)=$G$180*(C6)=$G$181*(C6)=$G$182*(C6)=$G$183*(C6)=$G$184*(C6)=$G$185*(C6)=$G$186*(C6)=$G$187*(C6)=$G$188*(C6)=$G$189*(C6)=$G$190</f>
        <v>0</v>
      </c>
    </row>
    <row r="133" spans="3:26" hidden="1">
      <c r="D133" s="29">
        <v>43285</v>
      </c>
      <c r="E133" s="29"/>
      <c r="G133" s="29">
        <v>43290</v>
      </c>
      <c r="H133" s="30"/>
      <c r="J133" s="29">
        <v>43290</v>
      </c>
      <c r="K133" s="30"/>
      <c r="O133" t="b">
        <f>OR((C6)=$J$131,(C6)=$J$132,(C6)=$J$133,(C6)=$J$134,(C6)=$J$135,(C6)=$J$136,(C6)=$J$137,(C6)=$J$138)*(C6)=$J$139*(C6)=$J$140*(C6)=$J$140*(C6)=$J$141*(C6)=$J$142*(C6)=$J$143*(C6)=$J$144*(C6)=$J$145*(C6)=$J$146*(C6)=$J$147*(C6)=$J$147*(C6)=$J$148*(C6)=$J$149*(C6)=$J$150*(C6)=$J$151*(C6)=$J$152*(C6)=$J$153*(C6)=$J$154*(C6)=$J$155*(C6)=$J$156*(C6)=$J$157*(C6)=$J$158*(C6)=$J$159*(C6)=$J$160*(C6)=$J$161*(C6)=$J$162*(C6)=$J$163*(C6)=$J$164*(C6)=$J$165*(C6)=$J$166*(C6)=$J$167*(C6)=$J$168*(C6)=$J$169*(C6)=$J$170*(C6)=$J$171*(C6)=$J$172*(C6)=$J$173*(C6)=$J$174*(C6)=$J$175*(C6)=$J$176*(C6)=$J$177*(C6)=$J$178*(C6)=$J$179*(C6)=$J$180*(C6)=$J$181*(C6)=$J$182*(C6)=$J$183*(C6)=$J$184*(C6)=$J$185*(C6)=$J$186*(C6)=$J$187*(C6)=$J$188*(C6)=$J$189*(C6)=$J$190</f>
        <v>0</v>
      </c>
    </row>
    <row r="134" spans="3:26" hidden="1">
      <c r="D134" s="29">
        <v>43286</v>
      </c>
      <c r="E134" s="29"/>
      <c r="G134" s="29">
        <v>43291</v>
      </c>
      <c r="H134" s="30"/>
      <c r="J134" s="29">
        <v>43291</v>
      </c>
      <c r="K134" s="30"/>
    </row>
    <row r="135" spans="3:26" hidden="1">
      <c r="D135" s="29">
        <v>43287</v>
      </c>
      <c r="E135" s="29"/>
      <c r="G135" s="29">
        <v>43292</v>
      </c>
      <c r="H135" s="30"/>
      <c r="J135" s="29">
        <v>43292</v>
      </c>
      <c r="K135" s="30"/>
    </row>
    <row r="136" spans="3:26" hidden="1">
      <c r="D136" s="29">
        <v>43288</v>
      </c>
      <c r="E136" s="29"/>
      <c r="G136" s="29">
        <v>43293</v>
      </c>
      <c r="H136" s="30"/>
      <c r="J136" s="29">
        <v>43293</v>
      </c>
      <c r="K136" s="30"/>
    </row>
    <row r="137" spans="3:26" hidden="1">
      <c r="D137" s="29">
        <v>43289</v>
      </c>
      <c r="E137" s="29"/>
      <c r="G137" s="29">
        <v>43294</v>
      </c>
      <c r="H137" s="30"/>
      <c r="J137" s="29">
        <v>43294</v>
      </c>
      <c r="K137" s="30"/>
    </row>
    <row r="138" spans="3:26" hidden="1">
      <c r="D138" s="29">
        <v>43290</v>
      </c>
      <c r="E138" s="29"/>
      <c r="G138" s="29">
        <v>43295</v>
      </c>
      <c r="H138" s="30"/>
      <c r="J138" s="29">
        <v>43295</v>
      </c>
      <c r="K138" s="30"/>
    </row>
    <row r="139" spans="3:26" hidden="1">
      <c r="D139" s="29">
        <v>43291</v>
      </c>
      <c r="E139" s="29"/>
      <c r="G139" s="29">
        <v>43296</v>
      </c>
      <c r="H139" s="30"/>
      <c r="J139" s="29">
        <v>43296</v>
      </c>
      <c r="K139" s="30"/>
    </row>
    <row r="140" spans="3:26" hidden="1">
      <c r="D140" s="29">
        <v>43292</v>
      </c>
      <c r="E140" s="29"/>
      <c r="G140" s="29">
        <v>43297</v>
      </c>
      <c r="H140" s="30"/>
      <c r="J140" s="29">
        <v>43297</v>
      </c>
      <c r="K140" s="30"/>
    </row>
    <row r="141" spans="3:26" hidden="1">
      <c r="D141" s="29">
        <v>43293</v>
      </c>
      <c r="E141" s="29"/>
      <c r="G141" s="29">
        <v>43298</v>
      </c>
      <c r="H141" s="30"/>
      <c r="J141" s="29">
        <v>43298</v>
      </c>
      <c r="K141" s="30"/>
    </row>
    <row r="142" spans="3:26" hidden="1">
      <c r="D142" s="29">
        <v>43294</v>
      </c>
      <c r="E142" s="29"/>
      <c r="G142" s="29">
        <v>43299</v>
      </c>
      <c r="H142" s="30"/>
      <c r="J142" s="29">
        <v>43299</v>
      </c>
      <c r="K142" s="30"/>
    </row>
    <row r="143" spans="3:26" hidden="1">
      <c r="D143" s="29">
        <v>43295</v>
      </c>
      <c r="E143" s="29"/>
      <c r="G143" s="29">
        <v>43300</v>
      </c>
      <c r="H143" s="30"/>
      <c r="J143" s="29">
        <v>43300</v>
      </c>
      <c r="K143" s="30"/>
    </row>
    <row r="144" spans="3:26" hidden="1">
      <c r="D144" s="29">
        <v>43296</v>
      </c>
      <c r="E144" s="29"/>
      <c r="G144" s="29">
        <v>43301</v>
      </c>
      <c r="H144" s="30"/>
      <c r="J144" s="29">
        <v>43301</v>
      </c>
      <c r="K144" s="30"/>
    </row>
    <row r="145" spans="4:11" hidden="1">
      <c r="D145" s="29">
        <v>43297</v>
      </c>
      <c r="E145" s="29"/>
      <c r="G145" s="29">
        <v>43302</v>
      </c>
      <c r="H145" s="30"/>
      <c r="J145" s="29">
        <v>43302</v>
      </c>
      <c r="K145" s="30"/>
    </row>
    <row r="146" spans="4:11" hidden="1">
      <c r="D146" s="29">
        <v>43298</v>
      </c>
      <c r="E146" s="29"/>
      <c r="G146" s="29">
        <v>43303</v>
      </c>
      <c r="H146" s="30"/>
      <c r="J146" s="29">
        <v>43303</v>
      </c>
      <c r="K146" s="30"/>
    </row>
    <row r="147" spans="4:11" hidden="1">
      <c r="D147" s="29">
        <v>43299</v>
      </c>
      <c r="E147" s="29"/>
      <c r="G147" s="29">
        <v>43304</v>
      </c>
      <c r="H147" s="30"/>
      <c r="J147" s="29">
        <v>43304</v>
      </c>
      <c r="K147" s="30"/>
    </row>
    <row r="148" spans="4:11" hidden="1">
      <c r="D148" s="29">
        <v>43300</v>
      </c>
      <c r="E148" s="29"/>
      <c r="G148" s="29">
        <v>43305</v>
      </c>
      <c r="H148" s="30"/>
      <c r="J148" s="29">
        <v>43305</v>
      </c>
      <c r="K148" s="30"/>
    </row>
    <row r="149" spans="4:11" hidden="1">
      <c r="D149" s="29">
        <v>43301</v>
      </c>
      <c r="E149" s="29"/>
      <c r="G149" s="29">
        <v>43306</v>
      </c>
      <c r="H149" s="30"/>
      <c r="J149" s="29">
        <v>43306</v>
      </c>
      <c r="K149" s="30"/>
    </row>
    <row r="150" spans="4:11" hidden="1">
      <c r="D150" s="29">
        <v>43302</v>
      </c>
      <c r="E150" s="29"/>
      <c r="G150" s="29">
        <v>43307</v>
      </c>
      <c r="H150" s="30"/>
      <c r="J150" s="29">
        <v>43307</v>
      </c>
      <c r="K150" s="30"/>
    </row>
    <row r="151" spans="4:11" hidden="1">
      <c r="D151" s="29">
        <v>43303</v>
      </c>
      <c r="E151" s="29"/>
      <c r="G151" s="29">
        <v>43308</v>
      </c>
      <c r="H151" s="30"/>
      <c r="J151" s="29">
        <v>43308</v>
      </c>
      <c r="K151" s="30"/>
    </row>
    <row r="152" spans="4:11" hidden="1">
      <c r="D152" s="29">
        <v>43304</v>
      </c>
      <c r="E152" s="29"/>
      <c r="G152" s="29">
        <v>43309</v>
      </c>
      <c r="H152" s="30"/>
      <c r="J152" s="29">
        <v>43309</v>
      </c>
      <c r="K152" s="30"/>
    </row>
    <row r="153" spans="4:11" hidden="1">
      <c r="D153" s="29">
        <v>43305</v>
      </c>
      <c r="E153" s="29"/>
      <c r="G153" s="29">
        <v>43310</v>
      </c>
      <c r="H153" s="30"/>
      <c r="J153" s="29">
        <v>43310</v>
      </c>
      <c r="K153" s="30"/>
    </row>
    <row r="154" spans="4:11" hidden="1">
      <c r="D154" s="29">
        <v>43306</v>
      </c>
      <c r="E154" s="29"/>
      <c r="G154" s="29">
        <v>43311</v>
      </c>
      <c r="H154" s="30"/>
      <c r="J154" s="29">
        <v>43311</v>
      </c>
      <c r="K154" s="30"/>
    </row>
    <row r="155" spans="4:11" hidden="1">
      <c r="D155" s="29">
        <v>43307</v>
      </c>
      <c r="E155" s="29"/>
      <c r="G155" s="29">
        <v>43312</v>
      </c>
      <c r="H155" s="30"/>
      <c r="J155" s="29">
        <v>43312</v>
      </c>
      <c r="K155" s="30"/>
    </row>
    <row r="156" spans="4:11" hidden="1">
      <c r="D156" s="29">
        <v>43308</v>
      </c>
      <c r="E156" s="29"/>
      <c r="G156" s="29">
        <v>43313</v>
      </c>
      <c r="H156" s="30"/>
      <c r="J156" s="29">
        <v>43313</v>
      </c>
      <c r="K156" s="30"/>
    </row>
    <row r="157" spans="4:11" hidden="1">
      <c r="D157" s="29">
        <v>43309</v>
      </c>
      <c r="E157" s="29"/>
      <c r="G157" s="29">
        <v>43314</v>
      </c>
      <c r="H157" s="30"/>
      <c r="J157" s="29">
        <v>43314</v>
      </c>
      <c r="K157" s="30"/>
    </row>
    <row r="158" spans="4:11" hidden="1">
      <c r="D158" s="29">
        <v>43310</v>
      </c>
      <c r="E158" s="29"/>
      <c r="G158" s="29">
        <v>43315</v>
      </c>
      <c r="H158" s="30"/>
      <c r="J158" s="29">
        <v>43315</v>
      </c>
      <c r="K158" s="30"/>
    </row>
    <row r="159" spans="4:11" hidden="1">
      <c r="D159" s="29">
        <v>43311</v>
      </c>
      <c r="E159" s="29"/>
      <c r="G159" s="29">
        <v>43316</v>
      </c>
      <c r="H159" s="30"/>
      <c r="J159" s="29">
        <v>43316</v>
      </c>
      <c r="K159" s="30"/>
    </row>
    <row r="160" spans="4:11" hidden="1">
      <c r="D160" s="29">
        <v>43312</v>
      </c>
      <c r="E160" s="29"/>
      <c r="G160" s="29">
        <v>43317</v>
      </c>
      <c r="H160" s="30"/>
      <c r="J160" s="29">
        <v>43317</v>
      </c>
      <c r="K160" s="30"/>
    </row>
    <row r="161" spans="4:11" hidden="1">
      <c r="D161" s="29">
        <v>43313</v>
      </c>
      <c r="E161" s="29"/>
      <c r="G161" s="29">
        <v>43318</v>
      </c>
      <c r="H161" s="30"/>
      <c r="J161" s="29">
        <v>43318</v>
      </c>
      <c r="K161" s="30"/>
    </row>
    <row r="162" spans="4:11" hidden="1">
      <c r="D162" s="29">
        <v>43314</v>
      </c>
      <c r="E162" s="29"/>
      <c r="G162" s="29">
        <v>43319</v>
      </c>
      <c r="H162" s="30"/>
      <c r="J162" s="29">
        <v>43319</v>
      </c>
      <c r="K162" s="30"/>
    </row>
    <row r="163" spans="4:11" hidden="1">
      <c r="D163" s="29">
        <v>43315</v>
      </c>
      <c r="E163" s="29"/>
      <c r="G163" s="29">
        <v>43320</v>
      </c>
      <c r="H163" s="30"/>
      <c r="J163" s="29">
        <v>43320</v>
      </c>
      <c r="K163" s="30"/>
    </row>
    <row r="164" spans="4:11" hidden="1">
      <c r="D164" s="29">
        <v>43316</v>
      </c>
      <c r="E164" s="29"/>
      <c r="G164" s="29">
        <v>43321</v>
      </c>
      <c r="H164" s="30"/>
      <c r="J164" s="29">
        <v>43321</v>
      </c>
      <c r="K164" s="30"/>
    </row>
    <row r="165" spans="4:11" hidden="1">
      <c r="D165" s="29">
        <v>43317</v>
      </c>
      <c r="E165" s="29"/>
      <c r="G165" s="29">
        <v>43322</v>
      </c>
      <c r="H165" s="30"/>
      <c r="J165" s="29">
        <v>43322</v>
      </c>
      <c r="K165" s="30"/>
    </row>
    <row r="166" spans="4:11" hidden="1">
      <c r="D166" s="29">
        <v>43318</v>
      </c>
      <c r="E166" s="29"/>
      <c r="G166" s="29">
        <v>43323</v>
      </c>
      <c r="H166" s="30"/>
      <c r="J166" s="29">
        <v>43323</v>
      </c>
      <c r="K166" s="30"/>
    </row>
    <row r="167" spans="4:11" hidden="1">
      <c r="D167" s="29">
        <v>43319</v>
      </c>
      <c r="E167" s="29"/>
      <c r="G167" s="29">
        <v>43324</v>
      </c>
      <c r="H167" s="30"/>
      <c r="J167" s="29">
        <v>43324</v>
      </c>
      <c r="K167" s="30"/>
    </row>
    <row r="168" spans="4:11" hidden="1">
      <c r="D168" s="29">
        <v>43320</v>
      </c>
      <c r="E168" s="29"/>
      <c r="G168" s="29">
        <v>43325</v>
      </c>
      <c r="H168" s="30"/>
      <c r="J168" s="29">
        <v>43325</v>
      </c>
      <c r="K168" s="30"/>
    </row>
    <row r="169" spans="4:11" hidden="1">
      <c r="D169" s="29">
        <v>43321</v>
      </c>
      <c r="E169" s="29"/>
      <c r="G169" s="29">
        <v>43326</v>
      </c>
      <c r="H169" s="30"/>
      <c r="J169" s="29">
        <v>43326</v>
      </c>
      <c r="K169" s="30"/>
    </row>
    <row r="170" spans="4:11" hidden="1">
      <c r="D170" s="29">
        <v>43322</v>
      </c>
      <c r="E170" s="29"/>
      <c r="G170" s="29">
        <v>43327</v>
      </c>
      <c r="H170" s="30"/>
      <c r="J170" s="29">
        <v>43327</v>
      </c>
      <c r="K170" s="30"/>
    </row>
    <row r="171" spans="4:11" hidden="1">
      <c r="D171" s="29">
        <v>43323</v>
      </c>
      <c r="E171" s="29"/>
      <c r="G171" s="29">
        <v>43328</v>
      </c>
      <c r="H171" s="30"/>
      <c r="J171" s="29">
        <v>43328</v>
      </c>
      <c r="K171" s="30"/>
    </row>
    <row r="172" spans="4:11" hidden="1">
      <c r="D172" s="29">
        <v>43324</v>
      </c>
      <c r="E172" s="29"/>
      <c r="G172" s="29">
        <v>43329</v>
      </c>
      <c r="H172" s="30"/>
      <c r="J172" s="29">
        <v>43329</v>
      </c>
      <c r="K172" s="30"/>
    </row>
    <row r="173" spans="4:11" hidden="1">
      <c r="D173" s="29">
        <v>43325</v>
      </c>
      <c r="E173" s="29"/>
      <c r="G173" s="29">
        <v>43330</v>
      </c>
      <c r="H173" s="30"/>
      <c r="J173" s="29">
        <v>43330</v>
      </c>
      <c r="K173" s="30"/>
    </row>
    <row r="174" spans="4:11" hidden="1">
      <c r="D174" s="29">
        <v>43326</v>
      </c>
      <c r="E174" s="29"/>
      <c r="G174" s="29">
        <v>43331</v>
      </c>
      <c r="H174" s="30"/>
      <c r="J174" s="29">
        <v>43331</v>
      </c>
      <c r="K174" s="30"/>
    </row>
    <row r="175" spans="4:11" hidden="1">
      <c r="D175" s="29">
        <v>43327</v>
      </c>
      <c r="E175" s="29"/>
      <c r="G175" s="29">
        <v>43332</v>
      </c>
      <c r="H175" s="30"/>
      <c r="J175" s="29">
        <v>43332</v>
      </c>
      <c r="K175" s="30"/>
    </row>
    <row r="176" spans="4:11" hidden="1">
      <c r="D176" s="29">
        <v>43328</v>
      </c>
      <c r="E176" s="29"/>
      <c r="G176" s="29">
        <v>43333</v>
      </c>
      <c r="H176" s="30"/>
      <c r="J176" s="29">
        <v>43333</v>
      </c>
      <c r="K176" s="30"/>
    </row>
    <row r="177" spans="4:11" hidden="1">
      <c r="D177" s="29">
        <v>43329</v>
      </c>
      <c r="E177" s="29"/>
      <c r="G177" s="29">
        <v>43334</v>
      </c>
      <c r="H177" s="30"/>
      <c r="J177" s="29">
        <v>43334</v>
      </c>
      <c r="K177" s="30"/>
    </row>
    <row r="178" spans="4:11" hidden="1">
      <c r="D178" s="29">
        <v>43330</v>
      </c>
      <c r="E178" s="29"/>
      <c r="G178" s="29">
        <v>43335</v>
      </c>
      <c r="H178" s="30"/>
      <c r="J178" s="29">
        <v>43335</v>
      </c>
      <c r="K178" s="30"/>
    </row>
    <row r="179" spans="4:11" hidden="1">
      <c r="D179" s="29">
        <v>43331</v>
      </c>
      <c r="E179" s="29"/>
      <c r="G179" s="29">
        <v>43336</v>
      </c>
      <c r="H179" s="30"/>
      <c r="J179" s="29">
        <v>43336</v>
      </c>
      <c r="K179" s="30"/>
    </row>
    <row r="180" spans="4:11" hidden="1">
      <c r="D180" s="29">
        <v>43332</v>
      </c>
      <c r="E180" s="29"/>
      <c r="G180" s="29">
        <v>43337</v>
      </c>
      <c r="H180" s="30"/>
      <c r="J180" s="29">
        <v>43337</v>
      </c>
      <c r="K180" s="30"/>
    </row>
    <row r="181" spans="4:11" hidden="1">
      <c r="D181" s="29">
        <v>43333</v>
      </c>
      <c r="E181" s="29"/>
      <c r="G181" s="29">
        <v>43338</v>
      </c>
      <c r="H181" s="30"/>
      <c r="J181" s="29">
        <v>43338</v>
      </c>
      <c r="K181" s="30"/>
    </row>
    <row r="182" spans="4:11" hidden="1">
      <c r="D182" s="29">
        <v>43334</v>
      </c>
      <c r="E182" s="29"/>
      <c r="G182" s="29">
        <v>43339</v>
      </c>
      <c r="H182" s="30"/>
      <c r="J182" s="29">
        <v>43339</v>
      </c>
      <c r="K182" s="30"/>
    </row>
    <row r="183" spans="4:11" hidden="1">
      <c r="D183" s="29">
        <v>43335</v>
      </c>
      <c r="E183" s="29"/>
      <c r="G183" s="29">
        <v>43340</v>
      </c>
      <c r="H183" s="30"/>
      <c r="J183" s="29">
        <v>43340</v>
      </c>
      <c r="K183" s="30"/>
    </row>
    <row r="184" spans="4:11" hidden="1">
      <c r="D184" s="29">
        <v>43336</v>
      </c>
      <c r="E184" s="29"/>
      <c r="G184" s="29">
        <v>43341</v>
      </c>
      <c r="H184" s="30"/>
      <c r="J184" s="29">
        <v>43341</v>
      </c>
      <c r="K184" s="30"/>
    </row>
    <row r="185" spans="4:11" hidden="1">
      <c r="G185" s="29">
        <v>43342</v>
      </c>
      <c r="H185" s="30"/>
      <c r="J185" s="29">
        <v>43342</v>
      </c>
      <c r="K185" s="30"/>
    </row>
    <row r="186" spans="4:11" hidden="1">
      <c r="G186" s="29">
        <v>43343</v>
      </c>
      <c r="H186" s="30"/>
      <c r="J186" s="29">
        <v>43343</v>
      </c>
      <c r="K186" s="30"/>
    </row>
    <row r="187" spans="4:11" hidden="1">
      <c r="G187" s="29">
        <v>43344</v>
      </c>
      <c r="H187" s="30"/>
      <c r="J187" s="29">
        <v>43344</v>
      </c>
      <c r="K187" s="30"/>
    </row>
    <row r="188" spans="4:11" hidden="1">
      <c r="G188" s="29">
        <v>43345</v>
      </c>
      <c r="H188" s="30"/>
      <c r="J188" s="29">
        <v>43345</v>
      </c>
      <c r="K188" s="30"/>
    </row>
    <row r="189" spans="4:11" hidden="1">
      <c r="G189" s="29">
        <v>43346</v>
      </c>
      <c r="H189" s="30"/>
      <c r="J189" s="29">
        <v>43346</v>
      </c>
      <c r="K189" s="30"/>
    </row>
    <row r="190" spans="4:11" hidden="1">
      <c r="G190" s="29">
        <v>43347</v>
      </c>
      <c r="H190" s="30"/>
      <c r="J190" s="29">
        <v>43347</v>
      </c>
      <c r="K190" s="30"/>
    </row>
  </sheetData>
  <mergeCells count="326">
    <mergeCell ref="B12:B14"/>
    <mergeCell ref="AH12:AH14"/>
    <mergeCell ref="B15:B17"/>
    <mergeCell ref="AH15:AH17"/>
    <mergeCell ref="B9:B11"/>
    <mergeCell ref="AH9:AH11"/>
    <mergeCell ref="B45:B47"/>
    <mergeCell ref="AH45:AH47"/>
    <mergeCell ref="B48:B50"/>
    <mergeCell ref="AH48:AH50"/>
    <mergeCell ref="B30:B32"/>
    <mergeCell ref="AH30:AH32"/>
    <mergeCell ref="B33:B35"/>
    <mergeCell ref="AH33:AH35"/>
    <mergeCell ref="B27:B29"/>
    <mergeCell ref="AH27:AH29"/>
    <mergeCell ref="B36:B38"/>
    <mergeCell ref="AH36:AH38"/>
    <mergeCell ref="B39:B41"/>
    <mergeCell ref="AH39:AH41"/>
    <mergeCell ref="B42:B44"/>
    <mergeCell ref="AH42:AH44"/>
    <mergeCell ref="B18:B20"/>
    <mergeCell ref="AH18:AH20"/>
    <mergeCell ref="B21:B23"/>
    <mergeCell ref="AH21:AH23"/>
    <mergeCell ref="B24:B26"/>
    <mergeCell ref="AH24:AH26"/>
    <mergeCell ref="D67:F67"/>
    <mergeCell ref="D68:F68"/>
    <mergeCell ref="D69:F69"/>
    <mergeCell ref="D70:G70"/>
    <mergeCell ref="D71:G71"/>
    <mergeCell ref="D72:G72"/>
    <mergeCell ref="B51:B53"/>
    <mergeCell ref="AH51:AH53"/>
    <mergeCell ref="C61:Z61"/>
    <mergeCell ref="D64:F64"/>
    <mergeCell ref="D65:F65"/>
    <mergeCell ref="D66:F66"/>
    <mergeCell ref="O79:AL79"/>
    <mergeCell ref="D80:E80"/>
    <mergeCell ref="G80:H80"/>
    <mergeCell ref="J80:K80"/>
    <mergeCell ref="C76:Z76"/>
    <mergeCell ref="D77:E77"/>
    <mergeCell ref="D78:E78"/>
    <mergeCell ref="G78:H78"/>
    <mergeCell ref="J78:K78"/>
    <mergeCell ref="O78:AL78"/>
    <mergeCell ref="D81:E81"/>
    <mergeCell ref="G81:H81"/>
    <mergeCell ref="J81:K81"/>
    <mergeCell ref="D82:E82"/>
    <mergeCell ref="G82:H82"/>
    <mergeCell ref="J82:K82"/>
    <mergeCell ref="D79:E79"/>
    <mergeCell ref="G79:H79"/>
    <mergeCell ref="J79:K79"/>
    <mergeCell ref="C86:Z86"/>
    <mergeCell ref="D87:E87"/>
    <mergeCell ref="D88:E88"/>
    <mergeCell ref="G88:H88"/>
    <mergeCell ref="J88:K88"/>
    <mergeCell ref="O88:AL88"/>
    <mergeCell ref="D83:E83"/>
    <mergeCell ref="G83:H83"/>
    <mergeCell ref="J83:K83"/>
    <mergeCell ref="D84:E84"/>
    <mergeCell ref="G84:H84"/>
    <mergeCell ref="J84:K84"/>
    <mergeCell ref="D91:E91"/>
    <mergeCell ref="G91:H91"/>
    <mergeCell ref="J91:K91"/>
    <mergeCell ref="D92:E92"/>
    <mergeCell ref="G92:H92"/>
    <mergeCell ref="J92:K92"/>
    <mergeCell ref="D89:E89"/>
    <mergeCell ref="G89:H89"/>
    <mergeCell ref="J89:K89"/>
    <mergeCell ref="D90:E90"/>
    <mergeCell ref="G90:H90"/>
    <mergeCell ref="J90:K90"/>
    <mergeCell ref="G96:H96"/>
    <mergeCell ref="J96:K96"/>
    <mergeCell ref="G97:H97"/>
    <mergeCell ref="J97:K97"/>
    <mergeCell ref="G98:H98"/>
    <mergeCell ref="J98:K98"/>
    <mergeCell ref="G93:H93"/>
    <mergeCell ref="J93:K93"/>
    <mergeCell ref="G94:H94"/>
    <mergeCell ref="J94:K94"/>
    <mergeCell ref="G95:H95"/>
    <mergeCell ref="J95:K95"/>
    <mergeCell ref="G102:H102"/>
    <mergeCell ref="J102:K102"/>
    <mergeCell ref="G103:H103"/>
    <mergeCell ref="J103:K103"/>
    <mergeCell ref="J104:K104"/>
    <mergeCell ref="C107:Z107"/>
    <mergeCell ref="G99:H99"/>
    <mergeCell ref="J99:K99"/>
    <mergeCell ref="G100:H100"/>
    <mergeCell ref="J100:K100"/>
    <mergeCell ref="G101:H101"/>
    <mergeCell ref="J101:K101"/>
    <mergeCell ref="D111:E111"/>
    <mergeCell ref="G111:H111"/>
    <mergeCell ref="J111:K111"/>
    <mergeCell ref="D112:E112"/>
    <mergeCell ref="G112:H112"/>
    <mergeCell ref="J112:K112"/>
    <mergeCell ref="D108:E108"/>
    <mergeCell ref="D109:E109"/>
    <mergeCell ref="G109:H109"/>
    <mergeCell ref="J109:K109"/>
    <mergeCell ref="D110:E110"/>
    <mergeCell ref="G110:H110"/>
    <mergeCell ref="J110:K110"/>
    <mergeCell ref="D115:E115"/>
    <mergeCell ref="G115:H115"/>
    <mergeCell ref="J115:K115"/>
    <mergeCell ref="D116:E116"/>
    <mergeCell ref="G116:H116"/>
    <mergeCell ref="J116:K116"/>
    <mergeCell ref="D113:E113"/>
    <mergeCell ref="G113:H113"/>
    <mergeCell ref="J113:K113"/>
    <mergeCell ref="D114:E114"/>
    <mergeCell ref="G114:H114"/>
    <mergeCell ref="J114:K114"/>
    <mergeCell ref="G120:H120"/>
    <mergeCell ref="J120:K120"/>
    <mergeCell ref="G121:H121"/>
    <mergeCell ref="J121:K121"/>
    <mergeCell ref="G122:H122"/>
    <mergeCell ref="J122:K122"/>
    <mergeCell ref="D117:E117"/>
    <mergeCell ref="G117:H117"/>
    <mergeCell ref="J117:K117"/>
    <mergeCell ref="G118:H118"/>
    <mergeCell ref="J118:K118"/>
    <mergeCell ref="G119:H119"/>
    <mergeCell ref="J119:K119"/>
    <mergeCell ref="D130:E130"/>
    <mergeCell ref="D131:E131"/>
    <mergeCell ref="G131:H131"/>
    <mergeCell ref="J131:K131"/>
    <mergeCell ref="D132:E132"/>
    <mergeCell ref="G132:H132"/>
    <mergeCell ref="J132:K132"/>
    <mergeCell ref="G123:H123"/>
    <mergeCell ref="J123:K123"/>
    <mergeCell ref="G124:H124"/>
    <mergeCell ref="J124:K124"/>
    <mergeCell ref="J125:K125"/>
    <mergeCell ref="C129:Z129"/>
    <mergeCell ref="D135:E135"/>
    <mergeCell ref="G135:H135"/>
    <mergeCell ref="J135:K135"/>
    <mergeCell ref="D136:E136"/>
    <mergeCell ref="G136:H136"/>
    <mergeCell ref="J136:K136"/>
    <mergeCell ref="D133:E133"/>
    <mergeCell ref="G133:H133"/>
    <mergeCell ref="J133:K133"/>
    <mergeCell ref="D134:E134"/>
    <mergeCell ref="G134:H134"/>
    <mergeCell ref="J134:K134"/>
    <mergeCell ref="D139:E139"/>
    <mergeCell ref="G139:H139"/>
    <mergeCell ref="J139:K139"/>
    <mergeCell ref="D140:E140"/>
    <mergeCell ref="G140:H140"/>
    <mergeCell ref="J140:K140"/>
    <mergeCell ref="D137:E137"/>
    <mergeCell ref="G137:H137"/>
    <mergeCell ref="J137:K137"/>
    <mergeCell ref="D138:E138"/>
    <mergeCell ref="G138:H138"/>
    <mergeCell ref="J138:K138"/>
    <mergeCell ref="D143:E143"/>
    <mergeCell ref="G143:H143"/>
    <mergeCell ref="J143:K143"/>
    <mergeCell ref="D144:E144"/>
    <mergeCell ref="G144:H144"/>
    <mergeCell ref="J144:K144"/>
    <mergeCell ref="D141:E141"/>
    <mergeCell ref="G141:H141"/>
    <mergeCell ref="J141:K141"/>
    <mergeCell ref="D142:E142"/>
    <mergeCell ref="G142:H142"/>
    <mergeCell ref="J142:K142"/>
    <mergeCell ref="D147:E147"/>
    <mergeCell ref="G147:H147"/>
    <mergeCell ref="J147:K147"/>
    <mergeCell ref="D148:E148"/>
    <mergeCell ref="G148:H148"/>
    <mergeCell ref="J148:K148"/>
    <mergeCell ref="D145:E145"/>
    <mergeCell ref="G145:H145"/>
    <mergeCell ref="J145:K145"/>
    <mergeCell ref="D146:E146"/>
    <mergeCell ref="G146:H146"/>
    <mergeCell ref="J146:K146"/>
    <mergeCell ref="D151:E151"/>
    <mergeCell ref="G151:H151"/>
    <mergeCell ref="J151:K151"/>
    <mergeCell ref="D152:E152"/>
    <mergeCell ref="G152:H152"/>
    <mergeCell ref="J152:K152"/>
    <mergeCell ref="D149:E149"/>
    <mergeCell ref="G149:H149"/>
    <mergeCell ref="J149:K149"/>
    <mergeCell ref="D150:E150"/>
    <mergeCell ref="G150:H150"/>
    <mergeCell ref="J150:K150"/>
    <mergeCell ref="D155:E155"/>
    <mergeCell ref="G155:H155"/>
    <mergeCell ref="J155:K155"/>
    <mergeCell ref="D156:E156"/>
    <mergeCell ref="G156:H156"/>
    <mergeCell ref="J156:K156"/>
    <mergeCell ref="D153:E153"/>
    <mergeCell ref="G153:H153"/>
    <mergeCell ref="J153:K153"/>
    <mergeCell ref="D154:E154"/>
    <mergeCell ref="G154:H154"/>
    <mergeCell ref="J154:K154"/>
    <mergeCell ref="D159:E159"/>
    <mergeCell ref="G159:H159"/>
    <mergeCell ref="J159:K159"/>
    <mergeCell ref="D160:E160"/>
    <mergeCell ref="G160:H160"/>
    <mergeCell ref="J160:K160"/>
    <mergeCell ref="D157:E157"/>
    <mergeCell ref="G157:H157"/>
    <mergeCell ref="J157:K157"/>
    <mergeCell ref="D158:E158"/>
    <mergeCell ref="G158:H158"/>
    <mergeCell ref="J158:K158"/>
    <mergeCell ref="D163:E163"/>
    <mergeCell ref="G163:H163"/>
    <mergeCell ref="J163:K163"/>
    <mergeCell ref="D164:E164"/>
    <mergeCell ref="G164:H164"/>
    <mergeCell ref="J164:K164"/>
    <mergeCell ref="D161:E161"/>
    <mergeCell ref="G161:H161"/>
    <mergeCell ref="J161:K161"/>
    <mergeCell ref="D162:E162"/>
    <mergeCell ref="G162:H162"/>
    <mergeCell ref="J162:K162"/>
    <mergeCell ref="D167:E167"/>
    <mergeCell ref="G167:H167"/>
    <mergeCell ref="J167:K167"/>
    <mergeCell ref="D168:E168"/>
    <mergeCell ref="G168:H168"/>
    <mergeCell ref="J168:K168"/>
    <mergeCell ref="D165:E165"/>
    <mergeCell ref="G165:H165"/>
    <mergeCell ref="J165:K165"/>
    <mergeCell ref="D166:E166"/>
    <mergeCell ref="G166:H166"/>
    <mergeCell ref="J166:K166"/>
    <mergeCell ref="D171:E171"/>
    <mergeCell ref="G171:H171"/>
    <mergeCell ref="J171:K171"/>
    <mergeCell ref="D172:E172"/>
    <mergeCell ref="G172:H172"/>
    <mergeCell ref="J172:K172"/>
    <mergeCell ref="D169:E169"/>
    <mergeCell ref="G169:H169"/>
    <mergeCell ref="J169:K169"/>
    <mergeCell ref="D170:E170"/>
    <mergeCell ref="G170:H170"/>
    <mergeCell ref="J170:K170"/>
    <mergeCell ref="D175:E175"/>
    <mergeCell ref="G175:H175"/>
    <mergeCell ref="J175:K175"/>
    <mergeCell ref="D176:E176"/>
    <mergeCell ref="G176:H176"/>
    <mergeCell ref="J176:K176"/>
    <mergeCell ref="D173:E173"/>
    <mergeCell ref="G173:H173"/>
    <mergeCell ref="J173:K173"/>
    <mergeCell ref="D174:E174"/>
    <mergeCell ref="G174:H174"/>
    <mergeCell ref="J174:K174"/>
    <mergeCell ref="D179:E179"/>
    <mergeCell ref="G179:H179"/>
    <mergeCell ref="J179:K179"/>
    <mergeCell ref="D180:E180"/>
    <mergeCell ref="G180:H180"/>
    <mergeCell ref="J180:K180"/>
    <mergeCell ref="D177:E177"/>
    <mergeCell ref="G177:H177"/>
    <mergeCell ref="J177:K177"/>
    <mergeCell ref="D178:E178"/>
    <mergeCell ref="G178:H178"/>
    <mergeCell ref="J178:K178"/>
    <mergeCell ref="D183:E183"/>
    <mergeCell ref="G183:H183"/>
    <mergeCell ref="J183:K183"/>
    <mergeCell ref="D184:E184"/>
    <mergeCell ref="G184:H184"/>
    <mergeCell ref="J184:K184"/>
    <mergeCell ref="D181:E181"/>
    <mergeCell ref="G181:H181"/>
    <mergeCell ref="J181:K181"/>
    <mergeCell ref="D182:E182"/>
    <mergeCell ref="G182:H182"/>
    <mergeCell ref="J182:K182"/>
    <mergeCell ref="G188:H188"/>
    <mergeCell ref="J188:K188"/>
    <mergeCell ref="G189:H189"/>
    <mergeCell ref="J189:K189"/>
    <mergeCell ref="G190:H190"/>
    <mergeCell ref="J190:K190"/>
    <mergeCell ref="G185:H185"/>
    <mergeCell ref="J185:K185"/>
    <mergeCell ref="G186:H186"/>
    <mergeCell ref="J186:K186"/>
    <mergeCell ref="G187:H187"/>
    <mergeCell ref="J187:K187"/>
  </mergeCells>
  <conditionalFormatting sqref="C5:AG5">
    <cfRule type="expression" dxfId="210" priority="9" stopIfTrue="1">
      <formula>OR((C6)=$D$64,(C6)=$D$65,(C6)=$D$66,(C6)=$D$67,(C6)=$D$68,(C6)=$D$69,(C6)=$D$70,(C6)=$D$71,(C6)=$D$72)</formula>
    </cfRule>
    <cfRule type="expression" dxfId="209" priority="21" stopIfTrue="1">
      <formula>IF(OR((C5)="S",(C5)="D"),1,0)</formula>
    </cfRule>
  </conditionalFormatting>
  <conditionalFormatting sqref="C21:AG29 C9:AG14">
    <cfRule type="expression" dxfId="208" priority="20" stopIfTrue="1">
      <formula>IF(OR((C$5)="S",(C$5)="D"),1,0)</formula>
    </cfRule>
  </conditionalFormatting>
  <conditionalFormatting sqref="C15:AG17">
    <cfRule type="expression" dxfId="207" priority="19" stopIfTrue="1">
      <formula>IF(OR((C$5)="S",(C$5)="D"),1,0)</formula>
    </cfRule>
  </conditionalFormatting>
  <conditionalFormatting sqref="C18:AG20">
    <cfRule type="expression" dxfId="206" priority="18" stopIfTrue="1">
      <formula>IF(OR((C$5)="S",(C$5)="D"),1,0)</formula>
    </cfRule>
  </conditionalFormatting>
  <conditionalFormatting sqref="C30:AG32">
    <cfRule type="expression" dxfId="205" priority="17" stopIfTrue="1">
      <formula>IF(OR((C$5)="S",(C$5)="D"),1,0)</formula>
    </cfRule>
  </conditionalFormatting>
  <conditionalFormatting sqref="C33:AG35">
    <cfRule type="expression" dxfId="204" priority="16" stopIfTrue="1">
      <formula>IF(OR((C$5)="S",(C$5)="D"),1,0)</formula>
    </cfRule>
  </conditionalFormatting>
  <conditionalFormatting sqref="C36:AG38">
    <cfRule type="expression" dxfId="203" priority="15" stopIfTrue="1">
      <formula>IF(OR((C$5)="S",(C$5)="D"),1,0)</formula>
    </cfRule>
  </conditionalFormatting>
  <conditionalFormatting sqref="C39:AG41">
    <cfRule type="expression" dxfId="202" priority="14" stopIfTrue="1">
      <formula>IF(OR((C$5)="S",(C$5)="D"),1,0)</formula>
    </cfRule>
  </conditionalFormatting>
  <conditionalFormatting sqref="C42:AG44">
    <cfRule type="expression" dxfId="201" priority="13" stopIfTrue="1">
      <formula>IF(OR((C$5)="S",(C$5)="D"),1,0)</formula>
    </cfRule>
  </conditionalFormatting>
  <conditionalFormatting sqref="C45:AG47">
    <cfRule type="expression" dxfId="200" priority="12" stopIfTrue="1">
      <formula>IF(OR((C$5)="S",(C$5)="D"),1,0)</formula>
    </cfRule>
  </conditionalFormatting>
  <conditionalFormatting sqref="C48:AG50">
    <cfRule type="expression" dxfId="199" priority="11" stopIfTrue="1">
      <formula>IF(OR((C$5)="S",(C$5)="D"),1,0)</formula>
    </cfRule>
  </conditionalFormatting>
  <conditionalFormatting sqref="C51:AG53">
    <cfRule type="expression" dxfId="198" priority="10" stopIfTrue="1">
      <formula>IF(OR((C$5)="S",(C$5)="D"),1,0)</formula>
    </cfRule>
  </conditionalFormatting>
  <conditionalFormatting sqref="C8:AG8">
    <cfRule type="expression" dxfId="197" priority="2" stopIfTrue="1">
      <formula>OR((C6)=$G$131,(C6)=$G$132,(C6)=$G$133,(C6)=$G$134,(C6)=$G$135,(C6)=$G$136,(C6)=$G$137,(C6)=$G$138)*(C6)=$G$139*(C6)=$G$140*(C6)=$G$140*(C6)=$G$141*(C6)=$G$142*(C6)=$G$143*(C6)=$G$144*(C6)=$G$145*(C6)=$G$146*(C6)=$G$147*(C6)=$G$147*(C6)=$G$148*(C6)=$G$149*(C6)=$G$150*(C6)=$G$151*(C6)=$G$152*(C6)=$G$153*(C6)=$G$154*(C6)=$G$155*(C6)=$G$156*(C6)=$G$157*(C6)=$G$158*(C6)=$G$159*(C6)=$G$160*(C6)=$G$161*(C6)=$G$162*(C6)=$G$163*(C6)=$G$164*(C6)=$G$165*(C6)=$G$166*(C6)=$G$167*(C6)=$G$168*(C6)=$G$169*(C6)=$G$170*(C6)=$G$171*(C6)=$G$172*(C6)=$G$173*(C6)=$G$174*(C6)=$G$175*(C6)=$G$176*(C6)=$G$177*(C6)=$G$178*(C6)=$G$179*(C6)=$G$180*(C6)=$G$181*(C6)=$G$182*(C6)=$G$183*(C6)=$G$184*(C6)=$G$185*(C6)=$G$186*(C6)=$G$187*(C6)=$G$188*(C6)=$G$189*(C6)=$G$190</formula>
    </cfRule>
    <cfRule type="expression" dxfId="196" priority="4" stopIfTrue="1">
      <formula>OR((C6)=$G$109,(C6)=$G$110,(C6)=$G$111,(C6)=$G$112,(C6)=$G$113,(C6)=$G$114,(C6)=$G$115,(C6)=$G$116,(C6)=$G$117,(C6)=$G$118,(C6)=$G$119,(C6)=$G$120,(C6)=$G$121,(C6)=$G$122,(C6)=$G$123,(C6)=$G$124)</formula>
    </cfRule>
    <cfRule type="expression" dxfId="195" priority="6" stopIfTrue="1">
      <formula>OR((C6)=$G$88,(C6)=$G$89,(C6)=$G$90,(C6)=$G$91,(C6)=$G$92,(C6)=$G$93,(C6)=$G$94,(C6)=$G$95,(C6)=$G$96,(C6)=$G$97,(C6)=$G$98,(C6)=$G$99,(C6)=$G$100,(C6)=$G$101,(C6)=$G$102,(C6)=$G$103)</formula>
    </cfRule>
    <cfRule type="expression" dxfId="194" priority="7" stopIfTrue="1">
      <formula>OR((C6)=$G$78,(C6)=$G$79,(C6)=$G$80,(C6)=$G$81,(C6)=$G$82,(C6)=$G$83,(C6)=$G$84)</formula>
    </cfRule>
    <cfRule type="expression" dxfId="193" priority="22" stopIfTrue="1">
      <formula>OR((C8)=$D$78,(C8)=$D$79,(C8)=$D$80,(C8)=$D$81,(C8)=$D$82,(C8)=$D$83,(C8)=$D$83,(C8)=$D$84)</formula>
    </cfRule>
    <cfRule type="expression" dxfId="192" priority="23" stopIfTrue="1">
      <formula>OR((C8)=$D$64,(C8)=$D$65,(C8)=$D$66,(C8)=$D$67,(C8)=$D$68,(C8)=$D$69,(C8)=$D$70,(C8)=$D$71,(C8)=$D$72)</formula>
    </cfRule>
    <cfRule type="expression" dxfId="191" priority="24" stopIfTrue="1">
      <formula>IF(OR((C6)="S",(C6)="D"),1,0)</formula>
    </cfRule>
  </conditionalFormatting>
  <conditionalFormatting sqref="C6:AG6">
    <cfRule type="expression" dxfId="190" priority="25" stopIfTrue="1">
      <formula>OR((C6)=$D$78,(C6)=$D$79,(C6)=$D$80,(C6)=$D$81,(C6)=$D$82,(C6)=$D$83,(C6)=$D$83,(C6)=$D$84)</formula>
    </cfRule>
    <cfRule type="expression" dxfId="189" priority="26" stopIfTrue="1">
      <formula>OR((C6)=$D$64,(C6)=$D$65,(C6)=$D$66,(C6)=$D$67,(C6)=$D$68,(C6)=$D$69,(C6)=$D$70,(C6)=$D$71,(C6)=$D$72)</formula>
    </cfRule>
    <cfRule type="expression" dxfId="188" priority="27" stopIfTrue="1">
      <formula>IF(OR((C5)="S",(C5)="D"),1,0)</formula>
    </cfRule>
  </conditionalFormatting>
  <conditionalFormatting sqref="C7:AG7">
    <cfRule type="expression" dxfId="187" priority="1" stopIfTrue="1">
      <formula>OR((C6)=$J$131,(C6)=$J$132,(C6)=$J$133,(C6)=$J$134,(C6)=$J$135,(C6)=$J$136,(C6)=$J$137,(C6)=$J$138)*(C6)=$J$139*(C6)=$J$140*(C6)=$J$140*(C6)=$J$141*(C6)=$J$142*(C6)=$J$143*(C6)=$J$144*(C6)=$J$145*(C6)=$J$146*(C6)=$J$147*(C6)=$J$147*(C6)=$J$148*(C6)=$J$149*(C6)=$J$150*(C6)=$J$151*(C6)=$J$152*(C6)=$J$153*(C6)=$J$154*(C6)=$J$155*(C6)=$J$156*(C6)=$J$157*(C6)=$J$158*(C6)=$J$159*(C6)=$J$160*(C6)=$J$161*(C6)=$J$162*(C6)=$J$163*(C6)=$J$164*(C6)=$J$165*(C6)=$J$166*(C6)=$J$167*(C6)=$J$168*(C6)=$J$169*(C6)=$J$170*(C6)=$J$171*(C6)=$J$172*(C6)=$J$173*(C6)=$J$174*(C6)=$J$175*(C6)=$J$176*(C6)=$J$177*(C6)=$J$178*(C6)=$J$179*(C6)=$J$180*(C6)=$J$181*(C6)=$J$182*(C6)=$J$183*(C6)=$J$184*(C6)=$J$185*(C6)=$J$186*(C6)=$J$187*(C6)=$J$188*(C6)=$J$189*(C6)=$J$190</formula>
    </cfRule>
    <cfRule type="expression" dxfId="186" priority="3" stopIfTrue="1">
      <formula>OR((C6)=$J$109,(C6)=$J$110,(C6)=$J$111,(C6)=$J$112,(C6)=$J$113,(C6)=$J$114,(C6)=$J$115,(C6)=$J$116,(C6)=$J$117,(C6)=$J$118,(C6)=$J$119,(C6)=$J$120,(C6)=$J$121,(C6)=$J$122,(C6)=$J$123,(C6)=$J$124,(C6)=$J$125)</formula>
    </cfRule>
    <cfRule type="expression" dxfId="185" priority="5" stopIfTrue="1">
      <formula>"OR((C6)=$J$88,(C6)=$J$89,(C6)=$J$90,(C6)=$J$91,(C6)=$J$92,(C6)=$J$93,(C6)=$J$94,(C6)=$J$95,(C6)=$J$96,(C6)=$J$97,(C6)=$J$98,(C6)=$J$99,(C6)=$J$100,(C6)=$J$101,(C6)=$J$102,(C6)=$J$103,(C6)=$J$104)"</formula>
    </cfRule>
    <cfRule type="expression" dxfId="184" priority="8" stopIfTrue="1">
      <formula>OR((C6)=$J$78,(C6)=$J$79,(C6)=$J$80,(C6)=$J$81,(C6)=$J$82,(C6)=$J$83,(C6)=$J$84)</formula>
    </cfRule>
    <cfRule type="expression" dxfId="183" priority="28" stopIfTrue="1">
      <formula>OR((C7)=$D$78,(C7)=$D$79,(C7)=$D$80,(C7)=$D$81,(C7)=$D$82,(C7)=$D$83,(C7)=$D$83,(C7)=$D$84)</formula>
    </cfRule>
    <cfRule type="expression" dxfId="182" priority="29" stopIfTrue="1">
      <formula>OR((C7)=$D$64,(C7)=$D$65,(C7)=$D$66,(C7)=$D$67,(C7)=$D$68,(C7)=$D$69,(C7)=$D$70,(C7)=$D$71,(C7)=$D$72)</formula>
    </cfRule>
    <cfRule type="expression" dxfId="181" priority="30" stopIfTrue="1">
      <formula>IF(OR((C6)="S",(C6)="D"),1,0)</formula>
    </cfRule>
  </conditionalFormatting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2:AM190"/>
  <sheetViews>
    <sheetView workbookViewId="0">
      <selection activeCell="AJ11" sqref="AJ11"/>
    </sheetView>
  </sheetViews>
  <sheetFormatPr baseColWidth="10" defaultColWidth="8.7265625" defaultRowHeight="14.5"/>
  <cols>
    <col min="1" max="1" width="10.81640625" bestFit="1" customWidth="1"/>
    <col min="2" max="2" width="11.54296875" bestFit="1" customWidth="1"/>
    <col min="3" max="33" width="5.453125" customWidth="1"/>
    <col min="35" max="38" width="5.453125" customWidth="1"/>
  </cols>
  <sheetData>
    <row r="2" spans="1:39">
      <c r="C2" s="15"/>
      <c r="D2" t="s">
        <v>39</v>
      </c>
      <c r="H2" s="19"/>
      <c r="I2" t="s">
        <v>40</v>
      </c>
    </row>
    <row r="3" spans="1:39">
      <c r="C3" s="18"/>
      <c r="D3" t="s">
        <v>38</v>
      </c>
      <c r="H3" s="20"/>
      <c r="I3" t="s">
        <v>41</v>
      </c>
    </row>
    <row r="4" spans="1:39">
      <c r="A4" s="5"/>
      <c r="B4" s="6">
        <f>DATE(Info!B$4,7,1)</f>
        <v>43282</v>
      </c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</row>
    <row r="5" spans="1:39">
      <c r="A5" s="5"/>
      <c r="B5" s="5"/>
      <c r="C5" s="9" t="str">
        <f>INDEX({"D";"L";"M";"M";"J";"V";"S"},WEEKDAY(C6))</f>
        <v>D</v>
      </c>
      <c r="D5" s="9" t="str">
        <f>INDEX({"D";"L";"M";"M";"J";"V";"S"},WEEKDAY(D6))</f>
        <v>L</v>
      </c>
      <c r="E5" s="9" t="str">
        <f>INDEX({"D";"L";"M";"M";"J";"V";"S"},WEEKDAY(E6))</f>
        <v>M</v>
      </c>
      <c r="F5" s="9" t="str">
        <f>INDEX({"D";"L";"M";"M";"J";"V";"S"},WEEKDAY(F6))</f>
        <v>M</v>
      </c>
      <c r="G5" s="9" t="str">
        <f>INDEX({"D";"L";"M";"M";"J";"V";"S"},WEEKDAY(G6))</f>
        <v>J</v>
      </c>
      <c r="H5" s="9" t="str">
        <f>INDEX({"D";"L";"M";"M";"J";"V";"S"},WEEKDAY(H6))</f>
        <v>V</v>
      </c>
      <c r="I5" s="9" t="str">
        <f>INDEX({"D";"L";"M";"M";"J";"V";"S"},WEEKDAY(I6))</f>
        <v>S</v>
      </c>
      <c r="J5" s="9" t="str">
        <f>INDEX({"D";"L";"M";"M";"J";"V";"S"},WEEKDAY(J6))</f>
        <v>D</v>
      </c>
      <c r="K5" s="9" t="str">
        <f>INDEX({"D";"L";"M";"M";"J";"V";"S"},WEEKDAY(K6))</f>
        <v>L</v>
      </c>
      <c r="L5" s="9" t="str">
        <f>INDEX({"D";"L";"M";"M";"J";"V";"S"},WEEKDAY(L6))</f>
        <v>M</v>
      </c>
      <c r="M5" s="9" t="str">
        <f>INDEX({"D";"L";"M";"M";"J";"V";"S"},WEEKDAY(M6))</f>
        <v>M</v>
      </c>
      <c r="N5" s="9" t="str">
        <f>INDEX({"D";"L";"M";"M";"J";"V";"S"},WEEKDAY(N6))</f>
        <v>J</v>
      </c>
      <c r="O5" s="9" t="str">
        <f>INDEX({"D";"L";"M";"M";"J";"V";"S"},WEEKDAY(O6))</f>
        <v>V</v>
      </c>
      <c r="P5" s="9" t="str">
        <f>INDEX({"D";"L";"M";"M";"J";"V";"S"},WEEKDAY(P6))</f>
        <v>S</v>
      </c>
      <c r="Q5" s="9" t="str">
        <f>INDEX({"D";"L";"M";"M";"J";"V";"S"},WEEKDAY(Q6))</f>
        <v>D</v>
      </c>
      <c r="R5" s="9" t="str">
        <f>INDEX({"D";"L";"M";"M";"J";"V";"S"},WEEKDAY(R6))</f>
        <v>L</v>
      </c>
      <c r="S5" s="9" t="str">
        <f>INDEX({"D";"L";"M";"M";"J";"V";"S"},WEEKDAY(S6))</f>
        <v>M</v>
      </c>
      <c r="T5" s="9" t="str">
        <f>INDEX({"D";"L";"M";"M";"J";"V";"S"},WEEKDAY(T6))</f>
        <v>M</v>
      </c>
      <c r="U5" s="9" t="str">
        <f>INDEX({"D";"L";"M";"M";"J";"V";"S"},WEEKDAY(U6))</f>
        <v>J</v>
      </c>
      <c r="V5" s="9" t="str">
        <f>INDEX({"D";"L";"M";"M";"J";"V";"S"},WEEKDAY(V6))</f>
        <v>V</v>
      </c>
      <c r="W5" s="9" t="str">
        <f>INDEX({"D";"L";"M";"M";"J";"V";"S"},WEEKDAY(W6))</f>
        <v>S</v>
      </c>
      <c r="X5" s="9" t="str">
        <f>INDEX({"D";"L";"M";"M";"J";"V";"S"},WEEKDAY(X6))</f>
        <v>D</v>
      </c>
      <c r="Y5" s="9" t="str">
        <f>INDEX({"D";"L";"M";"M";"J";"V";"S"},WEEKDAY(Y6))</f>
        <v>L</v>
      </c>
      <c r="Z5" s="9" t="str">
        <f>INDEX({"D";"L";"M";"M";"J";"V";"S"},WEEKDAY(Z6))</f>
        <v>M</v>
      </c>
      <c r="AA5" s="9" t="str">
        <f>INDEX({"D";"L";"M";"M";"J";"V";"S"},WEEKDAY(AA6))</f>
        <v>M</v>
      </c>
      <c r="AB5" s="9" t="str">
        <f>INDEX({"D";"L";"M";"M";"J";"V";"S"},WEEKDAY(AB6))</f>
        <v>J</v>
      </c>
      <c r="AC5" s="9" t="str">
        <f>INDEX({"D";"L";"M";"M";"J";"V";"S"},WEEKDAY(AC6))</f>
        <v>V</v>
      </c>
      <c r="AD5" s="9" t="str">
        <f>INDEX({"D";"L";"M";"M";"J";"V";"S"},WEEKDAY(AD6))</f>
        <v>S</v>
      </c>
      <c r="AE5" s="9" t="str">
        <f>INDEX({"D";"L";"M";"M";"J";"V";"S"},WEEKDAY(AE6))</f>
        <v>D</v>
      </c>
      <c r="AF5" s="9" t="str">
        <f>INDEX({"D";"L";"M";"M";"J";"V";"S"},WEEKDAY(AF6))</f>
        <v>L</v>
      </c>
      <c r="AG5" s="9" t="str">
        <f>INDEX({"D";"L";"M";"M";"J";"V";"S"},WEEKDAY(AG6))</f>
        <v>M</v>
      </c>
      <c r="AH5" s="5" t="s">
        <v>17</v>
      </c>
      <c r="AI5" s="5"/>
      <c r="AJ5" s="5"/>
      <c r="AK5" s="5"/>
      <c r="AL5" s="5"/>
      <c r="AM5" s="5"/>
    </row>
    <row r="6" spans="1:39">
      <c r="A6" s="5"/>
      <c r="B6" s="5"/>
      <c r="C6" s="8">
        <f>B4</f>
        <v>43282</v>
      </c>
      <c r="D6" s="8">
        <f>C6+1</f>
        <v>43283</v>
      </c>
      <c r="E6" s="8">
        <f t="shared" ref="E6:AG6" si="0">D6+1</f>
        <v>43284</v>
      </c>
      <c r="F6" s="8">
        <f t="shared" si="0"/>
        <v>43285</v>
      </c>
      <c r="G6" s="8">
        <f t="shared" si="0"/>
        <v>43286</v>
      </c>
      <c r="H6" s="8">
        <f t="shared" si="0"/>
        <v>43287</v>
      </c>
      <c r="I6" s="8">
        <f t="shared" si="0"/>
        <v>43288</v>
      </c>
      <c r="J6" s="8">
        <f t="shared" si="0"/>
        <v>43289</v>
      </c>
      <c r="K6" s="8">
        <f t="shared" si="0"/>
        <v>43290</v>
      </c>
      <c r="L6" s="8">
        <f t="shared" si="0"/>
        <v>43291</v>
      </c>
      <c r="M6" s="8">
        <f t="shared" si="0"/>
        <v>43292</v>
      </c>
      <c r="N6" s="8">
        <f t="shared" si="0"/>
        <v>43293</v>
      </c>
      <c r="O6" s="8">
        <f t="shared" si="0"/>
        <v>43294</v>
      </c>
      <c r="P6" s="8">
        <f t="shared" si="0"/>
        <v>43295</v>
      </c>
      <c r="Q6" s="8">
        <f t="shared" si="0"/>
        <v>43296</v>
      </c>
      <c r="R6" s="8">
        <f t="shared" si="0"/>
        <v>43297</v>
      </c>
      <c r="S6" s="8">
        <f t="shared" si="0"/>
        <v>43298</v>
      </c>
      <c r="T6" s="8">
        <f t="shared" si="0"/>
        <v>43299</v>
      </c>
      <c r="U6" s="8">
        <f t="shared" si="0"/>
        <v>43300</v>
      </c>
      <c r="V6" s="8">
        <f t="shared" si="0"/>
        <v>43301</v>
      </c>
      <c r="W6" s="8">
        <f t="shared" si="0"/>
        <v>43302</v>
      </c>
      <c r="X6" s="8">
        <f t="shared" si="0"/>
        <v>43303</v>
      </c>
      <c r="Y6" s="8">
        <f t="shared" si="0"/>
        <v>43304</v>
      </c>
      <c r="Z6" s="8">
        <f t="shared" si="0"/>
        <v>43305</v>
      </c>
      <c r="AA6" s="8">
        <f t="shared" si="0"/>
        <v>43306</v>
      </c>
      <c r="AB6" s="8">
        <f t="shared" si="0"/>
        <v>43307</v>
      </c>
      <c r="AC6" s="8">
        <f t="shared" si="0"/>
        <v>43308</v>
      </c>
      <c r="AD6" s="8">
        <f t="shared" si="0"/>
        <v>43309</v>
      </c>
      <c r="AE6" s="8">
        <f t="shared" si="0"/>
        <v>43310</v>
      </c>
      <c r="AF6" s="8">
        <f t="shared" si="0"/>
        <v>43311</v>
      </c>
      <c r="AG6" s="8">
        <f t="shared" si="0"/>
        <v>43312</v>
      </c>
      <c r="AH6" s="5"/>
      <c r="AI6" s="5"/>
      <c r="AJ6" s="5"/>
      <c r="AK6" s="5"/>
      <c r="AL6" s="5"/>
      <c r="AM6" s="5"/>
    </row>
    <row r="7" spans="1:39" ht="6" customHeight="1">
      <c r="A7" s="5"/>
      <c r="B7" s="5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5"/>
      <c r="AI7" s="5"/>
      <c r="AJ7" s="5"/>
      <c r="AK7" s="5"/>
      <c r="AL7" s="5"/>
      <c r="AM7" s="5"/>
    </row>
    <row r="8" spans="1:39" ht="6" customHeight="1">
      <c r="A8" s="5"/>
      <c r="B8" s="5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5"/>
      <c r="AI8" s="5"/>
      <c r="AJ8" s="5"/>
      <c r="AK8" s="5"/>
      <c r="AL8" s="5"/>
      <c r="AM8" s="5"/>
    </row>
    <row r="9" spans="1:39">
      <c r="A9" s="9" t="s">
        <v>18</v>
      </c>
      <c r="B9" s="33" t="s">
        <v>24</v>
      </c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33">
        <f>AL9+AL10+AL11</f>
        <v>0</v>
      </c>
      <c r="AI9" s="5" t="s">
        <v>21</v>
      </c>
      <c r="AJ9" s="5">
        <f>COUNTIF(C9:AG11,"P")</f>
        <v>0</v>
      </c>
      <c r="AK9" s="5">
        <f>VLOOKUP(B9,Données!B$7:E25,2,FALSE)</f>
        <v>16</v>
      </c>
      <c r="AL9" s="5">
        <f>AJ9*AK9</f>
        <v>0</v>
      </c>
      <c r="AM9" s="5"/>
    </row>
    <row r="10" spans="1:39">
      <c r="A10" s="9" t="s">
        <v>19</v>
      </c>
      <c r="B10" s="33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33"/>
      <c r="AI10" s="5" t="s">
        <v>22</v>
      </c>
      <c r="AJ10" s="5">
        <f>COUNTIF(C9:AG11,"G")</f>
        <v>0</v>
      </c>
      <c r="AK10" s="5">
        <f>VLOOKUP(B9,Données!B$7:E25,4,FALSE)</f>
        <v>25</v>
      </c>
      <c r="AL10" s="5">
        <f t="shared" ref="AL10:AL11" si="1">AJ10*AK10</f>
        <v>0</v>
      </c>
      <c r="AM10" s="5"/>
    </row>
    <row r="11" spans="1:39" ht="15" thickBot="1">
      <c r="A11" s="11" t="s">
        <v>20</v>
      </c>
      <c r="B11" s="34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34"/>
      <c r="AI11" s="5" t="s">
        <v>23</v>
      </c>
      <c r="AJ11" s="5">
        <f>COUNTIF(C9:AG11,"V")</f>
        <v>0</v>
      </c>
      <c r="AK11" s="5">
        <f>VLOOKUP(B9,Données!B$7:E25,3,FALSE)</f>
        <v>13</v>
      </c>
      <c r="AL11" s="5">
        <f t="shared" si="1"/>
        <v>0</v>
      </c>
      <c r="AM11" s="5"/>
    </row>
    <row r="12" spans="1:39">
      <c r="A12" s="13" t="s">
        <v>18</v>
      </c>
      <c r="B12" s="32" t="s">
        <v>25</v>
      </c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32">
        <f>AL12+AL13+AL14</f>
        <v>0</v>
      </c>
      <c r="AI12" s="5" t="s">
        <v>21</v>
      </c>
      <c r="AJ12" s="5">
        <f>COUNTIF(C12:AG14,"P")</f>
        <v>0</v>
      </c>
      <c r="AK12" s="5">
        <f>VLOOKUP(B12,Données!B$7:E25,2,FALSE)</f>
        <v>17</v>
      </c>
      <c r="AL12" s="5">
        <f>AJ12*AK12</f>
        <v>0</v>
      </c>
      <c r="AM12" s="5"/>
    </row>
    <row r="13" spans="1:39">
      <c r="A13" s="9" t="s">
        <v>19</v>
      </c>
      <c r="B13" s="33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33"/>
      <c r="AI13" s="5" t="s">
        <v>22</v>
      </c>
      <c r="AJ13" s="5">
        <f>COUNTIF(C12:AG14,"G")</f>
        <v>0</v>
      </c>
      <c r="AK13" s="5">
        <f>VLOOKUP(B12,Données!B$7:E28,3,FALSE)</f>
        <v>14</v>
      </c>
      <c r="AL13" s="5">
        <f t="shared" ref="AL13:AL14" si="2">AJ13*AK13</f>
        <v>0</v>
      </c>
      <c r="AM13" s="5"/>
    </row>
    <row r="14" spans="1:39" ht="15" thickBot="1">
      <c r="A14" s="11" t="s">
        <v>20</v>
      </c>
      <c r="B14" s="34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34"/>
      <c r="AI14" s="5" t="s">
        <v>23</v>
      </c>
      <c r="AJ14" s="5">
        <f>COUNTIF(C12:AG14,"V")</f>
        <v>0</v>
      </c>
      <c r="AK14" s="5">
        <f>VLOOKUP(B12,Données!B$7:E28,4,FALSE)</f>
        <v>20</v>
      </c>
      <c r="AL14" s="5">
        <f t="shared" si="2"/>
        <v>0</v>
      </c>
      <c r="AM14" s="5"/>
    </row>
    <row r="15" spans="1:39">
      <c r="A15" s="13" t="s">
        <v>18</v>
      </c>
      <c r="B15" s="32" t="s">
        <v>26</v>
      </c>
      <c r="C15" s="13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32">
        <f>AL12+AL13+AL14</f>
        <v>0</v>
      </c>
      <c r="AI15" s="5" t="s">
        <v>21</v>
      </c>
      <c r="AJ15" s="5">
        <f>COUNTIF(C15:AG17,"P")</f>
        <v>0</v>
      </c>
      <c r="AK15" s="5">
        <f>VLOOKUP(B15,Données!B$7:E31,2,FALSE)</f>
        <v>16</v>
      </c>
      <c r="AL15" s="5">
        <f>AJ15*AK15</f>
        <v>0</v>
      </c>
      <c r="AM15" s="5"/>
    </row>
    <row r="16" spans="1:39">
      <c r="A16" s="9" t="s">
        <v>19</v>
      </c>
      <c r="B16" s="33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33"/>
      <c r="AI16" s="5" t="s">
        <v>22</v>
      </c>
      <c r="AJ16" s="5">
        <f>COUNTIF(C15:AG17,"G")</f>
        <v>0</v>
      </c>
      <c r="AK16" s="5">
        <f>VLOOKUP(B15,Données!B$7:E31,3,FALSE)</f>
        <v>12</v>
      </c>
      <c r="AL16" s="5">
        <f>AJ16*AK16</f>
        <v>0</v>
      </c>
      <c r="AM16" s="5"/>
    </row>
    <row r="17" spans="1:39" ht="15" thickBot="1">
      <c r="A17" s="11" t="s">
        <v>20</v>
      </c>
      <c r="B17" s="34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34"/>
      <c r="AI17" s="5" t="s">
        <v>23</v>
      </c>
      <c r="AJ17" s="5">
        <f>COUNTIF(C15:AG17,"V")</f>
        <v>0</v>
      </c>
      <c r="AK17" s="5">
        <f>VLOOKUP(B15,Données!B$7:E31,4,FALSE)</f>
        <v>23</v>
      </c>
      <c r="AL17" s="5">
        <f>AJ17*AK17</f>
        <v>0</v>
      </c>
      <c r="AM17" s="5"/>
    </row>
    <row r="18" spans="1:39">
      <c r="A18" s="13" t="s">
        <v>18</v>
      </c>
      <c r="B18" s="32" t="s">
        <v>27</v>
      </c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32">
        <f>AL12+AL13+AL14</f>
        <v>0</v>
      </c>
      <c r="AI18" s="5" t="s">
        <v>21</v>
      </c>
      <c r="AJ18" s="5">
        <f>COUNTIF(C18:AG20,"P")</f>
        <v>0</v>
      </c>
      <c r="AK18" s="5">
        <f>VLOOKUP(B18,Données!B$7:E31,2,FALSE)</f>
        <v>17</v>
      </c>
      <c r="AL18" s="5">
        <f t="shared" ref="AL18" si="3">AJ18*AK18</f>
        <v>0</v>
      </c>
      <c r="AM18" s="5"/>
    </row>
    <row r="19" spans="1:39">
      <c r="A19" s="9" t="s">
        <v>19</v>
      </c>
      <c r="B19" s="33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33"/>
      <c r="AI19" s="5" t="s">
        <v>22</v>
      </c>
      <c r="AJ19" s="5">
        <f>COUNTIF(C18:AG20,"G")</f>
        <v>0</v>
      </c>
      <c r="AK19" s="5">
        <f>VLOOKUP(B18,Données!B$7:E34,3,FALSE)</f>
        <v>18</v>
      </c>
      <c r="AL19" s="5">
        <f>AJ19*AK19</f>
        <v>0</v>
      </c>
      <c r="AM19" s="5"/>
    </row>
    <row r="20" spans="1:39" ht="15" thickBot="1">
      <c r="A20" s="11" t="s">
        <v>20</v>
      </c>
      <c r="B20" s="34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34"/>
      <c r="AI20" s="5" t="s">
        <v>23</v>
      </c>
      <c r="AJ20" s="5">
        <f>COUNTIF(C18:AG20,"V")</f>
        <v>0</v>
      </c>
      <c r="AK20" s="5">
        <f>VLOOKUP(B18,Données!B$7:E34,4,FALSE)</f>
        <v>19</v>
      </c>
      <c r="AL20" s="5">
        <f t="shared" ref="AL20" si="4">AJ20*AK20</f>
        <v>0</v>
      </c>
      <c r="AM20" s="5"/>
    </row>
    <row r="21" spans="1:39">
      <c r="A21" s="13" t="s">
        <v>18</v>
      </c>
      <c r="B21" s="32" t="s">
        <v>28</v>
      </c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32">
        <f>AL15+AL16+AL18</f>
        <v>0</v>
      </c>
      <c r="AI21" s="5" t="s">
        <v>21</v>
      </c>
      <c r="AJ21" s="5">
        <f>COUNTIF(C27:AG29,"P")</f>
        <v>0</v>
      </c>
      <c r="AK21" s="5">
        <f>VLOOKUP(B21,Données!B$7:E37,2,FALSE)</f>
        <v>17</v>
      </c>
      <c r="AL21" s="5">
        <f>AJ21*AK21</f>
        <v>0</v>
      </c>
      <c r="AM21" s="5"/>
    </row>
    <row r="22" spans="1:39">
      <c r="A22" s="9" t="s">
        <v>19</v>
      </c>
      <c r="B22" s="33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  <c r="AF22" s="9"/>
      <c r="AG22" s="9"/>
      <c r="AH22" s="33"/>
      <c r="AI22" s="5" t="s">
        <v>22</v>
      </c>
      <c r="AJ22" s="5">
        <f>COUNTIF(C27:AG29,"G")</f>
        <v>0</v>
      </c>
      <c r="AK22" s="5">
        <f>VLOOKUP(B21,Données!B$7:E37,3,FALSE)</f>
        <v>5</v>
      </c>
      <c r="AL22" s="5">
        <f t="shared" ref="AL22:AL53" si="5">AJ22*AK22</f>
        <v>0</v>
      </c>
      <c r="AM22" s="5"/>
    </row>
    <row r="23" spans="1:39" ht="15" thickBot="1">
      <c r="A23" s="11" t="s">
        <v>20</v>
      </c>
      <c r="B23" s="34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34"/>
      <c r="AI23" s="5" t="s">
        <v>23</v>
      </c>
      <c r="AJ23" s="5">
        <f>COUNTIF(C27:AG29,"V")</f>
        <v>0</v>
      </c>
      <c r="AK23" s="5">
        <f>VLOOKUP(B21,Données!B$7:E37,4,FALSE)</f>
        <v>0</v>
      </c>
      <c r="AL23" s="5">
        <f t="shared" si="5"/>
        <v>0</v>
      </c>
      <c r="AM23" s="5"/>
    </row>
    <row r="24" spans="1:39">
      <c r="A24" s="13" t="s">
        <v>18</v>
      </c>
      <c r="B24" s="32" t="s">
        <v>30</v>
      </c>
      <c r="C24" s="13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32">
        <f>AL19+AL20+AL21</f>
        <v>0</v>
      </c>
      <c r="AI24" s="5" t="s">
        <v>21</v>
      </c>
      <c r="AJ24" s="5">
        <f>COUNTIF(C24:AG26,"P")</f>
        <v>0</v>
      </c>
      <c r="AK24" s="5">
        <f>VLOOKUP(B24,Données!B$7:E38,2,FALSE)</f>
        <v>17</v>
      </c>
      <c r="AL24" s="5">
        <f t="shared" si="5"/>
        <v>0</v>
      </c>
      <c r="AM24" s="5"/>
    </row>
    <row r="25" spans="1:39">
      <c r="A25" s="9" t="s">
        <v>19</v>
      </c>
      <c r="B25" s="33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  <c r="AF25" s="9"/>
      <c r="AG25" s="9"/>
      <c r="AH25" s="33"/>
      <c r="AI25" s="5" t="s">
        <v>22</v>
      </c>
      <c r="AJ25" s="5">
        <f>COUNTIF(C24:AG26,"G")</f>
        <v>0</v>
      </c>
      <c r="AK25" s="5">
        <f>VLOOKUP(B24,Données!B$7:E39,3,FALSE)</f>
        <v>0</v>
      </c>
      <c r="AL25" s="5">
        <f t="shared" si="5"/>
        <v>0</v>
      </c>
    </row>
    <row r="26" spans="1:39" ht="15" thickBot="1">
      <c r="A26" s="11" t="s">
        <v>20</v>
      </c>
      <c r="B26" s="34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34"/>
      <c r="AI26" s="5" t="s">
        <v>23</v>
      </c>
      <c r="AJ26" s="5">
        <f>COUNTIF(C24:AG26,"V")</f>
        <v>0</v>
      </c>
      <c r="AK26" s="5">
        <f>VLOOKUP(B$24,Données!B$7:E40,4,FALSE)</f>
        <v>0</v>
      </c>
      <c r="AL26" s="5">
        <f t="shared" si="5"/>
        <v>0</v>
      </c>
    </row>
    <row r="27" spans="1:39">
      <c r="A27" s="13" t="s">
        <v>18</v>
      </c>
      <c r="B27" s="32" t="s">
        <v>31</v>
      </c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32">
        <f>AL21+AL22+AL23</f>
        <v>0</v>
      </c>
      <c r="AI27" s="5" t="s">
        <v>21</v>
      </c>
      <c r="AJ27" s="5">
        <f>COUNTIF(C27:AG29,"P")</f>
        <v>0</v>
      </c>
      <c r="AK27" s="5">
        <f>VLOOKUP(B$27,Données!B$7:E41,2,FALSE)</f>
        <v>0</v>
      </c>
      <c r="AL27" s="5">
        <f t="shared" si="5"/>
        <v>0</v>
      </c>
    </row>
    <row r="28" spans="1:39">
      <c r="A28" s="9" t="s">
        <v>19</v>
      </c>
      <c r="B28" s="33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9"/>
      <c r="AH28" s="33"/>
      <c r="AI28" s="5" t="s">
        <v>22</v>
      </c>
      <c r="AJ28" s="5">
        <f>COUNTIF(C27:AG29,"G")</f>
        <v>0</v>
      </c>
      <c r="AK28" s="5">
        <f>VLOOKUP(B$27,Données!B$7:E42,3,FALSE)</f>
        <v>0</v>
      </c>
      <c r="AL28" s="5">
        <f t="shared" si="5"/>
        <v>0</v>
      </c>
    </row>
    <row r="29" spans="1:39" ht="15" thickBot="1">
      <c r="A29" s="11" t="s">
        <v>20</v>
      </c>
      <c r="B29" s="34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34"/>
      <c r="AI29" s="5" t="s">
        <v>23</v>
      </c>
      <c r="AJ29" s="5">
        <f>COUNTIF(C27:AG29,"V")</f>
        <v>0</v>
      </c>
      <c r="AK29" s="5">
        <f>VLOOKUP(B$27,Données!B$7:E43,4,FALSE)</f>
        <v>0</v>
      </c>
      <c r="AL29" s="5">
        <f t="shared" si="5"/>
        <v>0</v>
      </c>
    </row>
    <row r="30" spans="1:39">
      <c r="A30" s="13" t="s">
        <v>18</v>
      </c>
      <c r="B30" s="32" t="s">
        <v>32</v>
      </c>
      <c r="C30" s="13"/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32">
        <f>AL24+AL25+AL26</f>
        <v>0</v>
      </c>
      <c r="AI30" s="5" t="s">
        <v>21</v>
      </c>
      <c r="AJ30" s="5">
        <f>COUNTIF(C30:AG32,"P")</f>
        <v>0</v>
      </c>
      <c r="AK30" s="5">
        <f>VLOOKUP(B$27,Données!B$7:E44,2,FALSE)</f>
        <v>0</v>
      </c>
      <c r="AL30" s="5">
        <f t="shared" si="5"/>
        <v>0</v>
      </c>
    </row>
    <row r="31" spans="1:39">
      <c r="A31" s="9" t="s">
        <v>19</v>
      </c>
      <c r="B31" s="33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9"/>
      <c r="AE31" s="9"/>
      <c r="AF31" s="9"/>
      <c r="AG31" s="9"/>
      <c r="AH31" s="33"/>
      <c r="AI31" s="5" t="s">
        <v>22</v>
      </c>
      <c r="AJ31" s="5">
        <f>COUNTIF(C30:AG32,"G")</f>
        <v>0</v>
      </c>
      <c r="AK31" s="5">
        <f>VLOOKUP(B$27,Données!B$7:E45,3,FALSE)</f>
        <v>0</v>
      </c>
      <c r="AL31" s="5">
        <f t="shared" si="5"/>
        <v>0</v>
      </c>
    </row>
    <row r="32" spans="1:39" ht="15" thickBot="1">
      <c r="A32" s="11" t="s">
        <v>20</v>
      </c>
      <c r="B32" s="34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34"/>
      <c r="AI32" s="5" t="s">
        <v>23</v>
      </c>
      <c r="AJ32" s="5">
        <f>COUNTIF(C30:AG32,"V")</f>
        <v>0</v>
      </c>
      <c r="AK32" s="5">
        <f>VLOOKUP(B$27,Données!B$7:E46,4,FALSE)</f>
        <v>0</v>
      </c>
      <c r="AL32" s="5">
        <f t="shared" si="5"/>
        <v>0</v>
      </c>
    </row>
    <row r="33" spans="1:38">
      <c r="A33" s="13" t="s">
        <v>18</v>
      </c>
      <c r="B33" s="32" t="s">
        <v>33</v>
      </c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32">
        <f>AL27+AL28+AL29</f>
        <v>0</v>
      </c>
      <c r="AI33" s="5" t="s">
        <v>21</v>
      </c>
      <c r="AJ33" s="5">
        <f>COUNTIF(C33:AG35,"P")</f>
        <v>0</v>
      </c>
      <c r="AK33" s="5">
        <f>VLOOKUP(B$27,Données!B$7:E47,2,FALSE)</f>
        <v>0</v>
      </c>
      <c r="AL33" s="5">
        <f t="shared" si="5"/>
        <v>0</v>
      </c>
    </row>
    <row r="34" spans="1:38">
      <c r="A34" s="9" t="s">
        <v>19</v>
      </c>
      <c r="B34" s="33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9"/>
      <c r="AC34" s="9"/>
      <c r="AD34" s="9"/>
      <c r="AE34" s="9"/>
      <c r="AF34" s="9"/>
      <c r="AG34" s="9"/>
      <c r="AH34" s="33"/>
      <c r="AI34" s="5" t="s">
        <v>22</v>
      </c>
      <c r="AJ34" s="5">
        <f>COUNTIF(C33:AG35,"G")</f>
        <v>0</v>
      </c>
      <c r="AK34" s="5">
        <f>VLOOKUP(B$27,Données!B$7:E48,3,FALSE)</f>
        <v>0</v>
      </c>
      <c r="AL34" s="5">
        <f t="shared" si="5"/>
        <v>0</v>
      </c>
    </row>
    <row r="35" spans="1:38" ht="15" thickBot="1">
      <c r="A35" s="11" t="s">
        <v>20</v>
      </c>
      <c r="B35" s="34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34"/>
      <c r="AI35" s="5" t="s">
        <v>23</v>
      </c>
      <c r="AJ35" s="5">
        <f>COUNTIF(C33:AG35,"V")</f>
        <v>0</v>
      </c>
      <c r="AK35" s="5">
        <f>VLOOKUP(B$27,Données!B$7:E49,4,FALSE)</f>
        <v>0</v>
      </c>
      <c r="AL35" s="5">
        <f t="shared" si="5"/>
        <v>0</v>
      </c>
    </row>
    <row r="36" spans="1:38">
      <c r="A36" s="13" t="s">
        <v>18</v>
      </c>
      <c r="B36" s="32" t="s">
        <v>34</v>
      </c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32">
        <f>AL30+AL31+AL32</f>
        <v>0</v>
      </c>
      <c r="AI36" s="5" t="s">
        <v>21</v>
      </c>
      <c r="AJ36" s="5">
        <f>COUNTIF(C36:AG38,"P")</f>
        <v>0</v>
      </c>
      <c r="AK36" s="5">
        <f>VLOOKUP(B$27,Données!B$7:E50,2,FALSE)</f>
        <v>0</v>
      </c>
      <c r="AL36" s="5">
        <f t="shared" si="5"/>
        <v>0</v>
      </c>
    </row>
    <row r="37" spans="1:38">
      <c r="A37" s="9" t="s">
        <v>19</v>
      </c>
      <c r="B37" s="33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9"/>
      <c r="AC37" s="9"/>
      <c r="AD37" s="9"/>
      <c r="AE37" s="9"/>
      <c r="AF37" s="9"/>
      <c r="AG37" s="9"/>
      <c r="AH37" s="33"/>
      <c r="AI37" s="5" t="s">
        <v>22</v>
      </c>
      <c r="AJ37" s="5">
        <f>COUNTIF(C36:AG38,"G")</f>
        <v>0</v>
      </c>
      <c r="AK37" s="5">
        <f>VLOOKUP(B$27,Données!B$7:E51,3,FALSE)</f>
        <v>0</v>
      </c>
      <c r="AL37" s="5">
        <f t="shared" si="5"/>
        <v>0</v>
      </c>
    </row>
    <row r="38" spans="1:38" ht="15" thickBot="1">
      <c r="A38" s="11" t="s">
        <v>20</v>
      </c>
      <c r="B38" s="34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34"/>
      <c r="AI38" s="5" t="s">
        <v>23</v>
      </c>
      <c r="AJ38" s="5">
        <f>COUNTIF(C36:AG38,"V")</f>
        <v>0</v>
      </c>
      <c r="AK38" s="5">
        <f>VLOOKUP(B$27,Données!B$7:E52,4,FALSE)</f>
        <v>0</v>
      </c>
      <c r="AL38" s="5">
        <f t="shared" si="5"/>
        <v>0</v>
      </c>
    </row>
    <row r="39" spans="1:38">
      <c r="A39" s="13" t="s">
        <v>18</v>
      </c>
      <c r="B39" s="32" t="s">
        <v>29</v>
      </c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32">
        <f>AL33+AL34+AL35</f>
        <v>0</v>
      </c>
      <c r="AI39" s="5" t="s">
        <v>21</v>
      </c>
      <c r="AJ39" s="5">
        <f>COUNTIF(C39:AG41,"P")</f>
        <v>0</v>
      </c>
      <c r="AK39" s="5">
        <f>VLOOKUP(B$27,Données!B$7:E53,2,FALSE)</f>
        <v>0</v>
      </c>
      <c r="AL39" s="5">
        <f t="shared" si="5"/>
        <v>0</v>
      </c>
    </row>
    <row r="40" spans="1:38">
      <c r="A40" s="9" t="s">
        <v>19</v>
      </c>
      <c r="B40" s="33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  <c r="AA40" s="9"/>
      <c r="AB40" s="9"/>
      <c r="AC40" s="9"/>
      <c r="AD40" s="9"/>
      <c r="AE40" s="9"/>
      <c r="AF40" s="9"/>
      <c r="AG40" s="9"/>
      <c r="AH40" s="33"/>
      <c r="AI40" s="5" t="s">
        <v>22</v>
      </c>
      <c r="AJ40" s="5">
        <f>COUNTIF(C39:AG41,"G")</f>
        <v>0</v>
      </c>
      <c r="AK40" s="5">
        <f>VLOOKUP(B$27,Données!B$7:E54,3,FALSE)</f>
        <v>0</v>
      </c>
      <c r="AL40" s="5">
        <f t="shared" si="5"/>
        <v>0</v>
      </c>
    </row>
    <row r="41" spans="1:38" ht="15" thickBot="1">
      <c r="A41" s="11" t="s">
        <v>20</v>
      </c>
      <c r="B41" s="34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  <c r="AH41" s="34"/>
      <c r="AI41" s="5" t="s">
        <v>23</v>
      </c>
      <c r="AJ41" s="5">
        <f>COUNTIF(C39:AG41,"V")</f>
        <v>0</v>
      </c>
      <c r="AK41" s="5">
        <f>VLOOKUP(B$27,Données!B$7:E55,4,FALSE)</f>
        <v>0</v>
      </c>
      <c r="AL41" s="5">
        <f t="shared" si="5"/>
        <v>0</v>
      </c>
    </row>
    <row r="42" spans="1:38">
      <c r="A42" s="13" t="s">
        <v>18</v>
      </c>
      <c r="B42" s="32" t="s">
        <v>16</v>
      </c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32">
        <f>AL36+AL37+AL38</f>
        <v>0</v>
      </c>
      <c r="AI42" s="5" t="s">
        <v>21</v>
      </c>
      <c r="AJ42" s="5">
        <f>COUNTIF(C42:AG44,"P")</f>
        <v>0</v>
      </c>
      <c r="AK42" s="5">
        <f>VLOOKUP(B$27,Données!B$7:E56,2,FALSE)</f>
        <v>0</v>
      </c>
      <c r="AL42" s="5">
        <f t="shared" si="5"/>
        <v>0</v>
      </c>
    </row>
    <row r="43" spans="1:38">
      <c r="A43" s="9" t="s">
        <v>19</v>
      </c>
      <c r="B43" s="33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  <c r="AA43" s="9"/>
      <c r="AB43" s="9"/>
      <c r="AC43" s="9"/>
      <c r="AD43" s="9"/>
      <c r="AE43" s="9"/>
      <c r="AF43" s="9"/>
      <c r="AG43" s="9"/>
      <c r="AH43" s="33"/>
      <c r="AI43" s="5" t="s">
        <v>22</v>
      </c>
      <c r="AJ43" s="5">
        <f>COUNTIF(C42:AG44,"G")</f>
        <v>0</v>
      </c>
      <c r="AK43" s="5">
        <f>VLOOKUP(B$27,Données!B$7:E57,3,FALSE)</f>
        <v>0</v>
      </c>
      <c r="AL43" s="5">
        <f t="shared" si="5"/>
        <v>0</v>
      </c>
    </row>
    <row r="44" spans="1:38" ht="15" thickBot="1">
      <c r="A44" s="11" t="s">
        <v>20</v>
      </c>
      <c r="B44" s="34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34"/>
      <c r="AI44" s="5" t="s">
        <v>23</v>
      </c>
      <c r="AJ44" s="5">
        <f>COUNTIF(C42:AG44,"V")</f>
        <v>0</v>
      </c>
      <c r="AK44" s="5">
        <f>VLOOKUP(B$27,Données!B$7:E58,4,FALSE)</f>
        <v>0</v>
      </c>
      <c r="AL44" s="5">
        <f t="shared" si="5"/>
        <v>0</v>
      </c>
    </row>
    <row r="45" spans="1:38">
      <c r="A45" s="13" t="s">
        <v>18</v>
      </c>
      <c r="B45" s="32" t="s">
        <v>35</v>
      </c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32">
        <f>AL39+AL40+AL41</f>
        <v>0</v>
      </c>
      <c r="AI45" s="5" t="s">
        <v>21</v>
      </c>
      <c r="AJ45" s="5">
        <f>COUNTIF(C45:AG47,"P")</f>
        <v>0</v>
      </c>
      <c r="AK45" s="5">
        <f>VLOOKUP(B$27,Données!B$7:E59,2,FALSE)</f>
        <v>0</v>
      </c>
      <c r="AL45" s="5">
        <f t="shared" si="5"/>
        <v>0</v>
      </c>
    </row>
    <row r="46" spans="1:38">
      <c r="A46" s="9" t="s">
        <v>19</v>
      </c>
      <c r="B46" s="33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  <c r="AB46" s="9"/>
      <c r="AC46" s="9"/>
      <c r="AD46" s="9"/>
      <c r="AE46" s="9"/>
      <c r="AF46" s="9"/>
      <c r="AG46" s="9"/>
      <c r="AH46" s="33"/>
      <c r="AI46" s="5" t="s">
        <v>22</v>
      </c>
      <c r="AJ46" s="5">
        <f>COUNTIF(C45:AG47,"G")</f>
        <v>0</v>
      </c>
      <c r="AK46" s="5">
        <f>VLOOKUP(B$27,Données!B$7:E60,3,FALSE)</f>
        <v>0</v>
      </c>
      <c r="AL46" s="5">
        <f t="shared" si="5"/>
        <v>0</v>
      </c>
    </row>
    <row r="47" spans="1:38" ht="15" thickBot="1">
      <c r="A47" s="11" t="s">
        <v>20</v>
      </c>
      <c r="B47" s="34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34"/>
      <c r="AI47" s="5" t="s">
        <v>23</v>
      </c>
      <c r="AJ47" s="5">
        <f>COUNTIF(C45:AG47,"V")</f>
        <v>0</v>
      </c>
      <c r="AK47" s="5">
        <f>VLOOKUP(B$27,Données!B$7:E61,4,FALSE)</f>
        <v>0</v>
      </c>
      <c r="AL47" s="5">
        <f t="shared" si="5"/>
        <v>0</v>
      </c>
    </row>
    <row r="48" spans="1:38">
      <c r="A48" s="13" t="s">
        <v>18</v>
      </c>
      <c r="B48" s="32" t="s">
        <v>36</v>
      </c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32">
        <f>AL42+AL43+AL44</f>
        <v>0</v>
      </c>
      <c r="AI48" s="5" t="s">
        <v>21</v>
      </c>
      <c r="AJ48" s="5">
        <f>COUNTIF(C48:AG50,"P")</f>
        <v>0</v>
      </c>
      <c r="AK48" s="5">
        <f>VLOOKUP(B$27,Données!B$7:E62,2,FALSE)</f>
        <v>0</v>
      </c>
      <c r="AL48" s="5">
        <f t="shared" si="5"/>
        <v>0</v>
      </c>
    </row>
    <row r="49" spans="1:38">
      <c r="A49" s="9" t="s">
        <v>19</v>
      </c>
      <c r="B49" s="33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  <c r="AA49" s="9"/>
      <c r="AB49" s="9"/>
      <c r="AC49" s="9"/>
      <c r="AD49" s="9"/>
      <c r="AE49" s="9"/>
      <c r="AF49" s="9"/>
      <c r="AG49" s="9"/>
      <c r="AH49" s="33"/>
      <c r="AI49" s="5" t="s">
        <v>22</v>
      </c>
      <c r="AJ49" s="5">
        <f>COUNTIF(C48:AG50,"G")</f>
        <v>0</v>
      </c>
      <c r="AK49" s="5">
        <f>VLOOKUP(B$27,Données!B$7:E63,3,FALSE)</f>
        <v>0</v>
      </c>
      <c r="AL49" s="5">
        <f t="shared" si="5"/>
        <v>0</v>
      </c>
    </row>
    <row r="50" spans="1:38" ht="15" thickBot="1">
      <c r="A50" s="11" t="s">
        <v>20</v>
      </c>
      <c r="B50" s="34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34"/>
      <c r="AI50" s="5" t="s">
        <v>23</v>
      </c>
      <c r="AJ50" s="5">
        <f>COUNTIF(C48:AG50,"V")</f>
        <v>0</v>
      </c>
      <c r="AK50" s="5">
        <f>VLOOKUP(B$27,Données!B$7:E64,4,FALSE)</f>
        <v>0</v>
      </c>
      <c r="AL50" s="5">
        <f t="shared" si="5"/>
        <v>0</v>
      </c>
    </row>
    <row r="51" spans="1:38">
      <c r="A51" s="13" t="s">
        <v>18</v>
      </c>
      <c r="B51" s="32" t="s">
        <v>37</v>
      </c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32">
        <f>AL45+AL46+AL47</f>
        <v>0</v>
      </c>
      <c r="AI51" s="5" t="s">
        <v>21</v>
      </c>
      <c r="AJ51" s="5">
        <f>COUNTIF(C51:AG53,"P")</f>
        <v>0</v>
      </c>
      <c r="AK51" s="5">
        <f>VLOOKUP(B$27,Données!B$7:E65,2,FALSE)</f>
        <v>0</v>
      </c>
      <c r="AL51" s="5">
        <f t="shared" si="5"/>
        <v>0</v>
      </c>
    </row>
    <row r="52" spans="1:38">
      <c r="A52" s="9" t="s">
        <v>19</v>
      </c>
      <c r="B52" s="33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  <c r="AA52" s="9"/>
      <c r="AB52" s="9"/>
      <c r="AC52" s="9"/>
      <c r="AD52" s="9"/>
      <c r="AE52" s="9"/>
      <c r="AF52" s="9"/>
      <c r="AG52" s="9"/>
      <c r="AH52" s="33"/>
      <c r="AI52" s="5" t="s">
        <v>22</v>
      </c>
      <c r="AJ52" s="5">
        <f>COUNTIF(C51:AG53,"G")</f>
        <v>0</v>
      </c>
      <c r="AK52" s="5">
        <f>VLOOKUP(B$27,Données!B$7:E66,3,FALSE)</f>
        <v>0</v>
      </c>
      <c r="AL52" s="5">
        <f t="shared" si="5"/>
        <v>0</v>
      </c>
    </row>
    <row r="53" spans="1:38">
      <c r="A53" s="9" t="s">
        <v>20</v>
      </c>
      <c r="B53" s="33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  <c r="AA53" s="9"/>
      <c r="AB53" s="9"/>
      <c r="AC53" s="9"/>
      <c r="AD53" s="9"/>
      <c r="AE53" s="9"/>
      <c r="AF53" s="9"/>
      <c r="AG53" s="9"/>
      <c r="AH53" s="33"/>
      <c r="AI53" s="5" t="s">
        <v>23</v>
      </c>
      <c r="AJ53" s="5">
        <f>COUNTIF(C51:AG53,"V")</f>
        <v>0</v>
      </c>
      <c r="AK53" s="5">
        <f>VLOOKUP(B$27,Données!B$7:E67,4,FALSE)</f>
        <v>0</v>
      </c>
      <c r="AL53" s="5">
        <f t="shared" si="5"/>
        <v>0</v>
      </c>
    </row>
    <row r="54" spans="1:38">
      <c r="A54" s="5"/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  <c r="AG54" s="5"/>
      <c r="AH54" s="5">
        <f>AH9+AH12+AH21+AH24+AH27</f>
        <v>0</v>
      </c>
    </row>
    <row r="61" spans="1:38">
      <c r="C61" s="30" t="s">
        <v>51</v>
      </c>
      <c r="D61" s="30"/>
      <c r="E61" s="30"/>
      <c r="F61" s="30"/>
      <c r="G61" s="30"/>
      <c r="H61" s="30"/>
      <c r="I61" s="30"/>
      <c r="J61" s="30"/>
      <c r="K61" s="30"/>
      <c r="L61" s="30"/>
      <c r="M61" s="30"/>
      <c r="N61" s="30"/>
      <c r="O61" s="30"/>
      <c r="P61" s="30"/>
      <c r="Q61" s="30"/>
      <c r="R61" s="30"/>
      <c r="S61" s="30"/>
      <c r="T61" s="30"/>
      <c r="U61" s="30"/>
      <c r="V61" s="30"/>
      <c r="W61" s="30"/>
      <c r="X61" s="30"/>
      <c r="Y61" s="30"/>
      <c r="Z61" s="30"/>
    </row>
    <row r="64" spans="1:38">
      <c r="D64" s="31">
        <f>Info!A11</f>
        <v>43101</v>
      </c>
      <c r="E64" s="31"/>
      <c r="F64" s="31"/>
      <c r="H64" t="str">
        <f>Info!C11</f>
        <v>Nouvel An</v>
      </c>
    </row>
    <row r="65" spans="3:39">
      <c r="D65" s="31">
        <f>Info!A12</f>
        <v>43189</v>
      </c>
      <c r="E65" s="31"/>
      <c r="F65" s="31"/>
      <c r="H65" t="str">
        <f>Info!C12</f>
        <v>Vendredi-Saint</v>
      </c>
    </row>
    <row r="66" spans="3:39">
      <c r="D66" s="31">
        <f>Info!A13</f>
        <v>43192</v>
      </c>
      <c r="E66" s="31"/>
      <c r="F66" s="31"/>
      <c r="H66" t="str">
        <f>Info!C13</f>
        <v>Lundi de Pâques</v>
      </c>
    </row>
    <row r="67" spans="3:39">
      <c r="D67" s="31">
        <f>Info!A14</f>
        <v>43230</v>
      </c>
      <c r="E67" s="31"/>
      <c r="F67" s="31"/>
      <c r="H67" t="str">
        <f>Info!C14</f>
        <v>Jeudi de l'Ascension</v>
      </c>
    </row>
    <row r="68" spans="3:39">
      <c r="D68" s="31">
        <f>Info!A15</f>
        <v>43241</v>
      </c>
      <c r="E68" s="31"/>
      <c r="F68" s="31"/>
      <c r="H68" t="str">
        <f>Info!C15</f>
        <v>Lundi de Pentecôte</v>
      </c>
    </row>
    <row r="69" spans="3:39">
      <c r="D69" s="31">
        <f>Info!A16</f>
        <v>43313</v>
      </c>
      <c r="E69" s="31"/>
      <c r="F69" s="31"/>
      <c r="H69" t="str">
        <f>Info!C16</f>
        <v>Fête Nationale</v>
      </c>
    </row>
    <row r="70" spans="3:39">
      <c r="D70" s="31">
        <f>Info!A17</f>
        <v>43349</v>
      </c>
      <c r="E70" s="31"/>
      <c r="F70" s="31"/>
      <c r="G70" s="31"/>
      <c r="H70" t="str">
        <f>Info!C17</f>
        <v>Jeûne Genevois</v>
      </c>
    </row>
    <row r="71" spans="3:39">
      <c r="D71" s="31">
        <f>Info!A18</f>
        <v>43459</v>
      </c>
      <c r="E71" s="31"/>
      <c r="F71" s="31"/>
      <c r="G71" s="31"/>
      <c r="H71" t="str">
        <f>Info!C18</f>
        <v>Noël</v>
      </c>
    </row>
    <row r="72" spans="3:39">
      <c r="D72" s="31">
        <f>Info!A19</f>
        <v>43465</v>
      </c>
      <c r="E72" s="31"/>
      <c r="F72" s="31"/>
      <c r="G72" s="31"/>
      <c r="H72" t="str">
        <f>Info!C19</f>
        <v>Restauration de la République</v>
      </c>
    </row>
    <row r="76" spans="3:39">
      <c r="C76" s="30" t="s">
        <v>52</v>
      </c>
      <c r="D76" s="30"/>
      <c r="E76" s="30"/>
      <c r="F76" s="30"/>
      <c r="G76" s="30"/>
      <c r="H76" s="30"/>
      <c r="I76" s="30"/>
      <c r="J76" s="30"/>
      <c r="K76" s="30"/>
      <c r="L76" s="30"/>
      <c r="M76" s="30"/>
      <c r="N76" s="30"/>
      <c r="O76" s="30"/>
      <c r="P76" s="30"/>
      <c r="Q76" s="30"/>
      <c r="R76" s="30"/>
      <c r="S76" s="30"/>
      <c r="T76" s="30"/>
      <c r="U76" s="30"/>
      <c r="V76" s="30"/>
      <c r="W76" s="30"/>
      <c r="X76" s="30"/>
      <c r="Y76" s="30"/>
      <c r="Z76" s="30"/>
    </row>
    <row r="77" spans="3:39">
      <c r="D77" s="30" t="s">
        <v>42</v>
      </c>
      <c r="E77" s="30"/>
      <c r="G77" t="s">
        <v>43</v>
      </c>
      <c r="J77" t="s">
        <v>44</v>
      </c>
    </row>
    <row r="78" spans="3:39">
      <c r="D78" s="29">
        <v>43101</v>
      </c>
      <c r="E78" s="29"/>
      <c r="F78" s="16"/>
      <c r="G78" s="29">
        <v>43101</v>
      </c>
      <c r="H78" s="29"/>
      <c r="I78" s="16"/>
      <c r="J78" s="29">
        <v>43101</v>
      </c>
      <c r="K78" s="29"/>
      <c r="O78" s="30" t="s">
        <v>48</v>
      </c>
      <c r="P78" s="30"/>
      <c r="Q78" s="30"/>
      <c r="R78" s="30"/>
      <c r="S78" s="30"/>
      <c r="T78" s="30"/>
      <c r="U78" s="30"/>
      <c r="V78" s="30"/>
      <c r="W78" s="30"/>
      <c r="X78" s="30"/>
      <c r="Y78" s="30"/>
      <c r="Z78" s="30"/>
      <c r="AA78" s="30"/>
      <c r="AB78" s="30"/>
      <c r="AC78" s="30"/>
      <c r="AD78" s="30"/>
      <c r="AE78" s="30"/>
      <c r="AF78" s="30"/>
      <c r="AG78" s="30"/>
      <c r="AH78" s="30"/>
      <c r="AI78" s="30"/>
      <c r="AJ78" s="30"/>
      <c r="AK78" s="30"/>
      <c r="AL78" s="30"/>
      <c r="AM78" t="s">
        <v>45</v>
      </c>
    </row>
    <row r="79" spans="3:39">
      <c r="D79" s="29">
        <v>43102</v>
      </c>
      <c r="E79" s="29"/>
      <c r="G79" s="29">
        <v>43102</v>
      </c>
      <c r="H79" s="29"/>
      <c r="J79" s="29">
        <v>43102</v>
      </c>
      <c r="K79" s="29"/>
      <c r="O79" s="30" t="s">
        <v>47</v>
      </c>
      <c r="P79" s="30"/>
      <c r="Q79" s="30"/>
      <c r="R79" s="30"/>
      <c r="S79" s="30"/>
      <c r="T79" s="30"/>
      <c r="U79" s="30"/>
      <c r="V79" s="30"/>
      <c r="W79" s="30"/>
      <c r="X79" s="30"/>
      <c r="Y79" s="30"/>
      <c r="Z79" s="30"/>
      <c r="AA79" s="30"/>
      <c r="AB79" s="30"/>
      <c r="AC79" s="30"/>
      <c r="AD79" s="30"/>
      <c r="AE79" s="30"/>
      <c r="AF79" s="30"/>
      <c r="AG79" s="30"/>
      <c r="AH79" s="30"/>
      <c r="AI79" s="30"/>
      <c r="AJ79" s="30"/>
      <c r="AK79" s="30"/>
      <c r="AL79" s="30"/>
      <c r="AM79" t="s">
        <v>46</v>
      </c>
    </row>
    <row r="80" spans="3:39">
      <c r="D80" s="29">
        <v>43103</v>
      </c>
      <c r="E80" s="29"/>
      <c r="G80" s="29">
        <v>43103</v>
      </c>
      <c r="H80" s="29"/>
      <c r="J80" s="29">
        <v>43103</v>
      </c>
      <c r="K80" s="29"/>
    </row>
    <row r="81" spans="3:38">
      <c r="D81" s="29">
        <v>43104</v>
      </c>
      <c r="E81" s="29"/>
      <c r="G81" s="29">
        <v>43104</v>
      </c>
      <c r="H81" s="29"/>
      <c r="J81" s="29">
        <v>43104</v>
      </c>
      <c r="K81" s="29"/>
    </row>
    <row r="82" spans="3:38">
      <c r="D82" s="29">
        <v>43105</v>
      </c>
      <c r="E82" s="29"/>
      <c r="G82" s="29">
        <v>43105</v>
      </c>
      <c r="H82" s="29"/>
      <c r="J82" s="29">
        <v>43105</v>
      </c>
      <c r="K82" s="29"/>
    </row>
    <row r="83" spans="3:38">
      <c r="D83" s="29">
        <v>43106</v>
      </c>
      <c r="E83" s="29"/>
      <c r="G83" s="29">
        <v>43106</v>
      </c>
      <c r="H83" s="29"/>
      <c r="J83" s="29">
        <v>43106</v>
      </c>
      <c r="K83" s="29"/>
    </row>
    <row r="84" spans="3:38">
      <c r="D84" s="29">
        <v>43107</v>
      </c>
      <c r="E84" s="29"/>
      <c r="G84" s="29">
        <v>43107</v>
      </c>
      <c r="H84" s="29"/>
      <c r="J84" s="29">
        <v>43107</v>
      </c>
      <c r="K84" s="29"/>
    </row>
    <row r="86" spans="3:38">
      <c r="C86" s="30" t="s">
        <v>53</v>
      </c>
      <c r="D86" s="30"/>
      <c r="E86" s="30"/>
      <c r="F86" s="30"/>
      <c r="G86" s="30"/>
      <c r="H86" s="30"/>
      <c r="I86" s="30"/>
      <c r="J86" s="30"/>
      <c r="K86" s="30"/>
      <c r="L86" s="30"/>
      <c r="M86" s="30"/>
      <c r="N86" s="30"/>
      <c r="O86" s="30"/>
      <c r="P86" s="30"/>
      <c r="Q86" s="30"/>
      <c r="R86" s="30"/>
      <c r="S86" s="30"/>
      <c r="T86" s="30"/>
      <c r="U86" s="30"/>
      <c r="V86" s="30"/>
      <c r="W86" s="30"/>
      <c r="X86" s="30"/>
      <c r="Y86" s="30"/>
      <c r="Z86" s="30"/>
    </row>
    <row r="87" spans="3:38">
      <c r="D87" s="30" t="s">
        <v>42</v>
      </c>
      <c r="E87" s="30"/>
      <c r="G87" t="s">
        <v>43</v>
      </c>
      <c r="J87" t="s">
        <v>44</v>
      </c>
    </row>
    <row r="88" spans="3:38">
      <c r="D88" s="29">
        <v>43143</v>
      </c>
      <c r="E88" s="29"/>
      <c r="G88" s="29">
        <v>43148</v>
      </c>
      <c r="H88" s="29"/>
      <c r="J88" s="29">
        <v>43141</v>
      </c>
      <c r="K88" s="29"/>
      <c r="O88" s="30" t="s">
        <v>49</v>
      </c>
      <c r="P88" s="30"/>
      <c r="Q88" s="30"/>
      <c r="R88" s="30"/>
      <c r="S88" s="30"/>
      <c r="T88" s="30"/>
      <c r="U88" s="30"/>
      <c r="V88" s="30"/>
      <c r="W88" s="30"/>
      <c r="X88" s="30"/>
      <c r="Y88" s="30"/>
      <c r="Z88" s="30"/>
      <c r="AA88" s="30"/>
      <c r="AB88" s="30"/>
      <c r="AC88" s="30"/>
      <c r="AD88" s="30"/>
      <c r="AE88" s="30"/>
      <c r="AF88" s="30"/>
      <c r="AG88" s="30"/>
      <c r="AH88" s="30"/>
      <c r="AI88" s="30"/>
      <c r="AJ88" s="30"/>
      <c r="AK88" s="30"/>
      <c r="AL88" s="30"/>
    </row>
    <row r="89" spans="3:38">
      <c r="D89" s="29">
        <v>43144</v>
      </c>
      <c r="E89" s="29"/>
      <c r="G89" s="29">
        <v>43149</v>
      </c>
      <c r="H89" s="29"/>
      <c r="J89" s="29">
        <v>43142</v>
      </c>
      <c r="K89" s="29"/>
      <c r="O89" t="s">
        <v>50</v>
      </c>
    </row>
    <row r="90" spans="3:38">
      <c r="D90" s="29">
        <v>43145</v>
      </c>
      <c r="E90" s="29"/>
      <c r="G90" s="29">
        <v>43150</v>
      </c>
      <c r="H90" s="29"/>
      <c r="J90" s="29">
        <v>43143</v>
      </c>
      <c r="K90" s="29"/>
    </row>
    <row r="91" spans="3:38">
      <c r="D91" s="29">
        <v>43146</v>
      </c>
      <c r="E91" s="29"/>
      <c r="G91" s="29">
        <v>43151</v>
      </c>
      <c r="H91" s="29"/>
      <c r="J91" s="29">
        <v>43144</v>
      </c>
      <c r="K91" s="29"/>
    </row>
    <row r="92" spans="3:38">
      <c r="D92" s="29">
        <v>43147</v>
      </c>
      <c r="E92" s="29"/>
      <c r="G92" s="29">
        <v>43152</v>
      </c>
      <c r="H92" s="29"/>
      <c r="J92" s="29">
        <v>43145</v>
      </c>
      <c r="K92" s="29"/>
    </row>
    <row r="93" spans="3:38">
      <c r="D93" s="17"/>
      <c r="E93" s="17"/>
      <c r="G93" s="29">
        <v>43153</v>
      </c>
      <c r="H93" s="29"/>
      <c r="J93" s="29">
        <v>43146</v>
      </c>
      <c r="K93" s="29"/>
    </row>
    <row r="94" spans="3:38">
      <c r="D94" s="17"/>
      <c r="E94" s="17"/>
      <c r="G94" s="29">
        <v>43154</v>
      </c>
      <c r="H94" s="29"/>
      <c r="J94" s="29">
        <v>43147</v>
      </c>
      <c r="K94" s="29"/>
    </row>
    <row r="95" spans="3:38">
      <c r="D95" s="17"/>
      <c r="E95" s="17"/>
      <c r="G95" s="29">
        <v>43155</v>
      </c>
      <c r="H95" s="29"/>
      <c r="J95" s="29">
        <v>43148</v>
      </c>
      <c r="K95" s="29"/>
    </row>
    <row r="96" spans="3:38">
      <c r="D96" s="17"/>
      <c r="E96" s="17"/>
      <c r="G96" s="29">
        <v>43156</v>
      </c>
      <c r="H96" s="29"/>
      <c r="J96" s="29">
        <v>43149</v>
      </c>
      <c r="K96" s="29"/>
    </row>
    <row r="97" spans="3:26">
      <c r="D97" s="17"/>
      <c r="E97" s="17"/>
      <c r="G97" s="29">
        <v>43157</v>
      </c>
      <c r="H97" s="29"/>
      <c r="J97" s="29">
        <v>43150</v>
      </c>
      <c r="K97" s="29"/>
    </row>
    <row r="98" spans="3:26">
      <c r="D98" s="17"/>
      <c r="E98" s="17"/>
      <c r="G98" s="29">
        <v>43158</v>
      </c>
      <c r="H98" s="29"/>
      <c r="J98" s="29">
        <v>43151</v>
      </c>
      <c r="K98" s="29"/>
    </row>
    <row r="99" spans="3:26">
      <c r="D99" s="17"/>
      <c r="E99" s="17"/>
      <c r="G99" s="29">
        <v>43159</v>
      </c>
      <c r="H99" s="29"/>
      <c r="J99" s="29">
        <v>43152</v>
      </c>
      <c r="K99" s="29"/>
    </row>
    <row r="100" spans="3:26">
      <c r="D100" s="17"/>
      <c r="E100" s="17"/>
      <c r="G100" s="29">
        <v>43160</v>
      </c>
      <c r="H100" s="29"/>
      <c r="J100" s="29">
        <v>43153</v>
      </c>
      <c r="K100" s="29"/>
    </row>
    <row r="101" spans="3:26">
      <c r="D101" s="17"/>
      <c r="E101" s="17"/>
      <c r="G101" s="29">
        <v>43161</v>
      </c>
      <c r="H101" s="29"/>
      <c r="J101" s="29">
        <v>43154</v>
      </c>
      <c r="K101" s="29"/>
    </row>
    <row r="102" spans="3:26">
      <c r="D102" s="17"/>
      <c r="E102" s="17"/>
      <c r="G102" s="29">
        <v>43162</v>
      </c>
      <c r="H102" s="29"/>
      <c r="J102" s="29">
        <v>43155</v>
      </c>
      <c r="K102" s="29"/>
    </row>
    <row r="103" spans="3:26">
      <c r="D103" s="17"/>
      <c r="E103" s="17"/>
      <c r="G103" s="29">
        <v>43163</v>
      </c>
      <c r="H103" s="29"/>
      <c r="J103" s="29">
        <v>43156</v>
      </c>
      <c r="K103" s="29"/>
    </row>
    <row r="104" spans="3:26">
      <c r="D104" s="17"/>
      <c r="E104" s="17"/>
      <c r="G104" s="17"/>
      <c r="H104" s="17"/>
      <c r="J104" s="29">
        <v>43157</v>
      </c>
      <c r="K104" s="29"/>
    </row>
    <row r="105" spans="3:26">
      <c r="D105" s="17"/>
      <c r="E105" s="17"/>
      <c r="G105" s="17"/>
      <c r="H105" s="17"/>
    </row>
    <row r="107" spans="3:26">
      <c r="C107" s="30" t="s">
        <v>54</v>
      </c>
      <c r="D107" s="30"/>
      <c r="E107" s="30"/>
      <c r="F107" s="30"/>
      <c r="G107" s="30"/>
      <c r="H107" s="30"/>
      <c r="I107" s="30"/>
      <c r="J107" s="30"/>
      <c r="K107" s="30"/>
      <c r="L107" s="30"/>
      <c r="M107" s="30"/>
      <c r="N107" s="30"/>
      <c r="O107" s="30"/>
      <c r="P107" s="30"/>
      <c r="Q107" s="30"/>
      <c r="R107" s="30"/>
      <c r="S107" s="30"/>
      <c r="T107" s="30"/>
      <c r="U107" s="30"/>
      <c r="V107" s="30"/>
      <c r="W107" s="30"/>
      <c r="X107" s="30"/>
      <c r="Y107" s="30"/>
      <c r="Z107" s="30"/>
    </row>
    <row r="108" spans="3:26">
      <c r="D108" s="30" t="s">
        <v>42</v>
      </c>
      <c r="E108" s="30"/>
      <c r="G108" t="s">
        <v>43</v>
      </c>
      <c r="J108" t="s">
        <v>44</v>
      </c>
    </row>
    <row r="109" spans="3:26">
      <c r="D109" s="29">
        <v>43188</v>
      </c>
      <c r="E109" s="29"/>
      <c r="G109" s="29">
        <v>43204</v>
      </c>
      <c r="H109" s="29"/>
      <c r="J109" s="29">
        <v>43197</v>
      </c>
      <c r="K109" s="30"/>
      <c r="O109" t="s">
        <v>56</v>
      </c>
    </row>
    <row r="110" spans="3:26">
      <c r="D110" s="29">
        <v>43189</v>
      </c>
      <c r="E110" s="29"/>
      <c r="G110" s="29">
        <v>43205</v>
      </c>
      <c r="H110" s="29"/>
      <c r="J110" s="29">
        <v>43198</v>
      </c>
      <c r="K110" s="30"/>
      <c r="O110" t="s">
        <v>57</v>
      </c>
    </row>
    <row r="111" spans="3:26">
      <c r="D111" s="29">
        <v>43190</v>
      </c>
      <c r="E111" s="29"/>
      <c r="G111" s="29">
        <v>43206</v>
      </c>
      <c r="H111" s="29"/>
      <c r="J111" s="29">
        <v>43199</v>
      </c>
      <c r="K111" s="30"/>
    </row>
    <row r="112" spans="3:26">
      <c r="D112" s="29">
        <v>43191</v>
      </c>
      <c r="E112" s="29"/>
      <c r="G112" s="29">
        <v>43207</v>
      </c>
      <c r="H112" s="29"/>
      <c r="J112" s="29">
        <v>43200</v>
      </c>
      <c r="K112" s="30"/>
    </row>
    <row r="113" spans="4:11">
      <c r="D113" s="29">
        <v>43192</v>
      </c>
      <c r="E113" s="29"/>
      <c r="G113" s="29">
        <v>43208</v>
      </c>
      <c r="H113" s="29"/>
      <c r="J113" s="29">
        <v>43201</v>
      </c>
      <c r="K113" s="30"/>
    </row>
    <row r="114" spans="4:11">
      <c r="D114" s="29">
        <v>43193</v>
      </c>
      <c r="E114" s="29"/>
      <c r="G114" s="29">
        <v>43209</v>
      </c>
      <c r="H114" s="29"/>
      <c r="J114" s="29">
        <v>43202</v>
      </c>
      <c r="K114" s="30"/>
    </row>
    <row r="115" spans="4:11">
      <c r="D115" s="29">
        <v>43194</v>
      </c>
      <c r="E115" s="29"/>
      <c r="G115" s="29">
        <v>43210</v>
      </c>
      <c r="H115" s="29"/>
      <c r="J115" s="29">
        <v>43203</v>
      </c>
      <c r="K115" s="30"/>
    </row>
    <row r="116" spans="4:11">
      <c r="D116" s="29">
        <v>43195</v>
      </c>
      <c r="E116" s="29"/>
      <c r="G116" s="29">
        <v>43211</v>
      </c>
      <c r="H116" s="29"/>
      <c r="J116" s="29">
        <v>43204</v>
      </c>
      <c r="K116" s="30"/>
    </row>
    <row r="117" spans="4:11">
      <c r="D117" s="29">
        <v>43196</v>
      </c>
      <c r="E117" s="29"/>
      <c r="G117" s="29">
        <v>43212</v>
      </c>
      <c r="H117" s="29"/>
      <c r="J117" s="29">
        <v>43205</v>
      </c>
      <c r="K117" s="30"/>
    </row>
    <row r="118" spans="4:11">
      <c r="D118" s="17"/>
      <c r="E118" s="17"/>
      <c r="G118" s="29">
        <v>43213</v>
      </c>
      <c r="H118" s="29"/>
      <c r="J118" s="29">
        <v>43206</v>
      </c>
      <c r="K118" s="30"/>
    </row>
    <row r="119" spans="4:11">
      <c r="D119" s="17"/>
      <c r="E119" s="17"/>
      <c r="G119" s="29">
        <v>43214</v>
      </c>
      <c r="H119" s="29"/>
      <c r="J119" s="29">
        <v>43207</v>
      </c>
      <c r="K119" s="30"/>
    </row>
    <row r="120" spans="4:11">
      <c r="D120" s="17"/>
      <c r="E120" s="17"/>
      <c r="G120" s="29">
        <v>43215</v>
      </c>
      <c r="H120" s="29"/>
      <c r="J120" s="29">
        <v>43208</v>
      </c>
      <c r="K120" s="30"/>
    </row>
    <row r="121" spans="4:11">
      <c r="D121" s="17"/>
      <c r="E121" s="17"/>
      <c r="G121" s="29">
        <v>43216</v>
      </c>
      <c r="H121" s="29"/>
      <c r="J121" s="29">
        <v>43209</v>
      </c>
      <c r="K121" s="30"/>
    </row>
    <row r="122" spans="4:11">
      <c r="D122" s="17"/>
      <c r="E122" s="17"/>
      <c r="G122" s="29">
        <v>43217</v>
      </c>
      <c r="H122" s="29"/>
      <c r="J122" s="29">
        <v>43210</v>
      </c>
      <c r="K122" s="30"/>
    </row>
    <row r="123" spans="4:11">
      <c r="D123" s="17"/>
      <c r="E123" s="17"/>
      <c r="G123" s="29">
        <v>43218</v>
      </c>
      <c r="H123" s="29"/>
      <c r="J123" s="29">
        <v>43211</v>
      </c>
      <c r="K123" s="30"/>
    </row>
    <row r="124" spans="4:11">
      <c r="D124" s="17"/>
      <c r="E124" s="17"/>
      <c r="G124" s="29">
        <v>43219</v>
      </c>
      <c r="H124" s="29"/>
      <c r="J124" s="29">
        <v>43212</v>
      </c>
      <c r="K124" s="30"/>
    </row>
    <row r="125" spans="4:11">
      <c r="D125" s="17"/>
      <c r="E125" s="17"/>
      <c r="G125" s="17"/>
      <c r="H125" s="17"/>
      <c r="J125" s="29">
        <v>43213</v>
      </c>
      <c r="K125" s="30"/>
    </row>
    <row r="126" spans="4:11">
      <c r="D126" s="17"/>
      <c r="E126" s="17"/>
      <c r="G126" s="17"/>
      <c r="H126" s="17"/>
    </row>
    <row r="127" spans="4:11">
      <c r="D127" s="17"/>
      <c r="E127" s="17"/>
      <c r="G127" s="17"/>
      <c r="H127" s="17"/>
    </row>
    <row r="129" spans="3:26">
      <c r="C129" s="30" t="s">
        <v>55</v>
      </c>
      <c r="D129" s="30"/>
      <c r="E129" s="30"/>
      <c r="F129" s="30"/>
      <c r="G129" s="30"/>
      <c r="H129" s="30"/>
      <c r="I129" s="30"/>
      <c r="J129" s="30"/>
      <c r="K129" s="30"/>
      <c r="L129" s="30"/>
      <c r="M129" s="30"/>
      <c r="N129" s="30"/>
      <c r="O129" s="30"/>
      <c r="P129" s="30"/>
      <c r="Q129" s="30"/>
      <c r="R129" s="30"/>
      <c r="S129" s="30"/>
      <c r="T129" s="30"/>
      <c r="U129" s="30"/>
      <c r="V129" s="30"/>
      <c r="W129" s="30"/>
      <c r="X129" s="30"/>
      <c r="Y129" s="30"/>
      <c r="Z129" s="30"/>
    </row>
    <row r="130" spans="3:26">
      <c r="D130" s="30" t="s">
        <v>42</v>
      </c>
      <c r="E130" s="30"/>
      <c r="G130" t="s">
        <v>43</v>
      </c>
      <c r="J130" t="s">
        <v>44</v>
      </c>
    </row>
    <row r="131" spans="3:26">
      <c r="D131" s="29">
        <v>43283</v>
      </c>
      <c r="E131" s="29"/>
      <c r="G131" s="29">
        <v>43288</v>
      </c>
      <c r="H131" s="30"/>
      <c r="J131" s="29">
        <v>43288</v>
      </c>
      <c r="K131" s="30"/>
    </row>
    <row r="132" spans="3:26">
      <c r="D132" s="29">
        <v>43284</v>
      </c>
      <c r="E132" s="29"/>
      <c r="G132" s="29">
        <v>43289</v>
      </c>
      <c r="H132" s="30"/>
      <c r="J132" s="29">
        <v>43289</v>
      </c>
      <c r="K132" s="30"/>
      <c r="O132" t="s">
        <v>62</v>
      </c>
    </row>
    <row r="133" spans="3:26">
      <c r="D133" s="29">
        <v>43285</v>
      </c>
      <c r="E133" s="29"/>
      <c r="G133" s="29">
        <v>43290</v>
      </c>
      <c r="H133" s="30"/>
      <c r="J133" s="29">
        <v>43290</v>
      </c>
      <c r="K133" s="30"/>
      <c r="O133" t="b">
        <f>OR((C6)=$J$131,(C6)=$J$132,(C6)=$J$133,(C6)=$J$134,(C6)=$J$135,(C6)=$J$136,(C6)=$J$137,(C6)=$J$138)*(C6)=$J$139*(C6)=$J$140*(C6)=$J$140*(C6)=$J$141*(C6)=$J$142*(C6)=$J$143*(C6)=$J$144*(C6)=$J$145*(C6)=$J$146*(C6)=$J$147*(C6)=$J$147*(C6)=$J$148*(C6)=$J$149*(C6)=$J$150*(C6)=$J$151*(C6)=$J$152*(C6)=$J$153*(C6)=$J$154*(C6)=$J$155*(C6)=$J$156*(C6)=$J$157*(C6)=$J$158*(C6)=$J$159*(C6)=$J$160*(C6)=$J$161*(C6)=$J$162*(C6)=$J$163*(C6)=$J$164*(C6)=$J$165*(C6)=$J$166*(C6)=$J$167*(C6)=$J$168*(C6)=$J$169*(C6)=$J$170*(C6)=$J$171*(C6)=$J$172*(C6)=$J$173*(C6)=$J$174*(C6)=$J$175*(C6)=$J$176*(C6)=$J$177*(C6)=$J$178*(C6)=$J$179*(C6)=$J$180*(C6)=$J$181*(C6)=$J$182*(C6)=$J$183*(C6)=$J$184*(C6)=$J$185*(C6)=$J$186*(C6)=$J$187*(C6)=$J$188*(C6)=$J$189*(C6)=$J$190</f>
        <v>0</v>
      </c>
    </row>
    <row r="134" spans="3:26">
      <c r="D134" s="29">
        <v>43286</v>
      </c>
      <c r="E134" s="29"/>
      <c r="G134" s="29">
        <v>43291</v>
      </c>
      <c r="H134" s="30"/>
      <c r="J134" s="29">
        <v>43291</v>
      </c>
      <c r="K134" s="30"/>
    </row>
    <row r="135" spans="3:26">
      <c r="D135" s="29">
        <v>43287</v>
      </c>
      <c r="E135" s="29"/>
      <c r="G135" s="29">
        <v>43292</v>
      </c>
      <c r="H135" s="30"/>
      <c r="J135" s="29">
        <v>43292</v>
      </c>
      <c r="K135" s="30"/>
    </row>
    <row r="136" spans="3:26">
      <c r="D136" s="29">
        <v>43288</v>
      </c>
      <c r="E136" s="29"/>
      <c r="G136" s="29">
        <v>43293</v>
      </c>
      <c r="H136" s="30"/>
      <c r="J136" s="29">
        <v>43293</v>
      </c>
      <c r="K136" s="30"/>
    </row>
    <row r="137" spans="3:26">
      <c r="D137" s="29">
        <v>43289</v>
      </c>
      <c r="E137" s="29"/>
      <c r="G137" s="29">
        <v>43294</v>
      </c>
      <c r="H137" s="30"/>
      <c r="J137" s="29">
        <v>43294</v>
      </c>
      <c r="K137" s="30"/>
    </row>
    <row r="138" spans="3:26">
      <c r="D138" s="29">
        <v>43290</v>
      </c>
      <c r="E138" s="29"/>
      <c r="G138" s="29">
        <v>43295</v>
      </c>
      <c r="H138" s="30"/>
      <c r="J138" s="29">
        <v>43295</v>
      </c>
      <c r="K138" s="30"/>
    </row>
    <row r="139" spans="3:26">
      <c r="D139" s="29">
        <v>43291</v>
      </c>
      <c r="E139" s="29"/>
      <c r="G139" s="29">
        <v>43296</v>
      </c>
      <c r="H139" s="30"/>
      <c r="J139" s="29">
        <v>43296</v>
      </c>
      <c r="K139" s="30"/>
    </row>
    <row r="140" spans="3:26">
      <c r="D140" s="29">
        <v>43292</v>
      </c>
      <c r="E140" s="29"/>
      <c r="G140" s="29">
        <v>43297</v>
      </c>
      <c r="H140" s="30"/>
      <c r="J140" s="29">
        <v>43297</v>
      </c>
      <c r="K140" s="30"/>
    </row>
    <row r="141" spans="3:26">
      <c r="D141" s="29">
        <v>43293</v>
      </c>
      <c r="E141" s="29"/>
      <c r="G141" s="29">
        <v>43298</v>
      </c>
      <c r="H141" s="30"/>
      <c r="J141" s="29">
        <v>43298</v>
      </c>
      <c r="K141" s="30"/>
    </row>
    <row r="142" spans="3:26">
      <c r="D142" s="29">
        <v>43294</v>
      </c>
      <c r="E142" s="29"/>
      <c r="G142" s="29">
        <v>43299</v>
      </c>
      <c r="H142" s="30"/>
      <c r="J142" s="29">
        <v>43299</v>
      </c>
      <c r="K142" s="30"/>
    </row>
    <row r="143" spans="3:26">
      <c r="D143" s="29">
        <v>43295</v>
      </c>
      <c r="E143" s="29"/>
      <c r="G143" s="29">
        <v>43300</v>
      </c>
      <c r="H143" s="30"/>
      <c r="J143" s="29">
        <v>43300</v>
      </c>
      <c r="K143" s="30"/>
    </row>
    <row r="144" spans="3:26">
      <c r="D144" s="29">
        <v>43296</v>
      </c>
      <c r="E144" s="29"/>
      <c r="G144" s="29">
        <v>43301</v>
      </c>
      <c r="H144" s="30"/>
      <c r="J144" s="29">
        <v>43301</v>
      </c>
      <c r="K144" s="30"/>
    </row>
    <row r="145" spans="4:11">
      <c r="D145" s="29">
        <v>43297</v>
      </c>
      <c r="E145" s="29"/>
      <c r="G145" s="29">
        <v>43302</v>
      </c>
      <c r="H145" s="30"/>
      <c r="J145" s="29">
        <v>43302</v>
      </c>
      <c r="K145" s="30"/>
    </row>
    <row r="146" spans="4:11">
      <c r="D146" s="29">
        <v>43298</v>
      </c>
      <c r="E146" s="29"/>
      <c r="G146" s="29">
        <v>43303</v>
      </c>
      <c r="H146" s="30"/>
      <c r="J146" s="29">
        <v>43303</v>
      </c>
      <c r="K146" s="30"/>
    </row>
    <row r="147" spans="4:11">
      <c r="D147" s="29">
        <v>43299</v>
      </c>
      <c r="E147" s="29"/>
      <c r="G147" s="29">
        <v>43304</v>
      </c>
      <c r="H147" s="30"/>
      <c r="J147" s="29">
        <v>43304</v>
      </c>
      <c r="K147" s="30"/>
    </row>
    <row r="148" spans="4:11">
      <c r="D148" s="29">
        <v>43300</v>
      </c>
      <c r="E148" s="29"/>
      <c r="G148" s="29">
        <v>43305</v>
      </c>
      <c r="H148" s="30"/>
      <c r="J148" s="29">
        <v>43305</v>
      </c>
      <c r="K148" s="30"/>
    </row>
    <row r="149" spans="4:11">
      <c r="D149" s="29">
        <v>43301</v>
      </c>
      <c r="E149" s="29"/>
      <c r="G149" s="29">
        <v>43306</v>
      </c>
      <c r="H149" s="30"/>
      <c r="J149" s="29">
        <v>43306</v>
      </c>
      <c r="K149" s="30"/>
    </row>
    <row r="150" spans="4:11">
      <c r="D150" s="29">
        <v>43302</v>
      </c>
      <c r="E150" s="29"/>
      <c r="G150" s="29">
        <v>43307</v>
      </c>
      <c r="H150" s="30"/>
      <c r="J150" s="29">
        <v>43307</v>
      </c>
      <c r="K150" s="30"/>
    </row>
    <row r="151" spans="4:11">
      <c r="D151" s="29">
        <v>43303</v>
      </c>
      <c r="E151" s="29"/>
      <c r="G151" s="29">
        <v>43308</v>
      </c>
      <c r="H151" s="30"/>
      <c r="J151" s="29">
        <v>43308</v>
      </c>
      <c r="K151" s="30"/>
    </row>
    <row r="152" spans="4:11">
      <c r="D152" s="29">
        <v>43304</v>
      </c>
      <c r="E152" s="29"/>
      <c r="G152" s="29">
        <v>43309</v>
      </c>
      <c r="H152" s="30"/>
      <c r="J152" s="29">
        <v>43309</v>
      </c>
      <c r="K152" s="30"/>
    </row>
    <row r="153" spans="4:11">
      <c r="D153" s="29">
        <v>43305</v>
      </c>
      <c r="E153" s="29"/>
      <c r="G153" s="29">
        <v>43310</v>
      </c>
      <c r="H153" s="30"/>
      <c r="J153" s="29">
        <v>43310</v>
      </c>
      <c r="K153" s="30"/>
    </row>
    <row r="154" spans="4:11">
      <c r="D154" s="29">
        <v>43306</v>
      </c>
      <c r="E154" s="29"/>
      <c r="G154" s="29">
        <v>43311</v>
      </c>
      <c r="H154" s="30"/>
      <c r="J154" s="29">
        <v>43311</v>
      </c>
      <c r="K154" s="30"/>
    </row>
    <row r="155" spans="4:11">
      <c r="D155" s="29">
        <v>43307</v>
      </c>
      <c r="E155" s="29"/>
      <c r="G155" s="29">
        <v>43312</v>
      </c>
      <c r="H155" s="30"/>
      <c r="J155" s="29">
        <v>43312</v>
      </c>
      <c r="K155" s="30"/>
    </row>
    <row r="156" spans="4:11">
      <c r="D156" s="29">
        <v>43308</v>
      </c>
      <c r="E156" s="29"/>
      <c r="G156" s="29">
        <v>43313</v>
      </c>
      <c r="H156" s="30"/>
      <c r="J156" s="29">
        <v>43313</v>
      </c>
      <c r="K156" s="30"/>
    </row>
    <row r="157" spans="4:11">
      <c r="D157" s="29">
        <v>43309</v>
      </c>
      <c r="E157" s="29"/>
      <c r="G157" s="29">
        <v>43314</v>
      </c>
      <c r="H157" s="30"/>
      <c r="J157" s="29">
        <v>43314</v>
      </c>
      <c r="K157" s="30"/>
    </row>
    <row r="158" spans="4:11">
      <c r="D158" s="29">
        <v>43310</v>
      </c>
      <c r="E158" s="29"/>
      <c r="G158" s="29">
        <v>43315</v>
      </c>
      <c r="H158" s="30"/>
      <c r="J158" s="29">
        <v>43315</v>
      </c>
      <c r="K158" s="30"/>
    </row>
    <row r="159" spans="4:11">
      <c r="D159" s="29">
        <v>43311</v>
      </c>
      <c r="E159" s="29"/>
      <c r="G159" s="29">
        <v>43316</v>
      </c>
      <c r="H159" s="30"/>
      <c r="J159" s="29">
        <v>43316</v>
      </c>
      <c r="K159" s="30"/>
    </row>
    <row r="160" spans="4:11">
      <c r="D160" s="29">
        <v>43312</v>
      </c>
      <c r="E160" s="29"/>
      <c r="G160" s="29">
        <v>43317</v>
      </c>
      <c r="H160" s="30"/>
      <c r="J160" s="29">
        <v>43317</v>
      </c>
      <c r="K160" s="30"/>
    </row>
    <row r="161" spans="4:11">
      <c r="D161" s="29">
        <v>43313</v>
      </c>
      <c r="E161" s="29"/>
      <c r="G161" s="29">
        <v>43318</v>
      </c>
      <c r="H161" s="30"/>
      <c r="J161" s="29">
        <v>43318</v>
      </c>
      <c r="K161" s="30"/>
    </row>
    <row r="162" spans="4:11">
      <c r="D162" s="29">
        <v>43314</v>
      </c>
      <c r="E162" s="29"/>
      <c r="G162" s="29">
        <v>43319</v>
      </c>
      <c r="H162" s="30"/>
      <c r="J162" s="29">
        <v>43319</v>
      </c>
      <c r="K162" s="30"/>
    </row>
    <row r="163" spans="4:11">
      <c r="D163" s="29">
        <v>43315</v>
      </c>
      <c r="E163" s="29"/>
      <c r="G163" s="29">
        <v>43320</v>
      </c>
      <c r="H163" s="30"/>
      <c r="J163" s="29">
        <v>43320</v>
      </c>
      <c r="K163" s="30"/>
    </row>
    <row r="164" spans="4:11">
      <c r="D164" s="29">
        <v>43316</v>
      </c>
      <c r="E164" s="29"/>
      <c r="G164" s="29">
        <v>43321</v>
      </c>
      <c r="H164" s="30"/>
      <c r="J164" s="29">
        <v>43321</v>
      </c>
      <c r="K164" s="30"/>
    </row>
    <row r="165" spans="4:11">
      <c r="D165" s="29">
        <v>43317</v>
      </c>
      <c r="E165" s="29"/>
      <c r="G165" s="29">
        <v>43322</v>
      </c>
      <c r="H165" s="30"/>
      <c r="J165" s="29">
        <v>43322</v>
      </c>
      <c r="K165" s="30"/>
    </row>
    <row r="166" spans="4:11">
      <c r="D166" s="29">
        <v>43318</v>
      </c>
      <c r="E166" s="29"/>
      <c r="G166" s="29">
        <v>43323</v>
      </c>
      <c r="H166" s="30"/>
      <c r="J166" s="29">
        <v>43323</v>
      </c>
      <c r="K166" s="30"/>
    </row>
    <row r="167" spans="4:11">
      <c r="D167" s="29">
        <v>43319</v>
      </c>
      <c r="E167" s="29"/>
      <c r="G167" s="29">
        <v>43324</v>
      </c>
      <c r="H167" s="30"/>
      <c r="J167" s="29">
        <v>43324</v>
      </c>
      <c r="K167" s="30"/>
    </row>
    <row r="168" spans="4:11">
      <c r="D168" s="29">
        <v>43320</v>
      </c>
      <c r="E168" s="29"/>
      <c r="G168" s="29">
        <v>43325</v>
      </c>
      <c r="H168" s="30"/>
      <c r="J168" s="29">
        <v>43325</v>
      </c>
      <c r="K168" s="30"/>
    </row>
    <row r="169" spans="4:11">
      <c r="D169" s="29">
        <v>43321</v>
      </c>
      <c r="E169" s="29"/>
      <c r="G169" s="29">
        <v>43326</v>
      </c>
      <c r="H169" s="30"/>
      <c r="J169" s="29">
        <v>43326</v>
      </c>
      <c r="K169" s="30"/>
    </row>
    <row r="170" spans="4:11">
      <c r="D170" s="29">
        <v>43322</v>
      </c>
      <c r="E170" s="29"/>
      <c r="G170" s="29">
        <v>43327</v>
      </c>
      <c r="H170" s="30"/>
      <c r="J170" s="29">
        <v>43327</v>
      </c>
      <c r="K170" s="30"/>
    </row>
    <row r="171" spans="4:11">
      <c r="D171" s="29">
        <v>43323</v>
      </c>
      <c r="E171" s="29"/>
      <c r="G171" s="29">
        <v>43328</v>
      </c>
      <c r="H171" s="30"/>
      <c r="J171" s="29">
        <v>43328</v>
      </c>
      <c r="K171" s="30"/>
    </row>
    <row r="172" spans="4:11">
      <c r="D172" s="29">
        <v>43324</v>
      </c>
      <c r="E172" s="29"/>
      <c r="G172" s="29">
        <v>43329</v>
      </c>
      <c r="H172" s="30"/>
      <c r="J172" s="29">
        <v>43329</v>
      </c>
      <c r="K172" s="30"/>
    </row>
    <row r="173" spans="4:11">
      <c r="D173" s="29">
        <v>43325</v>
      </c>
      <c r="E173" s="29"/>
      <c r="G173" s="29">
        <v>43330</v>
      </c>
      <c r="H173" s="30"/>
      <c r="J173" s="29">
        <v>43330</v>
      </c>
      <c r="K173" s="30"/>
    </row>
    <row r="174" spans="4:11">
      <c r="D174" s="29">
        <v>43326</v>
      </c>
      <c r="E174" s="29"/>
      <c r="G174" s="29">
        <v>43331</v>
      </c>
      <c r="H174" s="30"/>
      <c r="J174" s="29">
        <v>43331</v>
      </c>
      <c r="K174" s="30"/>
    </row>
    <row r="175" spans="4:11">
      <c r="D175" s="29">
        <v>43327</v>
      </c>
      <c r="E175" s="29"/>
      <c r="G175" s="29">
        <v>43332</v>
      </c>
      <c r="H175" s="30"/>
      <c r="J175" s="29">
        <v>43332</v>
      </c>
      <c r="K175" s="30"/>
    </row>
    <row r="176" spans="4:11">
      <c r="D176" s="29">
        <v>43328</v>
      </c>
      <c r="E176" s="29"/>
      <c r="G176" s="29">
        <v>43333</v>
      </c>
      <c r="H176" s="30"/>
      <c r="J176" s="29">
        <v>43333</v>
      </c>
      <c r="K176" s="30"/>
    </row>
    <row r="177" spans="4:11">
      <c r="D177" s="29">
        <v>43329</v>
      </c>
      <c r="E177" s="29"/>
      <c r="G177" s="29">
        <v>43334</v>
      </c>
      <c r="H177" s="30"/>
      <c r="J177" s="29">
        <v>43334</v>
      </c>
      <c r="K177" s="30"/>
    </row>
    <row r="178" spans="4:11">
      <c r="D178" s="29">
        <v>43330</v>
      </c>
      <c r="E178" s="29"/>
      <c r="G178" s="29">
        <v>43335</v>
      </c>
      <c r="H178" s="30"/>
      <c r="J178" s="29">
        <v>43335</v>
      </c>
      <c r="K178" s="30"/>
    </row>
    <row r="179" spans="4:11">
      <c r="D179" s="29">
        <v>43331</v>
      </c>
      <c r="E179" s="29"/>
      <c r="G179" s="29">
        <v>43336</v>
      </c>
      <c r="H179" s="30"/>
      <c r="J179" s="29">
        <v>43336</v>
      </c>
      <c r="K179" s="30"/>
    </row>
    <row r="180" spans="4:11">
      <c r="D180" s="29">
        <v>43332</v>
      </c>
      <c r="E180" s="29"/>
      <c r="G180" s="29">
        <v>43337</v>
      </c>
      <c r="H180" s="30"/>
      <c r="J180" s="29">
        <v>43337</v>
      </c>
      <c r="K180" s="30"/>
    </row>
    <row r="181" spans="4:11">
      <c r="D181" s="29">
        <v>43333</v>
      </c>
      <c r="E181" s="29"/>
      <c r="G181" s="29">
        <v>43338</v>
      </c>
      <c r="H181" s="30"/>
      <c r="J181" s="29">
        <v>43338</v>
      </c>
      <c r="K181" s="30"/>
    </row>
    <row r="182" spans="4:11">
      <c r="D182" s="29">
        <v>43334</v>
      </c>
      <c r="E182" s="29"/>
      <c r="G182" s="29">
        <v>43339</v>
      </c>
      <c r="H182" s="30"/>
      <c r="J182" s="29">
        <v>43339</v>
      </c>
      <c r="K182" s="30"/>
    </row>
    <row r="183" spans="4:11">
      <c r="D183" s="29">
        <v>43335</v>
      </c>
      <c r="E183" s="29"/>
      <c r="G183" s="29">
        <v>43340</v>
      </c>
      <c r="H183" s="30"/>
      <c r="J183" s="29">
        <v>43340</v>
      </c>
      <c r="K183" s="30"/>
    </row>
    <row r="184" spans="4:11">
      <c r="D184" s="29">
        <v>43336</v>
      </c>
      <c r="E184" s="29"/>
      <c r="G184" s="29">
        <v>43341</v>
      </c>
      <c r="H184" s="30"/>
      <c r="J184" s="29">
        <v>43341</v>
      </c>
      <c r="K184" s="30"/>
    </row>
    <row r="185" spans="4:11">
      <c r="G185" s="29">
        <v>43342</v>
      </c>
      <c r="H185" s="30"/>
      <c r="J185" s="29">
        <v>43342</v>
      </c>
      <c r="K185" s="30"/>
    </row>
    <row r="186" spans="4:11">
      <c r="G186" s="29">
        <v>43343</v>
      </c>
      <c r="H186" s="30"/>
      <c r="J186" s="29">
        <v>43343</v>
      </c>
      <c r="K186" s="30"/>
    </row>
    <row r="187" spans="4:11">
      <c r="G187" s="29">
        <v>43344</v>
      </c>
      <c r="H187" s="30"/>
      <c r="J187" s="29">
        <v>43344</v>
      </c>
      <c r="K187" s="30"/>
    </row>
    <row r="188" spans="4:11">
      <c r="G188" s="29">
        <v>43345</v>
      </c>
      <c r="H188" s="30"/>
      <c r="J188" s="29">
        <v>43345</v>
      </c>
      <c r="K188" s="30"/>
    </row>
    <row r="189" spans="4:11">
      <c r="G189" s="29">
        <v>43346</v>
      </c>
      <c r="H189" s="30"/>
      <c r="J189" s="29">
        <v>43346</v>
      </c>
      <c r="K189" s="30"/>
    </row>
    <row r="190" spans="4:11">
      <c r="G190" s="29">
        <v>43347</v>
      </c>
      <c r="H190" s="30"/>
      <c r="J190" s="29">
        <v>43347</v>
      </c>
      <c r="K190" s="30"/>
    </row>
  </sheetData>
  <mergeCells count="326">
    <mergeCell ref="B12:B14"/>
    <mergeCell ref="AH12:AH14"/>
    <mergeCell ref="B15:B17"/>
    <mergeCell ref="AH15:AH17"/>
    <mergeCell ref="B9:B11"/>
    <mergeCell ref="AH9:AH11"/>
    <mergeCell ref="B45:B47"/>
    <mergeCell ref="AH45:AH47"/>
    <mergeCell ref="B48:B50"/>
    <mergeCell ref="AH48:AH50"/>
    <mergeCell ref="B30:B32"/>
    <mergeCell ref="AH30:AH32"/>
    <mergeCell ref="B33:B35"/>
    <mergeCell ref="AH33:AH35"/>
    <mergeCell ref="B27:B29"/>
    <mergeCell ref="AH27:AH29"/>
    <mergeCell ref="B36:B38"/>
    <mergeCell ref="AH36:AH38"/>
    <mergeCell ref="B39:B41"/>
    <mergeCell ref="AH39:AH41"/>
    <mergeCell ref="B42:B44"/>
    <mergeCell ref="AH42:AH44"/>
    <mergeCell ref="B18:B20"/>
    <mergeCell ref="AH18:AH20"/>
    <mergeCell ref="B21:B23"/>
    <mergeCell ref="AH21:AH23"/>
    <mergeCell ref="B24:B26"/>
    <mergeCell ref="AH24:AH26"/>
    <mergeCell ref="D67:F67"/>
    <mergeCell ref="D68:F68"/>
    <mergeCell ref="D69:F69"/>
    <mergeCell ref="D70:G70"/>
    <mergeCell ref="D71:G71"/>
    <mergeCell ref="D72:G72"/>
    <mergeCell ref="B51:B53"/>
    <mergeCell ref="AH51:AH53"/>
    <mergeCell ref="C61:Z61"/>
    <mergeCell ref="D64:F64"/>
    <mergeCell ref="D65:F65"/>
    <mergeCell ref="D66:F66"/>
    <mergeCell ref="O79:AL79"/>
    <mergeCell ref="D80:E80"/>
    <mergeCell ref="G80:H80"/>
    <mergeCell ref="J80:K80"/>
    <mergeCell ref="C76:Z76"/>
    <mergeCell ref="D77:E77"/>
    <mergeCell ref="D78:E78"/>
    <mergeCell ref="G78:H78"/>
    <mergeCell ref="J78:K78"/>
    <mergeCell ref="O78:AL78"/>
    <mergeCell ref="D81:E81"/>
    <mergeCell ref="G81:H81"/>
    <mergeCell ref="J81:K81"/>
    <mergeCell ref="D82:E82"/>
    <mergeCell ref="G82:H82"/>
    <mergeCell ref="J82:K82"/>
    <mergeCell ref="D79:E79"/>
    <mergeCell ref="G79:H79"/>
    <mergeCell ref="J79:K79"/>
    <mergeCell ref="C86:Z86"/>
    <mergeCell ref="D87:E87"/>
    <mergeCell ref="D88:E88"/>
    <mergeCell ref="G88:H88"/>
    <mergeCell ref="J88:K88"/>
    <mergeCell ref="O88:AL88"/>
    <mergeCell ref="D83:E83"/>
    <mergeCell ref="G83:H83"/>
    <mergeCell ref="J83:K83"/>
    <mergeCell ref="D84:E84"/>
    <mergeCell ref="G84:H84"/>
    <mergeCell ref="J84:K84"/>
    <mergeCell ref="D91:E91"/>
    <mergeCell ref="G91:H91"/>
    <mergeCell ref="J91:K91"/>
    <mergeCell ref="D92:E92"/>
    <mergeCell ref="G92:H92"/>
    <mergeCell ref="J92:K92"/>
    <mergeCell ref="D89:E89"/>
    <mergeCell ref="G89:H89"/>
    <mergeCell ref="J89:K89"/>
    <mergeCell ref="D90:E90"/>
    <mergeCell ref="G90:H90"/>
    <mergeCell ref="J90:K90"/>
    <mergeCell ref="G96:H96"/>
    <mergeCell ref="J96:K96"/>
    <mergeCell ref="G97:H97"/>
    <mergeCell ref="J97:K97"/>
    <mergeCell ref="G98:H98"/>
    <mergeCell ref="J98:K98"/>
    <mergeCell ref="G93:H93"/>
    <mergeCell ref="J93:K93"/>
    <mergeCell ref="G94:H94"/>
    <mergeCell ref="J94:K94"/>
    <mergeCell ref="G95:H95"/>
    <mergeCell ref="J95:K95"/>
    <mergeCell ref="G102:H102"/>
    <mergeCell ref="J102:K102"/>
    <mergeCell ref="G103:H103"/>
    <mergeCell ref="J103:K103"/>
    <mergeCell ref="J104:K104"/>
    <mergeCell ref="C107:Z107"/>
    <mergeCell ref="G99:H99"/>
    <mergeCell ref="J99:K99"/>
    <mergeCell ref="G100:H100"/>
    <mergeCell ref="J100:K100"/>
    <mergeCell ref="G101:H101"/>
    <mergeCell ref="J101:K101"/>
    <mergeCell ref="D111:E111"/>
    <mergeCell ref="G111:H111"/>
    <mergeCell ref="J111:K111"/>
    <mergeCell ref="D112:E112"/>
    <mergeCell ref="G112:H112"/>
    <mergeCell ref="J112:K112"/>
    <mergeCell ref="D108:E108"/>
    <mergeCell ref="D109:E109"/>
    <mergeCell ref="G109:H109"/>
    <mergeCell ref="J109:K109"/>
    <mergeCell ref="D110:E110"/>
    <mergeCell ref="G110:H110"/>
    <mergeCell ref="J110:K110"/>
    <mergeCell ref="D115:E115"/>
    <mergeCell ref="G115:H115"/>
    <mergeCell ref="J115:K115"/>
    <mergeCell ref="D116:E116"/>
    <mergeCell ref="G116:H116"/>
    <mergeCell ref="J116:K116"/>
    <mergeCell ref="D113:E113"/>
    <mergeCell ref="G113:H113"/>
    <mergeCell ref="J113:K113"/>
    <mergeCell ref="D114:E114"/>
    <mergeCell ref="G114:H114"/>
    <mergeCell ref="J114:K114"/>
    <mergeCell ref="G120:H120"/>
    <mergeCell ref="J120:K120"/>
    <mergeCell ref="G121:H121"/>
    <mergeCell ref="J121:K121"/>
    <mergeCell ref="G122:H122"/>
    <mergeCell ref="J122:K122"/>
    <mergeCell ref="D117:E117"/>
    <mergeCell ref="G117:H117"/>
    <mergeCell ref="J117:K117"/>
    <mergeCell ref="G118:H118"/>
    <mergeCell ref="J118:K118"/>
    <mergeCell ref="G119:H119"/>
    <mergeCell ref="J119:K119"/>
    <mergeCell ref="D130:E130"/>
    <mergeCell ref="D131:E131"/>
    <mergeCell ref="G131:H131"/>
    <mergeCell ref="J131:K131"/>
    <mergeCell ref="D132:E132"/>
    <mergeCell ref="G132:H132"/>
    <mergeCell ref="J132:K132"/>
    <mergeCell ref="G123:H123"/>
    <mergeCell ref="J123:K123"/>
    <mergeCell ref="G124:H124"/>
    <mergeCell ref="J124:K124"/>
    <mergeCell ref="J125:K125"/>
    <mergeCell ref="C129:Z129"/>
    <mergeCell ref="D135:E135"/>
    <mergeCell ref="G135:H135"/>
    <mergeCell ref="J135:K135"/>
    <mergeCell ref="D136:E136"/>
    <mergeCell ref="G136:H136"/>
    <mergeCell ref="J136:K136"/>
    <mergeCell ref="D133:E133"/>
    <mergeCell ref="G133:H133"/>
    <mergeCell ref="J133:K133"/>
    <mergeCell ref="D134:E134"/>
    <mergeCell ref="G134:H134"/>
    <mergeCell ref="J134:K134"/>
    <mergeCell ref="D139:E139"/>
    <mergeCell ref="G139:H139"/>
    <mergeCell ref="J139:K139"/>
    <mergeCell ref="D140:E140"/>
    <mergeCell ref="G140:H140"/>
    <mergeCell ref="J140:K140"/>
    <mergeCell ref="D137:E137"/>
    <mergeCell ref="G137:H137"/>
    <mergeCell ref="J137:K137"/>
    <mergeCell ref="D138:E138"/>
    <mergeCell ref="G138:H138"/>
    <mergeCell ref="J138:K138"/>
    <mergeCell ref="D143:E143"/>
    <mergeCell ref="G143:H143"/>
    <mergeCell ref="J143:K143"/>
    <mergeCell ref="D144:E144"/>
    <mergeCell ref="G144:H144"/>
    <mergeCell ref="J144:K144"/>
    <mergeCell ref="D141:E141"/>
    <mergeCell ref="G141:H141"/>
    <mergeCell ref="J141:K141"/>
    <mergeCell ref="D142:E142"/>
    <mergeCell ref="G142:H142"/>
    <mergeCell ref="J142:K142"/>
    <mergeCell ref="D147:E147"/>
    <mergeCell ref="G147:H147"/>
    <mergeCell ref="J147:K147"/>
    <mergeCell ref="D148:E148"/>
    <mergeCell ref="G148:H148"/>
    <mergeCell ref="J148:K148"/>
    <mergeCell ref="D145:E145"/>
    <mergeCell ref="G145:H145"/>
    <mergeCell ref="J145:K145"/>
    <mergeCell ref="D146:E146"/>
    <mergeCell ref="G146:H146"/>
    <mergeCell ref="J146:K146"/>
    <mergeCell ref="D151:E151"/>
    <mergeCell ref="G151:H151"/>
    <mergeCell ref="J151:K151"/>
    <mergeCell ref="D152:E152"/>
    <mergeCell ref="G152:H152"/>
    <mergeCell ref="J152:K152"/>
    <mergeCell ref="D149:E149"/>
    <mergeCell ref="G149:H149"/>
    <mergeCell ref="J149:K149"/>
    <mergeCell ref="D150:E150"/>
    <mergeCell ref="G150:H150"/>
    <mergeCell ref="J150:K150"/>
    <mergeCell ref="D155:E155"/>
    <mergeCell ref="G155:H155"/>
    <mergeCell ref="J155:K155"/>
    <mergeCell ref="D156:E156"/>
    <mergeCell ref="G156:H156"/>
    <mergeCell ref="J156:K156"/>
    <mergeCell ref="D153:E153"/>
    <mergeCell ref="G153:H153"/>
    <mergeCell ref="J153:K153"/>
    <mergeCell ref="D154:E154"/>
    <mergeCell ref="G154:H154"/>
    <mergeCell ref="J154:K154"/>
    <mergeCell ref="D159:E159"/>
    <mergeCell ref="G159:H159"/>
    <mergeCell ref="J159:K159"/>
    <mergeCell ref="D160:E160"/>
    <mergeCell ref="G160:H160"/>
    <mergeCell ref="J160:K160"/>
    <mergeCell ref="D157:E157"/>
    <mergeCell ref="G157:H157"/>
    <mergeCell ref="J157:K157"/>
    <mergeCell ref="D158:E158"/>
    <mergeCell ref="G158:H158"/>
    <mergeCell ref="J158:K158"/>
    <mergeCell ref="D163:E163"/>
    <mergeCell ref="G163:H163"/>
    <mergeCell ref="J163:K163"/>
    <mergeCell ref="D164:E164"/>
    <mergeCell ref="G164:H164"/>
    <mergeCell ref="J164:K164"/>
    <mergeCell ref="D161:E161"/>
    <mergeCell ref="G161:H161"/>
    <mergeCell ref="J161:K161"/>
    <mergeCell ref="D162:E162"/>
    <mergeCell ref="G162:H162"/>
    <mergeCell ref="J162:K162"/>
    <mergeCell ref="D167:E167"/>
    <mergeCell ref="G167:H167"/>
    <mergeCell ref="J167:K167"/>
    <mergeCell ref="D168:E168"/>
    <mergeCell ref="G168:H168"/>
    <mergeCell ref="J168:K168"/>
    <mergeCell ref="D165:E165"/>
    <mergeCell ref="G165:H165"/>
    <mergeCell ref="J165:K165"/>
    <mergeCell ref="D166:E166"/>
    <mergeCell ref="G166:H166"/>
    <mergeCell ref="J166:K166"/>
    <mergeCell ref="D171:E171"/>
    <mergeCell ref="G171:H171"/>
    <mergeCell ref="J171:K171"/>
    <mergeCell ref="D172:E172"/>
    <mergeCell ref="G172:H172"/>
    <mergeCell ref="J172:K172"/>
    <mergeCell ref="D169:E169"/>
    <mergeCell ref="G169:H169"/>
    <mergeCell ref="J169:K169"/>
    <mergeCell ref="D170:E170"/>
    <mergeCell ref="G170:H170"/>
    <mergeCell ref="J170:K170"/>
    <mergeCell ref="D175:E175"/>
    <mergeCell ref="G175:H175"/>
    <mergeCell ref="J175:K175"/>
    <mergeCell ref="D176:E176"/>
    <mergeCell ref="G176:H176"/>
    <mergeCell ref="J176:K176"/>
    <mergeCell ref="D173:E173"/>
    <mergeCell ref="G173:H173"/>
    <mergeCell ref="J173:K173"/>
    <mergeCell ref="D174:E174"/>
    <mergeCell ref="G174:H174"/>
    <mergeCell ref="J174:K174"/>
    <mergeCell ref="D179:E179"/>
    <mergeCell ref="G179:H179"/>
    <mergeCell ref="J179:K179"/>
    <mergeCell ref="D180:E180"/>
    <mergeCell ref="G180:H180"/>
    <mergeCell ref="J180:K180"/>
    <mergeCell ref="D177:E177"/>
    <mergeCell ref="G177:H177"/>
    <mergeCell ref="J177:K177"/>
    <mergeCell ref="D178:E178"/>
    <mergeCell ref="G178:H178"/>
    <mergeCell ref="J178:K178"/>
    <mergeCell ref="D183:E183"/>
    <mergeCell ref="G183:H183"/>
    <mergeCell ref="J183:K183"/>
    <mergeCell ref="D184:E184"/>
    <mergeCell ref="G184:H184"/>
    <mergeCell ref="J184:K184"/>
    <mergeCell ref="D181:E181"/>
    <mergeCell ref="G181:H181"/>
    <mergeCell ref="J181:K181"/>
    <mergeCell ref="D182:E182"/>
    <mergeCell ref="G182:H182"/>
    <mergeCell ref="J182:K182"/>
    <mergeCell ref="G188:H188"/>
    <mergeCell ref="J188:K188"/>
    <mergeCell ref="G189:H189"/>
    <mergeCell ref="J189:K189"/>
    <mergeCell ref="G190:H190"/>
    <mergeCell ref="J190:K190"/>
    <mergeCell ref="G185:H185"/>
    <mergeCell ref="J185:K185"/>
    <mergeCell ref="G186:H186"/>
    <mergeCell ref="J186:K186"/>
    <mergeCell ref="G187:H187"/>
    <mergeCell ref="J187:K187"/>
  </mergeCells>
  <conditionalFormatting sqref="C5:AG5">
    <cfRule type="expression" dxfId="180" priority="11" stopIfTrue="1">
      <formula>OR((C6)=$D$64,(C6)=$D$65,(C6)=$D$66,(C6)=$D$67,(C6)=$D$68,(C6)=$D$69,(C6)=$D$70,(C6)=$D$71,(C6)=$D$72)</formula>
    </cfRule>
    <cfRule type="expression" dxfId="179" priority="23" stopIfTrue="1">
      <formula>IF(OR((C5)="S",(C5)="D"),1,0)</formula>
    </cfRule>
  </conditionalFormatting>
  <conditionalFormatting sqref="C21:AG29 C9:AG14">
    <cfRule type="expression" dxfId="178" priority="22" stopIfTrue="1">
      <formula>IF(OR((C$5)="S",(C$5)="D"),1,0)</formula>
    </cfRule>
  </conditionalFormatting>
  <conditionalFormatting sqref="C15:AG17">
    <cfRule type="expression" dxfId="177" priority="21" stopIfTrue="1">
      <formula>IF(OR((C$5)="S",(C$5)="D"),1,0)</formula>
    </cfRule>
  </conditionalFormatting>
  <conditionalFormatting sqref="C18:AG20">
    <cfRule type="expression" dxfId="176" priority="20" stopIfTrue="1">
      <formula>IF(OR((C$5)="S",(C$5)="D"),1,0)</formula>
    </cfRule>
  </conditionalFormatting>
  <conditionalFormatting sqref="C30:AG32">
    <cfRule type="expression" dxfId="175" priority="19" stopIfTrue="1">
      <formula>IF(OR((C$5)="S",(C$5)="D"),1,0)</formula>
    </cfRule>
  </conditionalFormatting>
  <conditionalFormatting sqref="C33:AG35">
    <cfRule type="expression" dxfId="174" priority="18" stopIfTrue="1">
      <formula>IF(OR((C$5)="S",(C$5)="D"),1,0)</formula>
    </cfRule>
  </conditionalFormatting>
  <conditionalFormatting sqref="C36:AG38">
    <cfRule type="expression" dxfId="173" priority="17" stopIfTrue="1">
      <formula>IF(OR((C$5)="S",(C$5)="D"),1,0)</formula>
    </cfRule>
  </conditionalFormatting>
  <conditionalFormatting sqref="C39:AG41">
    <cfRule type="expression" dxfId="172" priority="16" stopIfTrue="1">
      <formula>IF(OR((C$5)="S",(C$5)="D"),1,0)</formula>
    </cfRule>
  </conditionalFormatting>
  <conditionalFormatting sqref="C42:AG44">
    <cfRule type="expression" dxfId="171" priority="15" stopIfTrue="1">
      <formula>IF(OR((C$5)="S",(C$5)="D"),1,0)</formula>
    </cfRule>
  </conditionalFormatting>
  <conditionalFormatting sqref="C45:AG47">
    <cfRule type="expression" dxfId="170" priority="14" stopIfTrue="1">
      <formula>IF(OR((C$5)="S",(C$5)="D"),1,0)</formula>
    </cfRule>
  </conditionalFormatting>
  <conditionalFormatting sqref="C48:AG50">
    <cfRule type="expression" dxfId="169" priority="13" stopIfTrue="1">
      <formula>IF(OR((C$5)="S",(C$5)="D"),1,0)</formula>
    </cfRule>
  </conditionalFormatting>
  <conditionalFormatting sqref="C51:AG53">
    <cfRule type="expression" dxfId="168" priority="12" stopIfTrue="1">
      <formula>IF(OR((C$5)="S",(C$5)="D"),1,0)</formula>
    </cfRule>
  </conditionalFormatting>
  <conditionalFormatting sqref="C8:AG8">
    <cfRule type="expression" dxfId="167" priority="1" stopIfTrue="1">
      <formula>OR((C6)=$G$131,(C6)=$G$132,(C6)=$G$133,(C6)=$G$134,(C6)=$G$135,(C6)=$G$136,(C6)=$G$137,(C6)=$G$138)</formula>
    </cfRule>
    <cfRule type="expression" dxfId="166" priority="4" stopIfTrue="1">
      <formula>OR((C6)=$G$131,(C6)=$G$132,(C6)=$G$133,(C6)=$G$134,(C6)=$G$135,(C6)=$G$136,(C6)=$G$137,(C6)=$G$138)*(C6)=$G$139*(C6)=$G$140*(C6)=$G$140*(C6)=$G$141*(C6)=$G$142*(C6)=$G$143*(C6)=$G$144*(C6)=$G$145*(C6)=$G$146*(C6)=$G$147*(C6)=$G$147*(C6)=$G$148*(C6)=$G$149*(C6)=$G$150*(C6)=$G$151*(C6)=$G$152*(C6)=$G$153*(C6)=$G$154*(C6)=$G$155*(C6)=$G$156*(C6)=$G$157*(C6)=$G$158*(C6)=$G$159*(C6)=$G$160*(C6)=$G$161*(C6)=$G$162*(C6)=$G$163*(C6)=$G$164*(C6)=$G$165*(C6)=$G$166*(C6)=$G$167*(C6)=$G$168*(C6)=$G$169*(C6)=$G$170*(C6)=$G$171*(C6)=$G$172*(C6)=$G$173*(C6)=$G$174*(C6)=$G$175*(C6)=$G$176*(C6)=$G$177*(C6)=$G$178*(C6)=$G$179*(C6)=$G$180*(C6)=$G$181*(C6)=$G$182*(C6)=$G$183*(C6)=$G$184*(C6)=$G$185*(C6)=$G$186*(C6)=$G$187*(C6)=$G$188*(C6)=$G$189*(C6)=$G$190</formula>
    </cfRule>
    <cfRule type="expression" dxfId="165" priority="6" stopIfTrue="1">
      <formula>OR((C6)=$G$109,(C6)=$G$110,(C6)=$G$111,(C6)=$G$112,(C6)=$G$113,(C6)=$G$114,(C6)=$G$115,(C6)=$G$116,(C6)=$G$117,(C6)=$G$118,(C6)=$G$119,(C6)=$G$120,(C6)=$G$121,(C6)=$G$122,(C6)=$G$123,(C6)=$G$124)</formula>
    </cfRule>
    <cfRule type="expression" dxfId="164" priority="8" stopIfTrue="1">
      <formula>OR((C6)=$G$88,(C6)=$G$89,(C6)=$G$90,(C6)=$G$91,(C6)=$G$92,(C6)=$G$93,(C6)=$G$94,(C6)=$G$95,(C6)=$G$96,(C6)=$G$97,(C6)=$G$98,(C6)=$G$99,(C6)=$G$100,(C6)=$G$101,(C6)=$G$102,(C6)=$G$103)</formula>
    </cfRule>
    <cfRule type="expression" dxfId="163" priority="9" stopIfTrue="1">
      <formula>OR((C6)=$G$78,(C6)=$G$79,(C6)=$G$80,(C6)=$G$81,(C6)=$G$82,(C6)=$G$83,(C6)=$G$84)</formula>
    </cfRule>
    <cfRule type="expression" dxfId="162" priority="24" stopIfTrue="1">
      <formula>OR((C8)=$D$78,(C8)=$D$79,(C8)=$D$80,(C8)=$D$81,(C8)=$D$82,(C8)=$D$83,(C8)=$D$83,(C8)=$D$84)</formula>
    </cfRule>
    <cfRule type="expression" dxfId="161" priority="25" stopIfTrue="1">
      <formula>OR((C8)=$D$64,(C8)=$D$65,(C8)=$D$66,(C8)=$D$67,(C8)=$D$68,(C8)=$D$69,(C8)=$D$70,(C8)=$D$71,(C8)=$D$72)</formula>
    </cfRule>
    <cfRule type="expression" dxfId="160" priority="26" stopIfTrue="1">
      <formula>IF(OR((C6)="S",(C6)="D"),1,0)</formula>
    </cfRule>
  </conditionalFormatting>
  <conditionalFormatting sqref="C6:AG6">
    <cfRule type="expression" dxfId="159" priority="27" stopIfTrue="1">
      <formula>OR((C6)=$D$78,(C6)=$D$79,(C6)=$D$80,(C6)=$D$81,(C6)=$D$82,(C6)=$D$83,(C6)=$D$83,(C6)=$D$84)</formula>
    </cfRule>
    <cfRule type="expression" dxfId="158" priority="28" stopIfTrue="1">
      <formula>OR((C6)=$D$64,(C6)=$D$65,(C6)=$D$66,(C6)=$D$67,(C6)=$D$68,(C6)=$D$69,(C6)=$D$70,(C6)=$D$71,(C6)=$D$72)</formula>
    </cfRule>
    <cfRule type="expression" dxfId="157" priority="29" stopIfTrue="1">
      <formula>IF(OR((C5)="S",(C5)="D"),1,0)</formula>
    </cfRule>
  </conditionalFormatting>
  <conditionalFormatting sqref="C7:AG7">
    <cfRule type="expression" dxfId="156" priority="3" stopIfTrue="1">
      <formula>OR((C6)=$J$131,(C6)=$J$132,(C6)=$J$133,(C6)=$J$134,(C6)=$J$135,(C6)=$J$136,(C6)=$J$137,(C6)=$J$138)*(C6)=$J$139*(C6)=$J$140*(C6)=$J$140*(C6)=$J$141*(C6)=$J$142*(C6)=$J$143*(C6)=$J$144*(C6)=$J$145*(C6)=$J$146*(C6)=$J$147*(C6)=$J$147*(C6)=$J$148*(C6)=$J$149*(C6)=$J$150*(C6)=$J$151*(C6)=$J$152*(C6)=$J$153*(C6)=$J$154*(C6)=$J$155*(C6)=$J$156*(C6)=$J$157*(C6)=$J$158*(C6)=$J$159*(C6)=$J$160*(C6)=$J$161*(C6)=$J$162*(C6)=$J$163*(C6)=$J$164*(C6)=$J$165*(C6)=$J$166*(C6)=$J$167*(C6)=$J$168*(C6)=$J$169*(C6)=$J$170*(C6)=$J$171*(C6)=$J$172*(C6)=$J$173*(C6)=$J$174*(C6)=$J$175*(C6)=$J$176*(C6)=$J$177*(C6)=$J$178*(C6)=$J$179*(C6)=$J$180*(C6)=$J$181*(C6)=$J$182*(C6)=$J$183*(C6)=$J$184*(C6)=$J$185*(C6)=$J$186*(C6)=$J$187*(C6)=$J$188*(C6)=$J$189*(C6)=$J$190</formula>
    </cfRule>
    <cfRule type="expression" dxfId="155" priority="5" stopIfTrue="1">
      <formula>OR((C6)=$J$109,(C6)=$J$110,(C6)=$J$111,(C6)=$J$112,(C6)=$J$113,(C6)=$J$114,(C6)=$J$115,(C6)=$J$116,(C6)=$J$117,(C6)=$J$118,(C6)=$J$119,(C6)=$J$120,(C6)=$J$121,(C6)=$J$122,(C6)=$J$123,(C6)=$J$124,(C6)=$J$125)</formula>
    </cfRule>
    <cfRule type="expression" dxfId="154" priority="7" stopIfTrue="1">
      <formula>OR((C6)=$J$88,(C6)=$J$89,(C6)=$J$90,(C6)=$J$91,(C6)=$J$92,(C6)=$J$93,(C6)=$J$94,(C6)=$J$95,(C6)=$J$96,(C6)=$J$97,(C6)=$J$98,(C6)=$J$99,(C6)=$J$100,(C6)=$J$101,(C6)=$J$102,(C6)=$J$103,(C6)=$J$104)</formula>
    </cfRule>
    <cfRule type="expression" dxfId="153" priority="10" stopIfTrue="1">
      <formula>OR((C6)=$J$78,(C6)=$J$79,(C6)=$J$80,(C6)=$J$81,(C6)=$J$82,(C6)=$J$83,(C6)=$J$84)</formula>
    </cfRule>
    <cfRule type="expression" dxfId="152" priority="30" stopIfTrue="1">
      <formula>OR((C7)=$D$78,(C7)=$D$79,(C7)=$D$80,(C7)=$D$81,(C7)=$D$82,(C7)=$D$83,(C7)=$D$83,(C7)=$D$84)</formula>
    </cfRule>
    <cfRule type="expression" dxfId="151" priority="31" stopIfTrue="1">
      <formula>OR((C7)=$D$64,(C7)=$D$65,(C7)=$D$66,(C7)=$D$67,(C7)=$D$68,(C7)=$D$69,(C7)=$D$70,(C7)=$D$71,(C7)=$D$72)</formula>
    </cfRule>
    <cfRule type="expression" dxfId="150" priority="32" stopIfTrue="1">
      <formula>IF(OR((C6)="S",(C6)="D"),1,0)</formula>
    </cfRule>
  </conditionalFormatting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2:AM190"/>
  <sheetViews>
    <sheetView workbookViewId="0">
      <selection activeCell="A2" sqref="A2"/>
    </sheetView>
  </sheetViews>
  <sheetFormatPr baseColWidth="10" defaultColWidth="8.7265625" defaultRowHeight="14.5"/>
  <cols>
    <col min="1" max="1" width="10.81640625" bestFit="1" customWidth="1"/>
    <col min="2" max="2" width="11.54296875" bestFit="1" customWidth="1"/>
    <col min="3" max="33" width="5.453125" customWidth="1"/>
    <col min="35" max="36" width="5.453125" customWidth="1"/>
    <col min="37" max="38" width="5.453125" hidden="1" customWidth="1"/>
  </cols>
  <sheetData>
    <row r="2" spans="1:39">
      <c r="C2" s="15"/>
      <c r="D2" t="s">
        <v>39</v>
      </c>
      <c r="H2" s="19"/>
      <c r="I2" t="s">
        <v>40</v>
      </c>
    </row>
    <row r="3" spans="1:39">
      <c r="C3" s="18"/>
      <c r="D3" t="s">
        <v>38</v>
      </c>
      <c r="H3" s="20"/>
      <c r="I3" t="s">
        <v>41</v>
      </c>
    </row>
    <row r="4" spans="1:39">
      <c r="A4" s="5"/>
      <c r="B4" s="6">
        <f>DATE(Info!B$4,8,1)</f>
        <v>43313</v>
      </c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</row>
    <row r="5" spans="1:39">
      <c r="A5" s="5"/>
      <c r="B5" s="5"/>
      <c r="C5" s="9" t="str">
        <f>INDEX({"D";"L";"M";"M";"J";"V";"S"},WEEKDAY(C6))</f>
        <v>M</v>
      </c>
      <c r="D5" s="9" t="str">
        <f>INDEX({"D";"L";"M";"M";"J";"V";"S"},WEEKDAY(D6))</f>
        <v>J</v>
      </c>
      <c r="E5" s="9" t="str">
        <f>INDEX({"D";"L";"M";"M";"J";"V";"S"},WEEKDAY(E6))</f>
        <v>V</v>
      </c>
      <c r="F5" s="9" t="str">
        <f>INDEX({"D";"L";"M";"M";"J";"V";"S"},WEEKDAY(F6))</f>
        <v>S</v>
      </c>
      <c r="G5" s="9" t="str">
        <f>INDEX({"D";"L";"M";"M";"J";"V";"S"},WEEKDAY(G6))</f>
        <v>D</v>
      </c>
      <c r="H5" s="9" t="str">
        <f>INDEX({"D";"L";"M";"M";"J";"V";"S"},WEEKDAY(H6))</f>
        <v>L</v>
      </c>
      <c r="I5" s="9" t="str">
        <f>INDEX({"D";"L";"M";"M";"J";"V";"S"},WEEKDAY(I6))</f>
        <v>M</v>
      </c>
      <c r="J5" s="9" t="str">
        <f>INDEX({"D";"L";"M";"M";"J";"V";"S"},WEEKDAY(J6))</f>
        <v>M</v>
      </c>
      <c r="K5" s="9" t="str">
        <f>INDEX({"D";"L";"M";"M";"J";"V";"S"},WEEKDAY(K6))</f>
        <v>J</v>
      </c>
      <c r="L5" s="9" t="str">
        <f>INDEX({"D";"L";"M";"M";"J";"V";"S"},WEEKDAY(L6))</f>
        <v>V</v>
      </c>
      <c r="M5" s="9" t="str">
        <f>INDEX({"D";"L";"M";"M";"J";"V";"S"},WEEKDAY(M6))</f>
        <v>S</v>
      </c>
      <c r="N5" s="9" t="str">
        <f>INDEX({"D";"L";"M";"M";"J";"V";"S"},WEEKDAY(N6))</f>
        <v>D</v>
      </c>
      <c r="O5" s="9" t="str">
        <f>INDEX({"D";"L";"M";"M";"J";"V";"S"},WEEKDAY(O6))</f>
        <v>L</v>
      </c>
      <c r="P5" s="9" t="str">
        <f>INDEX({"D";"L";"M";"M";"J";"V";"S"},WEEKDAY(P6))</f>
        <v>M</v>
      </c>
      <c r="Q5" s="9" t="str">
        <f>INDEX({"D";"L";"M";"M";"J";"V";"S"},WEEKDAY(Q6))</f>
        <v>M</v>
      </c>
      <c r="R5" s="9" t="str">
        <f>INDEX({"D";"L";"M";"M";"J";"V";"S"},WEEKDAY(R6))</f>
        <v>J</v>
      </c>
      <c r="S5" s="9" t="str">
        <f>INDEX({"D";"L";"M";"M";"J";"V";"S"},WEEKDAY(S6))</f>
        <v>V</v>
      </c>
      <c r="T5" s="9" t="str">
        <f>INDEX({"D";"L";"M";"M";"J";"V";"S"},WEEKDAY(T6))</f>
        <v>S</v>
      </c>
      <c r="U5" s="9" t="str">
        <f>INDEX({"D";"L";"M";"M";"J";"V";"S"},WEEKDAY(U6))</f>
        <v>D</v>
      </c>
      <c r="V5" s="9" t="str">
        <f>INDEX({"D";"L";"M";"M";"J";"V";"S"},WEEKDAY(V6))</f>
        <v>L</v>
      </c>
      <c r="W5" s="9" t="str">
        <f>INDEX({"D";"L";"M";"M";"J";"V";"S"},WEEKDAY(W6))</f>
        <v>M</v>
      </c>
      <c r="X5" s="9" t="str">
        <f>INDEX({"D";"L";"M";"M";"J";"V";"S"},WEEKDAY(X6))</f>
        <v>M</v>
      </c>
      <c r="Y5" s="9" t="str">
        <f>INDEX({"D";"L";"M";"M";"J";"V";"S"},WEEKDAY(Y6))</f>
        <v>J</v>
      </c>
      <c r="Z5" s="9" t="str">
        <f>INDEX({"D";"L";"M";"M";"J";"V";"S"},WEEKDAY(Z6))</f>
        <v>V</v>
      </c>
      <c r="AA5" s="9" t="str">
        <f>INDEX({"D";"L";"M";"M";"J";"V";"S"},WEEKDAY(AA6))</f>
        <v>S</v>
      </c>
      <c r="AB5" s="9" t="str">
        <f>INDEX({"D";"L";"M";"M";"J";"V";"S"},WEEKDAY(AB6))</f>
        <v>D</v>
      </c>
      <c r="AC5" s="9" t="str">
        <f>INDEX({"D";"L";"M";"M";"J";"V";"S"},WEEKDAY(AC6))</f>
        <v>L</v>
      </c>
      <c r="AD5" s="9" t="str">
        <f>INDEX({"D";"L";"M";"M";"J";"V";"S"},WEEKDAY(AD6))</f>
        <v>M</v>
      </c>
      <c r="AE5" s="9" t="str">
        <f>INDEX({"D";"L";"M";"M";"J";"V";"S"},WEEKDAY(AE6))</f>
        <v>M</v>
      </c>
      <c r="AF5" s="9" t="str">
        <f>INDEX({"D";"L";"M";"M";"J";"V";"S"},WEEKDAY(AF6))</f>
        <v>J</v>
      </c>
      <c r="AG5" s="9" t="str">
        <f>INDEX({"D";"L";"M";"M";"J";"V";"S"},WEEKDAY(AG6))</f>
        <v>V</v>
      </c>
      <c r="AH5" s="5" t="s">
        <v>17</v>
      </c>
      <c r="AI5" s="5"/>
      <c r="AJ5" s="5"/>
      <c r="AK5" s="5"/>
      <c r="AL5" s="5"/>
      <c r="AM5" s="5"/>
    </row>
    <row r="6" spans="1:39">
      <c r="A6" s="5"/>
      <c r="B6" s="5"/>
      <c r="C6" s="8">
        <f>B4</f>
        <v>43313</v>
      </c>
      <c r="D6" s="8">
        <f>C6+1</f>
        <v>43314</v>
      </c>
      <c r="E6" s="8">
        <f t="shared" ref="E6:AG6" si="0">D6+1</f>
        <v>43315</v>
      </c>
      <c r="F6" s="8">
        <f t="shared" si="0"/>
        <v>43316</v>
      </c>
      <c r="G6" s="8">
        <f t="shared" si="0"/>
        <v>43317</v>
      </c>
      <c r="H6" s="8">
        <f t="shared" si="0"/>
        <v>43318</v>
      </c>
      <c r="I6" s="8">
        <f t="shared" si="0"/>
        <v>43319</v>
      </c>
      <c r="J6" s="8">
        <f t="shared" si="0"/>
        <v>43320</v>
      </c>
      <c r="K6" s="8">
        <f t="shared" si="0"/>
        <v>43321</v>
      </c>
      <c r="L6" s="8">
        <f t="shared" si="0"/>
        <v>43322</v>
      </c>
      <c r="M6" s="8">
        <f t="shared" si="0"/>
        <v>43323</v>
      </c>
      <c r="N6" s="8">
        <f t="shared" si="0"/>
        <v>43324</v>
      </c>
      <c r="O6" s="8">
        <f t="shared" si="0"/>
        <v>43325</v>
      </c>
      <c r="P6" s="8">
        <f t="shared" si="0"/>
        <v>43326</v>
      </c>
      <c r="Q6" s="8">
        <f t="shared" si="0"/>
        <v>43327</v>
      </c>
      <c r="R6" s="8">
        <f t="shared" si="0"/>
        <v>43328</v>
      </c>
      <c r="S6" s="8">
        <f t="shared" si="0"/>
        <v>43329</v>
      </c>
      <c r="T6" s="8">
        <f t="shared" si="0"/>
        <v>43330</v>
      </c>
      <c r="U6" s="8">
        <f t="shared" si="0"/>
        <v>43331</v>
      </c>
      <c r="V6" s="8">
        <f t="shared" si="0"/>
        <v>43332</v>
      </c>
      <c r="W6" s="8">
        <f t="shared" si="0"/>
        <v>43333</v>
      </c>
      <c r="X6" s="8">
        <f t="shared" si="0"/>
        <v>43334</v>
      </c>
      <c r="Y6" s="8">
        <f t="shared" si="0"/>
        <v>43335</v>
      </c>
      <c r="Z6" s="8">
        <f t="shared" si="0"/>
        <v>43336</v>
      </c>
      <c r="AA6" s="8">
        <f t="shared" si="0"/>
        <v>43337</v>
      </c>
      <c r="AB6" s="8">
        <f t="shared" si="0"/>
        <v>43338</v>
      </c>
      <c r="AC6" s="8">
        <f t="shared" si="0"/>
        <v>43339</v>
      </c>
      <c r="AD6" s="8">
        <f t="shared" si="0"/>
        <v>43340</v>
      </c>
      <c r="AE6" s="8">
        <f t="shared" si="0"/>
        <v>43341</v>
      </c>
      <c r="AF6" s="8">
        <f t="shared" si="0"/>
        <v>43342</v>
      </c>
      <c r="AG6" s="8">
        <f t="shared" si="0"/>
        <v>43343</v>
      </c>
      <c r="AH6" s="5"/>
      <c r="AI6" s="5"/>
      <c r="AJ6" s="5"/>
      <c r="AK6" s="5"/>
      <c r="AL6" s="5"/>
      <c r="AM6" s="5"/>
    </row>
    <row r="7" spans="1:39" ht="6" customHeight="1">
      <c r="A7" s="5"/>
      <c r="B7" s="5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5"/>
      <c r="AI7" s="5"/>
      <c r="AJ7" s="5"/>
      <c r="AK7" s="5"/>
      <c r="AL7" s="5"/>
      <c r="AM7" s="5"/>
    </row>
    <row r="8" spans="1:39" ht="6" customHeight="1">
      <c r="A8" s="5"/>
      <c r="B8" s="5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5"/>
      <c r="AI8" s="5"/>
      <c r="AJ8" s="5"/>
      <c r="AK8" s="5"/>
      <c r="AL8" s="5"/>
      <c r="AM8" s="5"/>
    </row>
    <row r="9" spans="1:39">
      <c r="A9" s="9" t="s">
        <v>18</v>
      </c>
      <c r="B9" s="33" t="s">
        <v>24</v>
      </c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33">
        <f>AL9+AL10+AL11</f>
        <v>0</v>
      </c>
      <c r="AI9" s="5" t="s">
        <v>21</v>
      </c>
      <c r="AJ9" s="5">
        <f>COUNTIF(C9:AG11,"P")</f>
        <v>0</v>
      </c>
      <c r="AK9" s="5">
        <f>VLOOKUP(B9,Données!B$7:E25,2,FALSE)</f>
        <v>16</v>
      </c>
      <c r="AL9" s="5">
        <f>AJ9*AK9</f>
        <v>0</v>
      </c>
      <c r="AM9" s="5"/>
    </row>
    <row r="10" spans="1:39">
      <c r="A10" s="9" t="s">
        <v>19</v>
      </c>
      <c r="B10" s="33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33"/>
      <c r="AI10" s="5" t="s">
        <v>22</v>
      </c>
      <c r="AJ10" s="5">
        <f>COUNTIF(C9:AG11,"G")</f>
        <v>0</v>
      </c>
      <c r="AK10" s="5">
        <f>VLOOKUP(B9,Données!B$7:E25,4,FALSE)</f>
        <v>25</v>
      </c>
      <c r="AL10" s="5">
        <f t="shared" ref="AL10:AL11" si="1">AJ10*AK10</f>
        <v>0</v>
      </c>
      <c r="AM10" s="5"/>
    </row>
    <row r="11" spans="1:39" ht="15" thickBot="1">
      <c r="A11" s="11" t="s">
        <v>20</v>
      </c>
      <c r="B11" s="34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34"/>
      <c r="AI11" s="5" t="s">
        <v>23</v>
      </c>
      <c r="AJ11" s="5">
        <f>COUNTIF(C9:AG11,"V")</f>
        <v>0</v>
      </c>
      <c r="AK11" s="5">
        <f>VLOOKUP(B9,Données!B$7:E25,3,FALSE)</f>
        <v>13</v>
      </c>
      <c r="AL11" s="5">
        <f t="shared" si="1"/>
        <v>0</v>
      </c>
      <c r="AM11" s="5"/>
    </row>
    <row r="12" spans="1:39">
      <c r="A12" s="13" t="s">
        <v>18</v>
      </c>
      <c r="B12" s="32" t="s">
        <v>25</v>
      </c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32">
        <f>AL12+AL13+AL14</f>
        <v>0</v>
      </c>
      <c r="AI12" s="5" t="s">
        <v>21</v>
      </c>
      <c r="AJ12" s="5">
        <f>COUNTIF(C12:AG14,"P")</f>
        <v>0</v>
      </c>
      <c r="AK12" s="5">
        <f>VLOOKUP(B12,Données!B$7:E25,2,FALSE)</f>
        <v>17</v>
      </c>
      <c r="AL12" s="5">
        <f>AJ12*AK12</f>
        <v>0</v>
      </c>
      <c r="AM12" s="5"/>
    </row>
    <row r="13" spans="1:39">
      <c r="A13" s="9" t="s">
        <v>19</v>
      </c>
      <c r="B13" s="33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33"/>
      <c r="AI13" s="5" t="s">
        <v>22</v>
      </c>
      <c r="AJ13" s="5">
        <f>COUNTIF(C12:AG14,"G")</f>
        <v>0</v>
      </c>
      <c r="AK13" s="5">
        <f>VLOOKUP(B12,Données!B$7:E28,3,FALSE)</f>
        <v>14</v>
      </c>
      <c r="AL13" s="5">
        <f t="shared" ref="AL13:AL14" si="2">AJ13*AK13</f>
        <v>0</v>
      </c>
      <c r="AM13" s="5"/>
    </row>
    <row r="14" spans="1:39" ht="15" thickBot="1">
      <c r="A14" s="11" t="s">
        <v>20</v>
      </c>
      <c r="B14" s="34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34"/>
      <c r="AI14" s="5" t="s">
        <v>23</v>
      </c>
      <c r="AJ14" s="5">
        <f>COUNTIF(C12:AG14,"V")</f>
        <v>0</v>
      </c>
      <c r="AK14" s="5">
        <f>VLOOKUP(B12,Données!B$7:E28,4,FALSE)</f>
        <v>20</v>
      </c>
      <c r="AL14" s="5">
        <f t="shared" si="2"/>
        <v>0</v>
      </c>
      <c r="AM14" s="5"/>
    </row>
    <row r="15" spans="1:39">
      <c r="A15" s="13" t="s">
        <v>18</v>
      </c>
      <c r="B15" s="32" t="s">
        <v>26</v>
      </c>
      <c r="C15" s="13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32">
        <f>AL12+AL13+AL14</f>
        <v>0</v>
      </c>
      <c r="AI15" s="5" t="s">
        <v>21</v>
      </c>
      <c r="AJ15" s="5">
        <f>COUNTIF(C15:AG17,"P")</f>
        <v>0</v>
      </c>
      <c r="AK15" s="5">
        <f>VLOOKUP(B15,Données!B$7:E31,2,FALSE)</f>
        <v>16</v>
      </c>
      <c r="AL15" s="5">
        <f>AJ15*AK15</f>
        <v>0</v>
      </c>
      <c r="AM15" s="5"/>
    </row>
    <row r="16" spans="1:39">
      <c r="A16" s="9" t="s">
        <v>19</v>
      </c>
      <c r="B16" s="33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33"/>
      <c r="AI16" s="5" t="s">
        <v>22</v>
      </c>
      <c r="AJ16" s="5">
        <f>COUNTIF(C15:AG17,"G")</f>
        <v>0</v>
      </c>
      <c r="AK16" s="5">
        <f>VLOOKUP(B15,Données!B$7:E31,3,FALSE)</f>
        <v>12</v>
      </c>
      <c r="AL16" s="5">
        <f>AJ16*AK16</f>
        <v>0</v>
      </c>
      <c r="AM16" s="5"/>
    </row>
    <row r="17" spans="1:39" ht="15" thickBot="1">
      <c r="A17" s="11" t="s">
        <v>20</v>
      </c>
      <c r="B17" s="34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34"/>
      <c r="AI17" s="5" t="s">
        <v>23</v>
      </c>
      <c r="AJ17" s="5">
        <f>COUNTIF(C15:AG17,"V")</f>
        <v>0</v>
      </c>
      <c r="AK17" s="5">
        <f>VLOOKUP(B15,Données!B$7:E31,4,FALSE)</f>
        <v>23</v>
      </c>
      <c r="AL17" s="5">
        <f>AJ17*AK17</f>
        <v>0</v>
      </c>
      <c r="AM17" s="5"/>
    </row>
    <row r="18" spans="1:39">
      <c r="A18" s="13" t="s">
        <v>18</v>
      </c>
      <c r="B18" s="32" t="s">
        <v>27</v>
      </c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32">
        <f>AL12+AL13+AL14</f>
        <v>0</v>
      </c>
      <c r="AI18" s="5" t="s">
        <v>21</v>
      </c>
      <c r="AJ18" s="5">
        <f>COUNTIF(C18:AG20,"P")</f>
        <v>0</v>
      </c>
      <c r="AK18" s="5">
        <f>VLOOKUP(B18,Données!B$7:E31,2,FALSE)</f>
        <v>17</v>
      </c>
      <c r="AL18" s="5">
        <f t="shared" ref="AL18" si="3">AJ18*AK18</f>
        <v>0</v>
      </c>
      <c r="AM18" s="5"/>
    </row>
    <row r="19" spans="1:39">
      <c r="A19" s="9" t="s">
        <v>19</v>
      </c>
      <c r="B19" s="33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33"/>
      <c r="AI19" s="5" t="s">
        <v>22</v>
      </c>
      <c r="AJ19" s="5">
        <f>COUNTIF(C18:AG20,"G")</f>
        <v>0</v>
      </c>
      <c r="AK19" s="5">
        <f>VLOOKUP(B18,Données!B$7:E34,3,FALSE)</f>
        <v>18</v>
      </c>
      <c r="AL19" s="5">
        <f>AJ19*AK19</f>
        <v>0</v>
      </c>
      <c r="AM19" s="5"/>
    </row>
    <row r="20" spans="1:39" ht="15" thickBot="1">
      <c r="A20" s="11" t="s">
        <v>20</v>
      </c>
      <c r="B20" s="34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34"/>
      <c r="AI20" s="5" t="s">
        <v>23</v>
      </c>
      <c r="AJ20" s="5">
        <f>COUNTIF(C18:AG20,"V")</f>
        <v>0</v>
      </c>
      <c r="AK20" s="5">
        <f>VLOOKUP(B18,Données!B$7:E34,4,FALSE)</f>
        <v>19</v>
      </c>
      <c r="AL20" s="5">
        <f t="shared" ref="AL20" si="4">AJ20*AK20</f>
        <v>0</v>
      </c>
      <c r="AM20" s="5"/>
    </row>
    <row r="21" spans="1:39">
      <c r="A21" s="13" t="s">
        <v>18</v>
      </c>
      <c r="B21" s="32" t="s">
        <v>28</v>
      </c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32">
        <f>AL15+AL16+AL18</f>
        <v>0</v>
      </c>
      <c r="AI21" s="5" t="s">
        <v>21</v>
      </c>
      <c r="AJ21" s="5">
        <f>COUNTIF(C27:AG29,"P")</f>
        <v>0</v>
      </c>
      <c r="AK21" s="5">
        <f>VLOOKUP(B21,Données!B$7:E37,2,FALSE)</f>
        <v>17</v>
      </c>
      <c r="AL21" s="5">
        <f>AJ21*AK21</f>
        <v>0</v>
      </c>
      <c r="AM21" s="5"/>
    </row>
    <row r="22" spans="1:39">
      <c r="A22" s="9" t="s">
        <v>19</v>
      </c>
      <c r="B22" s="33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  <c r="AF22" s="9"/>
      <c r="AG22" s="9"/>
      <c r="AH22" s="33"/>
      <c r="AI22" s="5" t="s">
        <v>22</v>
      </c>
      <c r="AJ22" s="5">
        <f>COUNTIF(C27:AG29,"G")</f>
        <v>0</v>
      </c>
      <c r="AK22" s="5">
        <f>VLOOKUP(B21,Données!B$7:E37,3,FALSE)</f>
        <v>5</v>
      </c>
      <c r="AL22" s="5">
        <f t="shared" ref="AL22:AL53" si="5">AJ22*AK22</f>
        <v>0</v>
      </c>
      <c r="AM22" s="5"/>
    </row>
    <row r="23" spans="1:39" ht="15" thickBot="1">
      <c r="A23" s="11" t="s">
        <v>20</v>
      </c>
      <c r="B23" s="34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34"/>
      <c r="AI23" s="5" t="s">
        <v>23</v>
      </c>
      <c r="AJ23" s="5">
        <f>COUNTIF(C27:AG29,"V")</f>
        <v>0</v>
      </c>
      <c r="AK23" s="5">
        <f>VLOOKUP(B21,Données!B$7:E37,4,FALSE)</f>
        <v>0</v>
      </c>
      <c r="AL23" s="5">
        <f t="shared" si="5"/>
        <v>0</v>
      </c>
      <c r="AM23" s="5"/>
    </row>
    <row r="24" spans="1:39">
      <c r="A24" s="13" t="s">
        <v>18</v>
      </c>
      <c r="B24" s="32" t="s">
        <v>30</v>
      </c>
      <c r="C24" s="13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32">
        <f>AL19+AL20+AL21</f>
        <v>0</v>
      </c>
      <c r="AI24" s="5" t="s">
        <v>21</v>
      </c>
      <c r="AJ24" s="5">
        <f>COUNTIF(C24:AG26,"P")</f>
        <v>0</v>
      </c>
      <c r="AK24" s="5">
        <f>VLOOKUP(B24,Données!B$7:E38,2,FALSE)</f>
        <v>17</v>
      </c>
      <c r="AL24" s="5">
        <f t="shared" si="5"/>
        <v>0</v>
      </c>
      <c r="AM24" s="5"/>
    </row>
    <row r="25" spans="1:39">
      <c r="A25" s="9" t="s">
        <v>19</v>
      </c>
      <c r="B25" s="33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  <c r="AF25" s="9"/>
      <c r="AG25" s="9"/>
      <c r="AH25" s="33"/>
      <c r="AI25" s="5" t="s">
        <v>22</v>
      </c>
      <c r="AJ25" s="5">
        <f>COUNTIF(C24:AG26,"G")</f>
        <v>0</v>
      </c>
      <c r="AK25" s="5">
        <f>VLOOKUP(B24,Données!B$7:E39,3,FALSE)</f>
        <v>0</v>
      </c>
      <c r="AL25" s="5">
        <f t="shared" si="5"/>
        <v>0</v>
      </c>
    </row>
    <row r="26" spans="1:39" ht="15" thickBot="1">
      <c r="A26" s="11" t="s">
        <v>20</v>
      </c>
      <c r="B26" s="34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34"/>
      <c r="AI26" s="5" t="s">
        <v>23</v>
      </c>
      <c r="AJ26" s="5">
        <f>COUNTIF(C24:AG26,"V")</f>
        <v>0</v>
      </c>
      <c r="AK26" s="5">
        <f>VLOOKUP(B$24,Données!B$7:E40,4,FALSE)</f>
        <v>0</v>
      </c>
      <c r="AL26" s="5">
        <f t="shared" si="5"/>
        <v>0</v>
      </c>
    </row>
    <row r="27" spans="1:39">
      <c r="A27" s="13" t="s">
        <v>18</v>
      </c>
      <c r="B27" s="32" t="s">
        <v>31</v>
      </c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32">
        <f>AL21+AL22+AL23</f>
        <v>0</v>
      </c>
      <c r="AI27" s="5" t="s">
        <v>21</v>
      </c>
      <c r="AJ27" s="5">
        <f>COUNTIF(C27:AG29,"P")</f>
        <v>0</v>
      </c>
      <c r="AK27" s="5">
        <f>VLOOKUP(B$27,Données!B$7:E41,2,FALSE)</f>
        <v>0</v>
      </c>
      <c r="AL27" s="5">
        <f t="shared" si="5"/>
        <v>0</v>
      </c>
    </row>
    <row r="28" spans="1:39">
      <c r="A28" s="9" t="s">
        <v>19</v>
      </c>
      <c r="B28" s="33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9"/>
      <c r="AH28" s="33"/>
      <c r="AI28" s="5" t="s">
        <v>22</v>
      </c>
      <c r="AJ28" s="5">
        <f>COUNTIF(C27:AG29,"G")</f>
        <v>0</v>
      </c>
      <c r="AK28" s="5">
        <f>VLOOKUP(B$27,Données!B$7:E42,3,FALSE)</f>
        <v>0</v>
      </c>
      <c r="AL28" s="5">
        <f t="shared" si="5"/>
        <v>0</v>
      </c>
    </row>
    <row r="29" spans="1:39" ht="15" thickBot="1">
      <c r="A29" s="11" t="s">
        <v>20</v>
      </c>
      <c r="B29" s="34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34"/>
      <c r="AI29" s="5" t="s">
        <v>23</v>
      </c>
      <c r="AJ29" s="5">
        <f>COUNTIF(C27:AG29,"V")</f>
        <v>0</v>
      </c>
      <c r="AK29" s="5">
        <f>VLOOKUP(B$27,Données!B$7:E43,4,FALSE)</f>
        <v>0</v>
      </c>
      <c r="AL29" s="5">
        <f t="shared" si="5"/>
        <v>0</v>
      </c>
    </row>
    <row r="30" spans="1:39">
      <c r="A30" s="13" t="s">
        <v>18</v>
      </c>
      <c r="B30" s="32" t="s">
        <v>32</v>
      </c>
      <c r="C30" s="13"/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32">
        <f>AL24+AL25+AL26</f>
        <v>0</v>
      </c>
      <c r="AI30" s="5" t="s">
        <v>21</v>
      </c>
      <c r="AJ30" s="5">
        <f>COUNTIF(C30:AG32,"P")</f>
        <v>0</v>
      </c>
      <c r="AK30" s="5">
        <f>VLOOKUP(B$27,Données!B$7:E44,2,FALSE)</f>
        <v>0</v>
      </c>
      <c r="AL30" s="5">
        <f t="shared" si="5"/>
        <v>0</v>
      </c>
    </row>
    <row r="31" spans="1:39">
      <c r="A31" s="9" t="s">
        <v>19</v>
      </c>
      <c r="B31" s="33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9"/>
      <c r="AE31" s="9"/>
      <c r="AF31" s="9"/>
      <c r="AG31" s="9"/>
      <c r="AH31" s="33"/>
      <c r="AI31" s="5" t="s">
        <v>22</v>
      </c>
      <c r="AJ31" s="5">
        <f>COUNTIF(C30:AG32,"G")</f>
        <v>0</v>
      </c>
      <c r="AK31" s="5">
        <f>VLOOKUP(B$27,Données!B$7:E45,3,FALSE)</f>
        <v>0</v>
      </c>
      <c r="AL31" s="5">
        <f t="shared" si="5"/>
        <v>0</v>
      </c>
    </row>
    <row r="32" spans="1:39" ht="15" thickBot="1">
      <c r="A32" s="11" t="s">
        <v>20</v>
      </c>
      <c r="B32" s="34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34"/>
      <c r="AI32" s="5" t="s">
        <v>23</v>
      </c>
      <c r="AJ32" s="5">
        <f>COUNTIF(C30:AG32,"V")</f>
        <v>0</v>
      </c>
      <c r="AK32" s="5">
        <f>VLOOKUP(B$27,Données!B$7:E46,4,FALSE)</f>
        <v>0</v>
      </c>
      <c r="AL32" s="5">
        <f t="shared" si="5"/>
        <v>0</v>
      </c>
    </row>
    <row r="33" spans="1:38">
      <c r="A33" s="13" t="s">
        <v>18</v>
      </c>
      <c r="B33" s="32" t="s">
        <v>33</v>
      </c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32">
        <f>AL27+AL28+AL29</f>
        <v>0</v>
      </c>
      <c r="AI33" s="5" t="s">
        <v>21</v>
      </c>
      <c r="AJ33" s="5">
        <f>COUNTIF(C33:AG35,"P")</f>
        <v>0</v>
      </c>
      <c r="AK33" s="5">
        <f>VLOOKUP(B$27,Données!B$7:E47,2,FALSE)</f>
        <v>0</v>
      </c>
      <c r="AL33" s="5">
        <f t="shared" si="5"/>
        <v>0</v>
      </c>
    </row>
    <row r="34" spans="1:38">
      <c r="A34" s="9" t="s">
        <v>19</v>
      </c>
      <c r="B34" s="33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9"/>
      <c r="AC34" s="9"/>
      <c r="AD34" s="9"/>
      <c r="AE34" s="9"/>
      <c r="AF34" s="9"/>
      <c r="AG34" s="9"/>
      <c r="AH34" s="33"/>
      <c r="AI34" s="5" t="s">
        <v>22</v>
      </c>
      <c r="AJ34" s="5">
        <f>COUNTIF(C33:AG35,"G")</f>
        <v>0</v>
      </c>
      <c r="AK34" s="5">
        <f>VLOOKUP(B$27,Données!B$7:E48,3,FALSE)</f>
        <v>0</v>
      </c>
      <c r="AL34" s="5">
        <f t="shared" si="5"/>
        <v>0</v>
      </c>
    </row>
    <row r="35" spans="1:38" ht="15" thickBot="1">
      <c r="A35" s="11" t="s">
        <v>20</v>
      </c>
      <c r="B35" s="34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34"/>
      <c r="AI35" s="5" t="s">
        <v>23</v>
      </c>
      <c r="AJ35" s="5">
        <f>COUNTIF(C33:AG35,"V")</f>
        <v>0</v>
      </c>
      <c r="AK35" s="5">
        <f>VLOOKUP(B$27,Données!B$7:E49,4,FALSE)</f>
        <v>0</v>
      </c>
      <c r="AL35" s="5">
        <f t="shared" si="5"/>
        <v>0</v>
      </c>
    </row>
    <row r="36" spans="1:38">
      <c r="A36" s="13" t="s">
        <v>18</v>
      </c>
      <c r="B36" s="32" t="s">
        <v>34</v>
      </c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32">
        <f>AL30+AL31+AL32</f>
        <v>0</v>
      </c>
      <c r="AI36" s="5" t="s">
        <v>21</v>
      </c>
      <c r="AJ36" s="5">
        <f>COUNTIF(C36:AG38,"P")</f>
        <v>0</v>
      </c>
      <c r="AK36" s="5">
        <f>VLOOKUP(B$27,Données!B$7:E50,2,FALSE)</f>
        <v>0</v>
      </c>
      <c r="AL36" s="5">
        <f t="shared" si="5"/>
        <v>0</v>
      </c>
    </row>
    <row r="37" spans="1:38">
      <c r="A37" s="9" t="s">
        <v>19</v>
      </c>
      <c r="B37" s="33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9"/>
      <c r="AC37" s="9"/>
      <c r="AD37" s="9"/>
      <c r="AE37" s="9"/>
      <c r="AF37" s="9"/>
      <c r="AG37" s="9"/>
      <c r="AH37" s="33"/>
      <c r="AI37" s="5" t="s">
        <v>22</v>
      </c>
      <c r="AJ37" s="5">
        <f>COUNTIF(C36:AG38,"G")</f>
        <v>0</v>
      </c>
      <c r="AK37" s="5">
        <f>VLOOKUP(B$27,Données!B$7:E51,3,FALSE)</f>
        <v>0</v>
      </c>
      <c r="AL37" s="5">
        <f t="shared" si="5"/>
        <v>0</v>
      </c>
    </row>
    <row r="38" spans="1:38" ht="15" thickBot="1">
      <c r="A38" s="11" t="s">
        <v>20</v>
      </c>
      <c r="B38" s="34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34"/>
      <c r="AI38" s="5" t="s">
        <v>23</v>
      </c>
      <c r="AJ38" s="5">
        <f>COUNTIF(C36:AG38,"V")</f>
        <v>0</v>
      </c>
      <c r="AK38" s="5">
        <f>VLOOKUP(B$27,Données!B$7:E52,4,FALSE)</f>
        <v>0</v>
      </c>
      <c r="AL38" s="5">
        <f t="shared" si="5"/>
        <v>0</v>
      </c>
    </row>
    <row r="39" spans="1:38">
      <c r="A39" s="13" t="s">
        <v>18</v>
      </c>
      <c r="B39" s="32" t="s">
        <v>29</v>
      </c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32">
        <f>AL33+AL34+AL35</f>
        <v>0</v>
      </c>
      <c r="AI39" s="5" t="s">
        <v>21</v>
      </c>
      <c r="AJ39" s="5">
        <f>COUNTIF(C39:AG41,"P")</f>
        <v>0</v>
      </c>
      <c r="AK39" s="5">
        <f>VLOOKUP(B$27,Données!B$7:E53,2,FALSE)</f>
        <v>0</v>
      </c>
      <c r="AL39" s="5">
        <f t="shared" si="5"/>
        <v>0</v>
      </c>
    </row>
    <row r="40" spans="1:38">
      <c r="A40" s="9" t="s">
        <v>19</v>
      </c>
      <c r="B40" s="33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  <c r="AA40" s="9"/>
      <c r="AB40" s="9"/>
      <c r="AC40" s="9"/>
      <c r="AD40" s="9"/>
      <c r="AE40" s="9"/>
      <c r="AF40" s="9"/>
      <c r="AG40" s="9"/>
      <c r="AH40" s="33"/>
      <c r="AI40" s="5" t="s">
        <v>22</v>
      </c>
      <c r="AJ40" s="5">
        <f>COUNTIF(C39:AG41,"G")</f>
        <v>0</v>
      </c>
      <c r="AK40" s="5">
        <f>VLOOKUP(B$27,Données!B$7:E54,3,FALSE)</f>
        <v>0</v>
      </c>
      <c r="AL40" s="5">
        <f t="shared" si="5"/>
        <v>0</v>
      </c>
    </row>
    <row r="41" spans="1:38" ht="15" thickBot="1">
      <c r="A41" s="11" t="s">
        <v>20</v>
      </c>
      <c r="B41" s="34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  <c r="AH41" s="34"/>
      <c r="AI41" s="5" t="s">
        <v>23</v>
      </c>
      <c r="AJ41" s="5">
        <f>COUNTIF(C39:AG41,"V")</f>
        <v>0</v>
      </c>
      <c r="AK41" s="5">
        <f>VLOOKUP(B$27,Données!B$7:E55,4,FALSE)</f>
        <v>0</v>
      </c>
      <c r="AL41" s="5">
        <f t="shared" si="5"/>
        <v>0</v>
      </c>
    </row>
    <row r="42" spans="1:38">
      <c r="A42" s="13" t="s">
        <v>18</v>
      </c>
      <c r="B42" s="32" t="s">
        <v>16</v>
      </c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32">
        <f>AL36+AL37+AL38</f>
        <v>0</v>
      </c>
      <c r="AI42" s="5" t="s">
        <v>21</v>
      </c>
      <c r="AJ42" s="5">
        <f>COUNTIF(C42:AG44,"P")</f>
        <v>0</v>
      </c>
      <c r="AK42" s="5">
        <f>VLOOKUP(B$27,Données!B$7:E56,2,FALSE)</f>
        <v>0</v>
      </c>
      <c r="AL42" s="5">
        <f t="shared" si="5"/>
        <v>0</v>
      </c>
    </row>
    <row r="43" spans="1:38">
      <c r="A43" s="9" t="s">
        <v>19</v>
      </c>
      <c r="B43" s="33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  <c r="AA43" s="9"/>
      <c r="AB43" s="9"/>
      <c r="AC43" s="9"/>
      <c r="AD43" s="9"/>
      <c r="AE43" s="9"/>
      <c r="AF43" s="9"/>
      <c r="AG43" s="9"/>
      <c r="AH43" s="33"/>
      <c r="AI43" s="5" t="s">
        <v>22</v>
      </c>
      <c r="AJ43" s="5">
        <f>COUNTIF(C42:AG44,"G")</f>
        <v>0</v>
      </c>
      <c r="AK43" s="5">
        <f>VLOOKUP(B$27,Données!B$7:E57,3,FALSE)</f>
        <v>0</v>
      </c>
      <c r="AL43" s="5">
        <f t="shared" si="5"/>
        <v>0</v>
      </c>
    </row>
    <row r="44" spans="1:38" ht="15" thickBot="1">
      <c r="A44" s="11" t="s">
        <v>20</v>
      </c>
      <c r="B44" s="34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34"/>
      <c r="AI44" s="5" t="s">
        <v>23</v>
      </c>
      <c r="AJ44" s="5">
        <f>COUNTIF(C42:AG44,"V")</f>
        <v>0</v>
      </c>
      <c r="AK44" s="5">
        <f>VLOOKUP(B$27,Données!B$7:E58,4,FALSE)</f>
        <v>0</v>
      </c>
      <c r="AL44" s="5">
        <f t="shared" si="5"/>
        <v>0</v>
      </c>
    </row>
    <row r="45" spans="1:38">
      <c r="A45" s="13" t="s">
        <v>18</v>
      </c>
      <c r="B45" s="32" t="s">
        <v>35</v>
      </c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32">
        <f>AL39+AL40+AL41</f>
        <v>0</v>
      </c>
      <c r="AI45" s="5" t="s">
        <v>21</v>
      </c>
      <c r="AJ45" s="5">
        <f>COUNTIF(C45:AG47,"P")</f>
        <v>0</v>
      </c>
      <c r="AK45" s="5">
        <f>VLOOKUP(B$27,Données!B$7:E59,2,FALSE)</f>
        <v>0</v>
      </c>
      <c r="AL45" s="5">
        <f t="shared" si="5"/>
        <v>0</v>
      </c>
    </row>
    <row r="46" spans="1:38">
      <c r="A46" s="9" t="s">
        <v>19</v>
      </c>
      <c r="B46" s="33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  <c r="AB46" s="9"/>
      <c r="AC46" s="9"/>
      <c r="AD46" s="9"/>
      <c r="AE46" s="9"/>
      <c r="AF46" s="9"/>
      <c r="AG46" s="9"/>
      <c r="AH46" s="33"/>
      <c r="AI46" s="5" t="s">
        <v>22</v>
      </c>
      <c r="AJ46" s="5">
        <f>COUNTIF(C45:AG47,"G")</f>
        <v>0</v>
      </c>
      <c r="AK46" s="5">
        <f>VLOOKUP(B$27,Données!B$7:E60,3,FALSE)</f>
        <v>0</v>
      </c>
      <c r="AL46" s="5">
        <f t="shared" si="5"/>
        <v>0</v>
      </c>
    </row>
    <row r="47" spans="1:38" ht="15" thickBot="1">
      <c r="A47" s="11" t="s">
        <v>20</v>
      </c>
      <c r="B47" s="34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34"/>
      <c r="AI47" s="5" t="s">
        <v>23</v>
      </c>
      <c r="AJ47" s="5">
        <f>COUNTIF(C45:AG47,"V")</f>
        <v>0</v>
      </c>
      <c r="AK47" s="5">
        <f>VLOOKUP(B$27,Données!B$7:E61,4,FALSE)</f>
        <v>0</v>
      </c>
      <c r="AL47" s="5">
        <f t="shared" si="5"/>
        <v>0</v>
      </c>
    </row>
    <row r="48" spans="1:38">
      <c r="A48" s="13" t="s">
        <v>18</v>
      </c>
      <c r="B48" s="32" t="s">
        <v>36</v>
      </c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32">
        <f>AL42+AL43+AL44</f>
        <v>0</v>
      </c>
      <c r="AI48" s="5" t="s">
        <v>21</v>
      </c>
      <c r="AJ48" s="5">
        <f>COUNTIF(C48:AG50,"P")</f>
        <v>0</v>
      </c>
      <c r="AK48" s="5">
        <f>VLOOKUP(B$27,Données!B$7:E62,2,FALSE)</f>
        <v>0</v>
      </c>
      <c r="AL48" s="5">
        <f t="shared" si="5"/>
        <v>0</v>
      </c>
    </row>
    <row r="49" spans="1:38">
      <c r="A49" s="9" t="s">
        <v>19</v>
      </c>
      <c r="B49" s="33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  <c r="AA49" s="9"/>
      <c r="AB49" s="9"/>
      <c r="AC49" s="9"/>
      <c r="AD49" s="9"/>
      <c r="AE49" s="9"/>
      <c r="AF49" s="9"/>
      <c r="AG49" s="9"/>
      <c r="AH49" s="33"/>
      <c r="AI49" s="5" t="s">
        <v>22</v>
      </c>
      <c r="AJ49" s="5">
        <f>COUNTIF(C48:AG50,"G")</f>
        <v>0</v>
      </c>
      <c r="AK49" s="5">
        <f>VLOOKUP(B$27,Données!B$7:E63,3,FALSE)</f>
        <v>0</v>
      </c>
      <c r="AL49" s="5">
        <f t="shared" si="5"/>
        <v>0</v>
      </c>
    </row>
    <row r="50" spans="1:38" ht="15" thickBot="1">
      <c r="A50" s="11" t="s">
        <v>20</v>
      </c>
      <c r="B50" s="34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34"/>
      <c r="AI50" s="5" t="s">
        <v>23</v>
      </c>
      <c r="AJ50" s="5">
        <f>COUNTIF(C48:AG50,"V")</f>
        <v>0</v>
      </c>
      <c r="AK50" s="5">
        <f>VLOOKUP(B$27,Données!B$7:E64,4,FALSE)</f>
        <v>0</v>
      </c>
      <c r="AL50" s="5">
        <f t="shared" si="5"/>
        <v>0</v>
      </c>
    </row>
    <row r="51" spans="1:38">
      <c r="A51" s="13" t="s">
        <v>18</v>
      </c>
      <c r="B51" s="32" t="s">
        <v>37</v>
      </c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32">
        <f>AL45+AL46+AL47</f>
        <v>0</v>
      </c>
      <c r="AI51" s="5" t="s">
        <v>21</v>
      </c>
      <c r="AJ51" s="5">
        <f>COUNTIF(C51:AG53,"P")</f>
        <v>0</v>
      </c>
      <c r="AK51" s="5">
        <f>VLOOKUP(B$27,Données!B$7:E65,2,FALSE)</f>
        <v>0</v>
      </c>
      <c r="AL51" s="5">
        <f t="shared" si="5"/>
        <v>0</v>
      </c>
    </row>
    <row r="52" spans="1:38">
      <c r="A52" s="9" t="s">
        <v>19</v>
      </c>
      <c r="B52" s="33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  <c r="AA52" s="9"/>
      <c r="AB52" s="9"/>
      <c r="AC52" s="9"/>
      <c r="AD52" s="9"/>
      <c r="AE52" s="9"/>
      <c r="AF52" s="9"/>
      <c r="AG52" s="9"/>
      <c r="AH52" s="33"/>
      <c r="AI52" s="5" t="s">
        <v>22</v>
      </c>
      <c r="AJ52" s="5">
        <f>COUNTIF(C51:AG53,"G")</f>
        <v>0</v>
      </c>
      <c r="AK52" s="5">
        <f>VLOOKUP(B$27,Données!B$7:E66,3,FALSE)</f>
        <v>0</v>
      </c>
      <c r="AL52" s="5">
        <f t="shared" si="5"/>
        <v>0</v>
      </c>
    </row>
    <row r="53" spans="1:38">
      <c r="A53" s="9" t="s">
        <v>20</v>
      </c>
      <c r="B53" s="33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  <c r="AA53" s="9"/>
      <c r="AB53" s="9"/>
      <c r="AC53" s="9"/>
      <c r="AD53" s="9"/>
      <c r="AE53" s="9"/>
      <c r="AF53" s="9"/>
      <c r="AG53" s="9"/>
      <c r="AH53" s="33"/>
      <c r="AI53" s="5" t="s">
        <v>23</v>
      </c>
      <c r="AJ53" s="5">
        <f>COUNTIF(C51:AG53,"V")</f>
        <v>0</v>
      </c>
      <c r="AK53" s="5">
        <f>VLOOKUP(B$27,Données!B$7:E67,4,FALSE)</f>
        <v>0</v>
      </c>
      <c r="AL53" s="5">
        <f t="shared" si="5"/>
        <v>0</v>
      </c>
    </row>
    <row r="54" spans="1:38">
      <c r="A54" s="5"/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  <c r="AG54" s="5"/>
      <c r="AH54" s="5">
        <f>AH9+AH12+AH21+AH24+AH27</f>
        <v>0</v>
      </c>
    </row>
    <row r="61" spans="1:38" hidden="1">
      <c r="C61" s="30" t="s">
        <v>51</v>
      </c>
      <c r="D61" s="30"/>
      <c r="E61" s="30"/>
      <c r="F61" s="30"/>
      <c r="G61" s="30"/>
      <c r="H61" s="30"/>
      <c r="I61" s="30"/>
      <c r="J61" s="30"/>
      <c r="K61" s="30"/>
      <c r="L61" s="30"/>
      <c r="M61" s="30"/>
      <c r="N61" s="30"/>
      <c r="O61" s="30"/>
      <c r="P61" s="30"/>
      <c r="Q61" s="30"/>
      <c r="R61" s="30"/>
      <c r="S61" s="30"/>
      <c r="T61" s="30"/>
      <c r="U61" s="30"/>
      <c r="V61" s="30"/>
      <c r="W61" s="30"/>
      <c r="X61" s="30"/>
      <c r="Y61" s="30"/>
      <c r="Z61" s="30"/>
    </row>
    <row r="62" spans="1:38" hidden="1"/>
    <row r="63" spans="1:38" hidden="1"/>
    <row r="64" spans="1:38" hidden="1">
      <c r="D64" s="31">
        <f>Info!A11</f>
        <v>43101</v>
      </c>
      <c r="E64" s="31"/>
      <c r="F64" s="31"/>
      <c r="H64" t="str">
        <f>Info!C11</f>
        <v>Nouvel An</v>
      </c>
    </row>
    <row r="65" spans="3:39" hidden="1">
      <c r="D65" s="31">
        <f>Info!A12</f>
        <v>43189</v>
      </c>
      <c r="E65" s="31"/>
      <c r="F65" s="31"/>
      <c r="H65" t="str">
        <f>Info!C12</f>
        <v>Vendredi-Saint</v>
      </c>
    </row>
    <row r="66" spans="3:39" hidden="1">
      <c r="D66" s="31">
        <f>Info!A13</f>
        <v>43192</v>
      </c>
      <c r="E66" s="31"/>
      <c r="F66" s="31"/>
      <c r="H66" t="str">
        <f>Info!C13</f>
        <v>Lundi de Pâques</v>
      </c>
    </row>
    <row r="67" spans="3:39" hidden="1">
      <c r="D67" s="31">
        <f>Info!A14</f>
        <v>43230</v>
      </c>
      <c r="E67" s="31"/>
      <c r="F67" s="31"/>
      <c r="H67" t="str">
        <f>Info!C14</f>
        <v>Jeudi de l'Ascension</v>
      </c>
    </row>
    <row r="68" spans="3:39" hidden="1">
      <c r="D68" s="31">
        <f>Info!A15</f>
        <v>43241</v>
      </c>
      <c r="E68" s="31"/>
      <c r="F68" s="31"/>
      <c r="H68" t="str">
        <f>Info!C15</f>
        <v>Lundi de Pentecôte</v>
      </c>
    </row>
    <row r="69" spans="3:39" hidden="1">
      <c r="D69" s="31">
        <f>Info!A16</f>
        <v>43313</v>
      </c>
      <c r="E69" s="31"/>
      <c r="F69" s="31"/>
      <c r="H69" t="str">
        <f>Info!C16</f>
        <v>Fête Nationale</v>
      </c>
    </row>
    <row r="70" spans="3:39" hidden="1">
      <c r="D70" s="31">
        <f>Info!A17</f>
        <v>43349</v>
      </c>
      <c r="E70" s="31"/>
      <c r="F70" s="31"/>
      <c r="G70" s="31"/>
      <c r="H70" t="str">
        <f>Info!C17</f>
        <v>Jeûne Genevois</v>
      </c>
    </row>
    <row r="71" spans="3:39" hidden="1">
      <c r="D71" s="31">
        <f>Info!A18</f>
        <v>43459</v>
      </c>
      <c r="E71" s="31"/>
      <c r="F71" s="31"/>
      <c r="G71" s="31"/>
      <c r="H71" t="str">
        <f>Info!C18</f>
        <v>Noël</v>
      </c>
    </row>
    <row r="72" spans="3:39" hidden="1">
      <c r="D72" s="31">
        <f>Info!A19</f>
        <v>43465</v>
      </c>
      <c r="E72" s="31"/>
      <c r="F72" s="31"/>
      <c r="G72" s="31"/>
      <c r="H72" t="str">
        <f>Info!C19</f>
        <v>Restauration de la République</v>
      </c>
    </row>
    <row r="73" spans="3:39" hidden="1"/>
    <row r="74" spans="3:39" hidden="1"/>
    <row r="75" spans="3:39" hidden="1"/>
    <row r="76" spans="3:39" hidden="1">
      <c r="C76" s="30" t="s">
        <v>52</v>
      </c>
      <c r="D76" s="30"/>
      <c r="E76" s="30"/>
      <c r="F76" s="30"/>
      <c r="G76" s="30"/>
      <c r="H76" s="30"/>
      <c r="I76" s="30"/>
      <c r="J76" s="30"/>
      <c r="K76" s="30"/>
      <c r="L76" s="30"/>
      <c r="M76" s="30"/>
      <c r="N76" s="30"/>
      <c r="O76" s="30"/>
      <c r="P76" s="30"/>
      <c r="Q76" s="30"/>
      <c r="R76" s="30"/>
      <c r="S76" s="30"/>
      <c r="T76" s="30"/>
      <c r="U76" s="30"/>
      <c r="V76" s="30"/>
      <c r="W76" s="30"/>
      <c r="X76" s="30"/>
      <c r="Y76" s="30"/>
      <c r="Z76" s="30"/>
    </row>
    <row r="77" spans="3:39" hidden="1">
      <c r="D77" s="30" t="s">
        <v>42</v>
      </c>
      <c r="E77" s="30"/>
      <c r="G77" t="s">
        <v>43</v>
      </c>
      <c r="J77" t="s">
        <v>44</v>
      </c>
    </row>
    <row r="78" spans="3:39" hidden="1">
      <c r="D78" s="29">
        <v>43101</v>
      </c>
      <c r="E78" s="29"/>
      <c r="F78" s="16"/>
      <c r="G78" s="29">
        <v>43101</v>
      </c>
      <c r="H78" s="29"/>
      <c r="I78" s="16"/>
      <c r="J78" s="29">
        <v>43101</v>
      </c>
      <c r="K78" s="29"/>
      <c r="O78" s="30" t="s">
        <v>48</v>
      </c>
      <c r="P78" s="30"/>
      <c r="Q78" s="30"/>
      <c r="R78" s="30"/>
      <c r="S78" s="30"/>
      <c r="T78" s="30"/>
      <c r="U78" s="30"/>
      <c r="V78" s="30"/>
      <c r="W78" s="30"/>
      <c r="X78" s="30"/>
      <c r="Y78" s="30"/>
      <c r="Z78" s="30"/>
      <c r="AA78" s="30"/>
      <c r="AB78" s="30"/>
      <c r="AC78" s="30"/>
      <c r="AD78" s="30"/>
      <c r="AE78" s="30"/>
      <c r="AF78" s="30"/>
      <c r="AG78" s="30"/>
      <c r="AH78" s="30"/>
      <c r="AI78" s="30"/>
      <c r="AJ78" s="30"/>
      <c r="AK78" s="30"/>
      <c r="AL78" s="30"/>
      <c r="AM78" t="s">
        <v>45</v>
      </c>
    </row>
    <row r="79" spans="3:39" hidden="1">
      <c r="D79" s="29">
        <v>43102</v>
      </c>
      <c r="E79" s="29"/>
      <c r="G79" s="29">
        <v>43102</v>
      </c>
      <c r="H79" s="29"/>
      <c r="J79" s="29">
        <v>43102</v>
      </c>
      <c r="K79" s="29"/>
      <c r="O79" s="30" t="s">
        <v>47</v>
      </c>
      <c r="P79" s="30"/>
      <c r="Q79" s="30"/>
      <c r="R79" s="30"/>
      <c r="S79" s="30"/>
      <c r="T79" s="30"/>
      <c r="U79" s="30"/>
      <c r="V79" s="30"/>
      <c r="W79" s="30"/>
      <c r="X79" s="30"/>
      <c r="Y79" s="30"/>
      <c r="Z79" s="30"/>
      <c r="AA79" s="30"/>
      <c r="AB79" s="30"/>
      <c r="AC79" s="30"/>
      <c r="AD79" s="30"/>
      <c r="AE79" s="30"/>
      <c r="AF79" s="30"/>
      <c r="AG79" s="30"/>
      <c r="AH79" s="30"/>
      <c r="AI79" s="30"/>
      <c r="AJ79" s="30"/>
      <c r="AK79" s="30"/>
      <c r="AL79" s="30"/>
      <c r="AM79" t="s">
        <v>46</v>
      </c>
    </row>
    <row r="80" spans="3:39" hidden="1">
      <c r="D80" s="29">
        <v>43103</v>
      </c>
      <c r="E80" s="29"/>
      <c r="G80" s="29">
        <v>43103</v>
      </c>
      <c r="H80" s="29"/>
      <c r="J80" s="29">
        <v>43103</v>
      </c>
      <c r="K80" s="29"/>
    </row>
    <row r="81" spans="3:38" hidden="1">
      <c r="D81" s="29">
        <v>43104</v>
      </c>
      <c r="E81" s="29"/>
      <c r="G81" s="29">
        <v>43104</v>
      </c>
      <c r="H81" s="29"/>
      <c r="J81" s="29">
        <v>43104</v>
      </c>
      <c r="K81" s="29"/>
    </row>
    <row r="82" spans="3:38" hidden="1">
      <c r="D82" s="29">
        <v>43105</v>
      </c>
      <c r="E82" s="29"/>
      <c r="G82" s="29">
        <v>43105</v>
      </c>
      <c r="H82" s="29"/>
      <c r="J82" s="29">
        <v>43105</v>
      </c>
      <c r="K82" s="29"/>
    </row>
    <row r="83" spans="3:38" hidden="1">
      <c r="D83" s="29">
        <v>43106</v>
      </c>
      <c r="E83" s="29"/>
      <c r="G83" s="29">
        <v>43106</v>
      </c>
      <c r="H83" s="29"/>
      <c r="J83" s="29">
        <v>43106</v>
      </c>
      <c r="K83" s="29"/>
    </row>
    <row r="84" spans="3:38" hidden="1">
      <c r="D84" s="29">
        <v>43107</v>
      </c>
      <c r="E84" s="29"/>
      <c r="G84" s="29">
        <v>43107</v>
      </c>
      <c r="H84" s="29"/>
      <c r="J84" s="29">
        <v>43107</v>
      </c>
      <c r="K84" s="29"/>
    </row>
    <row r="85" spans="3:38" hidden="1"/>
    <row r="86" spans="3:38" hidden="1">
      <c r="C86" s="30" t="s">
        <v>53</v>
      </c>
      <c r="D86" s="30"/>
      <c r="E86" s="30"/>
      <c r="F86" s="30"/>
      <c r="G86" s="30"/>
      <c r="H86" s="30"/>
      <c r="I86" s="30"/>
      <c r="J86" s="30"/>
      <c r="K86" s="30"/>
      <c r="L86" s="30"/>
      <c r="M86" s="30"/>
      <c r="N86" s="30"/>
      <c r="O86" s="30"/>
      <c r="P86" s="30"/>
      <c r="Q86" s="30"/>
      <c r="R86" s="30"/>
      <c r="S86" s="30"/>
      <c r="T86" s="30"/>
      <c r="U86" s="30"/>
      <c r="V86" s="30"/>
      <c r="W86" s="30"/>
      <c r="X86" s="30"/>
      <c r="Y86" s="30"/>
      <c r="Z86" s="30"/>
    </row>
    <row r="87" spans="3:38" hidden="1">
      <c r="D87" s="30" t="s">
        <v>42</v>
      </c>
      <c r="E87" s="30"/>
      <c r="G87" t="s">
        <v>43</v>
      </c>
      <c r="J87" t="s">
        <v>44</v>
      </c>
    </row>
    <row r="88" spans="3:38" hidden="1">
      <c r="D88" s="29">
        <v>43143</v>
      </c>
      <c r="E88" s="29"/>
      <c r="G88" s="29">
        <v>43148</v>
      </c>
      <c r="H88" s="29"/>
      <c r="J88" s="29">
        <v>43141</v>
      </c>
      <c r="K88" s="29"/>
      <c r="O88" s="30" t="s">
        <v>49</v>
      </c>
      <c r="P88" s="30"/>
      <c r="Q88" s="30"/>
      <c r="R88" s="30"/>
      <c r="S88" s="30"/>
      <c r="T88" s="30"/>
      <c r="U88" s="30"/>
      <c r="V88" s="30"/>
      <c r="W88" s="30"/>
      <c r="X88" s="30"/>
      <c r="Y88" s="30"/>
      <c r="Z88" s="30"/>
      <c r="AA88" s="30"/>
      <c r="AB88" s="30"/>
      <c r="AC88" s="30"/>
      <c r="AD88" s="30"/>
      <c r="AE88" s="30"/>
      <c r="AF88" s="30"/>
      <c r="AG88" s="30"/>
      <c r="AH88" s="30"/>
      <c r="AI88" s="30"/>
      <c r="AJ88" s="30"/>
      <c r="AK88" s="30"/>
      <c r="AL88" s="30"/>
    </row>
    <row r="89" spans="3:38" hidden="1">
      <c r="D89" s="29">
        <v>43144</v>
      </c>
      <c r="E89" s="29"/>
      <c r="G89" s="29">
        <v>43149</v>
      </c>
      <c r="H89" s="29"/>
      <c r="J89" s="29">
        <v>43142</v>
      </c>
      <c r="K89" s="29"/>
      <c r="O89" t="s">
        <v>50</v>
      </c>
    </row>
    <row r="90" spans="3:38" hidden="1">
      <c r="D90" s="29">
        <v>43145</v>
      </c>
      <c r="E90" s="29"/>
      <c r="G90" s="29">
        <v>43150</v>
      </c>
      <c r="H90" s="29"/>
      <c r="J90" s="29">
        <v>43143</v>
      </c>
      <c r="K90" s="29"/>
    </row>
    <row r="91" spans="3:38" hidden="1">
      <c r="D91" s="29">
        <v>43146</v>
      </c>
      <c r="E91" s="29"/>
      <c r="G91" s="29">
        <v>43151</v>
      </c>
      <c r="H91" s="29"/>
      <c r="J91" s="29">
        <v>43144</v>
      </c>
      <c r="K91" s="29"/>
    </row>
    <row r="92" spans="3:38" hidden="1">
      <c r="D92" s="29">
        <v>43147</v>
      </c>
      <c r="E92" s="29"/>
      <c r="G92" s="29">
        <v>43152</v>
      </c>
      <c r="H92" s="29"/>
      <c r="J92" s="29">
        <v>43145</v>
      </c>
      <c r="K92" s="29"/>
    </row>
    <row r="93" spans="3:38" hidden="1">
      <c r="D93" s="17"/>
      <c r="E93" s="17"/>
      <c r="G93" s="29">
        <v>43153</v>
      </c>
      <c r="H93" s="29"/>
      <c r="J93" s="29">
        <v>43146</v>
      </c>
      <c r="K93" s="29"/>
    </row>
    <row r="94" spans="3:38" hidden="1">
      <c r="D94" s="17"/>
      <c r="E94" s="17"/>
      <c r="G94" s="29">
        <v>43154</v>
      </c>
      <c r="H94" s="29"/>
      <c r="J94" s="29">
        <v>43147</v>
      </c>
      <c r="K94" s="29"/>
    </row>
    <row r="95" spans="3:38" hidden="1">
      <c r="D95" s="17"/>
      <c r="E95" s="17"/>
      <c r="G95" s="29">
        <v>43155</v>
      </c>
      <c r="H95" s="29"/>
      <c r="J95" s="29">
        <v>43148</v>
      </c>
      <c r="K95" s="29"/>
    </row>
    <row r="96" spans="3:38" hidden="1">
      <c r="D96" s="17"/>
      <c r="E96" s="17"/>
      <c r="G96" s="29">
        <v>43156</v>
      </c>
      <c r="H96" s="29"/>
      <c r="J96" s="29">
        <v>43149</v>
      </c>
      <c r="K96" s="29"/>
    </row>
    <row r="97" spans="3:26" hidden="1">
      <c r="D97" s="17"/>
      <c r="E97" s="17"/>
      <c r="G97" s="29">
        <v>43157</v>
      </c>
      <c r="H97" s="29"/>
      <c r="J97" s="29">
        <v>43150</v>
      </c>
      <c r="K97" s="29"/>
    </row>
    <row r="98" spans="3:26" hidden="1">
      <c r="D98" s="17"/>
      <c r="E98" s="17"/>
      <c r="G98" s="29">
        <v>43158</v>
      </c>
      <c r="H98" s="29"/>
      <c r="J98" s="29">
        <v>43151</v>
      </c>
      <c r="K98" s="29"/>
    </row>
    <row r="99" spans="3:26" hidden="1">
      <c r="D99" s="17"/>
      <c r="E99" s="17"/>
      <c r="G99" s="29">
        <v>43159</v>
      </c>
      <c r="H99" s="29"/>
      <c r="J99" s="29">
        <v>43152</v>
      </c>
      <c r="K99" s="29"/>
    </row>
    <row r="100" spans="3:26" hidden="1">
      <c r="D100" s="17"/>
      <c r="E100" s="17"/>
      <c r="G100" s="29">
        <v>43160</v>
      </c>
      <c r="H100" s="29"/>
      <c r="J100" s="29">
        <v>43153</v>
      </c>
      <c r="K100" s="29"/>
    </row>
    <row r="101" spans="3:26" hidden="1">
      <c r="D101" s="17"/>
      <c r="E101" s="17"/>
      <c r="G101" s="29">
        <v>43161</v>
      </c>
      <c r="H101" s="29"/>
      <c r="J101" s="29">
        <v>43154</v>
      </c>
      <c r="K101" s="29"/>
    </row>
    <row r="102" spans="3:26" hidden="1">
      <c r="D102" s="17"/>
      <c r="E102" s="17"/>
      <c r="G102" s="29">
        <v>43162</v>
      </c>
      <c r="H102" s="29"/>
      <c r="J102" s="29">
        <v>43155</v>
      </c>
      <c r="K102" s="29"/>
    </row>
    <row r="103" spans="3:26" hidden="1">
      <c r="D103" s="17"/>
      <c r="E103" s="17"/>
      <c r="G103" s="29">
        <v>43163</v>
      </c>
      <c r="H103" s="29"/>
      <c r="J103" s="29">
        <v>43156</v>
      </c>
      <c r="K103" s="29"/>
    </row>
    <row r="104" spans="3:26" hidden="1">
      <c r="D104" s="17"/>
      <c r="E104" s="17"/>
      <c r="G104" s="17"/>
      <c r="H104" s="17"/>
      <c r="J104" s="29">
        <v>43157</v>
      </c>
      <c r="K104" s="29"/>
    </row>
    <row r="105" spans="3:26" hidden="1">
      <c r="D105" s="17"/>
      <c r="E105" s="17"/>
      <c r="G105" s="17"/>
      <c r="H105" s="17"/>
    </row>
    <row r="106" spans="3:26" hidden="1"/>
    <row r="107" spans="3:26" hidden="1">
      <c r="C107" s="30" t="s">
        <v>54</v>
      </c>
      <c r="D107" s="30"/>
      <c r="E107" s="30"/>
      <c r="F107" s="30"/>
      <c r="G107" s="30"/>
      <c r="H107" s="30"/>
      <c r="I107" s="30"/>
      <c r="J107" s="30"/>
      <c r="K107" s="30"/>
      <c r="L107" s="30"/>
      <c r="M107" s="30"/>
      <c r="N107" s="30"/>
      <c r="O107" s="30"/>
      <c r="P107" s="30"/>
      <c r="Q107" s="30"/>
      <c r="R107" s="30"/>
      <c r="S107" s="30"/>
      <c r="T107" s="30"/>
      <c r="U107" s="30"/>
      <c r="V107" s="30"/>
      <c r="W107" s="30"/>
      <c r="X107" s="30"/>
      <c r="Y107" s="30"/>
      <c r="Z107" s="30"/>
    </row>
    <row r="108" spans="3:26" hidden="1">
      <c r="D108" s="30" t="s">
        <v>42</v>
      </c>
      <c r="E108" s="30"/>
      <c r="G108" t="s">
        <v>43</v>
      </c>
      <c r="J108" t="s">
        <v>44</v>
      </c>
    </row>
    <row r="109" spans="3:26" hidden="1">
      <c r="D109" s="29">
        <v>43188</v>
      </c>
      <c r="E109" s="29"/>
      <c r="G109" s="29">
        <v>43204</v>
      </c>
      <c r="H109" s="29"/>
      <c r="J109" s="29">
        <v>43197</v>
      </c>
      <c r="K109" s="30"/>
      <c r="O109" t="s">
        <v>56</v>
      </c>
    </row>
    <row r="110" spans="3:26" hidden="1">
      <c r="D110" s="29">
        <v>43189</v>
      </c>
      <c r="E110" s="29"/>
      <c r="G110" s="29">
        <v>43205</v>
      </c>
      <c r="H110" s="29"/>
      <c r="J110" s="29">
        <v>43198</v>
      </c>
      <c r="K110" s="30"/>
      <c r="O110" t="s">
        <v>57</v>
      </c>
    </row>
    <row r="111" spans="3:26" hidden="1">
      <c r="D111" s="29">
        <v>43190</v>
      </c>
      <c r="E111" s="29"/>
      <c r="G111" s="29">
        <v>43206</v>
      </c>
      <c r="H111" s="29"/>
      <c r="J111" s="29">
        <v>43199</v>
      </c>
      <c r="K111" s="30"/>
    </row>
    <row r="112" spans="3:26" hidden="1">
      <c r="D112" s="29">
        <v>43191</v>
      </c>
      <c r="E112" s="29"/>
      <c r="G112" s="29">
        <v>43207</v>
      </c>
      <c r="H112" s="29"/>
      <c r="J112" s="29">
        <v>43200</v>
      </c>
      <c r="K112" s="30"/>
    </row>
    <row r="113" spans="4:11" hidden="1">
      <c r="D113" s="29">
        <v>43192</v>
      </c>
      <c r="E113" s="29"/>
      <c r="G113" s="29">
        <v>43208</v>
      </c>
      <c r="H113" s="29"/>
      <c r="J113" s="29">
        <v>43201</v>
      </c>
      <c r="K113" s="30"/>
    </row>
    <row r="114" spans="4:11" hidden="1">
      <c r="D114" s="29">
        <v>43193</v>
      </c>
      <c r="E114" s="29"/>
      <c r="G114" s="29">
        <v>43209</v>
      </c>
      <c r="H114" s="29"/>
      <c r="J114" s="29">
        <v>43202</v>
      </c>
      <c r="K114" s="30"/>
    </row>
    <row r="115" spans="4:11" hidden="1">
      <c r="D115" s="29">
        <v>43194</v>
      </c>
      <c r="E115" s="29"/>
      <c r="G115" s="29">
        <v>43210</v>
      </c>
      <c r="H115" s="29"/>
      <c r="J115" s="29">
        <v>43203</v>
      </c>
      <c r="K115" s="30"/>
    </row>
    <row r="116" spans="4:11" hidden="1">
      <c r="D116" s="29">
        <v>43195</v>
      </c>
      <c r="E116" s="29"/>
      <c r="G116" s="29">
        <v>43211</v>
      </c>
      <c r="H116" s="29"/>
      <c r="J116" s="29">
        <v>43204</v>
      </c>
      <c r="K116" s="30"/>
    </row>
    <row r="117" spans="4:11" hidden="1">
      <c r="D117" s="29">
        <v>43196</v>
      </c>
      <c r="E117" s="29"/>
      <c r="G117" s="29">
        <v>43212</v>
      </c>
      <c r="H117" s="29"/>
      <c r="J117" s="29">
        <v>43205</v>
      </c>
      <c r="K117" s="30"/>
    </row>
    <row r="118" spans="4:11" hidden="1">
      <c r="D118" s="17"/>
      <c r="E118" s="17"/>
      <c r="G118" s="29">
        <v>43213</v>
      </c>
      <c r="H118" s="29"/>
      <c r="J118" s="29">
        <v>43206</v>
      </c>
      <c r="K118" s="30"/>
    </row>
    <row r="119" spans="4:11" hidden="1">
      <c r="D119" s="17"/>
      <c r="E119" s="17"/>
      <c r="G119" s="29">
        <v>43214</v>
      </c>
      <c r="H119" s="29"/>
      <c r="J119" s="29">
        <v>43207</v>
      </c>
      <c r="K119" s="30"/>
    </row>
    <row r="120" spans="4:11" hidden="1">
      <c r="D120" s="17"/>
      <c r="E120" s="17"/>
      <c r="G120" s="29">
        <v>43215</v>
      </c>
      <c r="H120" s="29"/>
      <c r="J120" s="29">
        <v>43208</v>
      </c>
      <c r="K120" s="30"/>
    </row>
    <row r="121" spans="4:11" hidden="1">
      <c r="D121" s="17"/>
      <c r="E121" s="17"/>
      <c r="G121" s="29">
        <v>43216</v>
      </c>
      <c r="H121" s="29"/>
      <c r="J121" s="29">
        <v>43209</v>
      </c>
      <c r="K121" s="30"/>
    </row>
    <row r="122" spans="4:11" hidden="1">
      <c r="D122" s="17"/>
      <c r="E122" s="17"/>
      <c r="G122" s="29">
        <v>43217</v>
      </c>
      <c r="H122" s="29"/>
      <c r="J122" s="29">
        <v>43210</v>
      </c>
      <c r="K122" s="30"/>
    </row>
    <row r="123" spans="4:11" hidden="1">
      <c r="D123" s="17"/>
      <c r="E123" s="17"/>
      <c r="G123" s="29">
        <v>43218</v>
      </c>
      <c r="H123" s="29"/>
      <c r="J123" s="29">
        <v>43211</v>
      </c>
      <c r="K123" s="30"/>
    </row>
    <row r="124" spans="4:11" hidden="1">
      <c r="D124" s="17"/>
      <c r="E124" s="17"/>
      <c r="G124" s="29">
        <v>43219</v>
      </c>
      <c r="H124" s="29"/>
      <c r="J124" s="29">
        <v>43212</v>
      </c>
      <c r="K124" s="30"/>
    </row>
    <row r="125" spans="4:11" hidden="1">
      <c r="D125" s="17"/>
      <c r="E125" s="17"/>
      <c r="G125" s="17"/>
      <c r="H125" s="17"/>
      <c r="J125" s="29">
        <v>43213</v>
      </c>
      <c r="K125" s="30"/>
    </row>
    <row r="126" spans="4:11" hidden="1">
      <c r="D126" s="17"/>
      <c r="E126" s="17"/>
      <c r="G126" s="17"/>
      <c r="H126" s="17"/>
    </row>
    <row r="127" spans="4:11" hidden="1">
      <c r="D127" s="17"/>
      <c r="E127" s="17"/>
      <c r="G127" s="17"/>
      <c r="H127" s="17"/>
    </row>
    <row r="128" spans="4:11" hidden="1"/>
    <row r="129" spans="3:26" hidden="1">
      <c r="C129" s="30" t="s">
        <v>55</v>
      </c>
      <c r="D129" s="30"/>
      <c r="E129" s="30"/>
      <c r="F129" s="30"/>
      <c r="G129" s="30"/>
      <c r="H129" s="30"/>
      <c r="I129" s="30"/>
      <c r="J129" s="30"/>
      <c r="K129" s="30"/>
      <c r="L129" s="30"/>
      <c r="M129" s="30"/>
      <c r="N129" s="30"/>
      <c r="O129" s="30"/>
      <c r="P129" s="30"/>
      <c r="Q129" s="30"/>
      <c r="R129" s="30"/>
      <c r="S129" s="30"/>
      <c r="T129" s="30"/>
      <c r="U129" s="30"/>
      <c r="V129" s="30"/>
      <c r="W129" s="30"/>
      <c r="X129" s="30"/>
      <c r="Y129" s="30"/>
      <c r="Z129" s="30"/>
    </row>
    <row r="130" spans="3:26" hidden="1">
      <c r="D130" s="30" t="s">
        <v>42</v>
      </c>
      <c r="E130" s="30"/>
      <c r="G130" t="s">
        <v>43</v>
      </c>
      <c r="J130" t="s">
        <v>44</v>
      </c>
    </row>
    <row r="131" spans="3:26" hidden="1">
      <c r="D131" s="29">
        <v>43283</v>
      </c>
      <c r="E131" s="29"/>
      <c r="G131" s="29">
        <v>43288</v>
      </c>
      <c r="H131" s="30"/>
      <c r="J131" s="29">
        <v>43288</v>
      </c>
      <c r="K131" s="30"/>
    </row>
    <row r="132" spans="3:26" hidden="1">
      <c r="D132" s="29">
        <v>43284</v>
      </c>
      <c r="E132" s="29"/>
      <c r="G132" s="29">
        <v>43289</v>
      </c>
      <c r="H132" s="30"/>
      <c r="J132" s="29">
        <v>43289</v>
      </c>
      <c r="K132" s="30"/>
      <c r="O132" t="b">
        <f>OR((C6)=$G$131,(C6)=$G$132,(C6)=$G$133,(C6)=$G$134,(C6)=$G$135,(C6)=$G$136,(C6)=$G$137,(C6)=$G$138)*(C6)=$G$139*(C6)=$G$140*(C6)=$G$140*(C6)=$G$141*(C6)=$G$142*(C6)=$G$143*(C6)=$G$144*(C6)=$G$145*(C6)=$G$146*(C6)=$G$147*(C6)=$G$147*(C6)=$G$148*(C6)=$G$149*(C6)=$G$150*(C6)=$G$151*(C6)=$G$152*(C6)=$G$153*(C6)=$G$154*(C6)=$G$155*(C6)=$G$156*(C6)=$G$157*(C6)=$G$158*(C6)=$G$159*(C6)=$G$160*(C6)=$G$161*(C6)=$G$162*(C6)=$G$163*(C6)=$G$164*(C6)=$G$165*(C6)=$G$166*(C6)=$G$167*(C6)=$G$168*(C6)=$G$169*(C6)=$G$170*(C6)=$G$171*(C6)=$G$172*(C6)=$G$173*(C6)=$G$174*(C6)=$G$175*(C6)=$G$176*(C6)=$G$177*(C6)=$G$178*(C6)=$G$179*(C6)=$G$180*(C6)=$G$181*(C6)=$G$182*(C6)=$G$183*(C6)=$G$184*(C6)=$G$185*(C6)=$G$186*(C6)=$G$187*(C6)=$G$188*(C6)=$G$189*(C6)=$G$190</f>
        <v>0</v>
      </c>
    </row>
    <row r="133" spans="3:26" hidden="1">
      <c r="D133" s="29">
        <v>43285</v>
      </c>
      <c r="E133" s="29"/>
      <c r="G133" s="29">
        <v>43290</v>
      </c>
      <c r="H133" s="30"/>
      <c r="J133" s="29">
        <v>43290</v>
      </c>
      <c r="K133" s="30"/>
      <c r="O133" t="b">
        <f>OR((C6)=$J$131,(C6)=$J$132,(C6)=$J$133,(C6)=$J$134,(C6)=$J$135,(C6)=$J$136,(C6)=$J$137,(C6)=$J$138)*(C6)=$J$139*(C6)=$J$140*(C6)=$J$140*(C6)=$J$141*(C6)=$J$142*(C6)=$J$143*(C6)=$J$144*(C6)=$J$145*(C6)=$J$146*(C6)=$J$147*(C6)=$J$147*(C6)=$J$148*(C6)=$J$149*(C6)=$J$150*(C6)=$J$151*(C6)=$J$152*(C6)=$J$153*(C6)=$J$154*(C6)=$J$155*(C6)=$J$156*(C6)=$J$157*(C6)=$J$158*(C6)=$J$159*(C6)=$J$160*(C6)=$J$161*(C6)=$J$162*(C6)=$J$163*(C6)=$J$164*(C6)=$J$165*(C6)=$J$166*(C6)=$J$167*(C6)=$J$168*(C6)=$J$169*(C6)=$J$170*(C6)=$J$171*(C6)=$J$172*(C6)=$J$173*(C6)=$J$174*(C6)=$J$175*(C6)=$J$176*(C6)=$J$177*(C6)=$J$178*(C6)=$J$179*(C6)=$J$180*(C6)=$J$181*(C6)=$J$182*(C6)=$J$183*(C6)=$J$184*(C6)=$J$185*(C6)=$J$186*(C6)=$J$187*(C6)=$J$188*(C6)=$J$189*(C6)=$J$190</f>
        <v>0</v>
      </c>
    </row>
    <row r="134" spans="3:26" hidden="1">
      <c r="D134" s="29">
        <v>43286</v>
      </c>
      <c r="E134" s="29"/>
      <c r="G134" s="29">
        <v>43291</v>
      </c>
      <c r="H134" s="30"/>
      <c r="J134" s="29">
        <v>43291</v>
      </c>
      <c r="K134" s="30"/>
    </row>
    <row r="135" spans="3:26" hidden="1">
      <c r="D135" s="29">
        <v>43287</v>
      </c>
      <c r="E135" s="29"/>
      <c r="G135" s="29">
        <v>43292</v>
      </c>
      <c r="H135" s="30"/>
      <c r="J135" s="29">
        <v>43292</v>
      </c>
      <c r="K135" s="30"/>
    </row>
    <row r="136" spans="3:26" hidden="1">
      <c r="D136" s="29">
        <v>43288</v>
      </c>
      <c r="E136" s="29"/>
      <c r="G136" s="29">
        <v>43293</v>
      </c>
      <c r="H136" s="30"/>
      <c r="J136" s="29">
        <v>43293</v>
      </c>
      <c r="K136" s="30"/>
    </row>
    <row r="137" spans="3:26" hidden="1">
      <c r="D137" s="29">
        <v>43289</v>
      </c>
      <c r="E137" s="29"/>
      <c r="G137" s="29">
        <v>43294</v>
      </c>
      <c r="H137" s="30"/>
      <c r="J137" s="29">
        <v>43294</v>
      </c>
      <c r="K137" s="30"/>
    </row>
    <row r="138" spans="3:26" hidden="1">
      <c r="D138" s="29">
        <v>43290</v>
      </c>
      <c r="E138" s="29"/>
      <c r="G138" s="29">
        <v>43295</v>
      </c>
      <c r="H138" s="30"/>
      <c r="J138" s="29">
        <v>43295</v>
      </c>
      <c r="K138" s="30"/>
    </row>
    <row r="139" spans="3:26" hidden="1">
      <c r="D139" s="29">
        <v>43291</v>
      </c>
      <c r="E139" s="29"/>
      <c r="G139" s="29">
        <v>43296</v>
      </c>
      <c r="H139" s="30"/>
      <c r="J139" s="29">
        <v>43296</v>
      </c>
      <c r="K139" s="30"/>
    </row>
    <row r="140" spans="3:26" hidden="1">
      <c r="D140" s="29">
        <v>43292</v>
      </c>
      <c r="E140" s="29"/>
      <c r="G140" s="29">
        <v>43297</v>
      </c>
      <c r="H140" s="30"/>
      <c r="J140" s="29">
        <v>43297</v>
      </c>
      <c r="K140" s="30"/>
    </row>
    <row r="141" spans="3:26" hidden="1">
      <c r="D141" s="29">
        <v>43293</v>
      </c>
      <c r="E141" s="29"/>
      <c r="G141" s="29">
        <v>43298</v>
      </c>
      <c r="H141" s="30"/>
      <c r="J141" s="29">
        <v>43298</v>
      </c>
      <c r="K141" s="30"/>
    </row>
    <row r="142" spans="3:26" hidden="1">
      <c r="D142" s="29">
        <v>43294</v>
      </c>
      <c r="E142" s="29"/>
      <c r="G142" s="29">
        <v>43299</v>
      </c>
      <c r="H142" s="30"/>
      <c r="J142" s="29">
        <v>43299</v>
      </c>
      <c r="K142" s="30"/>
    </row>
    <row r="143" spans="3:26" hidden="1">
      <c r="D143" s="29">
        <v>43295</v>
      </c>
      <c r="E143" s="29"/>
      <c r="G143" s="29">
        <v>43300</v>
      </c>
      <c r="H143" s="30"/>
      <c r="J143" s="29">
        <v>43300</v>
      </c>
      <c r="K143" s="30"/>
    </row>
    <row r="144" spans="3:26" hidden="1">
      <c r="D144" s="29">
        <v>43296</v>
      </c>
      <c r="E144" s="29"/>
      <c r="G144" s="29">
        <v>43301</v>
      </c>
      <c r="H144" s="30"/>
      <c r="J144" s="29">
        <v>43301</v>
      </c>
      <c r="K144" s="30"/>
    </row>
    <row r="145" spans="4:11" hidden="1">
      <c r="D145" s="29">
        <v>43297</v>
      </c>
      <c r="E145" s="29"/>
      <c r="G145" s="29">
        <v>43302</v>
      </c>
      <c r="H145" s="30"/>
      <c r="J145" s="29">
        <v>43302</v>
      </c>
      <c r="K145" s="30"/>
    </row>
    <row r="146" spans="4:11" hidden="1">
      <c r="D146" s="29">
        <v>43298</v>
      </c>
      <c r="E146" s="29"/>
      <c r="G146" s="29">
        <v>43303</v>
      </c>
      <c r="H146" s="30"/>
      <c r="J146" s="29">
        <v>43303</v>
      </c>
      <c r="K146" s="30"/>
    </row>
    <row r="147" spans="4:11" hidden="1">
      <c r="D147" s="29">
        <v>43299</v>
      </c>
      <c r="E147" s="29"/>
      <c r="G147" s="29">
        <v>43304</v>
      </c>
      <c r="H147" s="30"/>
      <c r="J147" s="29">
        <v>43304</v>
      </c>
      <c r="K147" s="30"/>
    </row>
    <row r="148" spans="4:11" hidden="1">
      <c r="D148" s="29">
        <v>43300</v>
      </c>
      <c r="E148" s="29"/>
      <c r="G148" s="29">
        <v>43305</v>
      </c>
      <c r="H148" s="30"/>
      <c r="J148" s="29">
        <v>43305</v>
      </c>
      <c r="K148" s="30"/>
    </row>
    <row r="149" spans="4:11" hidden="1">
      <c r="D149" s="29">
        <v>43301</v>
      </c>
      <c r="E149" s="29"/>
      <c r="G149" s="29">
        <v>43306</v>
      </c>
      <c r="H149" s="30"/>
      <c r="J149" s="29">
        <v>43306</v>
      </c>
      <c r="K149" s="30"/>
    </row>
    <row r="150" spans="4:11" hidden="1">
      <c r="D150" s="29">
        <v>43302</v>
      </c>
      <c r="E150" s="29"/>
      <c r="G150" s="29">
        <v>43307</v>
      </c>
      <c r="H150" s="30"/>
      <c r="J150" s="29">
        <v>43307</v>
      </c>
      <c r="K150" s="30"/>
    </row>
    <row r="151" spans="4:11" hidden="1">
      <c r="D151" s="29">
        <v>43303</v>
      </c>
      <c r="E151" s="29"/>
      <c r="G151" s="29">
        <v>43308</v>
      </c>
      <c r="H151" s="30"/>
      <c r="J151" s="29">
        <v>43308</v>
      </c>
      <c r="K151" s="30"/>
    </row>
    <row r="152" spans="4:11" hidden="1">
      <c r="D152" s="29">
        <v>43304</v>
      </c>
      <c r="E152" s="29"/>
      <c r="G152" s="29">
        <v>43309</v>
      </c>
      <c r="H152" s="30"/>
      <c r="J152" s="29">
        <v>43309</v>
      </c>
      <c r="K152" s="30"/>
    </row>
    <row r="153" spans="4:11" hidden="1">
      <c r="D153" s="29">
        <v>43305</v>
      </c>
      <c r="E153" s="29"/>
      <c r="G153" s="29">
        <v>43310</v>
      </c>
      <c r="H153" s="30"/>
      <c r="J153" s="29">
        <v>43310</v>
      </c>
      <c r="K153" s="30"/>
    </row>
    <row r="154" spans="4:11" hidden="1">
      <c r="D154" s="29">
        <v>43306</v>
      </c>
      <c r="E154" s="29"/>
      <c r="G154" s="29">
        <v>43311</v>
      </c>
      <c r="H154" s="30"/>
      <c r="J154" s="29">
        <v>43311</v>
      </c>
      <c r="K154" s="30"/>
    </row>
    <row r="155" spans="4:11" hidden="1">
      <c r="D155" s="29">
        <v>43307</v>
      </c>
      <c r="E155" s="29"/>
      <c r="G155" s="29">
        <v>43312</v>
      </c>
      <c r="H155" s="30"/>
      <c r="J155" s="29">
        <v>43312</v>
      </c>
      <c r="K155" s="30"/>
    </row>
    <row r="156" spans="4:11" hidden="1">
      <c r="D156" s="29">
        <v>43308</v>
      </c>
      <c r="E156" s="29"/>
      <c r="G156" s="29">
        <v>43313</v>
      </c>
      <c r="H156" s="30"/>
      <c r="J156" s="29">
        <v>43313</v>
      </c>
      <c r="K156" s="30"/>
    </row>
    <row r="157" spans="4:11" hidden="1">
      <c r="D157" s="29">
        <v>43309</v>
      </c>
      <c r="E157" s="29"/>
      <c r="G157" s="29">
        <v>43314</v>
      </c>
      <c r="H157" s="30"/>
      <c r="J157" s="29">
        <v>43314</v>
      </c>
      <c r="K157" s="30"/>
    </row>
    <row r="158" spans="4:11" hidden="1">
      <c r="D158" s="29">
        <v>43310</v>
      </c>
      <c r="E158" s="29"/>
      <c r="G158" s="29">
        <v>43315</v>
      </c>
      <c r="H158" s="30"/>
      <c r="J158" s="29">
        <v>43315</v>
      </c>
      <c r="K158" s="30"/>
    </row>
    <row r="159" spans="4:11" hidden="1">
      <c r="D159" s="29">
        <v>43311</v>
      </c>
      <c r="E159" s="29"/>
      <c r="G159" s="29">
        <v>43316</v>
      </c>
      <c r="H159" s="30"/>
      <c r="J159" s="29">
        <v>43316</v>
      </c>
      <c r="K159" s="30"/>
    </row>
    <row r="160" spans="4:11" hidden="1">
      <c r="D160" s="29">
        <v>43312</v>
      </c>
      <c r="E160" s="29"/>
      <c r="G160" s="29">
        <v>43317</v>
      </c>
      <c r="H160" s="30"/>
      <c r="J160" s="29">
        <v>43317</v>
      </c>
      <c r="K160" s="30"/>
    </row>
    <row r="161" spans="4:11" hidden="1">
      <c r="D161" s="29">
        <v>43313</v>
      </c>
      <c r="E161" s="29"/>
      <c r="G161" s="29">
        <v>43318</v>
      </c>
      <c r="H161" s="30"/>
      <c r="J161" s="29">
        <v>43318</v>
      </c>
      <c r="K161" s="30"/>
    </row>
    <row r="162" spans="4:11" hidden="1">
      <c r="D162" s="29">
        <v>43314</v>
      </c>
      <c r="E162" s="29"/>
      <c r="G162" s="29">
        <v>43319</v>
      </c>
      <c r="H162" s="30"/>
      <c r="J162" s="29">
        <v>43319</v>
      </c>
      <c r="K162" s="30"/>
    </row>
    <row r="163" spans="4:11" hidden="1">
      <c r="D163" s="29">
        <v>43315</v>
      </c>
      <c r="E163" s="29"/>
      <c r="G163" s="29">
        <v>43320</v>
      </c>
      <c r="H163" s="30"/>
      <c r="J163" s="29">
        <v>43320</v>
      </c>
      <c r="K163" s="30"/>
    </row>
    <row r="164" spans="4:11" hidden="1">
      <c r="D164" s="29">
        <v>43316</v>
      </c>
      <c r="E164" s="29"/>
      <c r="G164" s="29">
        <v>43321</v>
      </c>
      <c r="H164" s="30"/>
      <c r="J164" s="29">
        <v>43321</v>
      </c>
      <c r="K164" s="30"/>
    </row>
    <row r="165" spans="4:11" hidden="1">
      <c r="D165" s="29">
        <v>43317</v>
      </c>
      <c r="E165" s="29"/>
      <c r="G165" s="29">
        <v>43322</v>
      </c>
      <c r="H165" s="30"/>
      <c r="J165" s="29">
        <v>43322</v>
      </c>
      <c r="K165" s="30"/>
    </row>
    <row r="166" spans="4:11" hidden="1">
      <c r="D166" s="29">
        <v>43318</v>
      </c>
      <c r="E166" s="29"/>
      <c r="G166" s="29">
        <v>43323</v>
      </c>
      <c r="H166" s="30"/>
      <c r="J166" s="29">
        <v>43323</v>
      </c>
      <c r="K166" s="30"/>
    </row>
    <row r="167" spans="4:11" hidden="1">
      <c r="D167" s="29">
        <v>43319</v>
      </c>
      <c r="E167" s="29"/>
      <c r="G167" s="29">
        <v>43324</v>
      </c>
      <c r="H167" s="30"/>
      <c r="J167" s="29">
        <v>43324</v>
      </c>
      <c r="K167" s="30"/>
    </row>
    <row r="168" spans="4:11" hidden="1">
      <c r="D168" s="29">
        <v>43320</v>
      </c>
      <c r="E168" s="29"/>
      <c r="G168" s="29">
        <v>43325</v>
      </c>
      <c r="H168" s="30"/>
      <c r="J168" s="29">
        <v>43325</v>
      </c>
      <c r="K168" s="30"/>
    </row>
    <row r="169" spans="4:11" hidden="1">
      <c r="D169" s="29">
        <v>43321</v>
      </c>
      <c r="E169" s="29"/>
      <c r="G169" s="29">
        <v>43326</v>
      </c>
      <c r="H169" s="30"/>
      <c r="J169" s="29">
        <v>43326</v>
      </c>
      <c r="K169" s="30"/>
    </row>
    <row r="170" spans="4:11" hidden="1">
      <c r="D170" s="29">
        <v>43322</v>
      </c>
      <c r="E170" s="29"/>
      <c r="G170" s="29">
        <v>43327</v>
      </c>
      <c r="H170" s="30"/>
      <c r="J170" s="29">
        <v>43327</v>
      </c>
      <c r="K170" s="30"/>
    </row>
    <row r="171" spans="4:11" hidden="1">
      <c r="D171" s="29">
        <v>43323</v>
      </c>
      <c r="E171" s="29"/>
      <c r="G171" s="29">
        <v>43328</v>
      </c>
      <c r="H171" s="30"/>
      <c r="J171" s="29">
        <v>43328</v>
      </c>
      <c r="K171" s="30"/>
    </row>
    <row r="172" spans="4:11" hidden="1">
      <c r="D172" s="29">
        <v>43324</v>
      </c>
      <c r="E172" s="29"/>
      <c r="G172" s="29">
        <v>43329</v>
      </c>
      <c r="H172" s="30"/>
      <c r="J172" s="29">
        <v>43329</v>
      </c>
      <c r="K172" s="30"/>
    </row>
    <row r="173" spans="4:11" hidden="1">
      <c r="D173" s="29">
        <v>43325</v>
      </c>
      <c r="E173" s="29"/>
      <c r="G173" s="29">
        <v>43330</v>
      </c>
      <c r="H173" s="30"/>
      <c r="J173" s="29">
        <v>43330</v>
      </c>
      <c r="K173" s="30"/>
    </row>
    <row r="174" spans="4:11" hidden="1">
      <c r="D174" s="29">
        <v>43326</v>
      </c>
      <c r="E174" s="29"/>
      <c r="G174" s="29">
        <v>43331</v>
      </c>
      <c r="H174" s="30"/>
      <c r="J174" s="29">
        <v>43331</v>
      </c>
      <c r="K174" s="30"/>
    </row>
    <row r="175" spans="4:11" hidden="1">
      <c r="D175" s="29">
        <v>43327</v>
      </c>
      <c r="E175" s="29"/>
      <c r="G175" s="29">
        <v>43332</v>
      </c>
      <c r="H175" s="30"/>
      <c r="J175" s="29">
        <v>43332</v>
      </c>
      <c r="K175" s="30"/>
    </row>
    <row r="176" spans="4:11" hidden="1">
      <c r="D176" s="29">
        <v>43328</v>
      </c>
      <c r="E176" s="29"/>
      <c r="G176" s="29">
        <v>43333</v>
      </c>
      <c r="H176" s="30"/>
      <c r="J176" s="29">
        <v>43333</v>
      </c>
      <c r="K176" s="30"/>
    </row>
    <row r="177" spans="4:11" hidden="1">
      <c r="D177" s="29">
        <v>43329</v>
      </c>
      <c r="E177" s="29"/>
      <c r="G177" s="29">
        <v>43334</v>
      </c>
      <c r="H177" s="30"/>
      <c r="J177" s="29">
        <v>43334</v>
      </c>
      <c r="K177" s="30"/>
    </row>
    <row r="178" spans="4:11" hidden="1">
      <c r="D178" s="29">
        <v>43330</v>
      </c>
      <c r="E178" s="29"/>
      <c r="G178" s="29">
        <v>43335</v>
      </c>
      <c r="H178" s="30"/>
      <c r="J178" s="29">
        <v>43335</v>
      </c>
      <c r="K178" s="30"/>
    </row>
    <row r="179" spans="4:11" hidden="1">
      <c r="D179" s="29">
        <v>43331</v>
      </c>
      <c r="E179" s="29"/>
      <c r="G179" s="29">
        <v>43336</v>
      </c>
      <c r="H179" s="30"/>
      <c r="J179" s="29">
        <v>43336</v>
      </c>
      <c r="K179" s="30"/>
    </row>
    <row r="180" spans="4:11" hidden="1">
      <c r="D180" s="29">
        <v>43332</v>
      </c>
      <c r="E180" s="29"/>
      <c r="G180" s="29">
        <v>43337</v>
      </c>
      <c r="H180" s="30"/>
      <c r="J180" s="29">
        <v>43337</v>
      </c>
      <c r="K180" s="30"/>
    </row>
    <row r="181" spans="4:11" hidden="1">
      <c r="D181" s="29">
        <v>43333</v>
      </c>
      <c r="E181" s="29"/>
      <c r="G181" s="29">
        <v>43338</v>
      </c>
      <c r="H181" s="30"/>
      <c r="J181" s="29">
        <v>43338</v>
      </c>
      <c r="K181" s="30"/>
    </row>
    <row r="182" spans="4:11" hidden="1">
      <c r="D182" s="29">
        <v>43334</v>
      </c>
      <c r="E182" s="29"/>
      <c r="G182" s="29">
        <v>43339</v>
      </c>
      <c r="H182" s="30"/>
      <c r="J182" s="29">
        <v>43339</v>
      </c>
      <c r="K182" s="30"/>
    </row>
    <row r="183" spans="4:11" hidden="1">
      <c r="D183" s="29">
        <v>43335</v>
      </c>
      <c r="E183" s="29"/>
      <c r="G183" s="29">
        <v>43340</v>
      </c>
      <c r="H183" s="30"/>
      <c r="J183" s="29">
        <v>43340</v>
      </c>
      <c r="K183" s="30"/>
    </row>
    <row r="184" spans="4:11" hidden="1">
      <c r="D184" s="29">
        <v>43336</v>
      </c>
      <c r="E184" s="29"/>
      <c r="G184" s="29">
        <v>43341</v>
      </c>
      <c r="H184" s="30"/>
      <c r="J184" s="29">
        <v>43341</v>
      </c>
      <c r="K184" s="30"/>
    </row>
    <row r="185" spans="4:11" hidden="1">
      <c r="G185" s="29">
        <v>43342</v>
      </c>
      <c r="H185" s="30"/>
      <c r="J185" s="29">
        <v>43342</v>
      </c>
      <c r="K185" s="30"/>
    </row>
    <row r="186" spans="4:11" hidden="1">
      <c r="G186" s="29">
        <v>43343</v>
      </c>
      <c r="H186" s="30"/>
      <c r="J186" s="29">
        <v>43343</v>
      </c>
      <c r="K186" s="30"/>
    </row>
    <row r="187" spans="4:11" hidden="1">
      <c r="G187" s="29">
        <v>43344</v>
      </c>
      <c r="H187" s="30"/>
      <c r="J187" s="29">
        <v>43344</v>
      </c>
      <c r="K187" s="30"/>
    </row>
    <row r="188" spans="4:11" hidden="1">
      <c r="G188" s="29">
        <v>43345</v>
      </c>
      <c r="H188" s="30"/>
      <c r="J188" s="29">
        <v>43345</v>
      </c>
      <c r="K188" s="30"/>
    </row>
    <row r="189" spans="4:11" hidden="1">
      <c r="G189" s="29">
        <v>43346</v>
      </c>
      <c r="H189" s="30"/>
      <c r="J189" s="29">
        <v>43346</v>
      </c>
      <c r="K189" s="30"/>
    </row>
    <row r="190" spans="4:11" hidden="1">
      <c r="G190" s="29">
        <v>43347</v>
      </c>
      <c r="H190" s="30"/>
      <c r="J190" s="29">
        <v>43347</v>
      </c>
      <c r="K190" s="30"/>
    </row>
  </sheetData>
  <mergeCells count="326">
    <mergeCell ref="B12:B14"/>
    <mergeCell ref="AH12:AH14"/>
    <mergeCell ref="B15:B17"/>
    <mergeCell ref="AH15:AH17"/>
    <mergeCell ref="B9:B11"/>
    <mergeCell ref="AH9:AH11"/>
    <mergeCell ref="B45:B47"/>
    <mergeCell ref="AH45:AH47"/>
    <mergeCell ref="B48:B50"/>
    <mergeCell ref="AH48:AH50"/>
    <mergeCell ref="B30:B32"/>
    <mergeCell ref="AH30:AH32"/>
    <mergeCell ref="B33:B35"/>
    <mergeCell ref="AH33:AH35"/>
    <mergeCell ref="B27:B29"/>
    <mergeCell ref="AH27:AH29"/>
    <mergeCell ref="B36:B38"/>
    <mergeCell ref="AH36:AH38"/>
    <mergeCell ref="B39:B41"/>
    <mergeCell ref="AH39:AH41"/>
    <mergeCell ref="B42:B44"/>
    <mergeCell ref="AH42:AH44"/>
    <mergeCell ref="B18:B20"/>
    <mergeCell ref="AH18:AH20"/>
    <mergeCell ref="B21:B23"/>
    <mergeCell ref="AH21:AH23"/>
    <mergeCell ref="B24:B26"/>
    <mergeCell ref="AH24:AH26"/>
    <mergeCell ref="D67:F67"/>
    <mergeCell ref="D68:F68"/>
    <mergeCell ref="D69:F69"/>
    <mergeCell ref="D70:G70"/>
    <mergeCell ref="D71:G71"/>
    <mergeCell ref="D72:G72"/>
    <mergeCell ref="B51:B53"/>
    <mergeCell ref="AH51:AH53"/>
    <mergeCell ref="C61:Z61"/>
    <mergeCell ref="D64:F64"/>
    <mergeCell ref="D65:F65"/>
    <mergeCell ref="D66:F66"/>
    <mergeCell ref="O79:AL79"/>
    <mergeCell ref="D80:E80"/>
    <mergeCell ref="G80:H80"/>
    <mergeCell ref="J80:K80"/>
    <mergeCell ref="C76:Z76"/>
    <mergeCell ref="D77:E77"/>
    <mergeCell ref="D78:E78"/>
    <mergeCell ref="G78:H78"/>
    <mergeCell ref="J78:K78"/>
    <mergeCell ref="O78:AL78"/>
    <mergeCell ref="D81:E81"/>
    <mergeCell ref="G81:H81"/>
    <mergeCell ref="J81:K81"/>
    <mergeCell ref="D82:E82"/>
    <mergeCell ref="G82:H82"/>
    <mergeCell ref="J82:K82"/>
    <mergeCell ref="D79:E79"/>
    <mergeCell ref="G79:H79"/>
    <mergeCell ref="J79:K79"/>
    <mergeCell ref="C86:Z86"/>
    <mergeCell ref="D87:E87"/>
    <mergeCell ref="D88:E88"/>
    <mergeCell ref="G88:H88"/>
    <mergeCell ref="J88:K88"/>
    <mergeCell ref="O88:AL88"/>
    <mergeCell ref="D83:E83"/>
    <mergeCell ref="G83:H83"/>
    <mergeCell ref="J83:K83"/>
    <mergeCell ref="D84:E84"/>
    <mergeCell ref="G84:H84"/>
    <mergeCell ref="J84:K84"/>
    <mergeCell ref="D91:E91"/>
    <mergeCell ref="G91:H91"/>
    <mergeCell ref="J91:K91"/>
    <mergeCell ref="D92:E92"/>
    <mergeCell ref="G92:H92"/>
    <mergeCell ref="J92:K92"/>
    <mergeCell ref="D89:E89"/>
    <mergeCell ref="G89:H89"/>
    <mergeCell ref="J89:K89"/>
    <mergeCell ref="D90:E90"/>
    <mergeCell ref="G90:H90"/>
    <mergeCell ref="J90:K90"/>
    <mergeCell ref="G96:H96"/>
    <mergeCell ref="J96:K96"/>
    <mergeCell ref="G97:H97"/>
    <mergeCell ref="J97:K97"/>
    <mergeCell ref="G98:H98"/>
    <mergeCell ref="J98:K98"/>
    <mergeCell ref="G93:H93"/>
    <mergeCell ref="J93:K93"/>
    <mergeCell ref="G94:H94"/>
    <mergeCell ref="J94:K94"/>
    <mergeCell ref="G95:H95"/>
    <mergeCell ref="J95:K95"/>
    <mergeCell ref="G102:H102"/>
    <mergeCell ref="J102:K102"/>
    <mergeCell ref="G103:H103"/>
    <mergeCell ref="J103:K103"/>
    <mergeCell ref="J104:K104"/>
    <mergeCell ref="C107:Z107"/>
    <mergeCell ref="G99:H99"/>
    <mergeCell ref="J99:K99"/>
    <mergeCell ref="G100:H100"/>
    <mergeCell ref="J100:K100"/>
    <mergeCell ref="G101:H101"/>
    <mergeCell ref="J101:K101"/>
    <mergeCell ref="D111:E111"/>
    <mergeCell ref="G111:H111"/>
    <mergeCell ref="J111:K111"/>
    <mergeCell ref="D112:E112"/>
    <mergeCell ref="G112:H112"/>
    <mergeCell ref="J112:K112"/>
    <mergeCell ref="D108:E108"/>
    <mergeCell ref="D109:E109"/>
    <mergeCell ref="G109:H109"/>
    <mergeCell ref="J109:K109"/>
    <mergeCell ref="D110:E110"/>
    <mergeCell ref="G110:H110"/>
    <mergeCell ref="J110:K110"/>
    <mergeCell ref="D115:E115"/>
    <mergeCell ref="G115:H115"/>
    <mergeCell ref="J115:K115"/>
    <mergeCell ref="D116:E116"/>
    <mergeCell ref="G116:H116"/>
    <mergeCell ref="J116:K116"/>
    <mergeCell ref="D113:E113"/>
    <mergeCell ref="G113:H113"/>
    <mergeCell ref="J113:K113"/>
    <mergeCell ref="D114:E114"/>
    <mergeCell ref="G114:H114"/>
    <mergeCell ref="J114:K114"/>
    <mergeCell ref="G120:H120"/>
    <mergeCell ref="J120:K120"/>
    <mergeCell ref="G121:H121"/>
    <mergeCell ref="J121:K121"/>
    <mergeCell ref="G122:H122"/>
    <mergeCell ref="J122:K122"/>
    <mergeCell ref="D117:E117"/>
    <mergeCell ref="G117:H117"/>
    <mergeCell ref="J117:K117"/>
    <mergeCell ref="G118:H118"/>
    <mergeCell ref="J118:K118"/>
    <mergeCell ref="G119:H119"/>
    <mergeCell ref="J119:K119"/>
    <mergeCell ref="D130:E130"/>
    <mergeCell ref="D131:E131"/>
    <mergeCell ref="G131:H131"/>
    <mergeCell ref="J131:K131"/>
    <mergeCell ref="D132:E132"/>
    <mergeCell ref="G132:H132"/>
    <mergeCell ref="J132:K132"/>
    <mergeCell ref="G123:H123"/>
    <mergeCell ref="J123:K123"/>
    <mergeCell ref="G124:H124"/>
    <mergeCell ref="J124:K124"/>
    <mergeCell ref="J125:K125"/>
    <mergeCell ref="C129:Z129"/>
    <mergeCell ref="D135:E135"/>
    <mergeCell ref="G135:H135"/>
    <mergeCell ref="J135:K135"/>
    <mergeCell ref="D136:E136"/>
    <mergeCell ref="G136:H136"/>
    <mergeCell ref="J136:K136"/>
    <mergeCell ref="D133:E133"/>
    <mergeCell ref="G133:H133"/>
    <mergeCell ref="J133:K133"/>
    <mergeCell ref="D134:E134"/>
    <mergeCell ref="G134:H134"/>
    <mergeCell ref="J134:K134"/>
    <mergeCell ref="D139:E139"/>
    <mergeCell ref="G139:H139"/>
    <mergeCell ref="J139:K139"/>
    <mergeCell ref="D140:E140"/>
    <mergeCell ref="G140:H140"/>
    <mergeCell ref="J140:K140"/>
    <mergeCell ref="D137:E137"/>
    <mergeCell ref="G137:H137"/>
    <mergeCell ref="J137:K137"/>
    <mergeCell ref="D138:E138"/>
    <mergeCell ref="G138:H138"/>
    <mergeCell ref="J138:K138"/>
    <mergeCell ref="D143:E143"/>
    <mergeCell ref="G143:H143"/>
    <mergeCell ref="J143:K143"/>
    <mergeCell ref="D144:E144"/>
    <mergeCell ref="G144:H144"/>
    <mergeCell ref="J144:K144"/>
    <mergeCell ref="D141:E141"/>
    <mergeCell ref="G141:H141"/>
    <mergeCell ref="J141:K141"/>
    <mergeCell ref="D142:E142"/>
    <mergeCell ref="G142:H142"/>
    <mergeCell ref="J142:K142"/>
    <mergeCell ref="D147:E147"/>
    <mergeCell ref="G147:H147"/>
    <mergeCell ref="J147:K147"/>
    <mergeCell ref="D148:E148"/>
    <mergeCell ref="G148:H148"/>
    <mergeCell ref="J148:K148"/>
    <mergeCell ref="D145:E145"/>
    <mergeCell ref="G145:H145"/>
    <mergeCell ref="J145:K145"/>
    <mergeCell ref="D146:E146"/>
    <mergeCell ref="G146:H146"/>
    <mergeCell ref="J146:K146"/>
    <mergeCell ref="D151:E151"/>
    <mergeCell ref="G151:H151"/>
    <mergeCell ref="J151:K151"/>
    <mergeCell ref="D152:E152"/>
    <mergeCell ref="G152:H152"/>
    <mergeCell ref="J152:K152"/>
    <mergeCell ref="D149:E149"/>
    <mergeCell ref="G149:H149"/>
    <mergeCell ref="J149:K149"/>
    <mergeCell ref="D150:E150"/>
    <mergeCell ref="G150:H150"/>
    <mergeCell ref="J150:K150"/>
    <mergeCell ref="D155:E155"/>
    <mergeCell ref="G155:H155"/>
    <mergeCell ref="J155:K155"/>
    <mergeCell ref="D156:E156"/>
    <mergeCell ref="G156:H156"/>
    <mergeCell ref="J156:K156"/>
    <mergeCell ref="D153:E153"/>
    <mergeCell ref="G153:H153"/>
    <mergeCell ref="J153:K153"/>
    <mergeCell ref="D154:E154"/>
    <mergeCell ref="G154:H154"/>
    <mergeCell ref="J154:K154"/>
    <mergeCell ref="D159:E159"/>
    <mergeCell ref="G159:H159"/>
    <mergeCell ref="J159:K159"/>
    <mergeCell ref="D160:E160"/>
    <mergeCell ref="G160:H160"/>
    <mergeCell ref="J160:K160"/>
    <mergeCell ref="D157:E157"/>
    <mergeCell ref="G157:H157"/>
    <mergeCell ref="J157:K157"/>
    <mergeCell ref="D158:E158"/>
    <mergeCell ref="G158:H158"/>
    <mergeCell ref="J158:K158"/>
    <mergeCell ref="D163:E163"/>
    <mergeCell ref="G163:H163"/>
    <mergeCell ref="J163:K163"/>
    <mergeCell ref="D164:E164"/>
    <mergeCell ref="G164:H164"/>
    <mergeCell ref="J164:K164"/>
    <mergeCell ref="D161:E161"/>
    <mergeCell ref="G161:H161"/>
    <mergeCell ref="J161:K161"/>
    <mergeCell ref="D162:E162"/>
    <mergeCell ref="G162:H162"/>
    <mergeCell ref="J162:K162"/>
    <mergeCell ref="D167:E167"/>
    <mergeCell ref="G167:H167"/>
    <mergeCell ref="J167:K167"/>
    <mergeCell ref="D168:E168"/>
    <mergeCell ref="G168:H168"/>
    <mergeCell ref="J168:K168"/>
    <mergeCell ref="D165:E165"/>
    <mergeCell ref="G165:H165"/>
    <mergeCell ref="J165:K165"/>
    <mergeCell ref="D166:E166"/>
    <mergeCell ref="G166:H166"/>
    <mergeCell ref="J166:K166"/>
    <mergeCell ref="D171:E171"/>
    <mergeCell ref="G171:H171"/>
    <mergeCell ref="J171:K171"/>
    <mergeCell ref="D172:E172"/>
    <mergeCell ref="G172:H172"/>
    <mergeCell ref="J172:K172"/>
    <mergeCell ref="D169:E169"/>
    <mergeCell ref="G169:H169"/>
    <mergeCell ref="J169:K169"/>
    <mergeCell ref="D170:E170"/>
    <mergeCell ref="G170:H170"/>
    <mergeCell ref="J170:K170"/>
    <mergeCell ref="D175:E175"/>
    <mergeCell ref="G175:H175"/>
    <mergeCell ref="J175:K175"/>
    <mergeCell ref="D176:E176"/>
    <mergeCell ref="G176:H176"/>
    <mergeCell ref="J176:K176"/>
    <mergeCell ref="D173:E173"/>
    <mergeCell ref="G173:H173"/>
    <mergeCell ref="J173:K173"/>
    <mergeCell ref="D174:E174"/>
    <mergeCell ref="G174:H174"/>
    <mergeCell ref="J174:K174"/>
    <mergeCell ref="D179:E179"/>
    <mergeCell ref="G179:H179"/>
    <mergeCell ref="J179:K179"/>
    <mergeCell ref="D180:E180"/>
    <mergeCell ref="G180:H180"/>
    <mergeCell ref="J180:K180"/>
    <mergeCell ref="D177:E177"/>
    <mergeCell ref="G177:H177"/>
    <mergeCell ref="J177:K177"/>
    <mergeCell ref="D178:E178"/>
    <mergeCell ref="G178:H178"/>
    <mergeCell ref="J178:K178"/>
    <mergeCell ref="D183:E183"/>
    <mergeCell ref="G183:H183"/>
    <mergeCell ref="J183:K183"/>
    <mergeCell ref="D184:E184"/>
    <mergeCell ref="G184:H184"/>
    <mergeCell ref="J184:K184"/>
    <mergeCell ref="D181:E181"/>
    <mergeCell ref="G181:H181"/>
    <mergeCell ref="J181:K181"/>
    <mergeCell ref="D182:E182"/>
    <mergeCell ref="G182:H182"/>
    <mergeCell ref="J182:K182"/>
    <mergeCell ref="G188:H188"/>
    <mergeCell ref="J188:K188"/>
    <mergeCell ref="G189:H189"/>
    <mergeCell ref="J189:K189"/>
    <mergeCell ref="G190:H190"/>
    <mergeCell ref="J190:K190"/>
    <mergeCell ref="G185:H185"/>
    <mergeCell ref="J185:K185"/>
    <mergeCell ref="G186:H186"/>
    <mergeCell ref="J186:K186"/>
    <mergeCell ref="G187:H187"/>
    <mergeCell ref="J187:K187"/>
  </mergeCells>
  <conditionalFormatting sqref="C5:AG5">
    <cfRule type="expression" dxfId="149" priority="9" stopIfTrue="1">
      <formula>OR((C6)=$D$64,(C6)=$D$65,(C6)=$D$66,(C6)=$D$67,(C6)=$D$68,(C6)=$D$69,(C6)=$D$70,(C6)=$D$71,(C6)=$D$72)</formula>
    </cfRule>
    <cfRule type="expression" dxfId="148" priority="21" stopIfTrue="1">
      <formula>IF(OR((C5)="S",(C5)="D"),1,0)</formula>
    </cfRule>
  </conditionalFormatting>
  <conditionalFormatting sqref="C21:AG29 C9:AG14">
    <cfRule type="expression" dxfId="147" priority="20" stopIfTrue="1">
      <formula>IF(OR((C$5)="S",(C$5)="D"),1,0)</formula>
    </cfRule>
  </conditionalFormatting>
  <conditionalFormatting sqref="C15:AG17">
    <cfRule type="expression" dxfId="146" priority="19" stopIfTrue="1">
      <formula>IF(OR((C$5)="S",(C$5)="D"),1,0)</formula>
    </cfRule>
  </conditionalFormatting>
  <conditionalFormatting sqref="C18:AG20">
    <cfRule type="expression" dxfId="145" priority="18" stopIfTrue="1">
      <formula>IF(OR((C$5)="S",(C$5)="D"),1,0)</formula>
    </cfRule>
  </conditionalFormatting>
  <conditionalFormatting sqref="C30:AG32">
    <cfRule type="expression" dxfId="144" priority="17" stopIfTrue="1">
      <formula>IF(OR((C$5)="S",(C$5)="D"),1,0)</formula>
    </cfRule>
  </conditionalFormatting>
  <conditionalFormatting sqref="C33:AG35">
    <cfRule type="expression" dxfId="143" priority="16" stopIfTrue="1">
      <formula>IF(OR((C$5)="S",(C$5)="D"),1,0)</formula>
    </cfRule>
  </conditionalFormatting>
  <conditionalFormatting sqref="C36:AG38">
    <cfRule type="expression" dxfId="142" priority="15" stopIfTrue="1">
      <formula>IF(OR((C$5)="S",(C$5)="D"),1,0)</formula>
    </cfRule>
  </conditionalFormatting>
  <conditionalFormatting sqref="C39:AG41">
    <cfRule type="expression" dxfId="141" priority="14" stopIfTrue="1">
      <formula>IF(OR((C$5)="S",(C$5)="D"),1,0)</formula>
    </cfRule>
  </conditionalFormatting>
  <conditionalFormatting sqref="C42:AG44">
    <cfRule type="expression" dxfId="140" priority="13" stopIfTrue="1">
      <formula>IF(OR((C$5)="S",(C$5)="D"),1,0)</formula>
    </cfRule>
  </conditionalFormatting>
  <conditionalFormatting sqref="C45:AG47">
    <cfRule type="expression" dxfId="139" priority="12" stopIfTrue="1">
      <formula>IF(OR((C$5)="S",(C$5)="D"),1,0)</formula>
    </cfRule>
  </conditionalFormatting>
  <conditionalFormatting sqref="C48:AG50">
    <cfRule type="expression" dxfId="138" priority="11" stopIfTrue="1">
      <formula>IF(OR((C$5)="S",(C$5)="D"),1,0)</formula>
    </cfRule>
  </conditionalFormatting>
  <conditionalFormatting sqref="C51:AG53">
    <cfRule type="expression" dxfId="137" priority="10" stopIfTrue="1">
      <formula>IF(OR((C$5)="S",(C$5)="D"),1,0)</formula>
    </cfRule>
  </conditionalFormatting>
  <conditionalFormatting sqref="C8:AG8">
    <cfRule type="expression" dxfId="136" priority="2" stopIfTrue="1">
      <formula>OR((C6)=$G$131,(C6)=$G$132,(C6)=$G$133,(C6)=$G$134,(C6)=$G$135,(C6)=$G$136,(C6)=$G$137,(C6)=$G$138)*(C6)=$G$139*(C6)=$G$140*(C6)=$G$140*(C6)=$G$141*(C6)=$G$142*(C6)=$G$143*(C6)=$G$144*(C6)=$G$145*(C6)=$G$146*(C6)=$G$147*(C6)=$G$147*(C6)=$G$148*(C6)=$G$149*(C6)=$G$150*(C6)=$G$151*(C6)=$G$152*(C6)=$G$153*(C6)=$G$154*(C6)=$G$155*(C6)=$G$156*(C6)=$G$157*(C6)=$G$158*(C6)=$G$159*(C6)=$G$160*(C6)=$G$161*(C6)=$G$162*(C6)=$G$163*(C6)=$G$164*(C6)=$G$165*(C6)=$G$166*(C6)=$G$167*(C6)=$G$168*(C6)=$G$169*(C6)=$G$170*(C6)=$G$171*(C6)=$G$172*(C6)=$G$173*(C6)=$G$174*(C6)=$G$175*(C6)=$G$176*(C6)=$G$177*(C6)=$G$178*(C6)=$G$179*(C6)=$G$180*(C6)=$G$181*(C6)=$G$182*(C6)=$G$183*(C6)=$G$184*(C6)=$G$185*(C6)=$G$186*(C6)=$G$187*(C6)=$G$188*(C6)=$G$189*(C6)=$G$190</formula>
    </cfRule>
    <cfRule type="expression" dxfId="135" priority="4" stopIfTrue="1">
      <formula>OR((C6)=$G$109,(C6)=$G$110,(C6)=$G$111,(C6)=$G$112,(C6)=$G$113,(C6)=$G$114,(C6)=$G$115,(C6)=$G$116,(C6)=$G$117,(C6)=$G$118,(C6)=$G$119,(C6)=$G$120,(C6)=$G$121,(C6)=$G$122,(C6)=$G$123,(C6)=$G$124)</formula>
    </cfRule>
    <cfRule type="expression" dxfId="134" priority="6" stopIfTrue="1">
      <formula>OR((C6)=$G$88,(C6)=$G$89,(C6)=$G$90,(C6)=$G$91,(C6)=$G$92,(C6)=$G$93,(C6)=$G$94,(C6)=$G$95,(C6)=$G$96,(C6)=$G$97,(C6)=$G$98,(C6)=$G$99,(C6)=$G$100,(C6)=$G$101,(C6)=$G$102,(C6)=$G$103)</formula>
    </cfRule>
    <cfRule type="expression" dxfId="133" priority="7" stopIfTrue="1">
      <formula>OR((C6)=$G$78,(C6)=$G$79,(C6)=$G$80,(C6)=$G$81,(C6)=$G$82,(C6)=$G$83,(C6)=$G$84)</formula>
    </cfRule>
    <cfRule type="expression" dxfId="132" priority="22" stopIfTrue="1">
      <formula>OR((C8)=$D$78,(C8)=$D$79,(C8)=$D$80,(C8)=$D$81,(C8)=$D$82,(C8)=$D$83,(C8)=$D$83,(C8)=$D$84)</formula>
    </cfRule>
    <cfRule type="expression" dxfId="131" priority="23" stopIfTrue="1">
      <formula>OR((C8)=$D$64,(C8)=$D$65,(C8)=$D$66,(C8)=$D$67,(C8)=$D$68,(C8)=$D$69,(C8)=$D$70,(C8)=$D$71,(C8)=$D$72)</formula>
    </cfRule>
    <cfRule type="expression" dxfId="130" priority="24" stopIfTrue="1">
      <formula>IF(OR((C6)="S",(C6)="D"),1,0)</formula>
    </cfRule>
  </conditionalFormatting>
  <conditionalFormatting sqref="C6:AG6">
    <cfRule type="expression" dxfId="129" priority="25" stopIfTrue="1">
      <formula>OR((C6)=$D$78,(C6)=$D$79,(C6)=$D$80,(C6)=$D$81,(C6)=$D$82,(C6)=$D$83,(C6)=$D$83,(C6)=$D$84)</formula>
    </cfRule>
    <cfRule type="expression" dxfId="128" priority="26" stopIfTrue="1">
      <formula>OR((C6)=$D$64,(C6)=$D$65,(C6)=$D$66,(C6)=$D$67,(C6)=$D$68,(C6)=$D$69,(C6)=$D$70,(C6)=$D$71,(C6)=$D$72)</formula>
    </cfRule>
    <cfRule type="expression" dxfId="127" priority="27" stopIfTrue="1">
      <formula>IF(OR((C5)="S",(C5)="D"),1,0)</formula>
    </cfRule>
  </conditionalFormatting>
  <conditionalFormatting sqref="C7:AG7">
    <cfRule type="expression" dxfId="126" priority="1" stopIfTrue="1">
      <formula>OR((C6)=$J$131,(C6)=$J$132,(C6)=$J$133,(C6)=$J$134,(C6)=$J$135,(C6)=$J$136,(C6)=$J$137,(C6)=$J$138)*(C6)=$J$139*(C6)=$J$140*(C6)=$J$140*(C6)=$J$141*(C6)=$J$142*(C6)=$J$143*(C6)=$J$144*(C6)=$J$145*(C6)=$J$146*(C6)=$J$147*(C6)=$J$147*(C6)=$J$148*(C6)=$J$149*(C6)=$J$150*(C6)=$J$151*(C6)=$J$152*(C6)=$J$153*(C6)=$J$154*(C6)=$J$155*(C6)=$J$156*(C6)=$J$157*(C6)=$J$158*(C6)=$J$159*(C6)=$J$160*(C6)=$J$161*(C6)=$J$162*(C6)=$J$163*(C6)=$J$164*(C6)=$J$165*(C6)=$J$166*(C6)=$J$167*(C6)=$J$168*(C6)=$J$169*(C6)=$J$170*(C6)=$J$171*(C6)=$J$172*(C6)=$J$173*(C6)=$J$174*(C6)=$J$175*(C6)=$J$176*(C6)=$J$177*(C6)=$J$178*(C6)=$J$179*(C6)=$J$180*(C6)=$J$181*(C6)=$J$182*(C6)=$J$183*(C6)=$J$184*(C6)=$J$185*(C6)=$J$186*(C6)=$J$187*(C6)=$J$188*(C6)=$J$189*(C6)=$J$190</formula>
    </cfRule>
    <cfRule type="expression" dxfId="125" priority="3" stopIfTrue="1">
      <formula>OR((C6)=$J$109,(C6)=$J$110,(C6)=$J$111,(C6)=$J$112,(C6)=$J$113,(C6)=$J$114,(C6)=$J$115,(C6)=$J$116,(C6)=$J$117,(C6)=$J$118,(C6)=$J$119,(C6)=$J$120,(C6)=$J$121,(C6)=$J$122,(C6)=$J$123,(C6)=$J$124,(C6)=$J$125)</formula>
    </cfRule>
    <cfRule type="expression" dxfId="124" priority="5" stopIfTrue="1">
      <formula>"OR((C6)=$J$88,(C6)=$J$89,(C6)=$J$90,(C6)=$J$91,(C6)=$J$92,(C6)=$J$93,(C6)=$J$94,(C6)=$J$95,(C6)=$J$96,(C6)=$J$97,(C6)=$J$98,(C6)=$J$99,(C6)=$J$100,(C6)=$J$101,(C6)=$J$102,(C6)=$J$103,(C6)=$J$104)"</formula>
    </cfRule>
    <cfRule type="expression" dxfId="123" priority="8" stopIfTrue="1">
      <formula>OR((C6)=$J$78,(C6)=$J$79,(C6)=$J$80,(C6)=$J$81,(C6)=$J$82,(C6)=$J$83,(C6)=$J$84)</formula>
    </cfRule>
    <cfRule type="expression" dxfId="122" priority="28" stopIfTrue="1">
      <formula>OR((C7)=$D$78,(C7)=$D$79,(C7)=$D$80,(C7)=$D$81,(C7)=$D$82,(C7)=$D$83,(C7)=$D$83,(C7)=$D$84)</formula>
    </cfRule>
    <cfRule type="expression" dxfId="121" priority="29" stopIfTrue="1">
      <formula>OR((C7)=$D$64,(C7)=$D$65,(C7)=$D$66,(C7)=$D$67,(C7)=$D$68,(C7)=$D$69,(C7)=$D$70,(C7)=$D$71,(C7)=$D$72)</formula>
    </cfRule>
    <cfRule type="expression" dxfId="120" priority="30" stopIfTrue="1">
      <formula>IF(OR((C6)="S",(C6)="D"),1,0)</formula>
    </cfRule>
  </conditionalFormatting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2:AM190"/>
  <sheetViews>
    <sheetView workbookViewId="0">
      <selection sqref="A1:XFD1048576"/>
    </sheetView>
  </sheetViews>
  <sheetFormatPr baseColWidth="10" defaultColWidth="8.7265625" defaultRowHeight="14.5"/>
  <cols>
    <col min="1" max="1" width="10.81640625" bestFit="1" customWidth="1"/>
    <col min="2" max="2" width="11.54296875" bestFit="1" customWidth="1"/>
    <col min="3" max="32" width="5.453125" customWidth="1"/>
    <col min="33" max="33" width="5.453125" hidden="1" customWidth="1"/>
    <col min="35" max="36" width="5.453125" customWidth="1"/>
    <col min="37" max="38" width="5.453125" hidden="1" customWidth="1"/>
  </cols>
  <sheetData>
    <row r="2" spans="1:39">
      <c r="C2" s="15"/>
      <c r="D2" t="s">
        <v>39</v>
      </c>
      <c r="H2" s="19"/>
      <c r="I2" t="s">
        <v>40</v>
      </c>
    </row>
    <row r="3" spans="1:39">
      <c r="C3" s="18"/>
      <c r="D3" t="s">
        <v>38</v>
      </c>
      <c r="H3" s="20"/>
      <c r="I3" t="s">
        <v>41</v>
      </c>
    </row>
    <row r="4" spans="1:39">
      <c r="A4" s="5"/>
      <c r="B4" s="6">
        <f>DATE(Info!B$4,9,1)</f>
        <v>43344</v>
      </c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</row>
    <row r="5" spans="1:39">
      <c r="A5" s="5"/>
      <c r="B5" s="5"/>
      <c r="C5" s="9" t="str">
        <f>INDEX({"D";"L";"M";"M";"J";"V";"S"},WEEKDAY(C6))</f>
        <v>S</v>
      </c>
      <c r="D5" s="9" t="str">
        <f>INDEX({"D";"L";"M";"M";"J";"V";"S"},WEEKDAY(D6))</f>
        <v>D</v>
      </c>
      <c r="E5" s="9" t="str">
        <f>INDEX({"D";"L";"M";"M";"J";"V";"S"},WEEKDAY(E6))</f>
        <v>L</v>
      </c>
      <c r="F5" s="9" t="str">
        <f>INDEX({"D";"L";"M";"M";"J";"V";"S"},WEEKDAY(F6))</f>
        <v>M</v>
      </c>
      <c r="G5" s="9" t="str">
        <f>INDEX({"D";"L";"M";"M";"J";"V";"S"},WEEKDAY(G6))</f>
        <v>M</v>
      </c>
      <c r="H5" s="9" t="str">
        <f>INDEX({"D";"L";"M";"M";"J";"V";"S"},WEEKDAY(H6))</f>
        <v>J</v>
      </c>
      <c r="I5" s="9" t="str">
        <f>INDEX({"D";"L";"M";"M";"J";"V";"S"},WEEKDAY(I6))</f>
        <v>V</v>
      </c>
      <c r="J5" s="9" t="str">
        <f>INDEX({"D";"L";"M";"M";"J";"V";"S"},WEEKDAY(J6))</f>
        <v>S</v>
      </c>
      <c r="K5" s="9" t="str">
        <f>INDEX({"D";"L";"M";"M";"J";"V";"S"},WEEKDAY(K6))</f>
        <v>D</v>
      </c>
      <c r="L5" s="9" t="str">
        <f>INDEX({"D";"L";"M";"M";"J";"V";"S"},WEEKDAY(L6))</f>
        <v>L</v>
      </c>
      <c r="M5" s="9" t="str">
        <f>INDEX({"D";"L";"M";"M";"J";"V";"S"},WEEKDAY(M6))</f>
        <v>M</v>
      </c>
      <c r="N5" s="9" t="str">
        <f>INDEX({"D";"L";"M";"M";"J";"V";"S"},WEEKDAY(N6))</f>
        <v>M</v>
      </c>
      <c r="O5" s="9" t="str">
        <f>INDEX({"D";"L";"M";"M";"J";"V";"S"},WEEKDAY(O6))</f>
        <v>J</v>
      </c>
      <c r="P5" s="9" t="str">
        <f>INDEX({"D";"L";"M";"M";"J";"V";"S"},WEEKDAY(P6))</f>
        <v>V</v>
      </c>
      <c r="Q5" s="9" t="str">
        <f>INDEX({"D";"L";"M";"M";"J";"V";"S"},WEEKDAY(Q6))</f>
        <v>S</v>
      </c>
      <c r="R5" s="9" t="str">
        <f>INDEX({"D";"L";"M";"M";"J";"V";"S"},WEEKDAY(R6))</f>
        <v>D</v>
      </c>
      <c r="S5" s="9" t="str">
        <f>INDEX({"D";"L";"M";"M";"J";"V";"S"},WEEKDAY(S6))</f>
        <v>L</v>
      </c>
      <c r="T5" s="9" t="str">
        <f>INDEX({"D";"L";"M";"M";"J";"V";"S"},WEEKDAY(T6))</f>
        <v>M</v>
      </c>
      <c r="U5" s="9" t="str">
        <f>INDEX({"D";"L";"M";"M";"J";"V";"S"},WEEKDAY(U6))</f>
        <v>M</v>
      </c>
      <c r="V5" s="9" t="str">
        <f>INDEX({"D";"L";"M";"M";"J";"V";"S"},WEEKDAY(V6))</f>
        <v>J</v>
      </c>
      <c r="W5" s="9" t="str">
        <f>INDEX({"D";"L";"M";"M";"J";"V";"S"},WEEKDAY(W6))</f>
        <v>V</v>
      </c>
      <c r="X5" s="9" t="str">
        <f>INDEX({"D";"L";"M";"M";"J";"V";"S"},WEEKDAY(X6))</f>
        <v>S</v>
      </c>
      <c r="Y5" s="9" t="str">
        <f>INDEX({"D";"L";"M";"M";"J";"V";"S"},WEEKDAY(Y6))</f>
        <v>D</v>
      </c>
      <c r="Z5" s="9" t="str">
        <f>INDEX({"D";"L";"M";"M";"J";"V";"S"},WEEKDAY(Z6))</f>
        <v>L</v>
      </c>
      <c r="AA5" s="9" t="str">
        <f>INDEX({"D";"L";"M";"M";"J";"V";"S"},WEEKDAY(AA6))</f>
        <v>M</v>
      </c>
      <c r="AB5" s="9" t="str">
        <f>INDEX({"D";"L";"M";"M";"J";"V";"S"},WEEKDAY(AB6))</f>
        <v>M</v>
      </c>
      <c r="AC5" s="9" t="str">
        <f>INDEX({"D";"L";"M";"M";"J";"V";"S"},WEEKDAY(AC6))</f>
        <v>J</v>
      </c>
      <c r="AD5" s="9" t="str">
        <f>INDEX({"D";"L";"M";"M";"J";"V";"S"},WEEKDAY(AD6))</f>
        <v>V</v>
      </c>
      <c r="AE5" s="9" t="str">
        <f>INDEX({"D";"L";"M";"M";"J";"V";"S"},WEEKDAY(AE6))</f>
        <v>S</v>
      </c>
      <c r="AF5" s="9" t="str">
        <f>INDEX({"D";"L";"M";"M";"J";"V";"S"},WEEKDAY(AF6))</f>
        <v>D</v>
      </c>
      <c r="AG5" s="9" t="str">
        <f>INDEX({"D";"L";"M";"M";"J";"V";"S"},WEEKDAY(AG6))</f>
        <v>L</v>
      </c>
      <c r="AH5" s="5" t="s">
        <v>17</v>
      </c>
      <c r="AI5" s="5"/>
      <c r="AJ5" s="5"/>
      <c r="AK5" s="5"/>
      <c r="AL5" s="5"/>
      <c r="AM5" s="5"/>
    </row>
    <row r="6" spans="1:39">
      <c r="A6" s="5"/>
      <c r="B6" s="5"/>
      <c r="C6" s="8">
        <f>B4</f>
        <v>43344</v>
      </c>
      <c r="D6" s="8">
        <f>C6+1</f>
        <v>43345</v>
      </c>
      <c r="E6" s="8">
        <f t="shared" ref="E6:AG6" si="0">D6+1</f>
        <v>43346</v>
      </c>
      <c r="F6" s="8">
        <f t="shared" si="0"/>
        <v>43347</v>
      </c>
      <c r="G6" s="8">
        <f t="shared" si="0"/>
        <v>43348</v>
      </c>
      <c r="H6" s="8">
        <f t="shared" si="0"/>
        <v>43349</v>
      </c>
      <c r="I6" s="8">
        <f t="shared" si="0"/>
        <v>43350</v>
      </c>
      <c r="J6" s="8">
        <f t="shared" si="0"/>
        <v>43351</v>
      </c>
      <c r="K6" s="8">
        <f t="shared" si="0"/>
        <v>43352</v>
      </c>
      <c r="L6" s="8">
        <f t="shared" si="0"/>
        <v>43353</v>
      </c>
      <c r="M6" s="8">
        <f t="shared" si="0"/>
        <v>43354</v>
      </c>
      <c r="N6" s="8">
        <f t="shared" si="0"/>
        <v>43355</v>
      </c>
      <c r="O6" s="8">
        <f t="shared" si="0"/>
        <v>43356</v>
      </c>
      <c r="P6" s="8">
        <f t="shared" si="0"/>
        <v>43357</v>
      </c>
      <c r="Q6" s="8">
        <f t="shared" si="0"/>
        <v>43358</v>
      </c>
      <c r="R6" s="8">
        <f t="shared" si="0"/>
        <v>43359</v>
      </c>
      <c r="S6" s="8">
        <f t="shared" si="0"/>
        <v>43360</v>
      </c>
      <c r="T6" s="8">
        <f t="shared" si="0"/>
        <v>43361</v>
      </c>
      <c r="U6" s="8">
        <f t="shared" si="0"/>
        <v>43362</v>
      </c>
      <c r="V6" s="8">
        <f t="shared" si="0"/>
        <v>43363</v>
      </c>
      <c r="W6" s="8">
        <f t="shared" si="0"/>
        <v>43364</v>
      </c>
      <c r="X6" s="8">
        <f t="shared" si="0"/>
        <v>43365</v>
      </c>
      <c r="Y6" s="8">
        <f t="shared" si="0"/>
        <v>43366</v>
      </c>
      <c r="Z6" s="8">
        <f t="shared" si="0"/>
        <v>43367</v>
      </c>
      <c r="AA6" s="8">
        <f t="shared" si="0"/>
        <v>43368</v>
      </c>
      <c r="AB6" s="8">
        <f t="shared" si="0"/>
        <v>43369</v>
      </c>
      <c r="AC6" s="8">
        <f t="shared" si="0"/>
        <v>43370</v>
      </c>
      <c r="AD6" s="8">
        <f t="shared" si="0"/>
        <v>43371</v>
      </c>
      <c r="AE6" s="8">
        <f t="shared" si="0"/>
        <v>43372</v>
      </c>
      <c r="AF6" s="8">
        <f t="shared" si="0"/>
        <v>43373</v>
      </c>
      <c r="AG6" s="8">
        <f t="shared" si="0"/>
        <v>43374</v>
      </c>
      <c r="AH6" s="5"/>
      <c r="AI6" s="5"/>
      <c r="AJ6" s="5"/>
      <c r="AK6" s="5"/>
      <c r="AL6" s="5"/>
      <c r="AM6" s="5"/>
    </row>
    <row r="7" spans="1:39" ht="6" customHeight="1">
      <c r="A7" s="5"/>
      <c r="B7" s="5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5"/>
      <c r="AI7" s="5"/>
      <c r="AJ7" s="5"/>
      <c r="AK7" s="5"/>
      <c r="AL7" s="5"/>
      <c r="AM7" s="5"/>
    </row>
    <row r="8" spans="1:39" ht="6" customHeight="1">
      <c r="A8" s="5"/>
      <c r="B8" s="5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5"/>
      <c r="AI8" s="5"/>
      <c r="AJ8" s="5"/>
      <c r="AK8" s="5"/>
      <c r="AL8" s="5"/>
      <c r="AM8" s="5"/>
    </row>
    <row r="9" spans="1:39">
      <c r="A9" s="9" t="s">
        <v>18</v>
      </c>
      <c r="B9" s="33" t="s">
        <v>24</v>
      </c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33">
        <f>AL9+AL10+AL11</f>
        <v>0</v>
      </c>
      <c r="AI9" s="5" t="s">
        <v>21</v>
      </c>
      <c r="AJ9" s="5">
        <f>COUNTIF(C9:AG11,"P")</f>
        <v>0</v>
      </c>
      <c r="AK9" s="5">
        <f>VLOOKUP(B9,Données!B$7:E25,2,FALSE)</f>
        <v>16</v>
      </c>
      <c r="AL9" s="5">
        <f>AJ9*AK9</f>
        <v>0</v>
      </c>
      <c r="AM9" s="5"/>
    </row>
    <row r="10" spans="1:39">
      <c r="A10" s="9" t="s">
        <v>19</v>
      </c>
      <c r="B10" s="33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33"/>
      <c r="AI10" s="5" t="s">
        <v>22</v>
      </c>
      <c r="AJ10" s="5">
        <f>COUNTIF(C9:AG11,"G")</f>
        <v>0</v>
      </c>
      <c r="AK10" s="5">
        <f>VLOOKUP(B9,Données!B$7:E25,4,FALSE)</f>
        <v>25</v>
      </c>
      <c r="AL10" s="5">
        <f t="shared" ref="AL10:AL11" si="1">AJ10*AK10</f>
        <v>0</v>
      </c>
      <c r="AM10" s="5"/>
    </row>
    <row r="11" spans="1:39" ht="15" thickBot="1">
      <c r="A11" s="11" t="s">
        <v>20</v>
      </c>
      <c r="B11" s="34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34"/>
      <c r="AI11" s="5" t="s">
        <v>23</v>
      </c>
      <c r="AJ11" s="5">
        <f>COUNTIF(C9:AG11,"V")</f>
        <v>0</v>
      </c>
      <c r="AK11" s="5">
        <f>VLOOKUP(B9,Données!B$7:E25,3,FALSE)</f>
        <v>13</v>
      </c>
      <c r="AL11" s="5">
        <f t="shared" si="1"/>
        <v>0</v>
      </c>
      <c r="AM11" s="5"/>
    </row>
    <row r="12" spans="1:39">
      <c r="A12" s="13" t="s">
        <v>18</v>
      </c>
      <c r="B12" s="32" t="s">
        <v>25</v>
      </c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32">
        <f>AL12+AL13+AL14</f>
        <v>0</v>
      </c>
      <c r="AI12" s="5" t="s">
        <v>21</v>
      </c>
      <c r="AJ12" s="5">
        <f>COUNTIF(C12:AG14,"P")</f>
        <v>0</v>
      </c>
      <c r="AK12" s="5">
        <f>VLOOKUP(B12,Données!B$7:E25,2,FALSE)</f>
        <v>17</v>
      </c>
      <c r="AL12" s="5">
        <f>AJ12*AK12</f>
        <v>0</v>
      </c>
      <c r="AM12" s="5"/>
    </row>
    <row r="13" spans="1:39">
      <c r="A13" s="9" t="s">
        <v>19</v>
      </c>
      <c r="B13" s="33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33"/>
      <c r="AI13" s="5" t="s">
        <v>22</v>
      </c>
      <c r="AJ13" s="5">
        <f>COUNTIF(C12:AG14,"G")</f>
        <v>0</v>
      </c>
      <c r="AK13" s="5">
        <f>VLOOKUP(B12,Données!B$7:E28,3,FALSE)</f>
        <v>14</v>
      </c>
      <c r="AL13" s="5">
        <f t="shared" ref="AL13:AL14" si="2">AJ13*AK13</f>
        <v>0</v>
      </c>
      <c r="AM13" s="5"/>
    </row>
    <row r="14" spans="1:39" ht="15" thickBot="1">
      <c r="A14" s="11" t="s">
        <v>20</v>
      </c>
      <c r="B14" s="34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34"/>
      <c r="AI14" s="5" t="s">
        <v>23</v>
      </c>
      <c r="AJ14" s="5">
        <f>COUNTIF(C12:AG14,"V")</f>
        <v>0</v>
      </c>
      <c r="AK14" s="5">
        <f>VLOOKUP(B12,Données!B$7:E28,4,FALSE)</f>
        <v>20</v>
      </c>
      <c r="AL14" s="5">
        <f t="shared" si="2"/>
        <v>0</v>
      </c>
      <c r="AM14" s="5"/>
    </row>
    <row r="15" spans="1:39">
      <c r="A15" s="13" t="s">
        <v>18</v>
      </c>
      <c r="B15" s="32" t="s">
        <v>26</v>
      </c>
      <c r="C15" s="13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32">
        <f>AL12+AL13+AL14</f>
        <v>0</v>
      </c>
      <c r="AI15" s="5" t="s">
        <v>21</v>
      </c>
      <c r="AJ15" s="5">
        <f>COUNTIF(C15:AG17,"P")</f>
        <v>0</v>
      </c>
      <c r="AK15" s="5">
        <f>VLOOKUP(B15,Données!B$7:E31,2,FALSE)</f>
        <v>16</v>
      </c>
      <c r="AL15" s="5">
        <f>AJ15*AK15</f>
        <v>0</v>
      </c>
      <c r="AM15" s="5"/>
    </row>
    <row r="16" spans="1:39">
      <c r="A16" s="9" t="s">
        <v>19</v>
      </c>
      <c r="B16" s="33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33"/>
      <c r="AI16" s="5" t="s">
        <v>22</v>
      </c>
      <c r="AJ16" s="5">
        <f>COUNTIF(C15:AG17,"G")</f>
        <v>0</v>
      </c>
      <c r="AK16" s="5">
        <f>VLOOKUP(B15,Données!B$7:E31,3,FALSE)</f>
        <v>12</v>
      </c>
      <c r="AL16" s="5">
        <f>AJ16*AK16</f>
        <v>0</v>
      </c>
      <c r="AM16" s="5"/>
    </row>
    <row r="17" spans="1:39" ht="15" thickBot="1">
      <c r="A17" s="11" t="s">
        <v>20</v>
      </c>
      <c r="B17" s="34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34"/>
      <c r="AI17" s="5" t="s">
        <v>23</v>
      </c>
      <c r="AJ17" s="5">
        <f>COUNTIF(C15:AG17,"V")</f>
        <v>0</v>
      </c>
      <c r="AK17" s="5">
        <f>VLOOKUP(B15,Données!B$7:E31,4,FALSE)</f>
        <v>23</v>
      </c>
      <c r="AL17" s="5">
        <f>AJ17*AK17</f>
        <v>0</v>
      </c>
      <c r="AM17" s="5"/>
    </row>
    <row r="18" spans="1:39">
      <c r="A18" s="13" t="s">
        <v>18</v>
      </c>
      <c r="B18" s="32" t="s">
        <v>27</v>
      </c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32">
        <f>AL12+AL13+AL14</f>
        <v>0</v>
      </c>
      <c r="AI18" s="5" t="s">
        <v>21</v>
      </c>
      <c r="AJ18" s="5">
        <f>COUNTIF(C18:AG20,"P")</f>
        <v>0</v>
      </c>
      <c r="AK18" s="5">
        <f>VLOOKUP(B18,Données!B$7:E31,2,FALSE)</f>
        <v>17</v>
      </c>
      <c r="AL18" s="5">
        <f t="shared" ref="AL18" si="3">AJ18*AK18</f>
        <v>0</v>
      </c>
      <c r="AM18" s="5"/>
    </row>
    <row r="19" spans="1:39">
      <c r="A19" s="9" t="s">
        <v>19</v>
      </c>
      <c r="B19" s="33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33"/>
      <c r="AI19" s="5" t="s">
        <v>22</v>
      </c>
      <c r="AJ19" s="5">
        <f>COUNTIF(C18:AG20,"G")</f>
        <v>0</v>
      </c>
      <c r="AK19" s="5">
        <f>VLOOKUP(B18,Données!B$7:E34,3,FALSE)</f>
        <v>18</v>
      </c>
      <c r="AL19" s="5">
        <f>AJ19*AK19</f>
        <v>0</v>
      </c>
      <c r="AM19" s="5"/>
    </row>
    <row r="20" spans="1:39" ht="15" thickBot="1">
      <c r="A20" s="11" t="s">
        <v>20</v>
      </c>
      <c r="B20" s="34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34"/>
      <c r="AI20" s="5" t="s">
        <v>23</v>
      </c>
      <c r="AJ20" s="5">
        <f>COUNTIF(C18:AG20,"V")</f>
        <v>0</v>
      </c>
      <c r="AK20" s="5">
        <f>VLOOKUP(B18,Données!B$7:E34,4,FALSE)</f>
        <v>19</v>
      </c>
      <c r="AL20" s="5">
        <f t="shared" ref="AL20" si="4">AJ20*AK20</f>
        <v>0</v>
      </c>
      <c r="AM20" s="5"/>
    </row>
    <row r="21" spans="1:39">
      <c r="A21" s="13" t="s">
        <v>18</v>
      </c>
      <c r="B21" s="32" t="s">
        <v>28</v>
      </c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32">
        <f>AL15+AL16+AL18</f>
        <v>0</v>
      </c>
      <c r="AI21" s="5" t="s">
        <v>21</v>
      </c>
      <c r="AJ21" s="5">
        <f>COUNTIF(C27:AG29,"P")</f>
        <v>0</v>
      </c>
      <c r="AK21" s="5">
        <f>VLOOKUP(B21,Données!B$7:E37,2,FALSE)</f>
        <v>17</v>
      </c>
      <c r="AL21" s="5">
        <f>AJ21*AK21</f>
        <v>0</v>
      </c>
      <c r="AM21" s="5"/>
    </row>
    <row r="22" spans="1:39">
      <c r="A22" s="9" t="s">
        <v>19</v>
      </c>
      <c r="B22" s="33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  <c r="AF22" s="9"/>
      <c r="AG22" s="9"/>
      <c r="AH22" s="33"/>
      <c r="AI22" s="5" t="s">
        <v>22</v>
      </c>
      <c r="AJ22" s="5">
        <f>COUNTIF(C27:AG29,"G")</f>
        <v>0</v>
      </c>
      <c r="AK22" s="5">
        <f>VLOOKUP(B21,Données!B$7:E37,3,FALSE)</f>
        <v>5</v>
      </c>
      <c r="AL22" s="5">
        <f t="shared" ref="AL22:AL53" si="5">AJ22*AK22</f>
        <v>0</v>
      </c>
      <c r="AM22" s="5"/>
    </row>
    <row r="23" spans="1:39" ht="15" thickBot="1">
      <c r="A23" s="11" t="s">
        <v>20</v>
      </c>
      <c r="B23" s="34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34"/>
      <c r="AI23" s="5" t="s">
        <v>23</v>
      </c>
      <c r="AJ23" s="5">
        <f>COUNTIF(C27:AG29,"V")</f>
        <v>0</v>
      </c>
      <c r="AK23" s="5">
        <f>VLOOKUP(B21,Données!B$7:E37,4,FALSE)</f>
        <v>0</v>
      </c>
      <c r="AL23" s="5">
        <f t="shared" si="5"/>
        <v>0</v>
      </c>
      <c r="AM23" s="5"/>
    </row>
    <row r="24" spans="1:39">
      <c r="A24" s="13" t="s">
        <v>18</v>
      </c>
      <c r="B24" s="32" t="s">
        <v>30</v>
      </c>
      <c r="C24" s="13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32">
        <f>AL19+AL20+AL21</f>
        <v>0</v>
      </c>
      <c r="AI24" s="5" t="s">
        <v>21</v>
      </c>
      <c r="AJ24" s="5">
        <f>COUNTIF(C24:AG26,"P")</f>
        <v>0</v>
      </c>
      <c r="AK24" s="5">
        <f>VLOOKUP(B24,Données!B$7:E38,2,FALSE)</f>
        <v>17</v>
      </c>
      <c r="AL24" s="5">
        <f t="shared" si="5"/>
        <v>0</v>
      </c>
      <c r="AM24" s="5"/>
    </row>
    <row r="25" spans="1:39">
      <c r="A25" s="9" t="s">
        <v>19</v>
      </c>
      <c r="B25" s="33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  <c r="AF25" s="9"/>
      <c r="AG25" s="9"/>
      <c r="AH25" s="33"/>
      <c r="AI25" s="5" t="s">
        <v>22</v>
      </c>
      <c r="AJ25" s="5">
        <f>COUNTIF(C24:AG26,"G")</f>
        <v>0</v>
      </c>
      <c r="AK25" s="5">
        <f>VLOOKUP(B24,Données!B$7:E39,3,FALSE)</f>
        <v>0</v>
      </c>
      <c r="AL25" s="5">
        <f t="shared" si="5"/>
        <v>0</v>
      </c>
    </row>
    <row r="26" spans="1:39" ht="15" thickBot="1">
      <c r="A26" s="11" t="s">
        <v>20</v>
      </c>
      <c r="B26" s="34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34"/>
      <c r="AI26" s="5" t="s">
        <v>23</v>
      </c>
      <c r="AJ26" s="5">
        <f>COUNTIF(C24:AG26,"V")</f>
        <v>0</v>
      </c>
      <c r="AK26" s="5">
        <f>VLOOKUP(B$24,Données!B$7:E40,4,FALSE)</f>
        <v>0</v>
      </c>
      <c r="AL26" s="5">
        <f t="shared" si="5"/>
        <v>0</v>
      </c>
    </row>
    <row r="27" spans="1:39">
      <c r="A27" s="13" t="s">
        <v>18</v>
      </c>
      <c r="B27" s="32" t="s">
        <v>31</v>
      </c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32">
        <f>AL21+AL22+AL23</f>
        <v>0</v>
      </c>
      <c r="AI27" s="5" t="s">
        <v>21</v>
      </c>
      <c r="AJ27" s="5">
        <f>COUNTIF(C27:AG29,"P")</f>
        <v>0</v>
      </c>
      <c r="AK27" s="5">
        <f>VLOOKUP(B$27,Données!B$7:E41,2,FALSE)</f>
        <v>0</v>
      </c>
      <c r="AL27" s="5">
        <f t="shared" si="5"/>
        <v>0</v>
      </c>
    </row>
    <row r="28" spans="1:39">
      <c r="A28" s="9" t="s">
        <v>19</v>
      </c>
      <c r="B28" s="33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9"/>
      <c r="AH28" s="33"/>
      <c r="AI28" s="5" t="s">
        <v>22</v>
      </c>
      <c r="AJ28" s="5">
        <f>COUNTIF(C27:AG29,"G")</f>
        <v>0</v>
      </c>
      <c r="AK28" s="5">
        <f>VLOOKUP(B$27,Données!B$7:E42,3,FALSE)</f>
        <v>0</v>
      </c>
      <c r="AL28" s="5">
        <f t="shared" si="5"/>
        <v>0</v>
      </c>
    </row>
    <row r="29" spans="1:39" ht="15" thickBot="1">
      <c r="A29" s="11" t="s">
        <v>20</v>
      </c>
      <c r="B29" s="34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34"/>
      <c r="AI29" s="5" t="s">
        <v>23</v>
      </c>
      <c r="AJ29" s="5">
        <f>COUNTIF(C27:AG29,"V")</f>
        <v>0</v>
      </c>
      <c r="AK29" s="5">
        <f>VLOOKUP(B$27,Données!B$7:E43,4,FALSE)</f>
        <v>0</v>
      </c>
      <c r="AL29" s="5">
        <f t="shared" si="5"/>
        <v>0</v>
      </c>
    </row>
    <row r="30" spans="1:39">
      <c r="A30" s="13" t="s">
        <v>18</v>
      </c>
      <c r="B30" s="32" t="s">
        <v>32</v>
      </c>
      <c r="C30" s="13"/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32">
        <f>AL24+AL25+AL26</f>
        <v>0</v>
      </c>
      <c r="AI30" s="5" t="s">
        <v>21</v>
      </c>
      <c r="AJ30" s="5">
        <f>COUNTIF(C30:AG32,"P")</f>
        <v>0</v>
      </c>
      <c r="AK30" s="5">
        <f>VLOOKUP(B$27,Données!B$7:E44,2,FALSE)</f>
        <v>0</v>
      </c>
      <c r="AL30" s="5">
        <f t="shared" si="5"/>
        <v>0</v>
      </c>
    </row>
    <row r="31" spans="1:39">
      <c r="A31" s="9" t="s">
        <v>19</v>
      </c>
      <c r="B31" s="33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9"/>
      <c r="AE31" s="9"/>
      <c r="AF31" s="9"/>
      <c r="AG31" s="9"/>
      <c r="AH31" s="33"/>
      <c r="AI31" s="5" t="s">
        <v>22</v>
      </c>
      <c r="AJ31" s="5">
        <f>COUNTIF(C30:AG32,"G")</f>
        <v>0</v>
      </c>
      <c r="AK31" s="5">
        <f>VLOOKUP(B$27,Données!B$7:E45,3,FALSE)</f>
        <v>0</v>
      </c>
      <c r="AL31" s="5">
        <f t="shared" si="5"/>
        <v>0</v>
      </c>
    </row>
    <row r="32" spans="1:39" ht="15" thickBot="1">
      <c r="A32" s="11" t="s">
        <v>20</v>
      </c>
      <c r="B32" s="34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34"/>
      <c r="AI32" s="5" t="s">
        <v>23</v>
      </c>
      <c r="AJ32" s="5">
        <f>COUNTIF(C30:AG32,"V")</f>
        <v>0</v>
      </c>
      <c r="AK32" s="5">
        <f>VLOOKUP(B$27,Données!B$7:E46,4,FALSE)</f>
        <v>0</v>
      </c>
      <c r="AL32" s="5">
        <f t="shared" si="5"/>
        <v>0</v>
      </c>
    </row>
    <row r="33" spans="1:38">
      <c r="A33" s="13" t="s">
        <v>18</v>
      </c>
      <c r="B33" s="32" t="s">
        <v>33</v>
      </c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32">
        <f>AL27+AL28+AL29</f>
        <v>0</v>
      </c>
      <c r="AI33" s="5" t="s">
        <v>21</v>
      </c>
      <c r="AJ33" s="5">
        <f>COUNTIF(C33:AG35,"P")</f>
        <v>0</v>
      </c>
      <c r="AK33" s="5">
        <f>VLOOKUP(B$27,Données!B$7:E47,2,FALSE)</f>
        <v>0</v>
      </c>
      <c r="AL33" s="5">
        <f t="shared" si="5"/>
        <v>0</v>
      </c>
    </row>
    <row r="34" spans="1:38">
      <c r="A34" s="9" t="s">
        <v>19</v>
      </c>
      <c r="B34" s="33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9"/>
      <c r="AC34" s="9"/>
      <c r="AD34" s="9"/>
      <c r="AE34" s="9"/>
      <c r="AF34" s="9"/>
      <c r="AG34" s="9"/>
      <c r="AH34" s="33"/>
      <c r="AI34" s="5" t="s">
        <v>22</v>
      </c>
      <c r="AJ34" s="5">
        <f>COUNTIF(C33:AG35,"G")</f>
        <v>0</v>
      </c>
      <c r="AK34" s="5">
        <f>VLOOKUP(B$27,Données!B$7:E48,3,FALSE)</f>
        <v>0</v>
      </c>
      <c r="AL34" s="5">
        <f t="shared" si="5"/>
        <v>0</v>
      </c>
    </row>
    <row r="35" spans="1:38" ht="15" thickBot="1">
      <c r="A35" s="11" t="s">
        <v>20</v>
      </c>
      <c r="B35" s="34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34"/>
      <c r="AI35" s="5" t="s">
        <v>23</v>
      </c>
      <c r="AJ35" s="5">
        <f>COUNTIF(C33:AG35,"V")</f>
        <v>0</v>
      </c>
      <c r="AK35" s="5">
        <f>VLOOKUP(B$27,Données!B$7:E49,4,FALSE)</f>
        <v>0</v>
      </c>
      <c r="AL35" s="5">
        <f t="shared" si="5"/>
        <v>0</v>
      </c>
    </row>
    <row r="36" spans="1:38">
      <c r="A36" s="13" t="s">
        <v>18</v>
      </c>
      <c r="B36" s="32" t="s">
        <v>34</v>
      </c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32">
        <f>AL30+AL31+AL32</f>
        <v>0</v>
      </c>
      <c r="AI36" s="5" t="s">
        <v>21</v>
      </c>
      <c r="AJ36" s="5">
        <f>COUNTIF(C36:AG38,"P")</f>
        <v>0</v>
      </c>
      <c r="AK36" s="5">
        <f>VLOOKUP(B$27,Données!B$7:E50,2,FALSE)</f>
        <v>0</v>
      </c>
      <c r="AL36" s="5">
        <f t="shared" si="5"/>
        <v>0</v>
      </c>
    </row>
    <row r="37" spans="1:38">
      <c r="A37" s="9" t="s">
        <v>19</v>
      </c>
      <c r="B37" s="33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9"/>
      <c r="AC37" s="9"/>
      <c r="AD37" s="9"/>
      <c r="AE37" s="9"/>
      <c r="AF37" s="9"/>
      <c r="AG37" s="9"/>
      <c r="AH37" s="33"/>
      <c r="AI37" s="5" t="s">
        <v>22</v>
      </c>
      <c r="AJ37" s="5">
        <f>COUNTIF(C36:AG38,"G")</f>
        <v>0</v>
      </c>
      <c r="AK37" s="5">
        <f>VLOOKUP(B$27,Données!B$7:E51,3,FALSE)</f>
        <v>0</v>
      </c>
      <c r="AL37" s="5">
        <f t="shared" si="5"/>
        <v>0</v>
      </c>
    </row>
    <row r="38" spans="1:38" ht="15" thickBot="1">
      <c r="A38" s="11" t="s">
        <v>20</v>
      </c>
      <c r="B38" s="34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34"/>
      <c r="AI38" s="5" t="s">
        <v>23</v>
      </c>
      <c r="AJ38" s="5">
        <f>COUNTIF(C36:AG38,"V")</f>
        <v>0</v>
      </c>
      <c r="AK38" s="5">
        <f>VLOOKUP(B$27,Données!B$7:E52,4,FALSE)</f>
        <v>0</v>
      </c>
      <c r="AL38" s="5">
        <f t="shared" si="5"/>
        <v>0</v>
      </c>
    </row>
    <row r="39" spans="1:38">
      <c r="A39" s="13" t="s">
        <v>18</v>
      </c>
      <c r="B39" s="32" t="s">
        <v>29</v>
      </c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32">
        <f>AL33+AL34+AL35</f>
        <v>0</v>
      </c>
      <c r="AI39" s="5" t="s">
        <v>21</v>
      </c>
      <c r="AJ39" s="5">
        <f>COUNTIF(C39:AG41,"P")</f>
        <v>0</v>
      </c>
      <c r="AK39" s="5">
        <f>VLOOKUP(B$27,Données!B$7:E53,2,FALSE)</f>
        <v>0</v>
      </c>
      <c r="AL39" s="5">
        <f t="shared" si="5"/>
        <v>0</v>
      </c>
    </row>
    <row r="40" spans="1:38">
      <c r="A40" s="9" t="s">
        <v>19</v>
      </c>
      <c r="B40" s="33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  <c r="AA40" s="9"/>
      <c r="AB40" s="9"/>
      <c r="AC40" s="9"/>
      <c r="AD40" s="9"/>
      <c r="AE40" s="9"/>
      <c r="AF40" s="9"/>
      <c r="AG40" s="9"/>
      <c r="AH40" s="33"/>
      <c r="AI40" s="5" t="s">
        <v>22</v>
      </c>
      <c r="AJ40" s="5">
        <f>COUNTIF(C39:AG41,"G")</f>
        <v>0</v>
      </c>
      <c r="AK40" s="5">
        <f>VLOOKUP(B$27,Données!B$7:E54,3,FALSE)</f>
        <v>0</v>
      </c>
      <c r="AL40" s="5">
        <f t="shared" si="5"/>
        <v>0</v>
      </c>
    </row>
    <row r="41" spans="1:38" ht="15" thickBot="1">
      <c r="A41" s="11" t="s">
        <v>20</v>
      </c>
      <c r="B41" s="34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  <c r="AH41" s="34"/>
      <c r="AI41" s="5" t="s">
        <v>23</v>
      </c>
      <c r="AJ41" s="5">
        <f>COUNTIF(C39:AG41,"V")</f>
        <v>0</v>
      </c>
      <c r="AK41" s="5">
        <f>VLOOKUP(B$27,Données!B$7:E55,4,FALSE)</f>
        <v>0</v>
      </c>
      <c r="AL41" s="5">
        <f t="shared" si="5"/>
        <v>0</v>
      </c>
    </row>
    <row r="42" spans="1:38">
      <c r="A42" s="13" t="s">
        <v>18</v>
      </c>
      <c r="B42" s="32" t="s">
        <v>16</v>
      </c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32">
        <f>AL36+AL37+AL38</f>
        <v>0</v>
      </c>
      <c r="AI42" s="5" t="s">
        <v>21</v>
      </c>
      <c r="AJ42" s="5">
        <f>COUNTIF(C42:AG44,"P")</f>
        <v>0</v>
      </c>
      <c r="AK42" s="5">
        <f>VLOOKUP(B$27,Données!B$7:E56,2,FALSE)</f>
        <v>0</v>
      </c>
      <c r="AL42" s="5">
        <f t="shared" si="5"/>
        <v>0</v>
      </c>
    </row>
    <row r="43" spans="1:38">
      <c r="A43" s="9" t="s">
        <v>19</v>
      </c>
      <c r="B43" s="33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  <c r="AA43" s="9"/>
      <c r="AB43" s="9"/>
      <c r="AC43" s="9"/>
      <c r="AD43" s="9"/>
      <c r="AE43" s="9"/>
      <c r="AF43" s="9"/>
      <c r="AG43" s="9"/>
      <c r="AH43" s="33"/>
      <c r="AI43" s="5" t="s">
        <v>22</v>
      </c>
      <c r="AJ43" s="5">
        <f>COUNTIF(C42:AG44,"G")</f>
        <v>0</v>
      </c>
      <c r="AK43" s="5">
        <f>VLOOKUP(B$27,Données!B$7:E57,3,FALSE)</f>
        <v>0</v>
      </c>
      <c r="AL43" s="5">
        <f t="shared" si="5"/>
        <v>0</v>
      </c>
    </row>
    <row r="44" spans="1:38" ht="15" thickBot="1">
      <c r="A44" s="11" t="s">
        <v>20</v>
      </c>
      <c r="B44" s="34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34"/>
      <c r="AI44" s="5" t="s">
        <v>23</v>
      </c>
      <c r="AJ44" s="5">
        <f>COUNTIF(C42:AG44,"V")</f>
        <v>0</v>
      </c>
      <c r="AK44" s="5">
        <f>VLOOKUP(B$27,Données!B$7:E58,4,FALSE)</f>
        <v>0</v>
      </c>
      <c r="AL44" s="5">
        <f t="shared" si="5"/>
        <v>0</v>
      </c>
    </row>
    <row r="45" spans="1:38">
      <c r="A45" s="13" t="s">
        <v>18</v>
      </c>
      <c r="B45" s="32" t="s">
        <v>35</v>
      </c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32">
        <f>AL39+AL40+AL41</f>
        <v>0</v>
      </c>
      <c r="AI45" s="5" t="s">
        <v>21</v>
      </c>
      <c r="AJ45" s="5">
        <f>COUNTIF(C45:AG47,"P")</f>
        <v>0</v>
      </c>
      <c r="AK45" s="5">
        <f>VLOOKUP(B$27,Données!B$7:E59,2,FALSE)</f>
        <v>0</v>
      </c>
      <c r="AL45" s="5">
        <f t="shared" si="5"/>
        <v>0</v>
      </c>
    </row>
    <row r="46" spans="1:38">
      <c r="A46" s="9" t="s">
        <v>19</v>
      </c>
      <c r="B46" s="33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  <c r="AB46" s="9"/>
      <c r="AC46" s="9"/>
      <c r="AD46" s="9"/>
      <c r="AE46" s="9"/>
      <c r="AF46" s="9"/>
      <c r="AG46" s="9"/>
      <c r="AH46" s="33"/>
      <c r="AI46" s="5" t="s">
        <v>22</v>
      </c>
      <c r="AJ46" s="5">
        <f>COUNTIF(C45:AG47,"G")</f>
        <v>0</v>
      </c>
      <c r="AK46" s="5">
        <f>VLOOKUP(B$27,Données!B$7:E60,3,FALSE)</f>
        <v>0</v>
      </c>
      <c r="AL46" s="5">
        <f t="shared" si="5"/>
        <v>0</v>
      </c>
    </row>
    <row r="47" spans="1:38" ht="15" thickBot="1">
      <c r="A47" s="11" t="s">
        <v>20</v>
      </c>
      <c r="B47" s="34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34"/>
      <c r="AI47" s="5" t="s">
        <v>23</v>
      </c>
      <c r="AJ47" s="5">
        <f>COUNTIF(C45:AG47,"V")</f>
        <v>0</v>
      </c>
      <c r="AK47" s="5">
        <f>VLOOKUP(B$27,Données!B$7:E61,4,FALSE)</f>
        <v>0</v>
      </c>
      <c r="AL47" s="5">
        <f t="shared" si="5"/>
        <v>0</v>
      </c>
    </row>
    <row r="48" spans="1:38">
      <c r="A48" s="13" t="s">
        <v>18</v>
      </c>
      <c r="B48" s="32" t="s">
        <v>36</v>
      </c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32">
        <f>AL42+AL43+AL44</f>
        <v>0</v>
      </c>
      <c r="AI48" s="5" t="s">
        <v>21</v>
      </c>
      <c r="AJ48" s="5">
        <f>COUNTIF(C48:AG50,"P")</f>
        <v>0</v>
      </c>
      <c r="AK48" s="5">
        <f>VLOOKUP(B$27,Données!B$7:E62,2,FALSE)</f>
        <v>0</v>
      </c>
      <c r="AL48" s="5">
        <f t="shared" si="5"/>
        <v>0</v>
      </c>
    </row>
    <row r="49" spans="1:38">
      <c r="A49" s="9" t="s">
        <v>19</v>
      </c>
      <c r="B49" s="33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  <c r="AA49" s="9"/>
      <c r="AB49" s="9"/>
      <c r="AC49" s="9"/>
      <c r="AD49" s="9"/>
      <c r="AE49" s="9"/>
      <c r="AF49" s="9"/>
      <c r="AG49" s="9"/>
      <c r="AH49" s="33"/>
      <c r="AI49" s="5" t="s">
        <v>22</v>
      </c>
      <c r="AJ49" s="5">
        <f>COUNTIF(C48:AG50,"G")</f>
        <v>0</v>
      </c>
      <c r="AK49" s="5">
        <f>VLOOKUP(B$27,Données!B$7:E63,3,FALSE)</f>
        <v>0</v>
      </c>
      <c r="AL49" s="5">
        <f t="shared" si="5"/>
        <v>0</v>
      </c>
    </row>
    <row r="50" spans="1:38" ht="15" thickBot="1">
      <c r="A50" s="11" t="s">
        <v>20</v>
      </c>
      <c r="B50" s="34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34"/>
      <c r="AI50" s="5" t="s">
        <v>23</v>
      </c>
      <c r="AJ50" s="5">
        <f>COUNTIF(C48:AG50,"V")</f>
        <v>0</v>
      </c>
      <c r="AK50" s="5">
        <f>VLOOKUP(B$27,Données!B$7:E64,4,FALSE)</f>
        <v>0</v>
      </c>
      <c r="AL50" s="5">
        <f t="shared" si="5"/>
        <v>0</v>
      </c>
    </row>
    <row r="51" spans="1:38">
      <c r="A51" s="13" t="s">
        <v>18</v>
      </c>
      <c r="B51" s="32" t="s">
        <v>37</v>
      </c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32">
        <f>AL45+AL46+AL47</f>
        <v>0</v>
      </c>
      <c r="AI51" s="5" t="s">
        <v>21</v>
      </c>
      <c r="AJ51" s="5">
        <f>COUNTIF(C51:AG53,"P")</f>
        <v>0</v>
      </c>
      <c r="AK51" s="5">
        <f>VLOOKUP(B$27,Données!B$7:E65,2,FALSE)</f>
        <v>0</v>
      </c>
      <c r="AL51" s="5">
        <f t="shared" si="5"/>
        <v>0</v>
      </c>
    </row>
    <row r="52" spans="1:38">
      <c r="A52" s="9" t="s">
        <v>19</v>
      </c>
      <c r="B52" s="33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  <c r="AA52" s="9"/>
      <c r="AB52" s="9"/>
      <c r="AC52" s="9"/>
      <c r="AD52" s="9"/>
      <c r="AE52" s="9"/>
      <c r="AF52" s="9"/>
      <c r="AG52" s="9"/>
      <c r="AH52" s="33"/>
      <c r="AI52" s="5" t="s">
        <v>22</v>
      </c>
      <c r="AJ52" s="5">
        <f>COUNTIF(C51:AG53,"G")</f>
        <v>0</v>
      </c>
      <c r="AK52" s="5">
        <f>VLOOKUP(B$27,Données!B$7:E66,3,FALSE)</f>
        <v>0</v>
      </c>
      <c r="AL52" s="5">
        <f t="shared" si="5"/>
        <v>0</v>
      </c>
    </row>
    <row r="53" spans="1:38">
      <c r="A53" s="9" t="s">
        <v>20</v>
      </c>
      <c r="B53" s="33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  <c r="AA53" s="9"/>
      <c r="AB53" s="9"/>
      <c r="AC53" s="9"/>
      <c r="AD53" s="9"/>
      <c r="AE53" s="9"/>
      <c r="AF53" s="9"/>
      <c r="AG53" s="9"/>
      <c r="AH53" s="33"/>
      <c r="AI53" s="5" t="s">
        <v>23</v>
      </c>
      <c r="AJ53" s="5">
        <f>COUNTIF(C51:AG53,"V")</f>
        <v>0</v>
      </c>
      <c r="AK53" s="5">
        <f>VLOOKUP(B$27,Données!B$7:E67,4,FALSE)</f>
        <v>0</v>
      </c>
      <c r="AL53" s="5">
        <f t="shared" si="5"/>
        <v>0</v>
      </c>
    </row>
    <row r="54" spans="1:38">
      <c r="A54" s="5"/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  <c r="AG54" s="5"/>
      <c r="AH54" s="5">
        <f>AH9+AH12+AH21+AH24+AH27</f>
        <v>0</v>
      </c>
    </row>
    <row r="61" spans="1:38" hidden="1">
      <c r="C61" s="30" t="s">
        <v>51</v>
      </c>
      <c r="D61" s="30"/>
      <c r="E61" s="30"/>
      <c r="F61" s="30"/>
      <c r="G61" s="30"/>
      <c r="H61" s="30"/>
      <c r="I61" s="30"/>
      <c r="J61" s="30"/>
      <c r="K61" s="30"/>
      <c r="L61" s="30"/>
      <c r="M61" s="30"/>
      <c r="N61" s="30"/>
      <c r="O61" s="30"/>
      <c r="P61" s="30"/>
      <c r="Q61" s="30"/>
      <c r="R61" s="30"/>
      <c r="S61" s="30"/>
      <c r="T61" s="30"/>
      <c r="U61" s="30"/>
      <c r="V61" s="30"/>
      <c r="W61" s="30"/>
      <c r="X61" s="30"/>
      <c r="Y61" s="30"/>
      <c r="Z61" s="30"/>
    </row>
    <row r="62" spans="1:38" hidden="1"/>
    <row r="63" spans="1:38" hidden="1"/>
    <row r="64" spans="1:38" hidden="1">
      <c r="D64" s="31">
        <f>Info!A11</f>
        <v>43101</v>
      </c>
      <c r="E64" s="31"/>
      <c r="F64" s="31"/>
      <c r="H64" t="str">
        <f>Info!C11</f>
        <v>Nouvel An</v>
      </c>
    </row>
    <row r="65" spans="3:39" hidden="1">
      <c r="D65" s="31">
        <f>Info!A12</f>
        <v>43189</v>
      </c>
      <c r="E65" s="31"/>
      <c r="F65" s="31"/>
      <c r="H65" t="str">
        <f>Info!C12</f>
        <v>Vendredi-Saint</v>
      </c>
    </row>
    <row r="66" spans="3:39" hidden="1">
      <c r="D66" s="31">
        <f>Info!A13</f>
        <v>43192</v>
      </c>
      <c r="E66" s="31"/>
      <c r="F66" s="31"/>
      <c r="H66" t="str">
        <f>Info!C13</f>
        <v>Lundi de Pâques</v>
      </c>
    </row>
    <row r="67" spans="3:39" hidden="1">
      <c r="D67" s="31">
        <f>Info!A14</f>
        <v>43230</v>
      </c>
      <c r="E67" s="31"/>
      <c r="F67" s="31"/>
      <c r="H67" t="str">
        <f>Info!C14</f>
        <v>Jeudi de l'Ascension</v>
      </c>
    </row>
    <row r="68" spans="3:39" hidden="1">
      <c r="D68" s="31">
        <f>Info!A15</f>
        <v>43241</v>
      </c>
      <c r="E68" s="31"/>
      <c r="F68" s="31"/>
      <c r="H68" t="str">
        <f>Info!C15</f>
        <v>Lundi de Pentecôte</v>
      </c>
    </row>
    <row r="69" spans="3:39" hidden="1">
      <c r="D69" s="31">
        <f>Info!A16</f>
        <v>43313</v>
      </c>
      <c r="E69" s="31"/>
      <c r="F69" s="31"/>
      <c r="H69" t="str">
        <f>Info!C16</f>
        <v>Fête Nationale</v>
      </c>
    </row>
    <row r="70" spans="3:39" hidden="1">
      <c r="D70" s="31">
        <f>Info!A17</f>
        <v>43349</v>
      </c>
      <c r="E70" s="31"/>
      <c r="F70" s="31"/>
      <c r="G70" s="31"/>
      <c r="H70" t="str">
        <f>Info!C17</f>
        <v>Jeûne Genevois</v>
      </c>
    </row>
    <row r="71" spans="3:39" hidden="1">
      <c r="D71" s="31">
        <f>Info!A18</f>
        <v>43459</v>
      </c>
      <c r="E71" s="31"/>
      <c r="F71" s="31"/>
      <c r="G71" s="31"/>
      <c r="H71" t="str">
        <f>Info!C18</f>
        <v>Noël</v>
      </c>
    </row>
    <row r="72" spans="3:39" hidden="1">
      <c r="D72" s="31">
        <f>Info!A19</f>
        <v>43465</v>
      </c>
      <c r="E72" s="31"/>
      <c r="F72" s="31"/>
      <c r="G72" s="31"/>
      <c r="H72" t="str">
        <f>Info!C19</f>
        <v>Restauration de la République</v>
      </c>
    </row>
    <row r="73" spans="3:39" hidden="1"/>
    <row r="74" spans="3:39" hidden="1"/>
    <row r="75" spans="3:39" hidden="1"/>
    <row r="76" spans="3:39" hidden="1">
      <c r="C76" s="30" t="s">
        <v>52</v>
      </c>
      <c r="D76" s="30"/>
      <c r="E76" s="30"/>
      <c r="F76" s="30"/>
      <c r="G76" s="30"/>
      <c r="H76" s="30"/>
      <c r="I76" s="30"/>
      <c r="J76" s="30"/>
      <c r="K76" s="30"/>
      <c r="L76" s="30"/>
      <c r="M76" s="30"/>
      <c r="N76" s="30"/>
      <c r="O76" s="30"/>
      <c r="P76" s="30"/>
      <c r="Q76" s="30"/>
      <c r="R76" s="30"/>
      <c r="S76" s="30"/>
      <c r="T76" s="30"/>
      <c r="U76" s="30"/>
      <c r="V76" s="30"/>
      <c r="W76" s="30"/>
      <c r="X76" s="30"/>
      <c r="Y76" s="30"/>
      <c r="Z76" s="30"/>
    </row>
    <row r="77" spans="3:39" hidden="1">
      <c r="D77" s="30" t="s">
        <v>42</v>
      </c>
      <c r="E77" s="30"/>
      <c r="G77" t="s">
        <v>43</v>
      </c>
      <c r="J77" t="s">
        <v>44</v>
      </c>
    </row>
    <row r="78" spans="3:39" hidden="1">
      <c r="D78" s="29">
        <v>43101</v>
      </c>
      <c r="E78" s="29"/>
      <c r="F78" s="16"/>
      <c r="G78" s="29">
        <v>43101</v>
      </c>
      <c r="H78" s="29"/>
      <c r="I78" s="16"/>
      <c r="J78" s="29">
        <v>43101</v>
      </c>
      <c r="K78" s="29"/>
      <c r="O78" s="30" t="s">
        <v>48</v>
      </c>
      <c r="P78" s="30"/>
      <c r="Q78" s="30"/>
      <c r="R78" s="30"/>
      <c r="S78" s="30"/>
      <c r="T78" s="30"/>
      <c r="U78" s="30"/>
      <c r="V78" s="30"/>
      <c r="W78" s="30"/>
      <c r="X78" s="30"/>
      <c r="Y78" s="30"/>
      <c r="Z78" s="30"/>
      <c r="AA78" s="30"/>
      <c r="AB78" s="30"/>
      <c r="AC78" s="30"/>
      <c r="AD78" s="30"/>
      <c r="AE78" s="30"/>
      <c r="AF78" s="30"/>
      <c r="AG78" s="30"/>
      <c r="AH78" s="30"/>
      <c r="AI78" s="30"/>
      <c r="AJ78" s="30"/>
      <c r="AK78" s="30"/>
      <c r="AL78" s="30"/>
      <c r="AM78" t="s">
        <v>45</v>
      </c>
    </row>
    <row r="79" spans="3:39" hidden="1">
      <c r="D79" s="29">
        <v>43102</v>
      </c>
      <c r="E79" s="29"/>
      <c r="G79" s="29">
        <v>43102</v>
      </c>
      <c r="H79" s="29"/>
      <c r="J79" s="29">
        <v>43102</v>
      </c>
      <c r="K79" s="29"/>
      <c r="O79" s="30" t="s">
        <v>47</v>
      </c>
      <c r="P79" s="30"/>
      <c r="Q79" s="30"/>
      <c r="R79" s="30"/>
      <c r="S79" s="30"/>
      <c r="T79" s="30"/>
      <c r="U79" s="30"/>
      <c r="V79" s="30"/>
      <c r="W79" s="30"/>
      <c r="X79" s="30"/>
      <c r="Y79" s="30"/>
      <c r="Z79" s="30"/>
      <c r="AA79" s="30"/>
      <c r="AB79" s="30"/>
      <c r="AC79" s="30"/>
      <c r="AD79" s="30"/>
      <c r="AE79" s="30"/>
      <c r="AF79" s="30"/>
      <c r="AG79" s="30"/>
      <c r="AH79" s="30"/>
      <c r="AI79" s="30"/>
      <c r="AJ79" s="30"/>
      <c r="AK79" s="30"/>
      <c r="AL79" s="30"/>
      <c r="AM79" t="s">
        <v>46</v>
      </c>
    </row>
    <row r="80" spans="3:39" hidden="1">
      <c r="D80" s="29">
        <v>43103</v>
      </c>
      <c r="E80" s="29"/>
      <c r="G80" s="29">
        <v>43103</v>
      </c>
      <c r="H80" s="29"/>
      <c r="J80" s="29">
        <v>43103</v>
      </c>
      <c r="K80" s="29"/>
    </row>
    <row r="81" spans="3:38" hidden="1">
      <c r="D81" s="29">
        <v>43104</v>
      </c>
      <c r="E81" s="29"/>
      <c r="G81" s="29">
        <v>43104</v>
      </c>
      <c r="H81" s="29"/>
      <c r="J81" s="29">
        <v>43104</v>
      </c>
      <c r="K81" s="29"/>
    </row>
    <row r="82" spans="3:38" hidden="1">
      <c r="D82" s="29">
        <v>43105</v>
      </c>
      <c r="E82" s="29"/>
      <c r="G82" s="29">
        <v>43105</v>
      </c>
      <c r="H82" s="29"/>
      <c r="J82" s="29">
        <v>43105</v>
      </c>
      <c r="K82" s="29"/>
    </row>
    <row r="83" spans="3:38" hidden="1">
      <c r="D83" s="29">
        <v>43106</v>
      </c>
      <c r="E83" s="29"/>
      <c r="G83" s="29">
        <v>43106</v>
      </c>
      <c r="H83" s="29"/>
      <c r="J83" s="29">
        <v>43106</v>
      </c>
      <c r="K83" s="29"/>
    </row>
    <row r="84" spans="3:38" hidden="1">
      <c r="D84" s="29">
        <v>43107</v>
      </c>
      <c r="E84" s="29"/>
      <c r="G84" s="29">
        <v>43107</v>
      </c>
      <c r="H84" s="29"/>
      <c r="J84" s="29">
        <v>43107</v>
      </c>
      <c r="K84" s="29"/>
    </row>
    <row r="85" spans="3:38" hidden="1"/>
    <row r="86" spans="3:38" hidden="1">
      <c r="C86" s="30" t="s">
        <v>53</v>
      </c>
      <c r="D86" s="30"/>
      <c r="E86" s="30"/>
      <c r="F86" s="30"/>
      <c r="G86" s="30"/>
      <c r="H86" s="30"/>
      <c r="I86" s="30"/>
      <c r="J86" s="30"/>
      <c r="K86" s="30"/>
      <c r="L86" s="30"/>
      <c r="M86" s="30"/>
      <c r="N86" s="30"/>
      <c r="O86" s="30"/>
      <c r="P86" s="30"/>
      <c r="Q86" s="30"/>
      <c r="R86" s="30"/>
      <c r="S86" s="30"/>
      <c r="T86" s="30"/>
      <c r="U86" s="30"/>
      <c r="V86" s="30"/>
      <c r="W86" s="30"/>
      <c r="X86" s="30"/>
      <c r="Y86" s="30"/>
      <c r="Z86" s="30"/>
    </row>
    <row r="87" spans="3:38" hidden="1">
      <c r="D87" s="30" t="s">
        <v>42</v>
      </c>
      <c r="E87" s="30"/>
      <c r="G87" t="s">
        <v>43</v>
      </c>
      <c r="J87" t="s">
        <v>44</v>
      </c>
    </row>
    <row r="88" spans="3:38" hidden="1">
      <c r="D88" s="29">
        <v>43143</v>
      </c>
      <c r="E88" s="29"/>
      <c r="G88" s="29">
        <v>43148</v>
      </c>
      <c r="H88" s="29"/>
      <c r="J88" s="29">
        <v>43141</v>
      </c>
      <c r="K88" s="29"/>
      <c r="O88" s="30" t="s">
        <v>49</v>
      </c>
      <c r="P88" s="30"/>
      <c r="Q88" s="30"/>
      <c r="R88" s="30"/>
      <c r="S88" s="30"/>
      <c r="T88" s="30"/>
      <c r="U88" s="30"/>
      <c r="V88" s="30"/>
      <c r="W88" s="30"/>
      <c r="X88" s="30"/>
      <c r="Y88" s="30"/>
      <c r="Z88" s="30"/>
      <c r="AA88" s="30"/>
      <c r="AB88" s="30"/>
      <c r="AC88" s="30"/>
      <c r="AD88" s="30"/>
      <c r="AE88" s="30"/>
      <c r="AF88" s="30"/>
      <c r="AG88" s="30"/>
      <c r="AH88" s="30"/>
      <c r="AI88" s="30"/>
      <c r="AJ88" s="30"/>
      <c r="AK88" s="30"/>
      <c r="AL88" s="30"/>
    </row>
    <row r="89" spans="3:38" hidden="1">
      <c r="D89" s="29">
        <v>43144</v>
      </c>
      <c r="E89" s="29"/>
      <c r="G89" s="29">
        <v>43149</v>
      </c>
      <c r="H89" s="29"/>
      <c r="J89" s="29">
        <v>43142</v>
      </c>
      <c r="K89" s="29"/>
      <c r="O89" t="s">
        <v>50</v>
      </c>
    </row>
    <row r="90" spans="3:38" hidden="1">
      <c r="D90" s="29">
        <v>43145</v>
      </c>
      <c r="E90" s="29"/>
      <c r="G90" s="29">
        <v>43150</v>
      </c>
      <c r="H90" s="29"/>
      <c r="J90" s="29">
        <v>43143</v>
      </c>
      <c r="K90" s="29"/>
    </row>
    <row r="91" spans="3:38" hidden="1">
      <c r="D91" s="29">
        <v>43146</v>
      </c>
      <c r="E91" s="29"/>
      <c r="G91" s="29">
        <v>43151</v>
      </c>
      <c r="H91" s="29"/>
      <c r="J91" s="29">
        <v>43144</v>
      </c>
      <c r="K91" s="29"/>
    </row>
    <row r="92" spans="3:38" hidden="1">
      <c r="D92" s="29">
        <v>43147</v>
      </c>
      <c r="E92" s="29"/>
      <c r="G92" s="29">
        <v>43152</v>
      </c>
      <c r="H92" s="29"/>
      <c r="J92" s="29">
        <v>43145</v>
      </c>
      <c r="K92" s="29"/>
    </row>
    <row r="93" spans="3:38" hidden="1">
      <c r="D93" s="17"/>
      <c r="E93" s="17"/>
      <c r="G93" s="29">
        <v>43153</v>
      </c>
      <c r="H93" s="29"/>
      <c r="J93" s="29">
        <v>43146</v>
      </c>
      <c r="K93" s="29"/>
    </row>
    <row r="94" spans="3:38" hidden="1">
      <c r="D94" s="17"/>
      <c r="E94" s="17"/>
      <c r="G94" s="29">
        <v>43154</v>
      </c>
      <c r="H94" s="29"/>
      <c r="J94" s="29">
        <v>43147</v>
      </c>
      <c r="K94" s="29"/>
    </row>
    <row r="95" spans="3:38" hidden="1">
      <c r="D95" s="17"/>
      <c r="E95" s="17"/>
      <c r="G95" s="29">
        <v>43155</v>
      </c>
      <c r="H95" s="29"/>
      <c r="J95" s="29">
        <v>43148</v>
      </c>
      <c r="K95" s="29"/>
    </row>
    <row r="96" spans="3:38" hidden="1">
      <c r="D96" s="17"/>
      <c r="E96" s="17"/>
      <c r="G96" s="29">
        <v>43156</v>
      </c>
      <c r="H96" s="29"/>
      <c r="J96" s="29">
        <v>43149</v>
      </c>
      <c r="K96" s="29"/>
    </row>
    <row r="97" spans="3:26" hidden="1">
      <c r="D97" s="17"/>
      <c r="E97" s="17"/>
      <c r="G97" s="29">
        <v>43157</v>
      </c>
      <c r="H97" s="29"/>
      <c r="J97" s="29">
        <v>43150</v>
      </c>
      <c r="K97" s="29"/>
    </row>
    <row r="98" spans="3:26" hidden="1">
      <c r="D98" s="17"/>
      <c r="E98" s="17"/>
      <c r="G98" s="29">
        <v>43158</v>
      </c>
      <c r="H98" s="29"/>
      <c r="J98" s="29">
        <v>43151</v>
      </c>
      <c r="K98" s="29"/>
    </row>
    <row r="99" spans="3:26" hidden="1">
      <c r="D99" s="17"/>
      <c r="E99" s="17"/>
      <c r="G99" s="29">
        <v>43159</v>
      </c>
      <c r="H99" s="29"/>
      <c r="J99" s="29">
        <v>43152</v>
      </c>
      <c r="K99" s="29"/>
    </row>
    <row r="100" spans="3:26" hidden="1">
      <c r="D100" s="17"/>
      <c r="E100" s="17"/>
      <c r="G100" s="29">
        <v>43160</v>
      </c>
      <c r="H100" s="29"/>
      <c r="J100" s="29">
        <v>43153</v>
      </c>
      <c r="K100" s="29"/>
    </row>
    <row r="101" spans="3:26" hidden="1">
      <c r="D101" s="17"/>
      <c r="E101" s="17"/>
      <c r="G101" s="29">
        <v>43161</v>
      </c>
      <c r="H101" s="29"/>
      <c r="J101" s="29">
        <v>43154</v>
      </c>
      <c r="K101" s="29"/>
    </row>
    <row r="102" spans="3:26" hidden="1">
      <c r="D102" s="17"/>
      <c r="E102" s="17"/>
      <c r="G102" s="29">
        <v>43162</v>
      </c>
      <c r="H102" s="29"/>
      <c r="J102" s="29">
        <v>43155</v>
      </c>
      <c r="K102" s="29"/>
    </row>
    <row r="103" spans="3:26" hidden="1">
      <c r="D103" s="17"/>
      <c r="E103" s="17"/>
      <c r="G103" s="29">
        <v>43163</v>
      </c>
      <c r="H103" s="29"/>
      <c r="J103" s="29">
        <v>43156</v>
      </c>
      <c r="K103" s="29"/>
    </row>
    <row r="104" spans="3:26" hidden="1">
      <c r="D104" s="17"/>
      <c r="E104" s="17"/>
      <c r="G104" s="17"/>
      <c r="H104" s="17"/>
      <c r="J104" s="29">
        <v>43157</v>
      </c>
      <c r="K104" s="29"/>
    </row>
    <row r="105" spans="3:26" hidden="1">
      <c r="D105" s="17"/>
      <c r="E105" s="17"/>
      <c r="G105" s="17"/>
      <c r="H105" s="17"/>
    </row>
    <row r="106" spans="3:26" hidden="1"/>
    <row r="107" spans="3:26" hidden="1">
      <c r="C107" s="30" t="s">
        <v>54</v>
      </c>
      <c r="D107" s="30"/>
      <c r="E107" s="30"/>
      <c r="F107" s="30"/>
      <c r="G107" s="30"/>
      <c r="H107" s="30"/>
      <c r="I107" s="30"/>
      <c r="J107" s="30"/>
      <c r="K107" s="30"/>
      <c r="L107" s="30"/>
      <c r="M107" s="30"/>
      <c r="N107" s="30"/>
      <c r="O107" s="30"/>
      <c r="P107" s="30"/>
      <c r="Q107" s="30"/>
      <c r="R107" s="30"/>
      <c r="S107" s="30"/>
      <c r="T107" s="30"/>
      <c r="U107" s="30"/>
      <c r="V107" s="30"/>
      <c r="W107" s="30"/>
      <c r="X107" s="30"/>
      <c r="Y107" s="30"/>
      <c r="Z107" s="30"/>
    </row>
    <row r="108" spans="3:26" hidden="1">
      <c r="D108" s="30" t="s">
        <v>42</v>
      </c>
      <c r="E108" s="30"/>
      <c r="G108" t="s">
        <v>43</v>
      </c>
      <c r="J108" t="s">
        <v>44</v>
      </c>
    </row>
    <row r="109" spans="3:26" hidden="1">
      <c r="D109" s="29">
        <v>43188</v>
      </c>
      <c r="E109" s="29"/>
      <c r="G109" s="29">
        <v>43204</v>
      </c>
      <c r="H109" s="29"/>
      <c r="J109" s="29">
        <v>43197</v>
      </c>
      <c r="K109" s="30"/>
      <c r="O109" t="s">
        <v>56</v>
      </c>
    </row>
    <row r="110" spans="3:26" hidden="1">
      <c r="D110" s="29">
        <v>43189</v>
      </c>
      <c r="E110" s="29"/>
      <c r="G110" s="29">
        <v>43205</v>
      </c>
      <c r="H110" s="29"/>
      <c r="J110" s="29">
        <v>43198</v>
      </c>
      <c r="K110" s="30"/>
      <c r="O110" t="s">
        <v>57</v>
      </c>
    </row>
    <row r="111" spans="3:26" hidden="1">
      <c r="D111" s="29">
        <v>43190</v>
      </c>
      <c r="E111" s="29"/>
      <c r="G111" s="29">
        <v>43206</v>
      </c>
      <c r="H111" s="29"/>
      <c r="J111" s="29">
        <v>43199</v>
      </c>
      <c r="K111" s="30"/>
    </row>
    <row r="112" spans="3:26" hidden="1">
      <c r="D112" s="29">
        <v>43191</v>
      </c>
      <c r="E112" s="29"/>
      <c r="G112" s="29">
        <v>43207</v>
      </c>
      <c r="H112" s="29"/>
      <c r="J112" s="29">
        <v>43200</v>
      </c>
      <c r="K112" s="30"/>
    </row>
    <row r="113" spans="4:11" hidden="1">
      <c r="D113" s="29">
        <v>43192</v>
      </c>
      <c r="E113" s="29"/>
      <c r="G113" s="29">
        <v>43208</v>
      </c>
      <c r="H113" s="29"/>
      <c r="J113" s="29">
        <v>43201</v>
      </c>
      <c r="K113" s="30"/>
    </row>
    <row r="114" spans="4:11" hidden="1">
      <c r="D114" s="29">
        <v>43193</v>
      </c>
      <c r="E114" s="29"/>
      <c r="G114" s="29">
        <v>43209</v>
      </c>
      <c r="H114" s="29"/>
      <c r="J114" s="29">
        <v>43202</v>
      </c>
      <c r="K114" s="30"/>
    </row>
    <row r="115" spans="4:11" hidden="1">
      <c r="D115" s="29">
        <v>43194</v>
      </c>
      <c r="E115" s="29"/>
      <c r="G115" s="29">
        <v>43210</v>
      </c>
      <c r="H115" s="29"/>
      <c r="J115" s="29">
        <v>43203</v>
      </c>
      <c r="K115" s="30"/>
    </row>
    <row r="116" spans="4:11" hidden="1">
      <c r="D116" s="29">
        <v>43195</v>
      </c>
      <c r="E116" s="29"/>
      <c r="G116" s="29">
        <v>43211</v>
      </c>
      <c r="H116" s="29"/>
      <c r="J116" s="29">
        <v>43204</v>
      </c>
      <c r="K116" s="30"/>
    </row>
    <row r="117" spans="4:11" hidden="1">
      <c r="D117" s="29">
        <v>43196</v>
      </c>
      <c r="E117" s="29"/>
      <c r="G117" s="29">
        <v>43212</v>
      </c>
      <c r="H117" s="29"/>
      <c r="J117" s="29">
        <v>43205</v>
      </c>
      <c r="K117" s="30"/>
    </row>
    <row r="118" spans="4:11" hidden="1">
      <c r="D118" s="17"/>
      <c r="E118" s="17"/>
      <c r="G118" s="29">
        <v>43213</v>
      </c>
      <c r="H118" s="29"/>
      <c r="J118" s="29">
        <v>43206</v>
      </c>
      <c r="K118" s="30"/>
    </row>
    <row r="119" spans="4:11" hidden="1">
      <c r="D119" s="17"/>
      <c r="E119" s="17"/>
      <c r="G119" s="29">
        <v>43214</v>
      </c>
      <c r="H119" s="29"/>
      <c r="J119" s="29">
        <v>43207</v>
      </c>
      <c r="K119" s="30"/>
    </row>
    <row r="120" spans="4:11" hidden="1">
      <c r="D120" s="17"/>
      <c r="E120" s="17"/>
      <c r="G120" s="29">
        <v>43215</v>
      </c>
      <c r="H120" s="29"/>
      <c r="J120" s="29">
        <v>43208</v>
      </c>
      <c r="K120" s="30"/>
    </row>
    <row r="121" spans="4:11" hidden="1">
      <c r="D121" s="17"/>
      <c r="E121" s="17"/>
      <c r="G121" s="29">
        <v>43216</v>
      </c>
      <c r="H121" s="29"/>
      <c r="J121" s="29">
        <v>43209</v>
      </c>
      <c r="K121" s="30"/>
    </row>
    <row r="122" spans="4:11" hidden="1">
      <c r="D122" s="17"/>
      <c r="E122" s="17"/>
      <c r="G122" s="29">
        <v>43217</v>
      </c>
      <c r="H122" s="29"/>
      <c r="J122" s="29">
        <v>43210</v>
      </c>
      <c r="K122" s="30"/>
    </row>
    <row r="123" spans="4:11" hidden="1">
      <c r="D123" s="17"/>
      <c r="E123" s="17"/>
      <c r="G123" s="29">
        <v>43218</v>
      </c>
      <c r="H123" s="29"/>
      <c r="J123" s="29">
        <v>43211</v>
      </c>
      <c r="K123" s="30"/>
    </row>
    <row r="124" spans="4:11" hidden="1">
      <c r="D124" s="17"/>
      <c r="E124" s="17"/>
      <c r="G124" s="29">
        <v>43219</v>
      </c>
      <c r="H124" s="29"/>
      <c r="J124" s="29">
        <v>43212</v>
      </c>
      <c r="K124" s="30"/>
    </row>
    <row r="125" spans="4:11" hidden="1">
      <c r="D125" s="17"/>
      <c r="E125" s="17"/>
      <c r="G125" s="17"/>
      <c r="H125" s="17"/>
      <c r="J125" s="29">
        <v>43213</v>
      </c>
      <c r="K125" s="30"/>
    </row>
    <row r="126" spans="4:11" hidden="1">
      <c r="D126" s="17"/>
      <c r="E126" s="17"/>
      <c r="G126" s="17"/>
      <c r="H126" s="17"/>
    </row>
    <row r="127" spans="4:11" hidden="1">
      <c r="D127" s="17"/>
      <c r="E127" s="17"/>
      <c r="G127" s="17"/>
      <c r="H127" s="17"/>
    </row>
    <row r="128" spans="4:11" hidden="1"/>
    <row r="129" spans="3:26" hidden="1">
      <c r="C129" s="30" t="s">
        <v>55</v>
      </c>
      <c r="D129" s="30"/>
      <c r="E129" s="30"/>
      <c r="F129" s="30"/>
      <c r="G129" s="30"/>
      <c r="H129" s="30"/>
      <c r="I129" s="30"/>
      <c r="J129" s="30"/>
      <c r="K129" s="30"/>
      <c r="L129" s="30"/>
      <c r="M129" s="30"/>
      <c r="N129" s="30"/>
      <c r="O129" s="30"/>
      <c r="P129" s="30"/>
      <c r="Q129" s="30"/>
      <c r="R129" s="30"/>
      <c r="S129" s="30"/>
      <c r="T129" s="30"/>
      <c r="U129" s="30"/>
      <c r="V129" s="30"/>
      <c r="W129" s="30"/>
      <c r="X129" s="30"/>
      <c r="Y129" s="30"/>
      <c r="Z129" s="30"/>
    </row>
    <row r="130" spans="3:26" hidden="1">
      <c r="D130" s="30" t="s">
        <v>42</v>
      </c>
      <c r="E130" s="30"/>
      <c r="G130" t="s">
        <v>43</v>
      </c>
      <c r="J130" t="s">
        <v>44</v>
      </c>
    </row>
    <row r="131" spans="3:26" hidden="1">
      <c r="D131" s="29">
        <v>43283</v>
      </c>
      <c r="E131" s="29"/>
      <c r="G131" s="29">
        <v>43288</v>
      </c>
      <c r="H131" s="30"/>
      <c r="J131" s="29">
        <v>43288</v>
      </c>
      <c r="K131" s="30"/>
    </row>
    <row r="132" spans="3:26" hidden="1">
      <c r="D132" s="29">
        <v>43284</v>
      </c>
      <c r="E132" s="29"/>
      <c r="G132" s="29">
        <v>43289</v>
      </c>
      <c r="H132" s="30"/>
      <c r="J132" s="29">
        <v>43289</v>
      </c>
      <c r="K132" s="30"/>
      <c r="O132" t="b">
        <f>OR((C6)=$G$131,(C6)=$G$132,(C6)=$G$133,(C6)=$G$134,(C6)=$G$135,(C6)=$G$136,(C6)=$G$137,(C6)=$G$138)*(C6)=$G$139*(C6)=$G$140*(C6)=$G$140*(C6)=$G$141*(C6)=$G$142*(C6)=$G$143*(C6)=$G$144*(C6)=$G$145*(C6)=$G$146*(C6)=$G$147*(C6)=$G$147*(C6)=$G$148*(C6)=$G$149*(C6)=$G$150*(C6)=$G$151*(C6)=$G$152*(C6)=$G$153*(C6)=$G$154*(C6)=$G$155*(C6)=$G$156*(C6)=$G$157*(C6)=$G$158*(C6)=$G$159*(C6)=$G$160*(C6)=$G$161*(C6)=$G$162*(C6)=$G$163*(C6)=$G$164*(C6)=$G$165*(C6)=$G$166*(C6)=$G$167*(C6)=$G$168*(C6)=$G$169*(C6)=$G$170*(C6)=$G$171*(C6)=$G$172*(C6)=$G$173*(C6)=$G$174*(C6)=$G$175*(C6)=$G$176*(C6)=$G$177*(C6)=$G$178*(C6)=$G$179*(C6)=$G$180*(C6)=$G$181*(C6)=$G$182*(C6)=$G$183*(C6)=$G$184*(C6)=$G$185*(C6)=$G$186*(C6)=$G$187*(C6)=$G$188*(C6)=$G$189*(C6)=$G$190</f>
        <v>0</v>
      </c>
    </row>
    <row r="133" spans="3:26" hidden="1">
      <c r="D133" s="29">
        <v>43285</v>
      </c>
      <c r="E133" s="29"/>
      <c r="G133" s="29">
        <v>43290</v>
      </c>
      <c r="H133" s="30"/>
      <c r="J133" s="29">
        <v>43290</v>
      </c>
      <c r="K133" s="30"/>
      <c r="O133" t="b">
        <f>OR((C6)=$J$131,(C6)=$J$132,(C6)=$J$133,(C6)=$J$134,(C6)=$J$135,(C6)=$J$136,(C6)=$J$137,(C6)=$J$138)*(C6)=$J$139*(C6)=$J$140*(C6)=$J$140*(C6)=$J$141*(C6)=$J$142*(C6)=$J$143*(C6)=$J$144*(C6)=$J$145*(C6)=$J$146*(C6)=$J$147*(C6)=$J$147*(C6)=$J$148*(C6)=$J$149*(C6)=$J$150*(C6)=$J$151*(C6)=$J$152*(C6)=$J$153*(C6)=$J$154*(C6)=$J$155*(C6)=$J$156*(C6)=$J$157*(C6)=$J$158*(C6)=$J$159*(C6)=$J$160*(C6)=$J$161*(C6)=$J$162*(C6)=$J$163*(C6)=$J$164*(C6)=$J$165*(C6)=$J$166*(C6)=$J$167*(C6)=$J$168*(C6)=$J$169*(C6)=$J$170*(C6)=$J$171*(C6)=$J$172*(C6)=$J$173*(C6)=$J$174*(C6)=$J$175*(C6)=$J$176*(C6)=$J$177*(C6)=$J$178*(C6)=$J$179*(C6)=$J$180*(C6)=$J$181*(C6)=$J$182*(C6)=$J$183*(C6)=$J$184*(C6)=$J$185*(C6)=$J$186*(C6)=$J$187*(C6)=$J$188*(C6)=$J$189*(C6)=$J$190</f>
        <v>0</v>
      </c>
    </row>
    <row r="134" spans="3:26" hidden="1">
      <c r="D134" s="29">
        <v>43286</v>
      </c>
      <c r="E134" s="29"/>
      <c r="G134" s="29">
        <v>43291</v>
      </c>
      <c r="H134" s="30"/>
      <c r="J134" s="29">
        <v>43291</v>
      </c>
      <c r="K134" s="30"/>
    </row>
    <row r="135" spans="3:26" hidden="1">
      <c r="D135" s="29">
        <v>43287</v>
      </c>
      <c r="E135" s="29"/>
      <c r="G135" s="29">
        <v>43292</v>
      </c>
      <c r="H135" s="30"/>
      <c r="J135" s="29">
        <v>43292</v>
      </c>
      <c r="K135" s="30"/>
    </row>
    <row r="136" spans="3:26" hidden="1">
      <c r="D136" s="29">
        <v>43288</v>
      </c>
      <c r="E136" s="29"/>
      <c r="G136" s="29">
        <v>43293</v>
      </c>
      <c r="H136" s="30"/>
      <c r="J136" s="29">
        <v>43293</v>
      </c>
      <c r="K136" s="30"/>
    </row>
    <row r="137" spans="3:26" hidden="1">
      <c r="D137" s="29">
        <v>43289</v>
      </c>
      <c r="E137" s="29"/>
      <c r="G137" s="29">
        <v>43294</v>
      </c>
      <c r="H137" s="30"/>
      <c r="J137" s="29">
        <v>43294</v>
      </c>
      <c r="K137" s="30"/>
    </row>
    <row r="138" spans="3:26" hidden="1">
      <c r="D138" s="29">
        <v>43290</v>
      </c>
      <c r="E138" s="29"/>
      <c r="G138" s="29">
        <v>43295</v>
      </c>
      <c r="H138" s="30"/>
      <c r="J138" s="29">
        <v>43295</v>
      </c>
      <c r="K138" s="30"/>
    </row>
    <row r="139" spans="3:26" hidden="1">
      <c r="D139" s="29">
        <v>43291</v>
      </c>
      <c r="E139" s="29"/>
      <c r="G139" s="29">
        <v>43296</v>
      </c>
      <c r="H139" s="30"/>
      <c r="J139" s="29">
        <v>43296</v>
      </c>
      <c r="K139" s="30"/>
    </row>
    <row r="140" spans="3:26" hidden="1">
      <c r="D140" s="29">
        <v>43292</v>
      </c>
      <c r="E140" s="29"/>
      <c r="G140" s="29">
        <v>43297</v>
      </c>
      <c r="H140" s="30"/>
      <c r="J140" s="29">
        <v>43297</v>
      </c>
      <c r="K140" s="30"/>
    </row>
    <row r="141" spans="3:26" hidden="1">
      <c r="D141" s="29">
        <v>43293</v>
      </c>
      <c r="E141" s="29"/>
      <c r="G141" s="29">
        <v>43298</v>
      </c>
      <c r="H141" s="30"/>
      <c r="J141" s="29">
        <v>43298</v>
      </c>
      <c r="K141" s="30"/>
    </row>
    <row r="142" spans="3:26" hidden="1">
      <c r="D142" s="29">
        <v>43294</v>
      </c>
      <c r="E142" s="29"/>
      <c r="G142" s="29">
        <v>43299</v>
      </c>
      <c r="H142" s="30"/>
      <c r="J142" s="29">
        <v>43299</v>
      </c>
      <c r="K142" s="30"/>
    </row>
    <row r="143" spans="3:26" hidden="1">
      <c r="D143" s="29">
        <v>43295</v>
      </c>
      <c r="E143" s="29"/>
      <c r="G143" s="29">
        <v>43300</v>
      </c>
      <c r="H143" s="30"/>
      <c r="J143" s="29">
        <v>43300</v>
      </c>
      <c r="K143" s="30"/>
    </row>
    <row r="144" spans="3:26" hidden="1">
      <c r="D144" s="29">
        <v>43296</v>
      </c>
      <c r="E144" s="29"/>
      <c r="G144" s="29">
        <v>43301</v>
      </c>
      <c r="H144" s="30"/>
      <c r="J144" s="29">
        <v>43301</v>
      </c>
      <c r="K144" s="30"/>
    </row>
    <row r="145" spans="4:11" hidden="1">
      <c r="D145" s="29">
        <v>43297</v>
      </c>
      <c r="E145" s="29"/>
      <c r="G145" s="29">
        <v>43302</v>
      </c>
      <c r="H145" s="30"/>
      <c r="J145" s="29">
        <v>43302</v>
      </c>
      <c r="K145" s="30"/>
    </row>
    <row r="146" spans="4:11" hidden="1">
      <c r="D146" s="29">
        <v>43298</v>
      </c>
      <c r="E146" s="29"/>
      <c r="G146" s="29">
        <v>43303</v>
      </c>
      <c r="H146" s="30"/>
      <c r="J146" s="29">
        <v>43303</v>
      </c>
      <c r="K146" s="30"/>
    </row>
    <row r="147" spans="4:11" hidden="1">
      <c r="D147" s="29">
        <v>43299</v>
      </c>
      <c r="E147" s="29"/>
      <c r="G147" s="29">
        <v>43304</v>
      </c>
      <c r="H147" s="30"/>
      <c r="J147" s="29">
        <v>43304</v>
      </c>
      <c r="K147" s="30"/>
    </row>
    <row r="148" spans="4:11" hidden="1">
      <c r="D148" s="29">
        <v>43300</v>
      </c>
      <c r="E148" s="29"/>
      <c r="G148" s="29">
        <v>43305</v>
      </c>
      <c r="H148" s="30"/>
      <c r="J148" s="29">
        <v>43305</v>
      </c>
      <c r="K148" s="30"/>
    </row>
    <row r="149" spans="4:11" hidden="1">
      <c r="D149" s="29">
        <v>43301</v>
      </c>
      <c r="E149" s="29"/>
      <c r="G149" s="29">
        <v>43306</v>
      </c>
      <c r="H149" s="30"/>
      <c r="J149" s="29">
        <v>43306</v>
      </c>
      <c r="K149" s="30"/>
    </row>
    <row r="150" spans="4:11" hidden="1">
      <c r="D150" s="29">
        <v>43302</v>
      </c>
      <c r="E150" s="29"/>
      <c r="G150" s="29">
        <v>43307</v>
      </c>
      <c r="H150" s="30"/>
      <c r="J150" s="29">
        <v>43307</v>
      </c>
      <c r="K150" s="30"/>
    </row>
    <row r="151" spans="4:11" hidden="1">
      <c r="D151" s="29">
        <v>43303</v>
      </c>
      <c r="E151" s="29"/>
      <c r="G151" s="29">
        <v>43308</v>
      </c>
      <c r="H151" s="30"/>
      <c r="J151" s="29">
        <v>43308</v>
      </c>
      <c r="K151" s="30"/>
    </row>
    <row r="152" spans="4:11" hidden="1">
      <c r="D152" s="29">
        <v>43304</v>
      </c>
      <c r="E152" s="29"/>
      <c r="G152" s="29">
        <v>43309</v>
      </c>
      <c r="H152" s="30"/>
      <c r="J152" s="29">
        <v>43309</v>
      </c>
      <c r="K152" s="30"/>
    </row>
    <row r="153" spans="4:11" hidden="1">
      <c r="D153" s="29">
        <v>43305</v>
      </c>
      <c r="E153" s="29"/>
      <c r="G153" s="29">
        <v>43310</v>
      </c>
      <c r="H153" s="30"/>
      <c r="J153" s="29">
        <v>43310</v>
      </c>
      <c r="K153" s="30"/>
    </row>
    <row r="154" spans="4:11" hidden="1">
      <c r="D154" s="29">
        <v>43306</v>
      </c>
      <c r="E154" s="29"/>
      <c r="G154" s="29">
        <v>43311</v>
      </c>
      <c r="H154" s="30"/>
      <c r="J154" s="29">
        <v>43311</v>
      </c>
      <c r="K154" s="30"/>
    </row>
    <row r="155" spans="4:11" hidden="1">
      <c r="D155" s="29">
        <v>43307</v>
      </c>
      <c r="E155" s="29"/>
      <c r="G155" s="29">
        <v>43312</v>
      </c>
      <c r="H155" s="30"/>
      <c r="J155" s="29">
        <v>43312</v>
      </c>
      <c r="K155" s="30"/>
    </row>
    <row r="156" spans="4:11" hidden="1">
      <c r="D156" s="29">
        <v>43308</v>
      </c>
      <c r="E156" s="29"/>
      <c r="G156" s="29">
        <v>43313</v>
      </c>
      <c r="H156" s="30"/>
      <c r="J156" s="29">
        <v>43313</v>
      </c>
      <c r="K156" s="30"/>
    </row>
    <row r="157" spans="4:11" hidden="1">
      <c r="D157" s="29">
        <v>43309</v>
      </c>
      <c r="E157" s="29"/>
      <c r="G157" s="29">
        <v>43314</v>
      </c>
      <c r="H157" s="30"/>
      <c r="J157" s="29">
        <v>43314</v>
      </c>
      <c r="K157" s="30"/>
    </row>
    <row r="158" spans="4:11" hidden="1">
      <c r="D158" s="29">
        <v>43310</v>
      </c>
      <c r="E158" s="29"/>
      <c r="G158" s="29">
        <v>43315</v>
      </c>
      <c r="H158" s="30"/>
      <c r="J158" s="29">
        <v>43315</v>
      </c>
      <c r="K158" s="30"/>
    </row>
    <row r="159" spans="4:11" hidden="1">
      <c r="D159" s="29">
        <v>43311</v>
      </c>
      <c r="E159" s="29"/>
      <c r="G159" s="29">
        <v>43316</v>
      </c>
      <c r="H159" s="30"/>
      <c r="J159" s="29">
        <v>43316</v>
      </c>
      <c r="K159" s="30"/>
    </row>
    <row r="160" spans="4:11" hidden="1">
      <c r="D160" s="29">
        <v>43312</v>
      </c>
      <c r="E160" s="29"/>
      <c r="G160" s="29">
        <v>43317</v>
      </c>
      <c r="H160" s="30"/>
      <c r="J160" s="29">
        <v>43317</v>
      </c>
      <c r="K160" s="30"/>
    </row>
    <row r="161" spans="4:11" hidden="1">
      <c r="D161" s="29">
        <v>43313</v>
      </c>
      <c r="E161" s="29"/>
      <c r="G161" s="29">
        <v>43318</v>
      </c>
      <c r="H161" s="30"/>
      <c r="J161" s="29">
        <v>43318</v>
      </c>
      <c r="K161" s="30"/>
    </row>
    <row r="162" spans="4:11" hidden="1">
      <c r="D162" s="29">
        <v>43314</v>
      </c>
      <c r="E162" s="29"/>
      <c r="G162" s="29">
        <v>43319</v>
      </c>
      <c r="H162" s="30"/>
      <c r="J162" s="29">
        <v>43319</v>
      </c>
      <c r="K162" s="30"/>
    </row>
    <row r="163" spans="4:11" hidden="1">
      <c r="D163" s="29">
        <v>43315</v>
      </c>
      <c r="E163" s="29"/>
      <c r="G163" s="29">
        <v>43320</v>
      </c>
      <c r="H163" s="30"/>
      <c r="J163" s="29">
        <v>43320</v>
      </c>
      <c r="K163" s="30"/>
    </row>
    <row r="164" spans="4:11" hidden="1">
      <c r="D164" s="29">
        <v>43316</v>
      </c>
      <c r="E164" s="29"/>
      <c r="G164" s="29">
        <v>43321</v>
      </c>
      <c r="H164" s="30"/>
      <c r="J164" s="29">
        <v>43321</v>
      </c>
      <c r="K164" s="30"/>
    </row>
    <row r="165" spans="4:11" hidden="1">
      <c r="D165" s="29">
        <v>43317</v>
      </c>
      <c r="E165" s="29"/>
      <c r="G165" s="29">
        <v>43322</v>
      </c>
      <c r="H165" s="30"/>
      <c r="J165" s="29">
        <v>43322</v>
      </c>
      <c r="K165" s="30"/>
    </row>
    <row r="166" spans="4:11" hidden="1">
      <c r="D166" s="29">
        <v>43318</v>
      </c>
      <c r="E166" s="29"/>
      <c r="G166" s="29">
        <v>43323</v>
      </c>
      <c r="H166" s="30"/>
      <c r="J166" s="29">
        <v>43323</v>
      </c>
      <c r="K166" s="30"/>
    </row>
    <row r="167" spans="4:11" hidden="1">
      <c r="D167" s="29">
        <v>43319</v>
      </c>
      <c r="E167" s="29"/>
      <c r="G167" s="29">
        <v>43324</v>
      </c>
      <c r="H167" s="30"/>
      <c r="J167" s="29">
        <v>43324</v>
      </c>
      <c r="K167" s="30"/>
    </row>
    <row r="168" spans="4:11" hidden="1">
      <c r="D168" s="29">
        <v>43320</v>
      </c>
      <c r="E168" s="29"/>
      <c r="G168" s="29">
        <v>43325</v>
      </c>
      <c r="H168" s="30"/>
      <c r="J168" s="29">
        <v>43325</v>
      </c>
      <c r="K168" s="30"/>
    </row>
    <row r="169" spans="4:11" hidden="1">
      <c r="D169" s="29">
        <v>43321</v>
      </c>
      <c r="E169" s="29"/>
      <c r="G169" s="29">
        <v>43326</v>
      </c>
      <c r="H169" s="30"/>
      <c r="J169" s="29">
        <v>43326</v>
      </c>
      <c r="K169" s="30"/>
    </row>
    <row r="170" spans="4:11" hidden="1">
      <c r="D170" s="29">
        <v>43322</v>
      </c>
      <c r="E170" s="29"/>
      <c r="G170" s="29">
        <v>43327</v>
      </c>
      <c r="H170" s="30"/>
      <c r="J170" s="29">
        <v>43327</v>
      </c>
      <c r="K170" s="30"/>
    </row>
    <row r="171" spans="4:11" hidden="1">
      <c r="D171" s="29">
        <v>43323</v>
      </c>
      <c r="E171" s="29"/>
      <c r="G171" s="29">
        <v>43328</v>
      </c>
      <c r="H171" s="30"/>
      <c r="J171" s="29">
        <v>43328</v>
      </c>
      <c r="K171" s="30"/>
    </row>
    <row r="172" spans="4:11" hidden="1">
      <c r="D172" s="29">
        <v>43324</v>
      </c>
      <c r="E172" s="29"/>
      <c r="G172" s="29">
        <v>43329</v>
      </c>
      <c r="H172" s="30"/>
      <c r="J172" s="29">
        <v>43329</v>
      </c>
      <c r="K172" s="30"/>
    </row>
    <row r="173" spans="4:11" hidden="1">
      <c r="D173" s="29">
        <v>43325</v>
      </c>
      <c r="E173" s="29"/>
      <c r="G173" s="29">
        <v>43330</v>
      </c>
      <c r="H173" s="30"/>
      <c r="J173" s="29">
        <v>43330</v>
      </c>
      <c r="K173" s="30"/>
    </row>
    <row r="174" spans="4:11" hidden="1">
      <c r="D174" s="29">
        <v>43326</v>
      </c>
      <c r="E174" s="29"/>
      <c r="G174" s="29">
        <v>43331</v>
      </c>
      <c r="H174" s="30"/>
      <c r="J174" s="29">
        <v>43331</v>
      </c>
      <c r="K174" s="30"/>
    </row>
    <row r="175" spans="4:11" hidden="1">
      <c r="D175" s="29">
        <v>43327</v>
      </c>
      <c r="E175" s="29"/>
      <c r="G175" s="29">
        <v>43332</v>
      </c>
      <c r="H175" s="30"/>
      <c r="J175" s="29">
        <v>43332</v>
      </c>
      <c r="K175" s="30"/>
    </row>
    <row r="176" spans="4:11" hidden="1">
      <c r="D176" s="29">
        <v>43328</v>
      </c>
      <c r="E176" s="29"/>
      <c r="G176" s="29">
        <v>43333</v>
      </c>
      <c r="H176" s="30"/>
      <c r="J176" s="29">
        <v>43333</v>
      </c>
      <c r="K176" s="30"/>
    </row>
    <row r="177" spans="4:11" hidden="1">
      <c r="D177" s="29">
        <v>43329</v>
      </c>
      <c r="E177" s="29"/>
      <c r="G177" s="29">
        <v>43334</v>
      </c>
      <c r="H177" s="30"/>
      <c r="J177" s="29">
        <v>43334</v>
      </c>
      <c r="K177" s="30"/>
    </row>
    <row r="178" spans="4:11" hidden="1">
      <c r="D178" s="29">
        <v>43330</v>
      </c>
      <c r="E178" s="29"/>
      <c r="G178" s="29">
        <v>43335</v>
      </c>
      <c r="H178" s="30"/>
      <c r="J178" s="29">
        <v>43335</v>
      </c>
      <c r="K178" s="30"/>
    </row>
    <row r="179" spans="4:11" hidden="1">
      <c r="D179" s="29">
        <v>43331</v>
      </c>
      <c r="E179" s="29"/>
      <c r="G179" s="29">
        <v>43336</v>
      </c>
      <c r="H179" s="30"/>
      <c r="J179" s="29">
        <v>43336</v>
      </c>
      <c r="K179" s="30"/>
    </row>
    <row r="180" spans="4:11" hidden="1">
      <c r="D180" s="29">
        <v>43332</v>
      </c>
      <c r="E180" s="29"/>
      <c r="G180" s="29">
        <v>43337</v>
      </c>
      <c r="H180" s="30"/>
      <c r="J180" s="29">
        <v>43337</v>
      </c>
      <c r="K180" s="30"/>
    </row>
    <row r="181" spans="4:11" hidden="1">
      <c r="D181" s="29">
        <v>43333</v>
      </c>
      <c r="E181" s="29"/>
      <c r="G181" s="29">
        <v>43338</v>
      </c>
      <c r="H181" s="30"/>
      <c r="J181" s="29">
        <v>43338</v>
      </c>
      <c r="K181" s="30"/>
    </row>
    <row r="182" spans="4:11" hidden="1">
      <c r="D182" s="29">
        <v>43334</v>
      </c>
      <c r="E182" s="29"/>
      <c r="G182" s="29">
        <v>43339</v>
      </c>
      <c r="H182" s="30"/>
      <c r="J182" s="29">
        <v>43339</v>
      </c>
      <c r="K182" s="30"/>
    </row>
    <row r="183" spans="4:11" hidden="1">
      <c r="D183" s="29">
        <v>43335</v>
      </c>
      <c r="E183" s="29"/>
      <c r="G183" s="29">
        <v>43340</v>
      </c>
      <c r="H183" s="30"/>
      <c r="J183" s="29">
        <v>43340</v>
      </c>
      <c r="K183" s="30"/>
    </row>
    <row r="184" spans="4:11" hidden="1">
      <c r="D184" s="29">
        <v>43336</v>
      </c>
      <c r="E184" s="29"/>
      <c r="G184" s="29">
        <v>43341</v>
      </c>
      <c r="H184" s="30"/>
      <c r="J184" s="29">
        <v>43341</v>
      </c>
      <c r="K184" s="30"/>
    </row>
    <row r="185" spans="4:11" hidden="1">
      <c r="G185" s="29">
        <v>43342</v>
      </c>
      <c r="H185" s="30"/>
      <c r="J185" s="29">
        <v>43342</v>
      </c>
      <c r="K185" s="30"/>
    </row>
    <row r="186" spans="4:11" hidden="1">
      <c r="G186" s="29">
        <v>43343</v>
      </c>
      <c r="H186" s="30"/>
      <c r="J186" s="29">
        <v>43343</v>
      </c>
      <c r="K186" s="30"/>
    </row>
    <row r="187" spans="4:11" hidden="1">
      <c r="G187" s="29">
        <v>43344</v>
      </c>
      <c r="H187" s="30"/>
      <c r="J187" s="29">
        <v>43344</v>
      </c>
      <c r="K187" s="30"/>
    </row>
    <row r="188" spans="4:11" hidden="1">
      <c r="G188" s="29">
        <v>43345</v>
      </c>
      <c r="H188" s="30"/>
      <c r="J188" s="29">
        <v>43345</v>
      </c>
      <c r="K188" s="30"/>
    </row>
    <row r="189" spans="4:11" hidden="1">
      <c r="G189" s="29">
        <v>43346</v>
      </c>
      <c r="H189" s="30"/>
      <c r="J189" s="29">
        <v>43346</v>
      </c>
      <c r="K189" s="30"/>
    </row>
    <row r="190" spans="4:11" hidden="1">
      <c r="G190" s="29">
        <v>43347</v>
      </c>
      <c r="H190" s="30"/>
      <c r="J190" s="29">
        <v>43347</v>
      </c>
      <c r="K190" s="30"/>
    </row>
  </sheetData>
  <mergeCells count="326">
    <mergeCell ref="B12:B14"/>
    <mergeCell ref="AH12:AH14"/>
    <mergeCell ref="B15:B17"/>
    <mergeCell ref="AH15:AH17"/>
    <mergeCell ref="B9:B11"/>
    <mergeCell ref="AH9:AH11"/>
    <mergeCell ref="B45:B47"/>
    <mergeCell ref="AH45:AH47"/>
    <mergeCell ref="B48:B50"/>
    <mergeCell ref="AH48:AH50"/>
    <mergeCell ref="B30:B32"/>
    <mergeCell ref="AH30:AH32"/>
    <mergeCell ref="B33:B35"/>
    <mergeCell ref="AH33:AH35"/>
    <mergeCell ref="B27:B29"/>
    <mergeCell ref="AH27:AH29"/>
    <mergeCell ref="B36:B38"/>
    <mergeCell ref="AH36:AH38"/>
    <mergeCell ref="B39:B41"/>
    <mergeCell ref="AH39:AH41"/>
    <mergeCell ref="B42:B44"/>
    <mergeCell ref="AH42:AH44"/>
    <mergeCell ref="B18:B20"/>
    <mergeCell ref="AH18:AH20"/>
    <mergeCell ref="B21:B23"/>
    <mergeCell ref="AH21:AH23"/>
    <mergeCell ref="B24:B26"/>
    <mergeCell ref="AH24:AH26"/>
    <mergeCell ref="D67:F67"/>
    <mergeCell ref="D68:F68"/>
    <mergeCell ref="D69:F69"/>
    <mergeCell ref="D70:G70"/>
    <mergeCell ref="D71:G71"/>
    <mergeCell ref="D72:G72"/>
    <mergeCell ref="B51:B53"/>
    <mergeCell ref="AH51:AH53"/>
    <mergeCell ref="C61:Z61"/>
    <mergeCell ref="D64:F64"/>
    <mergeCell ref="D65:F65"/>
    <mergeCell ref="D66:F66"/>
    <mergeCell ref="O79:AL79"/>
    <mergeCell ref="D80:E80"/>
    <mergeCell ref="G80:H80"/>
    <mergeCell ref="J80:K80"/>
    <mergeCell ref="C76:Z76"/>
    <mergeCell ref="D77:E77"/>
    <mergeCell ref="D78:E78"/>
    <mergeCell ref="G78:H78"/>
    <mergeCell ref="J78:K78"/>
    <mergeCell ref="O78:AL78"/>
    <mergeCell ref="D81:E81"/>
    <mergeCell ref="G81:H81"/>
    <mergeCell ref="J81:K81"/>
    <mergeCell ref="D82:E82"/>
    <mergeCell ref="G82:H82"/>
    <mergeCell ref="J82:K82"/>
    <mergeCell ref="D79:E79"/>
    <mergeCell ref="G79:H79"/>
    <mergeCell ref="J79:K79"/>
    <mergeCell ref="C86:Z86"/>
    <mergeCell ref="D87:E87"/>
    <mergeCell ref="D88:E88"/>
    <mergeCell ref="G88:H88"/>
    <mergeCell ref="J88:K88"/>
    <mergeCell ref="O88:AL88"/>
    <mergeCell ref="D83:E83"/>
    <mergeCell ref="G83:H83"/>
    <mergeCell ref="J83:K83"/>
    <mergeCell ref="D84:E84"/>
    <mergeCell ref="G84:H84"/>
    <mergeCell ref="J84:K84"/>
    <mergeCell ref="D91:E91"/>
    <mergeCell ref="G91:H91"/>
    <mergeCell ref="J91:K91"/>
    <mergeCell ref="D92:E92"/>
    <mergeCell ref="G92:H92"/>
    <mergeCell ref="J92:K92"/>
    <mergeCell ref="D89:E89"/>
    <mergeCell ref="G89:H89"/>
    <mergeCell ref="J89:K89"/>
    <mergeCell ref="D90:E90"/>
    <mergeCell ref="G90:H90"/>
    <mergeCell ref="J90:K90"/>
    <mergeCell ref="G96:H96"/>
    <mergeCell ref="J96:K96"/>
    <mergeCell ref="G97:H97"/>
    <mergeCell ref="J97:K97"/>
    <mergeCell ref="G98:H98"/>
    <mergeCell ref="J98:K98"/>
    <mergeCell ref="G93:H93"/>
    <mergeCell ref="J93:K93"/>
    <mergeCell ref="G94:H94"/>
    <mergeCell ref="J94:K94"/>
    <mergeCell ref="G95:H95"/>
    <mergeCell ref="J95:K95"/>
    <mergeCell ref="G102:H102"/>
    <mergeCell ref="J102:K102"/>
    <mergeCell ref="G103:H103"/>
    <mergeCell ref="J103:K103"/>
    <mergeCell ref="J104:K104"/>
    <mergeCell ref="C107:Z107"/>
    <mergeCell ref="G99:H99"/>
    <mergeCell ref="J99:K99"/>
    <mergeCell ref="G100:H100"/>
    <mergeCell ref="J100:K100"/>
    <mergeCell ref="G101:H101"/>
    <mergeCell ref="J101:K101"/>
    <mergeCell ref="D111:E111"/>
    <mergeCell ref="G111:H111"/>
    <mergeCell ref="J111:K111"/>
    <mergeCell ref="D112:E112"/>
    <mergeCell ref="G112:H112"/>
    <mergeCell ref="J112:K112"/>
    <mergeCell ref="D108:E108"/>
    <mergeCell ref="D109:E109"/>
    <mergeCell ref="G109:H109"/>
    <mergeCell ref="J109:K109"/>
    <mergeCell ref="D110:E110"/>
    <mergeCell ref="G110:H110"/>
    <mergeCell ref="J110:K110"/>
    <mergeCell ref="D115:E115"/>
    <mergeCell ref="G115:H115"/>
    <mergeCell ref="J115:K115"/>
    <mergeCell ref="D116:E116"/>
    <mergeCell ref="G116:H116"/>
    <mergeCell ref="J116:K116"/>
    <mergeCell ref="D113:E113"/>
    <mergeCell ref="G113:H113"/>
    <mergeCell ref="J113:K113"/>
    <mergeCell ref="D114:E114"/>
    <mergeCell ref="G114:H114"/>
    <mergeCell ref="J114:K114"/>
    <mergeCell ref="G120:H120"/>
    <mergeCell ref="J120:K120"/>
    <mergeCell ref="G121:H121"/>
    <mergeCell ref="J121:K121"/>
    <mergeCell ref="G122:H122"/>
    <mergeCell ref="J122:K122"/>
    <mergeCell ref="D117:E117"/>
    <mergeCell ref="G117:H117"/>
    <mergeCell ref="J117:K117"/>
    <mergeCell ref="G118:H118"/>
    <mergeCell ref="J118:K118"/>
    <mergeCell ref="G119:H119"/>
    <mergeCell ref="J119:K119"/>
    <mergeCell ref="D130:E130"/>
    <mergeCell ref="D131:E131"/>
    <mergeCell ref="G131:H131"/>
    <mergeCell ref="J131:K131"/>
    <mergeCell ref="D132:E132"/>
    <mergeCell ref="G132:H132"/>
    <mergeCell ref="J132:K132"/>
    <mergeCell ref="G123:H123"/>
    <mergeCell ref="J123:K123"/>
    <mergeCell ref="G124:H124"/>
    <mergeCell ref="J124:K124"/>
    <mergeCell ref="J125:K125"/>
    <mergeCell ref="C129:Z129"/>
    <mergeCell ref="D135:E135"/>
    <mergeCell ref="G135:H135"/>
    <mergeCell ref="J135:K135"/>
    <mergeCell ref="D136:E136"/>
    <mergeCell ref="G136:H136"/>
    <mergeCell ref="J136:K136"/>
    <mergeCell ref="D133:E133"/>
    <mergeCell ref="G133:H133"/>
    <mergeCell ref="J133:K133"/>
    <mergeCell ref="D134:E134"/>
    <mergeCell ref="G134:H134"/>
    <mergeCell ref="J134:K134"/>
    <mergeCell ref="D139:E139"/>
    <mergeCell ref="G139:H139"/>
    <mergeCell ref="J139:K139"/>
    <mergeCell ref="D140:E140"/>
    <mergeCell ref="G140:H140"/>
    <mergeCell ref="J140:K140"/>
    <mergeCell ref="D137:E137"/>
    <mergeCell ref="G137:H137"/>
    <mergeCell ref="J137:K137"/>
    <mergeCell ref="D138:E138"/>
    <mergeCell ref="G138:H138"/>
    <mergeCell ref="J138:K138"/>
    <mergeCell ref="D143:E143"/>
    <mergeCell ref="G143:H143"/>
    <mergeCell ref="J143:K143"/>
    <mergeCell ref="D144:E144"/>
    <mergeCell ref="G144:H144"/>
    <mergeCell ref="J144:K144"/>
    <mergeCell ref="D141:E141"/>
    <mergeCell ref="G141:H141"/>
    <mergeCell ref="J141:K141"/>
    <mergeCell ref="D142:E142"/>
    <mergeCell ref="G142:H142"/>
    <mergeCell ref="J142:K142"/>
    <mergeCell ref="D147:E147"/>
    <mergeCell ref="G147:H147"/>
    <mergeCell ref="J147:K147"/>
    <mergeCell ref="D148:E148"/>
    <mergeCell ref="G148:H148"/>
    <mergeCell ref="J148:K148"/>
    <mergeCell ref="D145:E145"/>
    <mergeCell ref="G145:H145"/>
    <mergeCell ref="J145:K145"/>
    <mergeCell ref="D146:E146"/>
    <mergeCell ref="G146:H146"/>
    <mergeCell ref="J146:K146"/>
    <mergeCell ref="D151:E151"/>
    <mergeCell ref="G151:H151"/>
    <mergeCell ref="J151:K151"/>
    <mergeCell ref="D152:E152"/>
    <mergeCell ref="G152:H152"/>
    <mergeCell ref="J152:K152"/>
    <mergeCell ref="D149:E149"/>
    <mergeCell ref="G149:H149"/>
    <mergeCell ref="J149:K149"/>
    <mergeCell ref="D150:E150"/>
    <mergeCell ref="G150:H150"/>
    <mergeCell ref="J150:K150"/>
    <mergeCell ref="D155:E155"/>
    <mergeCell ref="G155:H155"/>
    <mergeCell ref="J155:K155"/>
    <mergeCell ref="D156:E156"/>
    <mergeCell ref="G156:H156"/>
    <mergeCell ref="J156:K156"/>
    <mergeCell ref="D153:E153"/>
    <mergeCell ref="G153:H153"/>
    <mergeCell ref="J153:K153"/>
    <mergeCell ref="D154:E154"/>
    <mergeCell ref="G154:H154"/>
    <mergeCell ref="J154:K154"/>
    <mergeCell ref="D159:E159"/>
    <mergeCell ref="G159:H159"/>
    <mergeCell ref="J159:K159"/>
    <mergeCell ref="D160:E160"/>
    <mergeCell ref="G160:H160"/>
    <mergeCell ref="J160:K160"/>
    <mergeCell ref="D157:E157"/>
    <mergeCell ref="G157:H157"/>
    <mergeCell ref="J157:K157"/>
    <mergeCell ref="D158:E158"/>
    <mergeCell ref="G158:H158"/>
    <mergeCell ref="J158:K158"/>
    <mergeCell ref="D163:E163"/>
    <mergeCell ref="G163:H163"/>
    <mergeCell ref="J163:K163"/>
    <mergeCell ref="D164:E164"/>
    <mergeCell ref="G164:H164"/>
    <mergeCell ref="J164:K164"/>
    <mergeCell ref="D161:E161"/>
    <mergeCell ref="G161:H161"/>
    <mergeCell ref="J161:K161"/>
    <mergeCell ref="D162:E162"/>
    <mergeCell ref="G162:H162"/>
    <mergeCell ref="J162:K162"/>
    <mergeCell ref="D167:E167"/>
    <mergeCell ref="G167:H167"/>
    <mergeCell ref="J167:K167"/>
    <mergeCell ref="D168:E168"/>
    <mergeCell ref="G168:H168"/>
    <mergeCell ref="J168:K168"/>
    <mergeCell ref="D165:E165"/>
    <mergeCell ref="G165:H165"/>
    <mergeCell ref="J165:K165"/>
    <mergeCell ref="D166:E166"/>
    <mergeCell ref="G166:H166"/>
    <mergeCell ref="J166:K166"/>
    <mergeCell ref="D171:E171"/>
    <mergeCell ref="G171:H171"/>
    <mergeCell ref="J171:K171"/>
    <mergeCell ref="D172:E172"/>
    <mergeCell ref="G172:H172"/>
    <mergeCell ref="J172:K172"/>
    <mergeCell ref="D169:E169"/>
    <mergeCell ref="G169:H169"/>
    <mergeCell ref="J169:K169"/>
    <mergeCell ref="D170:E170"/>
    <mergeCell ref="G170:H170"/>
    <mergeCell ref="J170:K170"/>
    <mergeCell ref="D175:E175"/>
    <mergeCell ref="G175:H175"/>
    <mergeCell ref="J175:K175"/>
    <mergeCell ref="D176:E176"/>
    <mergeCell ref="G176:H176"/>
    <mergeCell ref="J176:K176"/>
    <mergeCell ref="D173:E173"/>
    <mergeCell ref="G173:H173"/>
    <mergeCell ref="J173:K173"/>
    <mergeCell ref="D174:E174"/>
    <mergeCell ref="G174:H174"/>
    <mergeCell ref="J174:K174"/>
    <mergeCell ref="D179:E179"/>
    <mergeCell ref="G179:H179"/>
    <mergeCell ref="J179:K179"/>
    <mergeCell ref="D180:E180"/>
    <mergeCell ref="G180:H180"/>
    <mergeCell ref="J180:K180"/>
    <mergeCell ref="D177:E177"/>
    <mergeCell ref="G177:H177"/>
    <mergeCell ref="J177:K177"/>
    <mergeCell ref="D178:E178"/>
    <mergeCell ref="G178:H178"/>
    <mergeCell ref="J178:K178"/>
    <mergeCell ref="D183:E183"/>
    <mergeCell ref="G183:H183"/>
    <mergeCell ref="J183:K183"/>
    <mergeCell ref="D184:E184"/>
    <mergeCell ref="G184:H184"/>
    <mergeCell ref="J184:K184"/>
    <mergeCell ref="D181:E181"/>
    <mergeCell ref="G181:H181"/>
    <mergeCell ref="J181:K181"/>
    <mergeCell ref="D182:E182"/>
    <mergeCell ref="G182:H182"/>
    <mergeCell ref="J182:K182"/>
    <mergeCell ref="G188:H188"/>
    <mergeCell ref="J188:K188"/>
    <mergeCell ref="G189:H189"/>
    <mergeCell ref="J189:K189"/>
    <mergeCell ref="G190:H190"/>
    <mergeCell ref="J190:K190"/>
    <mergeCell ref="G185:H185"/>
    <mergeCell ref="J185:K185"/>
    <mergeCell ref="G186:H186"/>
    <mergeCell ref="J186:K186"/>
    <mergeCell ref="G187:H187"/>
    <mergeCell ref="J187:K187"/>
  </mergeCells>
  <conditionalFormatting sqref="C5:AG5">
    <cfRule type="expression" dxfId="119" priority="9" stopIfTrue="1">
      <formula>OR((C6)=$D$64,(C6)=$D$65,(C6)=$D$66,(C6)=$D$67,(C6)=$D$68,(C6)=$D$69,(C6)=$D$70,(C6)=$D$71,(C6)=$D$72)</formula>
    </cfRule>
    <cfRule type="expression" dxfId="118" priority="21" stopIfTrue="1">
      <formula>IF(OR((C5)="S",(C5)="D"),1,0)</formula>
    </cfRule>
  </conditionalFormatting>
  <conditionalFormatting sqref="C21:AG29 C9:AG14">
    <cfRule type="expression" dxfId="117" priority="20" stopIfTrue="1">
      <formula>IF(OR((C$5)="S",(C$5)="D"),1,0)</formula>
    </cfRule>
  </conditionalFormatting>
  <conditionalFormatting sqref="C15:AG17">
    <cfRule type="expression" dxfId="116" priority="19" stopIfTrue="1">
      <formula>IF(OR((C$5)="S",(C$5)="D"),1,0)</formula>
    </cfRule>
  </conditionalFormatting>
  <conditionalFormatting sqref="C18:AG20">
    <cfRule type="expression" dxfId="115" priority="18" stopIfTrue="1">
      <formula>IF(OR((C$5)="S",(C$5)="D"),1,0)</formula>
    </cfRule>
  </conditionalFormatting>
  <conditionalFormatting sqref="C30:AG32">
    <cfRule type="expression" dxfId="114" priority="17" stopIfTrue="1">
      <formula>IF(OR((C$5)="S",(C$5)="D"),1,0)</formula>
    </cfRule>
  </conditionalFormatting>
  <conditionalFormatting sqref="C33:AG35">
    <cfRule type="expression" dxfId="113" priority="16" stopIfTrue="1">
      <formula>IF(OR((C$5)="S",(C$5)="D"),1,0)</formula>
    </cfRule>
  </conditionalFormatting>
  <conditionalFormatting sqref="C36:AG38">
    <cfRule type="expression" dxfId="112" priority="15" stopIfTrue="1">
      <formula>IF(OR((C$5)="S",(C$5)="D"),1,0)</formula>
    </cfRule>
  </conditionalFormatting>
  <conditionalFormatting sqref="C39:AG41">
    <cfRule type="expression" dxfId="111" priority="14" stopIfTrue="1">
      <formula>IF(OR((C$5)="S",(C$5)="D"),1,0)</formula>
    </cfRule>
  </conditionalFormatting>
  <conditionalFormatting sqref="C42:AG44">
    <cfRule type="expression" dxfId="110" priority="13" stopIfTrue="1">
      <formula>IF(OR((C$5)="S",(C$5)="D"),1,0)</formula>
    </cfRule>
  </conditionalFormatting>
  <conditionalFormatting sqref="C45:AG47">
    <cfRule type="expression" dxfId="109" priority="12" stopIfTrue="1">
      <formula>IF(OR((C$5)="S",(C$5)="D"),1,0)</formula>
    </cfRule>
  </conditionalFormatting>
  <conditionalFormatting sqref="C48:AG50">
    <cfRule type="expression" dxfId="108" priority="11" stopIfTrue="1">
      <formula>IF(OR((C$5)="S",(C$5)="D"),1,0)</formula>
    </cfRule>
  </conditionalFormatting>
  <conditionalFormatting sqref="C51:AG53">
    <cfRule type="expression" dxfId="107" priority="10" stopIfTrue="1">
      <formula>IF(OR((C$5)="S",(C$5)="D"),1,0)</formula>
    </cfRule>
  </conditionalFormatting>
  <conditionalFormatting sqref="C8:AG8">
    <cfRule type="expression" dxfId="106" priority="2" stopIfTrue="1">
      <formula>OR((C6)=$G$131,(C6)=$G$132,(C6)=$G$133,(C6)=$G$134,(C6)=$G$135,(C6)=$G$136,(C6)=$G$137,(C6)=$G$138)*(C6)=$G$139*(C6)=$G$140*(C6)=$G$140*(C6)=$G$141*(C6)=$G$142*(C6)=$G$143*(C6)=$G$144*(C6)=$G$145*(C6)=$G$146*(C6)=$G$147*(C6)=$G$147*(C6)=$G$148*(C6)=$G$149*(C6)=$G$150*(C6)=$G$151*(C6)=$G$152*(C6)=$G$153*(C6)=$G$154*(C6)=$G$155*(C6)=$G$156*(C6)=$G$157*(C6)=$G$158*(C6)=$G$159*(C6)=$G$160*(C6)=$G$161*(C6)=$G$162*(C6)=$G$163*(C6)=$G$164*(C6)=$G$165*(C6)=$G$166*(C6)=$G$167*(C6)=$G$168*(C6)=$G$169*(C6)=$G$170*(C6)=$G$171*(C6)=$G$172*(C6)=$G$173*(C6)=$G$174*(C6)=$G$175*(C6)=$G$176*(C6)=$G$177*(C6)=$G$178*(C6)=$G$179*(C6)=$G$180*(C6)=$G$181*(C6)=$G$182*(C6)=$G$183*(C6)=$G$184*(C6)=$G$185*(C6)=$G$186*(C6)=$G$187*(C6)=$G$188*(C6)=$G$189*(C6)=$G$190</formula>
    </cfRule>
    <cfRule type="expression" dxfId="105" priority="4" stopIfTrue="1">
      <formula>OR((C6)=$G$109,(C6)=$G$110,(C6)=$G$111,(C6)=$G$112,(C6)=$G$113,(C6)=$G$114,(C6)=$G$115,(C6)=$G$116,(C6)=$G$117,(C6)=$G$118,(C6)=$G$119,(C6)=$G$120,(C6)=$G$121,(C6)=$G$122,(C6)=$G$123,(C6)=$G$124)</formula>
    </cfRule>
    <cfRule type="expression" dxfId="104" priority="6" stopIfTrue="1">
      <formula>OR((C6)=$G$88,(C6)=$G$89,(C6)=$G$90,(C6)=$G$91,(C6)=$G$92,(C6)=$G$93,(C6)=$G$94,(C6)=$G$95,(C6)=$G$96,(C6)=$G$97,(C6)=$G$98,(C6)=$G$99,(C6)=$G$100,(C6)=$G$101,(C6)=$G$102,(C6)=$G$103)</formula>
    </cfRule>
    <cfRule type="expression" dxfId="103" priority="7" stopIfTrue="1">
      <formula>OR((C6)=$G$78,(C6)=$G$79,(C6)=$G$80,(C6)=$G$81,(C6)=$G$82,(C6)=$G$83,(C6)=$G$84)</formula>
    </cfRule>
    <cfRule type="expression" dxfId="102" priority="22" stopIfTrue="1">
      <formula>OR((C8)=$D$78,(C8)=$D$79,(C8)=$D$80,(C8)=$D$81,(C8)=$D$82,(C8)=$D$83,(C8)=$D$83,(C8)=$D$84)</formula>
    </cfRule>
    <cfRule type="expression" dxfId="101" priority="23" stopIfTrue="1">
      <formula>OR((C8)=$D$64,(C8)=$D$65,(C8)=$D$66,(C8)=$D$67,(C8)=$D$68,(C8)=$D$69,(C8)=$D$70,(C8)=$D$71,(C8)=$D$72)</formula>
    </cfRule>
    <cfRule type="expression" dxfId="100" priority="24" stopIfTrue="1">
      <formula>IF(OR((C6)="S",(C6)="D"),1,0)</formula>
    </cfRule>
  </conditionalFormatting>
  <conditionalFormatting sqref="C6:AG6">
    <cfRule type="expression" dxfId="99" priority="25" stopIfTrue="1">
      <formula>OR((C6)=$D$78,(C6)=$D$79,(C6)=$D$80,(C6)=$D$81,(C6)=$D$82,(C6)=$D$83,(C6)=$D$83,(C6)=$D$84)</formula>
    </cfRule>
    <cfRule type="expression" dxfId="98" priority="26" stopIfTrue="1">
      <formula>OR((C6)=$D$64,(C6)=$D$65,(C6)=$D$66,(C6)=$D$67,(C6)=$D$68,(C6)=$D$69,(C6)=$D$70,(C6)=$D$71,(C6)=$D$72)</formula>
    </cfRule>
    <cfRule type="expression" dxfId="97" priority="27" stopIfTrue="1">
      <formula>IF(OR((C5)="S",(C5)="D"),1,0)</formula>
    </cfRule>
  </conditionalFormatting>
  <conditionalFormatting sqref="C7:AG7">
    <cfRule type="expression" dxfId="96" priority="1" stopIfTrue="1">
      <formula>OR((C6)=$J$131,(C6)=$J$132,(C6)=$J$133,(C6)=$J$134,(C6)=$J$135,(C6)=$J$136,(C6)=$J$137,(C6)=$J$138)*(C6)=$J$139*(C6)=$J$140*(C6)=$J$140*(C6)=$J$141*(C6)=$J$142*(C6)=$J$143*(C6)=$J$144*(C6)=$J$145*(C6)=$J$146*(C6)=$J$147*(C6)=$J$147*(C6)=$J$148*(C6)=$J$149*(C6)=$J$150*(C6)=$J$151*(C6)=$J$152*(C6)=$J$153*(C6)=$J$154*(C6)=$J$155*(C6)=$J$156*(C6)=$J$157*(C6)=$J$158*(C6)=$J$159*(C6)=$J$160*(C6)=$J$161*(C6)=$J$162*(C6)=$J$163*(C6)=$J$164*(C6)=$J$165*(C6)=$J$166*(C6)=$J$167*(C6)=$J$168*(C6)=$J$169*(C6)=$J$170*(C6)=$J$171*(C6)=$J$172*(C6)=$J$173*(C6)=$J$174*(C6)=$J$175*(C6)=$J$176*(C6)=$J$177*(C6)=$J$178*(C6)=$J$179*(C6)=$J$180*(C6)=$J$181*(C6)=$J$182*(C6)=$J$183*(C6)=$J$184*(C6)=$J$185*(C6)=$J$186*(C6)=$J$187*(C6)=$J$188*(C6)=$J$189*(C6)=$J$190</formula>
    </cfRule>
    <cfRule type="expression" dxfId="95" priority="3" stopIfTrue="1">
      <formula>OR((C6)=$J$109,(C6)=$J$110,(C6)=$J$111,(C6)=$J$112,(C6)=$J$113,(C6)=$J$114,(C6)=$J$115,(C6)=$J$116,(C6)=$J$117,(C6)=$J$118,(C6)=$J$119,(C6)=$J$120,(C6)=$J$121,(C6)=$J$122,(C6)=$J$123,(C6)=$J$124,(C6)=$J$125)</formula>
    </cfRule>
    <cfRule type="expression" dxfId="94" priority="5" stopIfTrue="1">
      <formula>"OR((C6)=$J$88,(C6)=$J$89,(C6)=$J$90,(C6)=$J$91,(C6)=$J$92,(C6)=$J$93,(C6)=$J$94,(C6)=$J$95,(C6)=$J$96,(C6)=$J$97,(C6)=$J$98,(C6)=$J$99,(C6)=$J$100,(C6)=$J$101,(C6)=$J$102,(C6)=$J$103,(C6)=$J$104)"</formula>
    </cfRule>
    <cfRule type="expression" dxfId="93" priority="8" stopIfTrue="1">
      <formula>OR((C6)=$J$78,(C6)=$J$79,(C6)=$J$80,(C6)=$J$81,(C6)=$J$82,(C6)=$J$83,(C6)=$J$84)</formula>
    </cfRule>
    <cfRule type="expression" dxfId="92" priority="28" stopIfTrue="1">
      <formula>OR((C7)=$D$78,(C7)=$D$79,(C7)=$D$80,(C7)=$D$81,(C7)=$D$82,(C7)=$D$83,(C7)=$D$83,(C7)=$D$84)</formula>
    </cfRule>
    <cfRule type="expression" dxfId="91" priority="29" stopIfTrue="1">
      <formula>OR((C7)=$D$64,(C7)=$D$65,(C7)=$D$66,(C7)=$D$67,(C7)=$D$68,(C7)=$D$69,(C7)=$D$70,(C7)=$D$71,(C7)=$D$72)</formula>
    </cfRule>
    <cfRule type="expression" dxfId="90" priority="30" stopIfTrue="1">
      <formula>IF(OR((C6)="S",(C6)="D"),1,0)</formula>
    </cfRule>
  </conditionalFormatting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dimension ref="A2:AM190"/>
  <sheetViews>
    <sheetView workbookViewId="0">
      <selection sqref="A1:XFD1048576"/>
    </sheetView>
  </sheetViews>
  <sheetFormatPr baseColWidth="10" defaultColWidth="8.7265625" defaultRowHeight="14.5"/>
  <cols>
    <col min="1" max="1" width="10.81640625" bestFit="1" customWidth="1"/>
    <col min="2" max="2" width="11.54296875" bestFit="1" customWidth="1"/>
    <col min="3" max="33" width="5.453125" customWidth="1"/>
    <col min="35" max="36" width="5.453125" customWidth="1"/>
    <col min="37" max="38" width="5.453125" hidden="1" customWidth="1"/>
  </cols>
  <sheetData>
    <row r="2" spans="1:39">
      <c r="C2" s="15"/>
      <c r="D2" t="s">
        <v>39</v>
      </c>
      <c r="H2" s="19"/>
      <c r="I2" t="s">
        <v>40</v>
      </c>
    </row>
    <row r="3" spans="1:39">
      <c r="C3" s="18"/>
      <c r="D3" t="s">
        <v>38</v>
      </c>
      <c r="H3" s="20"/>
      <c r="I3" t="s">
        <v>41</v>
      </c>
    </row>
    <row r="4" spans="1:39">
      <c r="A4" s="5"/>
      <c r="B4" s="6">
        <f>DATE(Info!B$4,10,1)</f>
        <v>43374</v>
      </c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</row>
    <row r="5" spans="1:39">
      <c r="A5" s="5"/>
      <c r="B5" s="5"/>
      <c r="C5" s="9" t="str">
        <f>INDEX({"D";"L";"M";"M";"J";"V";"S"},WEEKDAY(C6))</f>
        <v>L</v>
      </c>
      <c r="D5" s="9" t="str">
        <f>INDEX({"D";"L";"M";"M";"J";"V";"S"},WEEKDAY(D6))</f>
        <v>M</v>
      </c>
      <c r="E5" s="9" t="str">
        <f>INDEX({"D";"L";"M";"M";"J";"V";"S"},WEEKDAY(E6))</f>
        <v>M</v>
      </c>
      <c r="F5" s="9" t="str">
        <f>INDEX({"D";"L";"M";"M";"J";"V";"S"},WEEKDAY(F6))</f>
        <v>J</v>
      </c>
      <c r="G5" s="9" t="str">
        <f>INDEX({"D";"L";"M";"M";"J";"V";"S"},WEEKDAY(G6))</f>
        <v>V</v>
      </c>
      <c r="H5" s="9" t="str">
        <f>INDEX({"D";"L";"M";"M";"J";"V";"S"},WEEKDAY(H6))</f>
        <v>S</v>
      </c>
      <c r="I5" s="9" t="str">
        <f>INDEX({"D";"L";"M";"M";"J";"V";"S"},WEEKDAY(I6))</f>
        <v>D</v>
      </c>
      <c r="J5" s="9" t="str">
        <f>INDEX({"D";"L";"M";"M";"J";"V";"S"},WEEKDAY(J6))</f>
        <v>L</v>
      </c>
      <c r="K5" s="9" t="str">
        <f>INDEX({"D";"L";"M";"M";"J";"V";"S"},WEEKDAY(K6))</f>
        <v>M</v>
      </c>
      <c r="L5" s="9" t="str">
        <f>INDEX({"D";"L";"M";"M";"J";"V";"S"},WEEKDAY(L6))</f>
        <v>M</v>
      </c>
      <c r="M5" s="9" t="str">
        <f>INDEX({"D";"L";"M";"M";"J";"V";"S"},WEEKDAY(M6))</f>
        <v>J</v>
      </c>
      <c r="N5" s="9" t="str">
        <f>INDEX({"D";"L";"M";"M";"J";"V";"S"},WEEKDAY(N6))</f>
        <v>V</v>
      </c>
      <c r="O5" s="9" t="str">
        <f>INDEX({"D";"L";"M";"M";"J";"V";"S"},WEEKDAY(O6))</f>
        <v>S</v>
      </c>
      <c r="P5" s="9" t="str">
        <f>INDEX({"D";"L";"M";"M";"J";"V";"S"},WEEKDAY(P6))</f>
        <v>D</v>
      </c>
      <c r="Q5" s="9" t="str">
        <f>INDEX({"D";"L";"M";"M";"J";"V";"S"},WEEKDAY(Q6))</f>
        <v>L</v>
      </c>
      <c r="R5" s="9" t="str">
        <f>INDEX({"D";"L";"M";"M";"J";"V";"S"},WEEKDAY(R6))</f>
        <v>M</v>
      </c>
      <c r="S5" s="9" t="str">
        <f>INDEX({"D";"L";"M";"M";"J";"V";"S"},WEEKDAY(S6))</f>
        <v>M</v>
      </c>
      <c r="T5" s="9" t="str">
        <f>INDEX({"D";"L";"M";"M";"J";"V";"S"},WEEKDAY(T6))</f>
        <v>J</v>
      </c>
      <c r="U5" s="9" t="str">
        <f>INDEX({"D";"L";"M";"M";"J";"V";"S"},WEEKDAY(U6))</f>
        <v>V</v>
      </c>
      <c r="V5" s="9" t="str">
        <f>INDEX({"D";"L";"M";"M";"J";"V";"S"},WEEKDAY(V6))</f>
        <v>S</v>
      </c>
      <c r="W5" s="9" t="str">
        <f>INDEX({"D";"L";"M";"M";"J";"V";"S"},WEEKDAY(W6))</f>
        <v>D</v>
      </c>
      <c r="X5" s="9" t="str">
        <f>INDEX({"D";"L";"M";"M";"J";"V";"S"},WEEKDAY(X6))</f>
        <v>L</v>
      </c>
      <c r="Y5" s="9" t="str">
        <f>INDEX({"D";"L";"M";"M";"J";"V";"S"},WEEKDAY(Y6))</f>
        <v>M</v>
      </c>
      <c r="Z5" s="9" t="str">
        <f>INDEX({"D";"L";"M";"M";"J";"V";"S"},WEEKDAY(Z6))</f>
        <v>M</v>
      </c>
      <c r="AA5" s="9" t="str">
        <f>INDEX({"D";"L";"M";"M";"J";"V";"S"},WEEKDAY(AA6))</f>
        <v>J</v>
      </c>
      <c r="AB5" s="9" t="str">
        <f>INDEX({"D";"L";"M";"M";"J";"V";"S"},WEEKDAY(AB6))</f>
        <v>V</v>
      </c>
      <c r="AC5" s="9" t="str">
        <f>INDEX({"D";"L";"M";"M";"J";"V";"S"},WEEKDAY(AC6))</f>
        <v>S</v>
      </c>
      <c r="AD5" s="9" t="str">
        <f>INDEX({"D";"L";"M";"M";"J";"V";"S"},WEEKDAY(AD6))</f>
        <v>D</v>
      </c>
      <c r="AE5" s="9" t="str">
        <f>INDEX({"D";"L";"M";"M";"J";"V";"S"},WEEKDAY(AE6))</f>
        <v>L</v>
      </c>
      <c r="AF5" s="9" t="str">
        <f>INDEX({"D";"L";"M";"M";"J";"V";"S"},WEEKDAY(AF6))</f>
        <v>M</v>
      </c>
      <c r="AG5" s="9" t="str">
        <f>INDEX({"D";"L";"M";"M";"J";"V";"S"},WEEKDAY(AG6))</f>
        <v>M</v>
      </c>
      <c r="AH5" s="5" t="s">
        <v>17</v>
      </c>
      <c r="AI5" s="5"/>
      <c r="AJ5" s="5"/>
      <c r="AK5" s="5"/>
      <c r="AL5" s="5"/>
      <c r="AM5" s="5"/>
    </row>
    <row r="6" spans="1:39">
      <c r="A6" s="5"/>
      <c r="B6" s="5"/>
      <c r="C6" s="8">
        <f>B4</f>
        <v>43374</v>
      </c>
      <c r="D6" s="8">
        <f>C6+1</f>
        <v>43375</v>
      </c>
      <c r="E6" s="8">
        <f t="shared" ref="E6:AG6" si="0">D6+1</f>
        <v>43376</v>
      </c>
      <c r="F6" s="8">
        <f t="shared" si="0"/>
        <v>43377</v>
      </c>
      <c r="G6" s="8">
        <f t="shared" si="0"/>
        <v>43378</v>
      </c>
      <c r="H6" s="8">
        <f t="shared" si="0"/>
        <v>43379</v>
      </c>
      <c r="I6" s="8">
        <f t="shared" si="0"/>
        <v>43380</v>
      </c>
      <c r="J6" s="8">
        <f t="shared" si="0"/>
        <v>43381</v>
      </c>
      <c r="K6" s="8">
        <f t="shared" si="0"/>
        <v>43382</v>
      </c>
      <c r="L6" s="8">
        <f t="shared" si="0"/>
        <v>43383</v>
      </c>
      <c r="M6" s="8">
        <f t="shared" si="0"/>
        <v>43384</v>
      </c>
      <c r="N6" s="8">
        <f t="shared" si="0"/>
        <v>43385</v>
      </c>
      <c r="O6" s="8">
        <f t="shared" si="0"/>
        <v>43386</v>
      </c>
      <c r="P6" s="8">
        <f t="shared" si="0"/>
        <v>43387</v>
      </c>
      <c r="Q6" s="8">
        <f t="shared" si="0"/>
        <v>43388</v>
      </c>
      <c r="R6" s="8">
        <f t="shared" si="0"/>
        <v>43389</v>
      </c>
      <c r="S6" s="8">
        <f t="shared" si="0"/>
        <v>43390</v>
      </c>
      <c r="T6" s="8">
        <f t="shared" si="0"/>
        <v>43391</v>
      </c>
      <c r="U6" s="8">
        <f t="shared" si="0"/>
        <v>43392</v>
      </c>
      <c r="V6" s="8">
        <f t="shared" si="0"/>
        <v>43393</v>
      </c>
      <c r="W6" s="8">
        <f t="shared" si="0"/>
        <v>43394</v>
      </c>
      <c r="X6" s="8">
        <f t="shared" si="0"/>
        <v>43395</v>
      </c>
      <c r="Y6" s="8">
        <f t="shared" si="0"/>
        <v>43396</v>
      </c>
      <c r="Z6" s="8">
        <f t="shared" si="0"/>
        <v>43397</v>
      </c>
      <c r="AA6" s="8">
        <f t="shared" si="0"/>
        <v>43398</v>
      </c>
      <c r="AB6" s="8">
        <f t="shared" si="0"/>
        <v>43399</v>
      </c>
      <c r="AC6" s="8">
        <f t="shared" si="0"/>
        <v>43400</v>
      </c>
      <c r="AD6" s="8">
        <f t="shared" si="0"/>
        <v>43401</v>
      </c>
      <c r="AE6" s="8">
        <f t="shared" si="0"/>
        <v>43402</v>
      </c>
      <c r="AF6" s="8">
        <f t="shared" si="0"/>
        <v>43403</v>
      </c>
      <c r="AG6" s="8">
        <f t="shared" si="0"/>
        <v>43404</v>
      </c>
      <c r="AH6" s="5"/>
      <c r="AI6" s="5"/>
      <c r="AJ6" s="5"/>
      <c r="AK6" s="5"/>
      <c r="AL6" s="5"/>
      <c r="AM6" s="5"/>
    </row>
    <row r="7" spans="1:39" ht="6" customHeight="1">
      <c r="A7" s="5"/>
      <c r="B7" s="5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5"/>
      <c r="AI7" s="5"/>
      <c r="AJ7" s="5"/>
      <c r="AK7" s="5"/>
      <c r="AL7" s="5"/>
      <c r="AM7" s="5"/>
    </row>
    <row r="8" spans="1:39" ht="6" customHeight="1">
      <c r="A8" s="5"/>
      <c r="B8" s="5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5"/>
      <c r="AI8" s="5"/>
      <c r="AJ8" s="5"/>
      <c r="AK8" s="5"/>
      <c r="AL8" s="5"/>
      <c r="AM8" s="5"/>
    </row>
    <row r="9" spans="1:39">
      <c r="A9" s="9" t="s">
        <v>18</v>
      </c>
      <c r="B9" s="33" t="s">
        <v>24</v>
      </c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33">
        <f>AL9+AL10+AL11</f>
        <v>0</v>
      </c>
      <c r="AI9" s="5" t="s">
        <v>21</v>
      </c>
      <c r="AJ9" s="5">
        <f>COUNTIF(C9:AG11,"P")</f>
        <v>0</v>
      </c>
      <c r="AK9" s="5">
        <f>VLOOKUP(B9,Données!B$7:E25,2,FALSE)</f>
        <v>16</v>
      </c>
      <c r="AL9" s="5">
        <f>AJ9*AK9</f>
        <v>0</v>
      </c>
      <c r="AM9" s="5"/>
    </row>
    <row r="10" spans="1:39">
      <c r="A10" s="9" t="s">
        <v>19</v>
      </c>
      <c r="B10" s="33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33"/>
      <c r="AI10" s="5" t="s">
        <v>22</v>
      </c>
      <c r="AJ10" s="5">
        <f>COUNTIF(C9:AG11,"G")</f>
        <v>0</v>
      </c>
      <c r="AK10" s="5">
        <f>VLOOKUP(B9,Données!B$7:E25,4,FALSE)</f>
        <v>25</v>
      </c>
      <c r="AL10" s="5">
        <f t="shared" ref="AL10:AL11" si="1">AJ10*AK10</f>
        <v>0</v>
      </c>
      <c r="AM10" s="5"/>
    </row>
    <row r="11" spans="1:39" ht="15" thickBot="1">
      <c r="A11" s="11" t="s">
        <v>20</v>
      </c>
      <c r="B11" s="34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34"/>
      <c r="AI11" s="5" t="s">
        <v>23</v>
      </c>
      <c r="AJ11" s="5">
        <f>COUNTIF(C9:AG11,"V")</f>
        <v>0</v>
      </c>
      <c r="AK11" s="5">
        <f>VLOOKUP(B9,Données!B$7:E25,3,FALSE)</f>
        <v>13</v>
      </c>
      <c r="AL11" s="5">
        <f t="shared" si="1"/>
        <v>0</v>
      </c>
      <c r="AM11" s="5"/>
    </row>
    <row r="12" spans="1:39">
      <c r="A12" s="13" t="s">
        <v>18</v>
      </c>
      <c r="B12" s="32" t="s">
        <v>25</v>
      </c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32">
        <f>AL12+AL13+AL14</f>
        <v>0</v>
      </c>
      <c r="AI12" s="5" t="s">
        <v>21</v>
      </c>
      <c r="AJ12" s="5">
        <f>COUNTIF(C12:AG14,"P")</f>
        <v>0</v>
      </c>
      <c r="AK12" s="5">
        <f>VLOOKUP(B12,Données!B$7:E25,2,FALSE)</f>
        <v>17</v>
      </c>
      <c r="AL12" s="5">
        <f>AJ12*AK12</f>
        <v>0</v>
      </c>
      <c r="AM12" s="5"/>
    </row>
    <row r="13" spans="1:39">
      <c r="A13" s="9" t="s">
        <v>19</v>
      </c>
      <c r="B13" s="33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33"/>
      <c r="AI13" s="5" t="s">
        <v>22</v>
      </c>
      <c r="AJ13" s="5">
        <f>COUNTIF(C12:AG14,"G")</f>
        <v>0</v>
      </c>
      <c r="AK13" s="5">
        <f>VLOOKUP(B12,Données!B$7:E28,3,FALSE)</f>
        <v>14</v>
      </c>
      <c r="AL13" s="5">
        <f t="shared" ref="AL13:AL14" si="2">AJ13*AK13</f>
        <v>0</v>
      </c>
      <c r="AM13" s="5"/>
    </row>
    <row r="14" spans="1:39" ht="15" thickBot="1">
      <c r="A14" s="11" t="s">
        <v>20</v>
      </c>
      <c r="B14" s="34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34"/>
      <c r="AI14" s="5" t="s">
        <v>23</v>
      </c>
      <c r="AJ14" s="5">
        <f>COUNTIF(C12:AG14,"V")</f>
        <v>0</v>
      </c>
      <c r="AK14" s="5">
        <f>VLOOKUP(B12,Données!B$7:E28,4,FALSE)</f>
        <v>20</v>
      </c>
      <c r="AL14" s="5">
        <f t="shared" si="2"/>
        <v>0</v>
      </c>
      <c r="AM14" s="5"/>
    </row>
    <row r="15" spans="1:39">
      <c r="A15" s="13" t="s">
        <v>18</v>
      </c>
      <c r="B15" s="32" t="s">
        <v>26</v>
      </c>
      <c r="C15" s="13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32">
        <f>AL12+AL13+AL14</f>
        <v>0</v>
      </c>
      <c r="AI15" s="5" t="s">
        <v>21</v>
      </c>
      <c r="AJ15" s="5">
        <f>COUNTIF(C15:AG17,"P")</f>
        <v>0</v>
      </c>
      <c r="AK15" s="5">
        <f>VLOOKUP(B15,Données!B$7:E31,2,FALSE)</f>
        <v>16</v>
      </c>
      <c r="AL15" s="5">
        <f>AJ15*AK15</f>
        <v>0</v>
      </c>
      <c r="AM15" s="5"/>
    </row>
    <row r="16" spans="1:39">
      <c r="A16" s="9" t="s">
        <v>19</v>
      </c>
      <c r="B16" s="33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33"/>
      <c r="AI16" s="5" t="s">
        <v>22</v>
      </c>
      <c r="AJ16" s="5">
        <f>COUNTIF(C15:AG17,"G")</f>
        <v>0</v>
      </c>
      <c r="AK16" s="5">
        <f>VLOOKUP(B15,Données!B$7:E31,3,FALSE)</f>
        <v>12</v>
      </c>
      <c r="AL16" s="5">
        <f>AJ16*AK16</f>
        <v>0</v>
      </c>
      <c r="AM16" s="5"/>
    </row>
    <row r="17" spans="1:39" ht="15" thickBot="1">
      <c r="A17" s="11" t="s">
        <v>20</v>
      </c>
      <c r="B17" s="34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34"/>
      <c r="AI17" s="5" t="s">
        <v>23</v>
      </c>
      <c r="AJ17" s="5">
        <f>COUNTIF(C15:AG17,"V")</f>
        <v>0</v>
      </c>
      <c r="AK17" s="5">
        <f>VLOOKUP(B15,Données!B$7:E31,4,FALSE)</f>
        <v>23</v>
      </c>
      <c r="AL17" s="5">
        <f>AJ17*AK17</f>
        <v>0</v>
      </c>
      <c r="AM17" s="5"/>
    </row>
    <row r="18" spans="1:39">
      <c r="A18" s="13" t="s">
        <v>18</v>
      </c>
      <c r="B18" s="32" t="s">
        <v>27</v>
      </c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32">
        <f>AL12+AL13+AL14</f>
        <v>0</v>
      </c>
      <c r="AI18" s="5" t="s">
        <v>21</v>
      </c>
      <c r="AJ18" s="5">
        <f>COUNTIF(C18:AG20,"P")</f>
        <v>0</v>
      </c>
      <c r="AK18" s="5">
        <f>VLOOKUP(B18,Données!B$7:E31,2,FALSE)</f>
        <v>17</v>
      </c>
      <c r="AL18" s="5">
        <f t="shared" ref="AL18" si="3">AJ18*AK18</f>
        <v>0</v>
      </c>
      <c r="AM18" s="5"/>
    </row>
    <row r="19" spans="1:39">
      <c r="A19" s="9" t="s">
        <v>19</v>
      </c>
      <c r="B19" s="33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33"/>
      <c r="AI19" s="5" t="s">
        <v>22</v>
      </c>
      <c r="AJ19" s="5">
        <f>COUNTIF(C18:AG20,"G")</f>
        <v>0</v>
      </c>
      <c r="AK19" s="5">
        <f>VLOOKUP(B18,Données!B$7:E34,3,FALSE)</f>
        <v>18</v>
      </c>
      <c r="AL19" s="5">
        <f>AJ19*AK19</f>
        <v>0</v>
      </c>
      <c r="AM19" s="5"/>
    </row>
    <row r="20" spans="1:39" ht="15" thickBot="1">
      <c r="A20" s="11" t="s">
        <v>20</v>
      </c>
      <c r="B20" s="34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34"/>
      <c r="AI20" s="5" t="s">
        <v>23</v>
      </c>
      <c r="AJ20" s="5">
        <f>COUNTIF(C18:AG20,"V")</f>
        <v>0</v>
      </c>
      <c r="AK20" s="5">
        <f>VLOOKUP(B18,Données!B$7:E34,4,FALSE)</f>
        <v>19</v>
      </c>
      <c r="AL20" s="5">
        <f t="shared" ref="AL20" si="4">AJ20*AK20</f>
        <v>0</v>
      </c>
      <c r="AM20" s="5"/>
    </row>
    <row r="21" spans="1:39">
      <c r="A21" s="13" t="s">
        <v>18</v>
      </c>
      <c r="B21" s="32" t="s">
        <v>28</v>
      </c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32">
        <f>AL15+AL16+AL18</f>
        <v>0</v>
      </c>
      <c r="AI21" s="5" t="s">
        <v>21</v>
      </c>
      <c r="AJ21" s="5">
        <f>COUNTIF(C27:AG29,"P")</f>
        <v>0</v>
      </c>
      <c r="AK21" s="5">
        <f>VLOOKUP(B21,Données!B$7:E37,2,FALSE)</f>
        <v>17</v>
      </c>
      <c r="AL21" s="5">
        <f>AJ21*AK21</f>
        <v>0</v>
      </c>
      <c r="AM21" s="5"/>
    </row>
    <row r="22" spans="1:39">
      <c r="A22" s="9" t="s">
        <v>19</v>
      </c>
      <c r="B22" s="33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  <c r="AF22" s="9"/>
      <c r="AG22" s="9"/>
      <c r="AH22" s="33"/>
      <c r="AI22" s="5" t="s">
        <v>22</v>
      </c>
      <c r="AJ22" s="5">
        <f>COUNTIF(C27:AG29,"G")</f>
        <v>0</v>
      </c>
      <c r="AK22" s="5">
        <f>VLOOKUP(B21,Données!B$7:E37,3,FALSE)</f>
        <v>5</v>
      </c>
      <c r="AL22" s="5">
        <f t="shared" ref="AL22:AL53" si="5">AJ22*AK22</f>
        <v>0</v>
      </c>
      <c r="AM22" s="5"/>
    </row>
    <row r="23" spans="1:39" ht="15" thickBot="1">
      <c r="A23" s="11" t="s">
        <v>20</v>
      </c>
      <c r="B23" s="34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34"/>
      <c r="AI23" s="5" t="s">
        <v>23</v>
      </c>
      <c r="AJ23" s="5">
        <f>COUNTIF(C27:AG29,"V")</f>
        <v>0</v>
      </c>
      <c r="AK23" s="5">
        <f>VLOOKUP(B21,Données!B$7:E37,4,FALSE)</f>
        <v>0</v>
      </c>
      <c r="AL23" s="5">
        <f t="shared" si="5"/>
        <v>0</v>
      </c>
      <c r="AM23" s="5"/>
    </row>
    <row r="24" spans="1:39">
      <c r="A24" s="13" t="s">
        <v>18</v>
      </c>
      <c r="B24" s="32" t="s">
        <v>30</v>
      </c>
      <c r="C24" s="13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32">
        <f>AL19+AL20+AL21</f>
        <v>0</v>
      </c>
      <c r="AI24" s="5" t="s">
        <v>21</v>
      </c>
      <c r="AJ24" s="5">
        <f>COUNTIF(C24:AG26,"P")</f>
        <v>0</v>
      </c>
      <c r="AK24" s="5">
        <f>VLOOKUP(B24,Données!B$7:E38,2,FALSE)</f>
        <v>17</v>
      </c>
      <c r="AL24" s="5">
        <f t="shared" si="5"/>
        <v>0</v>
      </c>
      <c r="AM24" s="5"/>
    </row>
    <row r="25" spans="1:39">
      <c r="A25" s="9" t="s">
        <v>19</v>
      </c>
      <c r="B25" s="33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  <c r="AF25" s="9"/>
      <c r="AG25" s="9"/>
      <c r="AH25" s="33"/>
      <c r="AI25" s="5" t="s">
        <v>22</v>
      </c>
      <c r="AJ25" s="5">
        <f>COUNTIF(C24:AG26,"G")</f>
        <v>0</v>
      </c>
      <c r="AK25" s="5">
        <f>VLOOKUP(B24,Données!B$7:E39,3,FALSE)</f>
        <v>0</v>
      </c>
      <c r="AL25" s="5">
        <f t="shared" si="5"/>
        <v>0</v>
      </c>
    </row>
    <row r="26" spans="1:39" ht="15" thickBot="1">
      <c r="A26" s="11" t="s">
        <v>20</v>
      </c>
      <c r="B26" s="34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34"/>
      <c r="AI26" s="5" t="s">
        <v>23</v>
      </c>
      <c r="AJ26" s="5">
        <f>COUNTIF(C24:AG26,"V")</f>
        <v>0</v>
      </c>
      <c r="AK26" s="5">
        <f>VLOOKUP(B$24,Données!B$7:E40,4,FALSE)</f>
        <v>0</v>
      </c>
      <c r="AL26" s="5">
        <f t="shared" si="5"/>
        <v>0</v>
      </c>
    </row>
    <row r="27" spans="1:39">
      <c r="A27" s="13" t="s">
        <v>18</v>
      </c>
      <c r="B27" s="32" t="s">
        <v>31</v>
      </c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32">
        <f>AL21+AL22+AL23</f>
        <v>0</v>
      </c>
      <c r="AI27" s="5" t="s">
        <v>21</v>
      </c>
      <c r="AJ27" s="5">
        <f>COUNTIF(C27:AG29,"P")</f>
        <v>0</v>
      </c>
      <c r="AK27" s="5">
        <f>VLOOKUP(B$27,Données!B$7:E41,2,FALSE)</f>
        <v>0</v>
      </c>
      <c r="AL27" s="5">
        <f t="shared" si="5"/>
        <v>0</v>
      </c>
    </row>
    <row r="28" spans="1:39">
      <c r="A28" s="9" t="s">
        <v>19</v>
      </c>
      <c r="B28" s="33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9"/>
      <c r="AH28" s="33"/>
      <c r="AI28" s="5" t="s">
        <v>22</v>
      </c>
      <c r="AJ28" s="5">
        <f>COUNTIF(C27:AG29,"G")</f>
        <v>0</v>
      </c>
      <c r="AK28" s="5">
        <f>VLOOKUP(B$27,Données!B$7:E42,3,FALSE)</f>
        <v>0</v>
      </c>
      <c r="AL28" s="5">
        <f t="shared" si="5"/>
        <v>0</v>
      </c>
    </row>
    <row r="29" spans="1:39" ht="15" thickBot="1">
      <c r="A29" s="11" t="s">
        <v>20</v>
      </c>
      <c r="B29" s="34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34"/>
      <c r="AI29" s="5" t="s">
        <v>23</v>
      </c>
      <c r="AJ29" s="5">
        <f>COUNTIF(C27:AG29,"V")</f>
        <v>0</v>
      </c>
      <c r="AK29" s="5">
        <f>VLOOKUP(B$27,Données!B$7:E43,4,FALSE)</f>
        <v>0</v>
      </c>
      <c r="AL29" s="5">
        <f t="shared" si="5"/>
        <v>0</v>
      </c>
    </row>
    <row r="30" spans="1:39">
      <c r="A30" s="13" t="s">
        <v>18</v>
      </c>
      <c r="B30" s="32" t="s">
        <v>32</v>
      </c>
      <c r="C30" s="13"/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32">
        <f>AL24+AL25+AL26</f>
        <v>0</v>
      </c>
      <c r="AI30" s="5" t="s">
        <v>21</v>
      </c>
      <c r="AJ30" s="5">
        <f>COUNTIF(C30:AG32,"P")</f>
        <v>0</v>
      </c>
      <c r="AK30" s="5">
        <f>VLOOKUP(B$27,Données!B$7:E44,2,FALSE)</f>
        <v>0</v>
      </c>
      <c r="AL30" s="5">
        <f t="shared" si="5"/>
        <v>0</v>
      </c>
    </row>
    <row r="31" spans="1:39">
      <c r="A31" s="9" t="s">
        <v>19</v>
      </c>
      <c r="B31" s="33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9"/>
      <c r="AE31" s="9"/>
      <c r="AF31" s="9"/>
      <c r="AG31" s="9"/>
      <c r="AH31" s="33"/>
      <c r="AI31" s="5" t="s">
        <v>22</v>
      </c>
      <c r="AJ31" s="5">
        <f>COUNTIF(C30:AG32,"G")</f>
        <v>0</v>
      </c>
      <c r="AK31" s="5">
        <f>VLOOKUP(B$27,Données!B$7:E45,3,FALSE)</f>
        <v>0</v>
      </c>
      <c r="AL31" s="5">
        <f t="shared" si="5"/>
        <v>0</v>
      </c>
    </row>
    <row r="32" spans="1:39" ht="15" thickBot="1">
      <c r="A32" s="11" t="s">
        <v>20</v>
      </c>
      <c r="B32" s="34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34"/>
      <c r="AI32" s="5" t="s">
        <v>23</v>
      </c>
      <c r="AJ32" s="5">
        <f>COUNTIF(C30:AG32,"V")</f>
        <v>0</v>
      </c>
      <c r="AK32" s="5">
        <f>VLOOKUP(B$27,Données!B$7:E46,4,FALSE)</f>
        <v>0</v>
      </c>
      <c r="AL32" s="5">
        <f t="shared" si="5"/>
        <v>0</v>
      </c>
    </row>
    <row r="33" spans="1:38">
      <c r="A33" s="13" t="s">
        <v>18</v>
      </c>
      <c r="B33" s="32" t="s">
        <v>33</v>
      </c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32">
        <f>AL27+AL28+AL29</f>
        <v>0</v>
      </c>
      <c r="AI33" s="5" t="s">
        <v>21</v>
      </c>
      <c r="AJ33" s="5">
        <f>COUNTIF(C33:AG35,"P")</f>
        <v>0</v>
      </c>
      <c r="AK33" s="5">
        <f>VLOOKUP(B$27,Données!B$7:E47,2,FALSE)</f>
        <v>0</v>
      </c>
      <c r="AL33" s="5">
        <f t="shared" si="5"/>
        <v>0</v>
      </c>
    </row>
    <row r="34" spans="1:38">
      <c r="A34" s="9" t="s">
        <v>19</v>
      </c>
      <c r="B34" s="33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9"/>
      <c r="AC34" s="9"/>
      <c r="AD34" s="9"/>
      <c r="AE34" s="9"/>
      <c r="AF34" s="9"/>
      <c r="AG34" s="9"/>
      <c r="AH34" s="33"/>
      <c r="AI34" s="5" t="s">
        <v>22</v>
      </c>
      <c r="AJ34" s="5">
        <f>COUNTIF(C33:AG35,"G")</f>
        <v>0</v>
      </c>
      <c r="AK34" s="5">
        <f>VLOOKUP(B$27,Données!B$7:E48,3,FALSE)</f>
        <v>0</v>
      </c>
      <c r="AL34" s="5">
        <f t="shared" si="5"/>
        <v>0</v>
      </c>
    </row>
    <row r="35" spans="1:38" ht="15" thickBot="1">
      <c r="A35" s="11" t="s">
        <v>20</v>
      </c>
      <c r="B35" s="34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34"/>
      <c r="AI35" s="5" t="s">
        <v>23</v>
      </c>
      <c r="AJ35" s="5">
        <f>COUNTIF(C33:AG35,"V")</f>
        <v>0</v>
      </c>
      <c r="AK35" s="5">
        <f>VLOOKUP(B$27,Données!B$7:E49,4,FALSE)</f>
        <v>0</v>
      </c>
      <c r="AL35" s="5">
        <f t="shared" si="5"/>
        <v>0</v>
      </c>
    </row>
    <row r="36" spans="1:38">
      <c r="A36" s="13" t="s">
        <v>18</v>
      </c>
      <c r="B36" s="32" t="s">
        <v>34</v>
      </c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32">
        <f>AL30+AL31+AL32</f>
        <v>0</v>
      </c>
      <c r="AI36" s="5" t="s">
        <v>21</v>
      </c>
      <c r="AJ36" s="5">
        <f>COUNTIF(C36:AG38,"P")</f>
        <v>0</v>
      </c>
      <c r="AK36" s="5">
        <f>VLOOKUP(B$27,Données!B$7:E50,2,FALSE)</f>
        <v>0</v>
      </c>
      <c r="AL36" s="5">
        <f t="shared" si="5"/>
        <v>0</v>
      </c>
    </row>
    <row r="37" spans="1:38">
      <c r="A37" s="9" t="s">
        <v>19</v>
      </c>
      <c r="B37" s="33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9"/>
      <c r="AC37" s="9"/>
      <c r="AD37" s="9"/>
      <c r="AE37" s="9"/>
      <c r="AF37" s="9"/>
      <c r="AG37" s="9"/>
      <c r="AH37" s="33"/>
      <c r="AI37" s="5" t="s">
        <v>22</v>
      </c>
      <c r="AJ37" s="5">
        <f>COUNTIF(C36:AG38,"G")</f>
        <v>0</v>
      </c>
      <c r="AK37" s="5">
        <f>VLOOKUP(B$27,Données!B$7:E51,3,FALSE)</f>
        <v>0</v>
      </c>
      <c r="AL37" s="5">
        <f t="shared" si="5"/>
        <v>0</v>
      </c>
    </row>
    <row r="38" spans="1:38" ht="15" thickBot="1">
      <c r="A38" s="11" t="s">
        <v>20</v>
      </c>
      <c r="B38" s="34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34"/>
      <c r="AI38" s="5" t="s">
        <v>23</v>
      </c>
      <c r="AJ38" s="5">
        <f>COUNTIF(C36:AG38,"V")</f>
        <v>0</v>
      </c>
      <c r="AK38" s="5">
        <f>VLOOKUP(B$27,Données!B$7:E52,4,FALSE)</f>
        <v>0</v>
      </c>
      <c r="AL38" s="5">
        <f t="shared" si="5"/>
        <v>0</v>
      </c>
    </row>
    <row r="39" spans="1:38">
      <c r="A39" s="13" t="s">
        <v>18</v>
      </c>
      <c r="B39" s="32" t="s">
        <v>29</v>
      </c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32">
        <f>AL33+AL34+AL35</f>
        <v>0</v>
      </c>
      <c r="AI39" s="5" t="s">
        <v>21</v>
      </c>
      <c r="AJ39" s="5">
        <f>COUNTIF(C39:AG41,"P")</f>
        <v>0</v>
      </c>
      <c r="AK39" s="5">
        <f>VLOOKUP(B$27,Données!B$7:E53,2,FALSE)</f>
        <v>0</v>
      </c>
      <c r="AL39" s="5">
        <f t="shared" si="5"/>
        <v>0</v>
      </c>
    </row>
    <row r="40" spans="1:38">
      <c r="A40" s="9" t="s">
        <v>19</v>
      </c>
      <c r="B40" s="33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  <c r="AA40" s="9"/>
      <c r="AB40" s="9"/>
      <c r="AC40" s="9"/>
      <c r="AD40" s="9"/>
      <c r="AE40" s="9"/>
      <c r="AF40" s="9"/>
      <c r="AG40" s="9"/>
      <c r="AH40" s="33"/>
      <c r="AI40" s="5" t="s">
        <v>22</v>
      </c>
      <c r="AJ40" s="5">
        <f>COUNTIF(C39:AG41,"G")</f>
        <v>0</v>
      </c>
      <c r="AK40" s="5">
        <f>VLOOKUP(B$27,Données!B$7:E54,3,FALSE)</f>
        <v>0</v>
      </c>
      <c r="AL40" s="5">
        <f t="shared" si="5"/>
        <v>0</v>
      </c>
    </row>
    <row r="41" spans="1:38" ht="15" thickBot="1">
      <c r="A41" s="11" t="s">
        <v>20</v>
      </c>
      <c r="B41" s="34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  <c r="AH41" s="34"/>
      <c r="AI41" s="5" t="s">
        <v>23</v>
      </c>
      <c r="AJ41" s="5">
        <f>COUNTIF(C39:AG41,"V")</f>
        <v>0</v>
      </c>
      <c r="AK41" s="5">
        <f>VLOOKUP(B$27,Données!B$7:E55,4,FALSE)</f>
        <v>0</v>
      </c>
      <c r="AL41" s="5">
        <f t="shared" si="5"/>
        <v>0</v>
      </c>
    </row>
    <row r="42" spans="1:38">
      <c r="A42" s="13" t="s">
        <v>18</v>
      </c>
      <c r="B42" s="32" t="s">
        <v>16</v>
      </c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32">
        <f>AL36+AL37+AL38</f>
        <v>0</v>
      </c>
      <c r="AI42" s="5" t="s">
        <v>21</v>
      </c>
      <c r="AJ42" s="5">
        <f>COUNTIF(C42:AG44,"P")</f>
        <v>0</v>
      </c>
      <c r="AK42" s="5">
        <f>VLOOKUP(B$27,Données!B$7:E56,2,FALSE)</f>
        <v>0</v>
      </c>
      <c r="AL42" s="5">
        <f t="shared" si="5"/>
        <v>0</v>
      </c>
    </row>
    <row r="43" spans="1:38">
      <c r="A43" s="9" t="s">
        <v>19</v>
      </c>
      <c r="B43" s="33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  <c r="AA43" s="9"/>
      <c r="AB43" s="9"/>
      <c r="AC43" s="9"/>
      <c r="AD43" s="9"/>
      <c r="AE43" s="9"/>
      <c r="AF43" s="9"/>
      <c r="AG43" s="9"/>
      <c r="AH43" s="33"/>
      <c r="AI43" s="5" t="s">
        <v>22</v>
      </c>
      <c r="AJ43" s="5">
        <f>COUNTIF(C42:AG44,"G")</f>
        <v>0</v>
      </c>
      <c r="AK43" s="5">
        <f>VLOOKUP(B$27,Données!B$7:E57,3,FALSE)</f>
        <v>0</v>
      </c>
      <c r="AL43" s="5">
        <f t="shared" si="5"/>
        <v>0</v>
      </c>
    </row>
    <row r="44" spans="1:38" ht="15" thickBot="1">
      <c r="A44" s="11" t="s">
        <v>20</v>
      </c>
      <c r="B44" s="34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34"/>
      <c r="AI44" s="5" t="s">
        <v>23</v>
      </c>
      <c r="AJ44" s="5">
        <f>COUNTIF(C42:AG44,"V")</f>
        <v>0</v>
      </c>
      <c r="AK44" s="5">
        <f>VLOOKUP(B$27,Données!B$7:E58,4,FALSE)</f>
        <v>0</v>
      </c>
      <c r="AL44" s="5">
        <f t="shared" si="5"/>
        <v>0</v>
      </c>
    </row>
    <row r="45" spans="1:38">
      <c r="A45" s="13" t="s">
        <v>18</v>
      </c>
      <c r="B45" s="32" t="s">
        <v>35</v>
      </c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32">
        <f>AL39+AL40+AL41</f>
        <v>0</v>
      </c>
      <c r="AI45" s="5" t="s">
        <v>21</v>
      </c>
      <c r="AJ45" s="5">
        <f>COUNTIF(C45:AG47,"P")</f>
        <v>0</v>
      </c>
      <c r="AK45" s="5">
        <f>VLOOKUP(B$27,Données!B$7:E59,2,FALSE)</f>
        <v>0</v>
      </c>
      <c r="AL45" s="5">
        <f t="shared" si="5"/>
        <v>0</v>
      </c>
    </row>
    <row r="46" spans="1:38">
      <c r="A46" s="9" t="s">
        <v>19</v>
      </c>
      <c r="B46" s="33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  <c r="AB46" s="9"/>
      <c r="AC46" s="9"/>
      <c r="AD46" s="9"/>
      <c r="AE46" s="9"/>
      <c r="AF46" s="9"/>
      <c r="AG46" s="9"/>
      <c r="AH46" s="33"/>
      <c r="AI46" s="5" t="s">
        <v>22</v>
      </c>
      <c r="AJ46" s="5">
        <f>COUNTIF(C45:AG47,"G")</f>
        <v>0</v>
      </c>
      <c r="AK46" s="5">
        <f>VLOOKUP(B$27,Données!B$7:E60,3,FALSE)</f>
        <v>0</v>
      </c>
      <c r="AL46" s="5">
        <f t="shared" si="5"/>
        <v>0</v>
      </c>
    </row>
    <row r="47" spans="1:38" ht="15" thickBot="1">
      <c r="A47" s="11" t="s">
        <v>20</v>
      </c>
      <c r="B47" s="34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34"/>
      <c r="AI47" s="5" t="s">
        <v>23</v>
      </c>
      <c r="AJ47" s="5">
        <f>COUNTIF(C45:AG47,"V")</f>
        <v>0</v>
      </c>
      <c r="AK47" s="5">
        <f>VLOOKUP(B$27,Données!B$7:E61,4,FALSE)</f>
        <v>0</v>
      </c>
      <c r="AL47" s="5">
        <f t="shared" si="5"/>
        <v>0</v>
      </c>
    </row>
    <row r="48" spans="1:38">
      <c r="A48" s="13" t="s">
        <v>18</v>
      </c>
      <c r="B48" s="32" t="s">
        <v>36</v>
      </c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32">
        <f>AL42+AL43+AL44</f>
        <v>0</v>
      </c>
      <c r="AI48" s="5" t="s">
        <v>21</v>
      </c>
      <c r="AJ48" s="5">
        <f>COUNTIF(C48:AG50,"P")</f>
        <v>0</v>
      </c>
      <c r="AK48" s="5">
        <f>VLOOKUP(B$27,Données!B$7:E62,2,FALSE)</f>
        <v>0</v>
      </c>
      <c r="AL48" s="5">
        <f t="shared" si="5"/>
        <v>0</v>
      </c>
    </row>
    <row r="49" spans="1:38">
      <c r="A49" s="9" t="s">
        <v>19</v>
      </c>
      <c r="B49" s="33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  <c r="AA49" s="9"/>
      <c r="AB49" s="9"/>
      <c r="AC49" s="9"/>
      <c r="AD49" s="9"/>
      <c r="AE49" s="9"/>
      <c r="AF49" s="9"/>
      <c r="AG49" s="9"/>
      <c r="AH49" s="33"/>
      <c r="AI49" s="5" t="s">
        <v>22</v>
      </c>
      <c r="AJ49" s="5">
        <f>COUNTIF(C48:AG50,"G")</f>
        <v>0</v>
      </c>
      <c r="AK49" s="5">
        <f>VLOOKUP(B$27,Données!B$7:E63,3,FALSE)</f>
        <v>0</v>
      </c>
      <c r="AL49" s="5">
        <f t="shared" si="5"/>
        <v>0</v>
      </c>
    </row>
    <row r="50" spans="1:38" ht="15" thickBot="1">
      <c r="A50" s="11" t="s">
        <v>20</v>
      </c>
      <c r="B50" s="34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34"/>
      <c r="AI50" s="5" t="s">
        <v>23</v>
      </c>
      <c r="AJ50" s="5">
        <f>COUNTIF(C48:AG50,"V")</f>
        <v>0</v>
      </c>
      <c r="AK50" s="5">
        <f>VLOOKUP(B$27,Données!B$7:E64,4,FALSE)</f>
        <v>0</v>
      </c>
      <c r="AL50" s="5">
        <f t="shared" si="5"/>
        <v>0</v>
      </c>
    </row>
    <row r="51" spans="1:38">
      <c r="A51" s="13" t="s">
        <v>18</v>
      </c>
      <c r="B51" s="32" t="s">
        <v>37</v>
      </c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32">
        <f>AL45+AL46+AL47</f>
        <v>0</v>
      </c>
      <c r="AI51" s="5" t="s">
        <v>21</v>
      </c>
      <c r="AJ51" s="5">
        <f>COUNTIF(C51:AG53,"P")</f>
        <v>0</v>
      </c>
      <c r="AK51" s="5">
        <f>VLOOKUP(B$27,Données!B$7:E65,2,FALSE)</f>
        <v>0</v>
      </c>
      <c r="AL51" s="5">
        <f t="shared" si="5"/>
        <v>0</v>
      </c>
    </row>
    <row r="52" spans="1:38">
      <c r="A52" s="9" t="s">
        <v>19</v>
      </c>
      <c r="B52" s="33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  <c r="AA52" s="9"/>
      <c r="AB52" s="9"/>
      <c r="AC52" s="9"/>
      <c r="AD52" s="9"/>
      <c r="AE52" s="9"/>
      <c r="AF52" s="9"/>
      <c r="AG52" s="9"/>
      <c r="AH52" s="33"/>
      <c r="AI52" s="5" t="s">
        <v>22</v>
      </c>
      <c r="AJ52" s="5">
        <f>COUNTIF(C51:AG53,"G")</f>
        <v>0</v>
      </c>
      <c r="AK52" s="5">
        <f>VLOOKUP(B$27,Données!B$7:E66,3,FALSE)</f>
        <v>0</v>
      </c>
      <c r="AL52" s="5">
        <f t="shared" si="5"/>
        <v>0</v>
      </c>
    </row>
    <row r="53" spans="1:38">
      <c r="A53" s="9" t="s">
        <v>20</v>
      </c>
      <c r="B53" s="33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  <c r="AA53" s="9"/>
      <c r="AB53" s="9"/>
      <c r="AC53" s="9"/>
      <c r="AD53" s="9"/>
      <c r="AE53" s="9"/>
      <c r="AF53" s="9"/>
      <c r="AG53" s="9"/>
      <c r="AH53" s="33"/>
      <c r="AI53" s="5" t="s">
        <v>23</v>
      </c>
      <c r="AJ53" s="5">
        <f>COUNTIF(C51:AG53,"V")</f>
        <v>0</v>
      </c>
      <c r="AK53" s="5">
        <f>VLOOKUP(B$27,Données!B$7:E67,4,FALSE)</f>
        <v>0</v>
      </c>
      <c r="AL53" s="5">
        <f t="shared" si="5"/>
        <v>0</v>
      </c>
    </row>
    <row r="54" spans="1:38">
      <c r="A54" s="5"/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  <c r="AG54" s="5"/>
      <c r="AH54" s="5">
        <f>AH9+AH12+AH21+AH24+AH27</f>
        <v>0</v>
      </c>
    </row>
    <row r="61" spans="1:38" hidden="1">
      <c r="C61" s="30" t="s">
        <v>51</v>
      </c>
      <c r="D61" s="30"/>
      <c r="E61" s="30"/>
      <c r="F61" s="30"/>
      <c r="G61" s="30"/>
      <c r="H61" s="30"/>
      <c r="I61" s="30"/>
      <c r="J61" s="30"/>
      <c r="K61" s="30"/>
      <c r="L61" s="30"/>
      <c r="M61" s="30"/>
      <c r="N61" s="30"/>
      <c r="O61" s="30"/>
      <c r="P61" s="30"/>
      <c r="Q61" s="30"/>
      <c r="R61" s="30"/>
      <c r="S61" s="30"/>
      <c r="T61" s="30"/>
      <c r="U61" s="30"/>
      <c r="V61" s="30"/>
      <c r="W61" s="30"/>
      <c r="X61" s="30"/>
      <c r="Y61" s="30"/>
      <c r="Z61" s="30"/>
    </row>
    <row r="62" spans="1:38" hidden="1"/>
    <row r="63" spans="1:38" hidden="1"/>
    <row r="64" spans="1:38" hidden="1">
      <c r="D64" s="31">
        <f>Info!A11</f>
        <v>43101</v>
      </c>
      <c r="E64" s="31"/>
      <c r="F64" s="31"/>
      <c r="H64" t="str">
        <f>Info!C11</f>
        <v>Nouvel An</v>
      </c>
    </row>
    <row r="65" spans="3:39" hidden="1">
      <c r="D65" s="31">
        <f>Info!A12</f>
        <v>43189</v>
      </c>
      <c r="E65" s="31"/>
      <c r="F65" s="31"/>
      <c r="H65" t="str">
        <f>Info!C12</f>
        <v>Vendredi-Saint</v>
      </c>
    </row>
    <row r="66" spans="3:39" hidden="1">
      <c r="D66" s="31">
        <f>Info!A13</f>
        <v>43192</v>
      </c>
      <c r="E66" s="31"/>
      <c r="F66" s="31"/>
      <c r="H66" t="str">
        <f>Info!C13</f>
        <v>Lundi de Pâques</v>
      </c>
    </row>
    <row r="67" spans="3:39" hidden="1">
      <c r="D67" s="31">
        <f>Info!A14</f>
        <v>43230</v>
      </c>
      <c r="E67" s="31"/>
      <c r="F67" s="31"/>
      <c r="H67" t="str">
        <f>Info!C14</f>
        <v>Jeudi de l'Ascension</v>
      </c>
    </row>
    <row r="68" spans="3:39" hidden="1">
      <c r="D68" s="31">
        <f>Info!A15</f>
        <v>43241</v>
      </c>
      <c r="E68" s="31"/>
      <c r="F68" s="31"/>
      <c r="H68" t="str">
        <f>Info!C15</f>
        <v>Lundi de Pentecôte</v>
      </c>
    </row>
    <row r="69" spans="3:39" hidden="1">
      <c r="D69" s="31">
        <f>Info!A16</f>
        <v>43313</v>
      </c>
      <c r="E69" s="31"/>
      <c r="F69" s="31"/>
      <c r="H69" t="str">
        <f>Info!C16</f>
        <v>Fête Nationale</v>
      </c>
    </row>
    <row r="70" spans="3:39" hidden="1">
      <c r="D70" s="31">
        <f>Info!A17</f>
        <v>43349</v>
      </c>
      <c r="E70" s="31"/>
      <c r="F70" s="31"/>
      <c r="G70" s="31"/>
      <c r="H70" t="str">
        <f>Info!C17</f>
        <v>Jeûne Genevois</v>
      </c>
    </row>
    <row r="71" spans="3:39" hidden="1">
      <c r="D71" s="31">
        <f>Info!A18</f>
        <v>43459</v>
      </c>
      <c r="E71" s="31"/>
      <c r="F71" s="31"/>
      <c r="G71" s="31"/>
      <c r="H71" t="str">
        <f>Info!C18</f>
        <v>Noël</v>
      </c>
    </row>
    <row r="72" spans="3:39" hidden="1">
      <c r="D72" s="31">
        <f>Info!A19</f>
        <v>43465</v>
      </c>
      <c r="E72" s="31"/>
      <c r="F72" s="31"/>
      <c r="G72" s="31"/>
      <c r="H72" t="str">
        <f>Info!C19</f>
        <v>Restauration de la République</v>
      </c>
    </row>
    <row r="73" spans="3:39" hidden="1"/>
    <row r="74" spans="3:39" hidden="1"/>
    <row r="75" spans="3:39" hidden="1"/>
    <row r="76" spans="3:39" hidden="1">
      <c r="C76" s="30" t="s">
        <v>52</v>
      </c>
      <c r="D76" s="30"/>
      <c r="E76" s="30"/>
      <c r="F76" s="30"/>
      <c r="G76" s="30"/>
      <c r="H76" s="30"/>
      <c r="I76" s="30"/>
      <c r="J76" s="30"/>
      <c r="K76" s="30"/>
      <c r="L76" s="30"/>
      <c r="M76" s="30"/>
      <c r="N76" s="30"/>
      <c r="O76" s="30"/>
      <c r="P76" s="30"/>
      <c r="Q76" s="30"/>
      <c r="R76" s="30"/>
      <c r="S76" s="30"/>
      <c r="T76" s="30"/>
      <c r="U76" s="30"/>
      <c r="V76" s="30"/>
      <c r="W76" s="30"/>
      <c r="X76" s="30"/>
      <c r="Y76" s="30"/>
      <c r="Z76" s="30"/>
    </row>
    <row r="77" spans="3:39" hidden="1">
      <c r="D77" s="30" t="s">
        <v>42</v>
      </c>
      <c r="E77" s="30"/>
      <c r="G77" t="s">
        <v>43</v>
      </c>
      <c r="J77" t="s">
        <v>44</v>
      </c>
    </row>
    <row r="78" spans="3:39" hidden="1">
      <c r="D78" s="29">
        <v>43101</v>
      </c>
      <c r="E78" s="29"/>
      <c r="F78" s="16"/>
      <c r="G78" s="29">
        <v>43101</v>
      </c>
      <c r="H78" s="29"/>
      <c r="I78" s="16"/>
      <c r="J78" s="29">
        <v>43101</v>
      </c>
      <c r="K78" s="29"/>
      <c r="O78" s="30" t="s">
        <v>48</v>
      </c>
      <c r="P78" s="30"/>
      <c r="Q78" s="30"/>
      <c r="R78" s="30"/>
      <c r="S78" s="30"/>
      <c r="T78" s="30"/>
      <c r="U78" s="30"/>
      <c r="V78" s="30"/>
      <c r="W78" s="30"/>
      <c r="X78" s="30"/>
      <c r="Y78" s="30"/>
      <c r="Z78" s="30"/>
      <c r="AA78" s="30"/>
      <c r="AB78" s="30"/>
      <c r="AC78" s="30"/>
      <c r="AD78" s="30"/>
      <c r="AE78" s="30"/>
      <c r="AF78" s="30"/>
      <c r="AG78" s="30"/>
      <c r="AH78" s="30"/>
      <c r="AI78" s="30"/>
      <c r="AJ78" s="30"/>
      <c r="AK78" s="30"/>
      <c r="AL78" s="30"/>
      <c r="AM78" t="s">
        <v>45</v>
      </c>
    </row>
    <row r="79" spans="3:39" hidden="1">
      <c r="D79" s="29">
        <v>43102</v>
      </c>
      <c r="E79" s="29"/>
      <c r="G79" s="29">
        <v>43102</v>
      </c>
      <c r="H79" s="29"/>
      <c r="J79" s="29">
        <v>43102</v>
      </c>
      <c r="K79" s="29"/>
      <c r="O79" s="30" t="s">
        <v>47</v>
      </c>
      <c r="P79" s="30"/>
      <c r="Q79" s="30"/>
      <c r="R79" s="30"/>
      <c r="S79" s="30"/>
      <c r="T79" s="30"/>
      <c r="U79" s="30"/>
      <c r="V79" s="30"/>
      <c r="W79" s="30"/>
      <c r="X79" s="30"/>
      <c r="Y79" s="30"/>
      <c r="Z79" s="30"/>
      <c r="AA79" s="30"/>
      <c r="AB79" s="30"/>
      <c r="AC79" s="30"/>
      <c r="AD79" s="30"/>
      <c r="AE79" s="30"/>
      <c r="AF79" s="30"/>
      <c r="AG79" s="30"/>
      <c r="AH79" s="30"/>
      <c r="AI79" s="30"/>
      <c r="AJ79" s="30"/>
      <c r="AK79" s="30"/>
      <c r="AL79" s="30"/>
      <c r="AM79" t="s">
        <v>46</v>
      </c>
    </row>
    <row r="80" spans="3:39" hidden="1">
      <c r="D80" s="29">
        <v>43103</v>
      </c>
      <c r="E80" s="29"/>
      <c r="G80" s="29">
        <v>43103</v>
      </c>
      <c r="H80" s="29"/>
      <c r="J80" s="29">
        <v>43103</v>
      </c>
      <c r="K80" s="29"/>
    </row>
    <row r="81" spans="3:38" hidden="1">
      <c r="D81" s="29">
        <v>43104</v>
      </c>
      <c r="E81" s="29"/>
      <c r="G81" s="29">
        <v>43104</v>
      </c>
      <c r="H81" s="29"/>
      <c r="J81" s="29">
        <v>43104</v>
      </c>
      <c r="K81" s="29"/>
    </row>
    <row r="82" spans="3:38" hidden="1">
      <c r="D82" s="29">
        <v>43105</v>
      </c>
      <c r="E82" s="29"/>
      <c r="G82" s="29">
        <v>43105</v>
      </c>
      <c r="H82" s="29"/>
      <c r="J82" s="29">
        <v>43105</v>
      </c>
      <c r="K82" s="29"/>
    </row>
    <row r="83" spans="3:38" hidden="1">
      <c r="D83" s="29">
        <v>43106</v>
      </c>
      <c r="E83" s="29"/>
      <c r="G83" s="29">
        <v>43106</v>
      </c>
      <c r="H83" s="29"/>
      <c r="J83" s="29">
        <v>43106</v>
      </c>
      <c r="K83" s="29"/>
    </row>
    <row r="84" spans="3:38" hidden="1">
      <c r="D84" s="29">
        <v>43107</v>
      </c>
      <c r="E84" s="29"/>
      <c r="G84" s="29">
        <v>43107</v>
      </c>
      <c r="H84" s="29"/>
      <c r="J84" s="29">
        <v>43107</v>
      </c>
      <c r="K84" s="29"/>
    </row>
    <row r="85" spans="3:38" hidden="1"/>
    <row r="86" spans="3:38" hidden="1">
      <c r="C86" s="30" t="s">
        <v>53</v>
      </c>
      <c r="D86" s="30"/>
      <c r="E86" s="30"/>
      <c r="F86" s="30"/>
      <c r="G86" s="30"/>
      <c r="H86" s="30"/>
      <c r="I86" s="30"/>
      <c r="J86" s="30"/>
      <c r="K86" s="30"/>
      <c r="L86" s="30"/>
      <c r="M86" s="30"/>
      <c r="N86" s="30"/>
      <c r="O86" s="30"/>
      <c r="P86" s="30"/>
      <c r="Q86" s="30"/>
      <c r="R86" s="30"/>
      <c r="S86" s="30"/>
      <c r="T86" s="30"/>
      <c r="U86" s="30"/>
      <c r="V86" s="30"/>
      <c r="W86" s="30"/>
      <c r="X86" s="30"/>
      <c r="Y86" s="30"/>
      <c r="Z86" s="30"/>
    </row>
    <row r="87" spans="3:38" hidden="1">
      <c r="D87" s="30" t="s">
        <v>42</v>
      </c>
      <c r="E87" s="30"/>
      <c r="G87" t="s">
        <v>43</v>
      </c>
      <c r="J87" t="s">
        <v>44</v>
      </c>
    </row>
    <row r="88" spans="3:38" hidden="1">
      <c r="D88" s="29">
        <v>43143</v>
      </c>
      <c r="E88" s="29"/>
      <c r="G88" s="29">
        <v>43148</v>
      </c>
      <c r="H88" s="29"/>
      <c r="J88" s="29">
        <v>43141</v>
      </c>
      <c r="K88" s="29"/>
      <c r="O88" s="30" t="s">
        <v>49</v>
      </c>
      <c r="P88" s="30"/>
      <c r="Q88" s="30"/>
      <c r="R88" s="30"/>
      <c r="S88" s="30"/>
      <c r="T88" s="30"/>
      <c r="U88" s="30"/>
      <c r="V88" s="30"/>
      <c r="W88" s="30"/>
      <c r="X88" s="30"/>
      <c r="Y88" s="30"/>
      <c r="Z88" s="30"/>
      <c r="AA88" s="30"/>
      <c r="AB88" s="30"/>
      <c r="AC88" s="30"/>
      <c r="AD88" s="30"/>
      <c r="AE88" s="30"/>
      <c r="AF88" s="30"/>
      <c r="AG88" s="30"/>
      <c r="AH88" s="30"/>
      <c r="AI88" s="30"/>
      <c r="AJ88" s="30"/>
      <c r="AK88" s="30"/>
      <c r="AL88" s="30"/>
    </row>
    <row r="89" spans="3:38" hidden="1">
      <c r="D89" s="29">
        <v>43144</v>
      </c>
      <c r="E89" s="29"/>
      <c r="G89" s="29">
        <v>43149</v>
      </c>
      <c r="H89" s="29"/>
      <c r="J89" s="29">
        <v>43142</v>
      </c>
      <c r="K89" s="29"/>
      <c r="O89" t="s">
        <v>50</v>
      </c>
    </row>
    <row r="90" spans="3:38" hidden="1">
      <c r="D90" s="29">
        <v>43145</v>
      </c>
      <c r="E90" s="29"/>
      <c r="G90" s="29">
        <v>43150</v>
      </c>
      <c r="H90" s="29"/>
      <c r="J90" s="29">
        <v>43143</v>
      </c>
      <c r="K90" s="29"/>
    </row>
    <row r="91" spans="3:38" hidden="1">
      <c r="D91" s="29">
        <v>43146</v>
      </c>
      <c r="E91" s="29"/>
      <c r="G91" s="29">
        <v>43151</v>
      </c>
      <c r="H91" s="29"/>
      <c r="J91" s="29">
        <v>43144</v>
      </c>
      <c r="K91" s="29"/>
    </row>
    <row r="92" spans="3:38" hidden="1">
      <c r="D92" s="29">
        <v>43147</v>
      </c>
      <c r="E92" s="29"/>
      <c r="G92" s="29">
        <v>43152</v>
      </c>
      <c r="H92" s="29"/>
      <c r="J92" s="29">
        <v>43145</v>
      </c>
      <c r="K92" s="29"/>
    </row>
    <row r="93" spans="3:38" hidden="1">
      <c r="D93" s="17"/>
      <c r="E93" s="17"/>
      <c r="G93" s="29">
        <v>43153</v>
      </c>
      <c r="H93" s="29"/>
      <c r="J93" s="29">
        <v>43146</v>
      </c>
      <c r="K93" s="29"/>
    </row>
    <row r="94" spans="3:38" hidden="1">
      <c r="D94" s="17"/>
      <c r="E94" s="17"/>
      <c r="G94" s="29">
        <v>43154</v>
      </c>
      <c r="H94" s="29"/>
      <c r="J94" s="29">
        <v>43147</v>
      </c>
      <c r="K94" s="29"/>
    </row>
    <row r="95" spans="3:38" hidden="1">
      <c r="D95" s="17"/>
      <c r="E95" s="17"/>
      <c r="G95" s="29">
        <v>43155</v>
      </c>
      <c r="H95" s="29"/>
      <c r="J95" s="29">
        <v>43148</v>
      </c>
      <c r="K95" s="29"/>
    </row>
    <row r="96" spans="3:38" hidden="1">
      <c r="D96" s="17"/>
      <c r="E96" s="17"/>
      <c r="G96" s="29">
        <v>43156</v>
      </c>
      <c r="H96" s="29"/>
      <c r="J96" s="29">
        <v>43149</v>
      </c>
      <c r="K96" s="29"/>
    </row>
    <row r="97" spans="3:26" hidden="1">
      <c r="D97" s="17"/>
      <c r="E97" s="17"/>
      <c r="G97" s="29">
        <v>43157</v>
      </c>
      <c r="H97" s="29"/>
      <c r="J97" s="29">
        <v>43150</v>
      </c>
      <c r="K97" s="29"/>
    </row>
    <row r="98" spans="3:26" hidden="1">
      <c r="D98" s="17"/>
      <c r="E98" s="17"/>
      <c r="G98" s="29">
        <v>43158</v>
      </c>
      <c r="H98" s="29"/>
      <c r="J98" s="29">
        <v>43151</v>
      </c>
      <c r="K98" s="29"/>
    </row>
    <row r="99" spans="3:26" hidden="1">
      <c r="D99" s="17"/>
      <c r="E99" s="17"/>
      <c r="G99" s="29">
        <v>43159</v>
      </c>
      <c r="H99" s="29"/>
      <c r="J99" s="29">
        <v>43152</v>
      </c>
      <c r="K99" s="29"/>
    </row>
    <row r="100" spans="3:26" hidden="1">
      <c r="D100" s="17"/>
      <c r="E100" s="17"/>
      <c r="G100" s="29">
        <v>43160</v>
      </c>
      <c r="H100" s="29"/>
      <c r="J100" s="29">
        <v>43153</v>
      </c>
      <c r="K100" s="29"/>
    </row>
    <row r="101" spans="3:26" hidden="1">
      <c r="D101" s="17"/>
      <c r="E101" s="17"/>
      <c r="G101" s="29">
        <v>43161</v>
      </c>
      <c r="H101" s="29"/>
      <c r="J101" s="29">
        <v>43154</v>
      </c>
      <c r="K101" s="29"/>
    </row>
    <row r="102" spans="3:26" hidden="1">
      <c r="D102" s="17"/>
      <c r="E102" s="17"/>
      <c r="G102" s="29">
        <v>43162</v>
      </c>
      <c r="H102" s="29"/>
      <c r="J102" s="29">
        <v>43155</v>
      </c>
      <c r="K102" s="29"/>
    </row>
    <row r="103" spans="3:26" hidden="1">
      <c r="D103" s="17"/>
      <c r="E103" s="17"/>
      <c r="G103" s="29">
        <v>43163</v>
      </c>
      <c r="H103" s="29"/>
      <c r="J103" s="29">
        <v>43156</v>
      </c>
      <c r="K103" s="29"/>
    </row>
    <row r="104" spans="3:26" hidden="1">
      <c r="D104" s="17"/>
      <c r="E104" s="17"/>
      <c r="G104" s="17"/>
      <c r="H104" s="17"/>
      <c r="J104" s="29">
        <v>43157</v>
      </c>
      <c r="K104" s="29"/>
    </row>
    <row r="105" spans="3:26" hidden="1">
      <c r="D105" s="17"/>
      <c r="E105" s="17"/>
      <c r="G105" s="17"/>
      <c r="H105" s="17"/>
    </row>
    <row r="106" spans="3:26" hidden="1"/>
    <row r="107" spans="3:26" hidden="1">
      <c r="C107" s="30" t="s">
        <v>54</v>
      </c>
      <c r="D107" s="30"/>
      <c r="E107" s="30"/>
      <c r="F107" s="30"/>
      <c r="G107" s="30"/>
      <c r="H107" s="30"/>
      <c r="I107" s="30"/>
      <c r="J107" s="30"/>
      <c r="K107" s="30"/>
      <c r="L107" s="30"/>
      <c r="M107" s="30"/>
      <c r="N107" s="30"/>
      <c r="O107" s="30"/>
      <c r="P107" s="30"/>
      <c r="Q107" s="30"/>
      <c r="R107" s="30"/>
      <c r="S107" s="30"/>
      <c r="T107" s="30"/>
      <c r="U107" s="30"/>
      <c r="V107" s="30"/>
      <c r="W107" s="30"/>
      <c r="X107" s="30"/>
      <c r="Y107" s="30"/>
      <c r="Z107" s="30"/>
    </row>
    <row r="108" spans="3:26" hidden="1">
      <c r="D108" s="30" t="s">
        <v>42</v>
      </c>
      <c r="E108" s="30"/>
      <c r="G108" t="s">
        <v>43</v>
      </c>
      <c r="J108" t="s">
        <v>44</v>
      </c>
    </row>
    <row r="109" spans="3:26" hidden="1">
      <c r="D109" s="29">
        <v>43188</v>
      </c>
      <c r="E109" s="29"/>
      <c r="G109" s="29">
        <v>43204</v>
      </c>
      <c r="H109" s="29"/>
      <c r="J109" s="29">
        <v>43197</v>
      </c>
      <c r="K109" s="30"/>
      <c r="O109" t="s">
        <v>56</v>
      </c>
    </row>
    <row r="110" spans="3:26" hidden="1">
      <c r="D110" s="29">
        <v>43189</v>
      </c>
      <c r="E110" s="29"/>
      <c r="G110" s="29">
        <v>43205</v>
      </c>
      <c r="H110" s="29"/>
      <c r="J110" s="29">
        <v>43198</v>
      </c>
      <c r="K110" s="30"/>
      <c r="O110" t="s">
        <v>57</v>
      </c>
    </row>
    <row r="111" spans="3:26" hidden="1">
      <c r="D111" s="29">
        <v>43190</v>
      </c>
      <c r="E111" s="29"/>
      <c r="G111" s="29">
        <v>43206</v>
      </c>
      <c r="H111" s="29"/>
      <c r="J111" s="29">
        <v>43199</v>
      </c>
      <c r="K111" s="30"/>
    </row>
    <row r="112" spans="3:26" hidden="1">
      <c r="D112" s="29">
        <v>43191</v>
      </c>
      <c r="E112" s="29"/>
      <c r="G112" s="29">
        <v>43207</v>
      </c>
      <c r="H112" s="29"/>
      <c r="J112" s="29">
        <v>43200</v>
      </c>
      <c r="K112" s="30"/>
    </row>
    <row r="113" spans="4:11" hidden="1">
      <c r="D113" s="29">
        <v>43192</v>
      </c>
      <c r="E113" s="29"/>
      <c r="G113" s="29">
        <v>43208</v>
      </c>
      <c r="H113" s="29"/>
      <c r="J113" s="29">
        <v>43201</v>
      </c>
      <c r="K113" s="30"/>
    </row>
    <row r="114" spans="4:11" hidden="1">
      <c r="D114" s="29">
        <v>43193</v>
      </c>
      <c r="E114" s="29"/>
      <c r="G114" s="29">
        <v>43209</v>
      </c>
      <c r="H114" s="29"/>
      <c r="J114" s="29">
        <v>43202</v>
      </c>
      <c r="K114" s="30"/>
    </row>
    <row r="115" spans="4:11" hidden="1">
      <c r="D115" s="29">
        <v>43194</v>
      </c>
      <c r="E115" s="29"/>
      <c r="G115" s="29">
        <v>43210</v>
      </c>
      <c r="H115" s="29"/>
      <c r="J115" s="29">
        <v>43203</v>
      </c>
      <c r="K115" s="30"/>
    </row>
    <row r="116" spans="4:11" hidden="1">
      <c r="D116" s="29">
        <v>43195</v>
      </c>
      <c r="E116" s="29"/>
      <c r="G116" s="29">
        <v>43211</v>
      </c>
      <c r="H116" s="29"/>
      <c r="J116" s="29">
        <v>43204</v>
      </c>
      <c r="K116" s="30"/>
    </row>
    <row r="117" spans="4:11" hidden="1">
      <c r="D117" s="29">
        <v>43196</v>
      </c>
      <c r="E117" s="29"/>
      <c r="G117" s="29">
        <v>43212</v>
      </c>
      <c r="H117" s="29"/>
      <c r="J117" s="29">
        <v>43205</v>
      </c>
      <c r="K117" s="30"/>
    </row>
    <row r="118" spans="4:11" hidden="1">
      <c r="D118" s="17"/>
      <c r="E118" s="17"/>
      <c r="G118" s="29">
        <v>43213</v>
      </c>
      <c r="H118" s="29"/>
      <c r="J118" s="29">
        <v>43206</v>
      </c>
      <c r="K118" s="30"/>
    </row>
    <row r="119" spans="4:11" hidden="1">
      <c r="D119" s="17"/>
      <c r="E119" s="17"/>
      <c r="G119" s="29">
        <v>43214</v>
      </c>
      <c r="H119" s="29"/>
      <c r="J119" s="29">
        <v>43207</v>
      </c>
      <c r="K119" s="30"/>
    </row>
    <row r="120" spans="4:11" hidden="1">
      <c r="D120" s="17"/>
      <c r="E120" s="17"/>
      <c r="G120" s="29">
        <v>43215</v>
      </c>
      <c r="H120" s="29"/>
      <c r="J120" s="29">
        <v>43208</v>
      </c>
      <c r="K120" s="30"/>
    </row>
    <row r="121" spans="4:11" hidden="1">
      <c r="D121" s="17"/>
      <c r="E121" s="17"/>
      <c r="G121" s="29">
        <v>43216</v>
      </c>
      <c r="H121" s="29"/>
      <c r="J121" s="29">
        <v>43209</v>
      </c>
      <c r="K121" s="30"/>
    </row>
    <row r="122" spans="4:11" hidden="1">
      <c r="D122" s="17"/>
      <c r="E122" s="17"/>
      <c r="G122" s="29">
        <v>43217</v>
      </c>
      <c r="H122" s="29"/>
      <c r="J122" s="29">
        <v>43210</v>
      </c>
      <c r="K122" s="30"/>
    </row>
    <row r="123" spans="4:11" hidden="1">
      <c r="D123" s="17"/>
      <c r="E123" s="17"/>
      <c r="G123" s="29">
        <v>43218</v>
      </c>
      <c r="H123" s="29"/>
      <c r="J123" s="29">
        <v>43211</v>
      </c>
      <c r="K123" s="30"/>
    </row>
    <row r="124" spans="4:11" hidden="1">
      <c r="D124" s="17"/>
      <c r="E124" s="17"/>
      <c r="G124" s="29">
        <v>43219</v>
      </c>
      <c r="H124" s="29"/>
      <c r="J124" s="29">
        <v>43212</v>
      </c>
      <c r="K124" s="30"/>
    </row>
    <row r="125" spans="4:11" hidden="1">
      <c r="D125" s="17"/>
      <c r="E125" s="17"/>
      <c r="G125" s="17"/>
      <c r="H125" s="17"/>
      <c r="J125" s="29">
        <v>43213</v>
      </c>
      <c r="K125" s="30"/>
    </row>
    <row r="126" spans="4:11" hidden="1">
      <c r="D126" s="17"/>
      <c r="E126" s="17"/>
      <c r="G126" s="17"/>
      <c r="H126" s="17"/>
    </row>
    <row r="127" spans="4:11" hidden="1">
      <c r="D127" s="17"/>
      <c r="E127" s="17"/>
      <c r="G127" s="17"/>
      <c r="H127" s="17"/>
    </row>
    <row r="128" spans="4:11" hidden="1"/>
    <row r="129" spans="3:26" hidden="1">
      <c r="C129" s="30" t="s">
        <v>55</v>
      </c>
      <c r="D129" s="30"/>
      <c r="E129" s="30"/>
      <c r="F129" s="30"/>
      <c r="G129" s="30"/>
      <c r="H129" s="30"/>
      <c r="I129" s="30"/>
      <c r="J129" s="30"/>
      <c r="K129" s="30"/>
      <c r="L129" s="30"/>
      <c r="M129" s="30"/>
      <c r="N129" s="30"/>
      <c r="O129" s="30"/>
      <c r="P129" s="30"/>
      <c r="Q129" s="30"/>
      <c r="R129" s="30"/>
      <c r="S129" s="30"/>
      <c r="T129" s="30"/>
      <c r="U129" s="30"/>
      <c r="V129" s="30"/>
      <c r="W129" s="30"/>
      <c r="X129" s="30"/>
      <c r="Y129" s="30"/>
      <c r="Z129" s="30"/>
    </row>
    <row r="130" spans="3:26" hidden="1">
      <c r="D130" s="30" t="s">
        <v>42</v>
      </c>
      <c r="E130" s="30"/>
      <c r="G130" t="s">
        <v>43</v>
      </c>
      <c r="J130" t="s">
        <v>44</v>
      </c>
    </row>
    <row r="131" spans="3:26" hidden="1">
      <c r="D131" s="29">
        <v>43283</v>
      </c>
      <c r="E131" s="29"/>
      <c r="G131" s="29">
        <v>43288</v>
      </c>
      <c r="H131" s="30"/>
      <c r="J131" s="29">
        <v>43288</v>
      </c>
      <c r="K131" s="30"/>
    </row>
    <row r="132" spans="3:26" hidden="1">
      <c r="D132" s="29">
        <v>43284</v>
      </c>
      <c r="E132" s="29"/>
      <c r="G132" s="29">
        <v>43289</v>
      </c>
      <c r="H132" s="30"/>
      <c r="J132" s="29">
        <v>43289</v>
      </c>
      <c r="K132" s="30"/>
      <c r="O132" t="b">
        <f>OR((C6)=$G$131,(C6)=$G$132,(C6)=$G$133,(C6)=$G$134,(C6)=$G$135,(C6)=$G$136,(C6)=$G$137,(C6)=$G$138)*(C6)=$G$139*(C6)=$G$140*(C6)=$G$140*(C6)=$G$141*(C6)=$G$142*(C6)=$G$143*(C6)=$G$144*(C6)=$G$145*(C6)=$G$146*(C6)=$G$147*(C6)=$G$147*(C6)=$G$148*(C6)=$G$149*(C6)=$G$150*(C6)=$G$151*(C6)=$G$152*(C6)=$G$153*(C6)=$G$154*(C6)=$G$155*(C6)=$G$156*(C6)=$G$157*(C6)=$G$158*(C6)=$G$159*(C6)=$G$160*(C6)=$G$161*(C6)=$G$162*(C6)=$G$163*(C6)=$G$164*(C6)=$G$165*(C6)=$G$166*(C6)=$G$167*(C6)=$G$168*(C6)=$G$169*(C6)=$G$170*(C6)=$G$171*(C6)=$G$172*(C6)=$G$173*(C6)=$G$174*(C6)=$G$175*(C6)=$G$176*(C6)=$G$177*(C6)=$G$178*(C6)=$G$179*(C6)=$G$180*(C6)=$G$181*(C6)=$G$182*(C6)=$G$183*(C6)=$G$184*(C6)=$G$185*(C6)=$G$186*(C6)=$G$187*(C6)=$G$188*(C6)=$G$189*(C6)=$G$190</f>
        <v>0</v>
      </c>
    </row>
    <row r="133" spans="3:26" hidden="1">
      <c r="D133" s="29">
        <v>43285</v>
      </c>
      <c r="E133" s="29"/>
      <c r="G133" s="29">
        <v>43290</v>
      </c>
      <c r="H133" s="30"/>
      <c r="J133" s="29">
        <v>43290</v>
      </c>
      <c r="K133" s="30"/>
      <c r="O133" t="b">
        <f>OR((C6)=$J$131,(C6)=$J$132,(C6)=$J$133,(C6)=$J$134,(C6)=$J$135,(C6)=$J$136,(C6)=$J$137,(C6)=$J$138)*(C6)=$J$139*(C6)=$J$140*(C6)=$J$140*(C6)=$J$141*(C6)=$J$142*(C6)=$J$143*(C6)=$J$144*(C6)=$J$145*(C6)=$J$146*(C6)=$J$147*(C6)=$J$147*(C6)=$J$148*(C6)=$J$149*(C6)=$J$150*(C6)=$J$151*(C6)=$J$152*(C6)=$J$153*(C6)=$J$154*(C6)=$J$155*(C6)=$J$156*(C6)=$J$157*(C6)=$J$158*(C6)=$J$159*(C6)=$J$160*(C6)=$J$161*(C6)=$J$162*(C6)=$J$163*(C6)=$J$164*(C6)=$J$165*(C6)=$J$166*(C6)=$J$167*(C6)=$J$168*(C6)=$J$169*(C6)=$J$170*(C6)=$J$171*(C6)=$J$172*(C6)=$J$173*(C6)=$J$174*(C6)=$J$175*(C6)=$J$176*(C6)=$J$177*(C6)=$J$178*(C6)=$J$179*(C6)=$J$180*(C6)=$J$181*(C6)=$J$182*(C6)=$J$183*(C6)=$J$184*(C6)=$J$185*(C6)=$J$186*(C6)=$J$187*(C6)=$J$188*(C6)=$J$189*(C6)=$J$190</f>
        <v>0</v>
      </c>
    </row>
    <row r="134" spans="3:26" hidden="1">
      <c r="D134" s="29">
        <v>43286</v>
      </c>
      <c r="E134" s="29"/>
      <c r="G134" s="29">
        <v>43291</v>
      </c>
      <c r="H134" s="30"/>
      <c r="J134" s="29">
        <v>43291</v>
      </c>
      <c r="K134" s="30"/>
    </row>
    <row r="135" spans="3:26" hidden="1">
      <c r="D135" s="29">
        <v>43287</v>
      </c>
      <c r="E135" s="29"/>
      <c r="G135" s="29">
        <v>43292</v>
      </c>
      <c r="H135" s="30"/>
      <c r="J135" s="29">
        <v>43292</v>
      </c>
      <c r="K135" s="30"/>
    </row>
    <row r="136" spans="3:26" hidden="1">
      <c r="D136" s="29">
        <v>43288</v>
      </c>
      <c r="E136" s="29"/>
      <c r="G136" s="29">
        <v>43293</v>
      </c>
      <c r="H136" s="30"/>
      <c r="J136" s="29">
        <v>43293</v>
      </c>
      <c r="K136" s="30"/>
    </row>
    <row r="137" spans="3:26" hidden="1">
      <c r="D137" s="29">
        <v>43289</v>
      </c>
      <c r="E137" s="29"/>
      <c r="G137" s="29">
        <v>43294</v>
      </c>
      <c r="H137" s="30"/>
      <c r="J137" s="29">
        <v>43294</v>
      </c>
      <c r="K137" s="30"/>
    </row>
    <row r="138" spans="3:26" hidden="1">
      <c r="D138" s="29">
        <v>43290</v>
      </c>
      <c r="E138" s="29"/>
      <c r="G138" s="29">
        <v>43295</v>
      </c>
      <c r="H138" s="30"/>
      <c r="J138" s="29">
        <v>43295</v>
      </c>
      <c r="K138" s="30"/>
    </row>
    <row r="139" spans="3:26" hidden="1">
      <c r="D139" s="29">
        <v>43291</v>
      </c>
      <c r="E139" s="29"/>
      <c r="G139" s="29">
        <v>43296</v>
      </c>
      <c r="H139" s="30"/>
      <c r="J139" s="29">
        <v>43296</v>
      </c>
      <c r="K139" s="30"/>
    </row>
    <row r="140" spans="3:26" hidden="1">
      <c r="D140" s="29">
        <v>43292</v>
      </c>
      <c r="E140" s="29"/>
      <c r="G140" s="29">
        <v>43297</v>
      </c>
      <c r="H140" s="30"/>
      <c r="J140" s="29">
        <v>43297</v>
      </c>
      <c r="K140" s="30"/>
    </row>
    <row r="141" spans="3:26" hidden="1">
      <c r="D141" s="29">
        <v>43293</v>
      </c>
      <c r="E141" s="29"/>
      <c r="G141" s="29">
        <v>43298</v>
      </c>
      <c r="H141" s="30"/>
      <c r="J141" s="29">
        <v>43298</v>
      </c>
      <c r="K141" s="30"/>
    </row>
    <row r="142" spans="3:26" hidden="1">
      <c r="D142" s="29">
        <v>43294</v>
      </c>
      <c r="E142" s="29"/>
      <c r="G142" s="29">
        <v>43299</v>
      </c>
      <c r="H142" s="30"/>
      <c r="J142" s="29">
        <v>43299</v>
      </c>
      <c r="K142" s="30"/>
    </row>
    <row r="143" spans="3:26" hidden="1">
      <c r="D143" s="29">
        <v>43295</v>
      </c>
      <c r="E143" s="29"/>
      <c r="G143" s="29">
        <v>43300</v>
      </c>
      <c r="H143" s="30"/>
      <c r="J143" s="29">
        <v>43300</v>
      </c>
      <c r="K143" s="30"/>
    </row>
    <row r="144" spans="3:26" hidden="1">
      <c r="D144" s="29">
        <v>43296</v>
      </c>
      <c r="E144" s="29"/>
      <c r="G144" s="29">
        <v>43301</v>
      </c>
      <c r="H144" s="30"/>
      <c r="J144" s="29">
        <v>43301</v>
      </c>
      <c r="K144" s="30"/>
    </row>
    <row r="145" spans="4:11" hidden="1">
      <c r="D145" s="29">
        <v>43297</v>
      </c>
      <c r="E145" s="29"/>
      <c r="G145" s="29">
        <v>43302</v>
      </c>
      <c r="H145" s="30"/>
      <c r="J145" s="29">
        <v>43302</v>
      </c>
      <c r="K145" s="30"/>
    </row>
    <row r="146" spans="4:11" hidden="1">
      <c r="D146" s="29">
        <v>43298</v>
      </c>
      <c r="E146" s="29"/>
      <c r="G146" s="29">
        <v>43303</v>
      </c>
      <c r="H146" s="30"/>
      <c r="J146" s="29">
        <v>43303</v>
      </c>
      <c r="K146" s="30"/>
    </row>
    <row r="147" spans="4:11" hidden="1">
      <c r="D147" s="29">
        <v>43299</v>
      </c>
      <c r="E147" s="29"/>
      <c r="G147" s="29">
        <v>43304</v>
      </c>
      <c r="H147" s="30"/>
      <c r="J147" s="29">
        <v>43304</v>
      </c>
      <c r="K147" s="30"/>
    </row>
    <row r="148" spans="4:11" hidden="1">
      <c r="D148" s="29">
        <v>43300</v>
      </c>
      <c r="E148" s="29"/>
      <c r="G148" s="29">
        <v>43305</v>
      </c>
      <c r="H148" s="30"/>
      <c r="J148" s="29">
        <v>43305</v>
      </c>
      <c r="K148" s="30"/>
    </row>
    <row r="149" spans="4:11" hidden="1">
      <c r="D149" s="29">
        <v>43301</v>
      </c>
      <c r="E149" s="29"/>
      <c r="G149" s="29">
        <v>43306</v>
      </c>
      <c r="H149" s="30"/>
      <c r="J149" s="29">
        <v>43306</v>
      </c>
      <c r="K149" s="30"/>
    </row>
    <row r="150" spans="4:11" hidden="1">
      <c r="D150" s="29">
        <v>43302</v>
      </c>
      <c r="E150" s="29"/>
      <c r="G150" s="29">
        <v>43307</v>
      </c>
      <c r="H150" s="30"/>
      <c r="J150" s="29">
        <v>43307</v>
      </c>
      <c r="K150" s="30"/>
    </row>
    <row r="151" spans="4:11" hidden="1">
      <c r="D151" s="29">
        <v>43303</v>
      </c>
      <c r="E151" s="29"/>
      <c r="G151" s="29">
        <v>43308</v>
      </c>
      <c r="H151" s="30"/>
      <c r="J151" s="29">
        <v>43308</v>
      </c>
      <c r="K151" s="30"/>
    </row>
    <row r="152" spans="4:11" hidden="1">
      <c r="D152" s="29">
        <v>43304</v>
      </c>
      <c r="E152" s="29"/>
      <c r="G152" s="29">
        <v>43309</v>
      </c>
      <c r="H152" s="30"/>
      <c r="J152" s="29">
        <v>43309</v>
      </c>
      <c r="K152" s="30"/>
    </row>
    <row r="153" spans="4:11" hidden="1">
      <c r="D153" s="29">
        <v>43305</v>
      </c>
      <c r="E153" s="29"/>
      <c r="G153" s="29">
        <v>43310</v>
      </c>
      <c r="H153" s="30"/>
      <c r="J153" s="29">
        <v>43310</v>
      </c>
      <c r="K153" s="30"/>
    </row>
    <row r="154" spans="4:11" hidden="1">
      <c r="D154" s="29">
        <v>43306</v>
      </c>
      <c r="E154" s="29"/>
      <c r="G154" s="29">
        <v>43311</v>
      </c>
      <c r="H154" s="30"/>
      <c r="J154" s="29">
        <v>43311</v>
      </c>
      <c r="K154" s="30"/>
    </row>
    <row r="155" spans="4:11" hidden="1">
      <c r="D155" s="29">
        <v>43307</v>
      </c>
      <c r="E155" s="29"/>
      <c r="G155" s="29">
        <v>43312</v>
      </c>
      <c r="H155" s="30"/>
      <c r="J155" s="29">
        <v>43312</v>
      </c>
      <c r="K155" s="30"/>
    </row>
    <row r="156" spans="4:11" hidden="1">
      <c r="D156" s="29">
        <v>43308</v>
      </c>
      <c r="E156" s="29"/>
      <c r="G156" s="29">
        <v>43313</v>
      </c>
      <c r="H156" s="30"/>
      <c r="J156" s="29">
        <v>43313</v>
      </c>
      <c r="K156" s="30"/>
    </row>
    <row r="157" spans="4:11" hidden="1">
      <c r="D157" s="29">
        <v>43309</v>
      </c>
      <c r="E157" s="29"/>
      <c r="G157" s="29">
        <v>43314</v>
      </c>
      <c r="H157" s="30"/>
      <c r="J157" s="29">
        <v>43314</v>
      </c>
      <c r="K157" s="30"/>
    </row>
    <row r="158" spans="4:11" hidden="1">
      <c r="D158" s="29">
        <v>43310</v>
      </c>
      <c r="E158" s="29"/>
      <c r="G158" s="29">
        <v>43315</v>
      </c>
      <c r="H158" s="30"/>
      <c r="J158" s="29">
        <v>43315</v>
      </c>
      <c r="K158" s="30"/>
    </row>
    <row r="159" spans="4:11" hidden="1">
      <c r="D159" s="29">
        <v>43311</v>
      </c>
      <c r="E159" s="29"/>
      <c r="G159" s="29">
        <v>43316</v>
      </c>
      <c r="H159" s="30"/>
      <c r="J159" s="29">
        <v>43316</v>
      </c>
      <c r="K159" s="30"/>
    </row>
    <row r="160" spans="4:11" hidden="1">
      <c r="D160" s="29">
        <v>43312</v>
      </c>
      <c r="E160" s="29"/>
      <c r="G160" s="29">
        <v>43317</v>
      </c>
      <c r="H160" s="30"/>
      <c r="J160" s="29">
        <v>43317</v>
      </c>
      <c r="K160" s="30"/>
    </row>
    <row r="161" spans="4:11" hidden="1">
      <c r="D161" s="29">
        <v>43313</v>
      </c>
      <c r="E161" s="29"/>
      <c r="G161" s="29">
        <v>43318</v>
      </c>
      <c r="H161" s="30"/>
      <c r="J161" s="29">
        <v>43318</v>
      </c>
      <c r="K161" s="30"/>
    </row>
    <row r="162" spans="4:11" hidden="1">
      <c r="D162" s="29">
        <v>43314</v>
      </c>
      <c r="E162" s="29"/>
      <c r="G162" s="29">
        <v>43319</v>
      </c>
      <c r="H162" s="30"/>
      <c r="J162" s="29">
        <v>43319</v>
      </c>
      <c r="K162" s="30"/>
    </row>
    <row r="163" spans="4:11" hidden="1">
      <c r="D163" s="29">
        <v>43315</v>
      </c>
      <c r="E163" s="29"/>
      <c r="G163" s="29">
        <v>43320</v>
      </c>
      <c r="H163" s="30"/>
      <c r="J163" s="29">
        <v>43320</v>
      </c>
      <c r="K163" s="30"/>
    </row>
    <row r="164" spans="4:11" hidden="1">
      <c r="D164" s="29">
        <v>43316</v>
      </c>
      <c r="E164" s="29"/>
      <c r="G164" s="29">
        <v>43321</v>
      </c>
      <c r="H164" s="30"/>
      <c r="J164" s="29">
        <v>43321</v>
      </c>
      <c r="K164" s="30"/>
    </row>
    <row r="165" spans="4:11" hidden="1">
      <c r="D165" s="29">
        <v>43317</v>
      </c>
      <c r="E165" s="29"/>
      <c r="G165" s="29">
        <v>43322</v>
      </c>
      <c r="H165" s="30"/>
      <c r="J165" s="29">
        <v>43322</v>
      </c>
      <c r="K165" s="30"/>
    </row>
    <row r="166" spans="4:11" hidden="1">
      <c r="D166" s="29">
        <v>43318</v>
      </c>
      <c r="E166" s="29"/>
      <c r="G166" s="29">
        <v>43323</v>
      </c>
      <c r="H166" s="30"/>
      <c r="J166" s="29">
        <v>43323</v>
      </c>
      <c r="K166" s="30"/>
    </row>
    <row r="167" spans="4:11" hidden="1">
      <c r="D167" s="29">
        <v>43319</v>
      </c>
      <c r="E167" s="29"/>
      <c r="G167" s="29">
        <v>43324</v>
      </c>
      <c r="H167" s="30"/>
      <c r="J167" s="29">
        <v>43324</v>
      </c>
      <c r="K167" s="30"/>
    </row>
    <row r="168" spans="4:11" hidden="1">
      <c r="D168" s="29">
        <v>43320</v>
      </c>
      <c r="E168" s="29"/>
      <c r="G168" s="29">
        <v>43325</v>
      </c>
      <c r="H168" s="30"/>
      <c r="J168" s="29">
        <v>43325</v>
      </c>
      <c r="K168" s="30"/>
    </row>
    <row r="169" spans="4:11" hidden="1">
      <c r="D169" s="29">
        <v>43321</v>
      </c>
      <c r="E169" s="29"/>
      <c r="G169" s="29">
        <v>43326</v>
      </c>
      <c r="H169" s="30"/>
      <c r="J169" s="29">
        <v>43326</v>
      </c>
      <c r="K169" s="30"/>
    </row>
    <row r="170" spans="4:11" hidden="1">
      <c r="D170" s="29">
        <v>43322</v>
      </c>
      <c r="E170" s="29"/>
      <c r="G170" s="29">
        <v>43327</v>
      </c>
      <c r="H170" s="30"/>
      <c r="J170" s="29">
        <v>43327</v>
      </c>
      <c r="K170" s="30"/>
    </row>
    <row r="171" spans="4:11" hidden="1">
      <c r="D171" s="29">
        <v>43323</v>
      </c>
      <c r="E171" s="29"/>
      <c r="G171" s="29">
        <v>43328</v>
      </c>
      <c r="H171" s="30"/>
      <c r="J171" s="29">
        <v>43328</v>
      </c>
      <c r="K171" s="30"/>
    </row>
    <row r="172" spans="4:11" hidden="1">
      <c r="D172" s="29">
        <v>43324</v>
      </c>
      <c r="E172" s="29"/>
      <c r="G172" s="29">
        <v>43329</v>
      </c>
      <c r="H172" s="30"/>
      <c r="J172" s="29">
        <v>43329</v>
      </c>
      <c r="K172" s="30"/>
    </row>
    <row r="173" spans="4:11" hidden="1">
      <c r="D173" s="29">
        <v>43325</v>
      </c>
      <c r="E173" s="29"/>
      <c r="G173" s="29">
        <v>43330</v>
      </c>
      <c r="H173" s="30"/>
      <c r="J173" s="29">
        <v>43330</v>
      </c>
      <c r="K173" s="30"/>
    </row>
    <row r="174" spans="4:11" hidden="1">
      <c r="D174" s="29">
        <v>43326</v>
      </c>
      <c r="E174" s="29"/>
      <c r="G174" s="29">
        <v>43331</v>
      </c>
      <c r="H174" s="30"/>
      <c r="J174" s="29">
        <v>43331</v>
      </c>
      <c r="K174" s="30"/>
    </row>
    <row r="175" spans="4:11" hidden="1">
      <c r="D175" s="29">
        <v>43327</v>
      </c>
      <c r="E175" s="29"/>
      <c r="G175" s="29">
        <v>43332</v>
      </c>
      <c r="H175" s="30"/>
      <c r="J175" s="29">
        <v>43332</v>
      </c>
      <c r="K175" s="30"/>
    </row>
    <row r="176" spans="4:11" hidden="1">
      <c r="D176" s="29">
        <v>43328</v>
      </c>
      <c r="E176" s="29"/>
      <c r="G176" s="29">
        <v>43333</v>
      </c>
      <c r="H176" s="30"/>
      <c r="J176" s="29">
        <v>43333</v>
      </c>
      <c r="K176" s="30"/>
    </row>
    <row r="177" spans="4:11" hidden="1">
      <c r="D177" s="29">
        <v>43329</v>
      </c>
      <c r="E177" s="29"/>
      <c r="G177" s="29">
        <v>43334</v>
      </c>
      <c r="H177" s="30"/>
      <c r="J177" s="29">
        <v>43334</v>
      </c>
      <c r="K177" s="30"/>
    </row>
    <row r="178" spans="4:11" hidden="1">
      <c r="D178" s="29">
        <v>43330</v>
      </c>
      <c r="E178" s="29"/>
      <c r="G178" s="29">
        <v>43335</v>
      </c>
      <c r="H178" s="30"/>
      <c r="J178" s="29">
        <v>43335</v>
      </c>
      <c r="K178" s="30"/>
    </row>
    <row r="179" spans="4:11" hidden="1">
      <c r="D179" s="29">
        <v>43331</v>
      </c>
      <c r="E179" s="29"/>
      <c r="G179" s="29">
        <v>43336</v>
      </c>
      <c r="H179" s="30"/>
      <c r="J179" s="29">
        <v>43336</v>
      </c>
      <c r="K179" s="30"/>
    </row>
    <row r="180" spans="4:11" hidden="1">
      <c r="D180" s="29">
        <v>43332</v>
      </c>
      <c r="E180" s="29"/>
      <c r="G180" s="29">
        <v>43337</v>
      </c>
      <c r="H180" s="30"/>
      <c r="J180" s="29">
        <v>43337</v>
      </c>
      <c r="K180" s="30"/>
    </row>
    <row r="181" spans="4:11" hidden="1">
      <c r="D181" s="29">
        <v>43333</v>
      </c>
      <c r="E181" s="29"/>
      <c r="G181" s="29">
        <v>43338</v>
      </c>
      <c r="H181" s="30"/>
      <c r="J181" s="29">
        <v>43338</v>
      </c>
      <c r="K181" s="30"/>
    </row>
    <row r="182" spans="4:11" hidden="1">
      <c r="D182" s="29">
        <v>43334</v>
      </c>
      <c r="E182" s="29"/>
      <c r="G182" s="29">
        <v>43339</v>
      </c>
      <c r="H182" s="30"/>
      <c r="J182" s="29">
        <v>43339</v>
      </c>
      <c r="K182" s="30"/>
    </row>
    <row r="183" spans="4:11" hidden="1">
      <c r="D183" s="29">
        <v>43335</v>
      </c>
      <c r="E183" s="29"/>
      <c r="G183" s="29">
        <v>43340</v>
      </c>
      <c r="H183" s="30"/>
      <c r="J183" s="29">
        <v>43340</v>
      </c>
      <c r="K183" s="30"/>
    </row>
    <row r="184" spans="4:11" hidden="1">
      <c r="D184" s="29">
        <v>43336</v>
      </c>
      <c r="E184" s="29"/>
      <c r="G184" s="29">
        <v>43341</v>
      </c>
      <c r="H184" s="30"/>
      <c r="J184" s="29">
        <v>43341</v>
      </c>
      <c r="K184" s="30"/>
    </row>
    <row r="185" spans="4:11" hidden="1">
      <c r="G185" s="29">
        <v>43342</v>
      </c>
      <c r="H185" s="30"/>
      <c r="J185" s="29">
        <v>43342</v>
      </c>
      <c r="K185" s="30"/>
    </row>
    <row r="186" spans="4:11" hidden="1">
      <c r="G186" s="29">
        <v>43343</v>
      </c>
      <c r="H186" s="30"/>
      <c r="J186" s="29">
        <v>43343</v>
      </c>
      <c r="K186" s="30"/>
    </row>
    <row r="187" spans="4:11" hidden="1">
      <c r="G187" s="29">
        <v>43344</v>
      </c>
      <c r="H187" s="30"/>
      <c r="J187" s="29">
        <v>43344</v>
      </c>
      <c r="K187" s="30"/>
    </row>
    <row r="188" spans="4:11" hidden="1">
      <c r="G188" s="29">
        <v>43345</v>
      </c>
      <c r="H188" s="30"/>
      <c r="J188" s="29">
        <v>43345</v>
      </c>
      <c r="K188" s="30"/>
    </row>
    <row r="189" spans="4:11" hidden="1">
      <c r="G189" s="29">
        <v>43346</v>
      </c>
      <c r="H189" s="30"/>
      <c r="J189" s="29">
        <v>43346</v>
      </c>
      <c r="K189" s="30"/>
    </row>
    <row r="190" spans="4:11" hidden="1">
      <c r="G190" s="29">
        <v>43347</v>
      </c>
      <c r="H190" s="30"/>
      <c r="J190" s="29">
        <v>43347</v>
      </c>
      <c r="K190" s="30"/>
    </row>
  </sheetData>
  <mergeCells count="326">
    <mergeCell ref="B12:B14"/>
    <mergeCell ref="AH12:AH14"/>
    <mergeCell ref="B15:B17"/>
    <mergeCell ref="AH15:AH17"/>
    <mergeCell ref="B9:B11"/>
    <mergeCell ref="AH9:AH11"/>
    <mergeCell ref="B45:B47"/>
    <mergeCell ref="AH45:AH47"/>
    <mergeCell ref="B48:B50"/>
    <mergeCell ref="AH48:AH50"/>
    <mergeCell ref="B30:B32"/>
    <mergeCell ref="AH30:AH32"/>
    <mergeCell ref="B33:B35"/>
    <mergeCell ref="AH33:AH35"/>
    <mergeCell ref="B27:B29"/>
    <mergeCell ref="AH27:AH29"/>
    <mergeCell ref="B36:B38"/>
    <mergeCell ref="AH36:AH38"/>
    <mergeCell ref="B39:B41"/>
    <mergeCell ref="AH39:AH41"/>
    <mergeCell ref="B42:B44"/>
    <mergeCell ref="AH42:AH44"/>
    <mergeCell ref="B18:B20"/>
    <mergeCell ref="AH18:AH20"/>
    <mergeCell ref="B21:B23"/>
    <mergeCell ref="AH21:AH23"/>
    <mergeCell ref="B24:B26"/>
    <mergeCell ref="AH24:AH26"/>
    <mergeCell ref="D67:F67"/>
    <mergeCell ref="D68:F68"/>
    <mergeCell ref="D69:F69"/>
    <mergeCell ref="D70:G70"/>
    <mergeCell ref="D71:G71"/>
    <mergeCell ref="D72:G72"/>
    <mergeCell ref="B51:B53"/>
    <mergeCell ref="AH51:AH53"/>
    <mergeCell ref="C61:Z61"/>
    <mergeCell ref="D64:F64"/>
    <mergeCell ref="D65:F65"/>
    <mergeCell ref="D66:F66"/>
    <mergeCell ref="O79:AL79"/>
    <mergeCell ref="D80:E80"/>
    <mergeCell ref="G80:H80"/>
    <mergeCell ref="J80:K80"/>
    <mergeCell ref="C76:Z76"/>
    <mergeCell ref="D77:E77"/>
    <mergeCell ref="D78:E78"/>
    <mergeCell ref="G78:H78"/>
    <mergeCell ref="J78:K78"/>
    <mergeCell ref="O78:AL78"/>
    <mergeCell ref="D81:E81"/>
    <mergeCell ref="G81:H81"/>
    <mergeCell ref="J81:K81"/>
    <mergeCell ref="D82:E82"/>
    <mergeCell ref="G82:H82"/>
    <mergeCell ref="J82:K82"/>
    <mergeCell ref="D79:E79"/>
    <mergeCell ref="G79:H79"/>
    <mergeCell ref="J79:K79"/>
    <mergeCell ref="C86:Z86"/>
    <mergeCell ref="D87:E87"/>
    <mergeCell ref="D88:E88"/>
    <mergeCell ref="G88:H88"/>
    <mergeCell ref="J88:K88"/>
    <mergeCell ref="O88:AL88"/>
    <mergeCell ref="D83:E83"/>
    <mergeCell ref="G83:H83"/>
    <mergeCell ref="J83:K83"/>
    <mergeCell ref="D84:E84"/>
    <mergeCell ref="G84:H84"/>
    <mergeCell ref="J84:K84"/>
    <mergeCell ref="D91:E91"/>
    <mergeCell ref="G91:H91"/>
    <mergeCell ref="J91:K91"/>
    <mergeCell ref="D92:E92"/>
    <mergeCell ref="G92:H92"/>
    <mergeCell ref="J92:K92"/>
    <mergeCell ref="D89:E89"/>
    <mergeCell ref="G89:H89"/>
    <mergeCell ref="J89:K89"/>
    <mergeCell ref="D90:E90"/>
    <mergeCell ref="G90:H90"/>
    <mergeCell ref="J90:K90"/>
    <mergeCell ref="G96:H96"/>
    <mergeCell ref="J96:K96"/>
    <mergeCell ref="G97:H97"/>
    <mergeCell ref="J97:K97"/>
    <mergeCell ref="G98:H98"/>
    <mergeCell ref="J98:K98"/>
    <mergeCell ref="G93:H93"/>
    <mergeCell ref="J93:K93"/>
    <mergeCell ref="G94:H94"/>
    <mergeCell ref="J94:K94"/>
    <mergeCell ref="G95:H95"/>
    <mergeCell ref="J95:K95"/>
    <mergeCell ref="G102:H102"/>
    <mergeCell ref="J102:K102"/>
    <mergeCell ref="G103:H103"/>
    <mergeCell ref="J103:K103"/>
    <mergeCell ref="J104:K104"/>
    <mergeCell ref="C107:Z107"/>
    <mergeCell ref="G99:H99"/>
    <mergeCell ref="J99:K99"/>
    <mergeCell ref="G100:H100"/>
    <mergeCell ref="J100:K100"/>
    <mergeCell ref="G101:H101"/>
    <mergeCell ref="J101:K101"/>
    <mergeCell ref="D111:E111"/>
    <mergeCell ref="G111:H111"/>
    <mergeCell ref="J111:K111"/>
    <mergeCell ref="D112:E112"/>
    <mergeCell ref="G112:H112"/>
    <mergeCell ref="J112:K112"/>
    <mergeCell ref="D108:E108"/>
    <mergeCell ref="D109:E109"/>
    <mergeCell ref="G109:H109"/>
    <mergeCell ref="J109:K109"/>
    <mergeCell ref="D110:E110"/>
    <mergeCell ref="G110:H110"/>
    <mergeCell ref="J110:K110"/>
    <mergeCell ref="D115:E115"/>
    <mergeCell ref="G115:H115"/>
    <mergeCell ref="J115:K115"/>
    <mergeCell ref="D116:E116"/>
    <mergeCell ref="G116:H116"/>
    <mergeCell ref="J116:K116"/>
    <mergeCell ref="D113:E113"/>
    <mergeCell ref="G113:H113"/>
    <mergeCell ref="J113:K113"/>
    <mergeCell ref="D114:E114"/>
    <mergeCell ref="G114:H114"/>
    <mergeCell ref="J114:K114"/>
    <mergeCell ref="G120:H120"/>
    <mergeCell ref="J120:K120"/>
    <mergeCell ref="G121:H121"/>
    <mergeCell ref="J121:K121"/>
    <mergeCell ref="G122:H122"/>
    <mergeCell ref="J122:K122"/>
    <mergeCell ref="D117:E117"/>
    <mergeCell ref="G117:H117"/>
    <mergeCell ref="J117:K117"/>
    <mergeCell ref="G118:H118"/>
    <mergeCell ref="J118:K118"/>
    <mergeCell ref="G119:H119"/>
    <mergeCell ref="J119:K119"/>
    <mergeCell ref="D130:E130"/>
    <mergeCell ref="D131:E131"/>
    <mergeCell ref="G131:H131"/>
    <mergeCell ref="J131:K131"/>
    <mergeCell ref="D132:E132"/>
    <mergeCell ref="G132:H132"/>
    <mergeCell ref="J132:K132"/>
    <mergeCell ref="G123:H123"/>
    <mergeCell ref="J123:K123"/>
    <mergeCell ref="G124:H124"/>
    <mergeCell ref="J124:K124"/>
    <mergeCell ref="J125:K125"/>
    <mergeCell ref="C129:Z129"/>
    <mergeCell ref="D135:E135"/>
    <mergeCell ref="G135:H135"/>
    <mergeCell ref="J135:K135"/>
    <mergeCell ref="D136:E136"/>
    <mergeCell ref="G136:H136"/>
    <mergeCell ref="J136:K136"/>
    <mergeCell ref="D133:E133"/>
    <mergeCell ref="G133:H133"/>
    <mergeCell ref="J133:K133"/>
    <mergeCell ref="D134:E134"/>
    <mergeCell ref="G134:H134"/>
    <mergeCell ref="J134:K134"/>
    <mergeCell ref="D139:E139"/>
    <mergeCell ref="G139:H139"/>
    <mergeCell ref="J139:K139"/>
    <mergeCell ref="D140:E140"/>
    <mergeCell ref="G140:H140"/>
    <mergeCell ref="J140:K140"/>
    <mergeCell ref="D137:E137"/>
    <mergeCell ref="G137:H137"/>
    <mergeCell ref="J137:K137"/>
    <mergeCell ref="D138:E138"/>
    <mergeCell ref="G138:H138"/>
    <mergeCell ref="J138:K138"/>
    <mergeCell ref="D143:E143"/>
    <mergeCell ref="G143:H143"/>
    <mergeCell ref="J143:K143"/>
    <mergeCell ref="D144:E144"/>
    <mergeCell ref="G144:H144"/>
    <mergeCell ref="J144:K144"/>
    <mergeCell ref="D141:E141"/>
    <mergeCell ref="G141:H141"/>
    <mergeCell ref="J141:K141"/>
    <mergeCell ref="D142:E142"/>
    <mergeCell ref="G142:H142"/>
    <mergeCell ref="J142:K142"/>
    <mergeCell ref="D147:E147"/>
    <mergeCell ref="G147:H147"/>
    <mergeCell ref="J147:K147"/>
    <mergeCell ref="D148:E148"/>
    <mergeCell ref="G148:H148"/>
    <mergeCell ref="J148:K148"/>
    <mergeCell ref="D145:E145"/>
    <mergeCell ref="G145:H145"/>
    <mergeCell ref="J145:K145"/>
    <mergeCell ref="D146:E146"/>
    <mergeCell ref="G146:H146"/>
    <mergeCell ref="J146:K146"/>
    <mergeCell ref="D151:E151"/>
    <mergeCell ref="G151:H151"/>
    <mergeCell ref="J151:K151"/>
    <mergeCell ref="D152:E152"/>
    <mergeCell ref="G152:H152"/>
    <mergeCell ref="J152:K152"/>
    <mergeCell ref="D149:E149"/>
    <mergeCell ref="G149:H149"/>
    <mergeCell ref="J149:K149"/>
    <mergeCell ref="D150:E150"/>
    <mergeCell ref="G150:H150"/>
    <mergeCell ref="J150:K150"/>
    <mergeCell ref="D155:E155"/>
    <mergeCell ref="G155:H155"/>
    <mergeCell ref="J155:K155"/>
    <mergeCell ref="D156:E156"/>
    <mergeCell ref="G156:H156"/>
    <mergeCell ref="J156:K156"/>
    <mergeCell ref="D153:E153"/>
    <mergeCell ref="G153:H153"/>
    <mergeCell ref="J153:K153"/>
    <mergeCell ref="D154:E154"/>
    <mergeCell ref="G154:H154"/>
    <mergeCell ref="J154:K154"/>
    <mergeCell ref="D159:E159"/>
    <mergeCell ref="G159:H159"/>
    <mergeCell ref="J159:K159"/>
    <mergeCell ref="D160:E160"/>
    <mergeCell ref="G160:H160"/>
    <mergeCell ref="J160:K160"/>
    <mergeCell ref="D157:E157"/>
    <mergeCell ref="G157:H157"/>
    <mergeCell ref="J157:K157"/>
    <mergeCell ref="D158:E158"/>
    <mergeCell ref="G158:H158"/>
    <mergeCell ref="J158:K158"/>
    <mergeCell ref="D163:E163"/>
    <mergeCell ref="G163:H163"/>
    <mergeCell ref="J163:K163"/>
    <mergeCell ref="D164:E164"/>
    <mergeCell ref="G164:H164"/>
    <mergeCell ref="J164:K164"/>
    <mergeCell ref="D161:E161"/>
    <mergeCell ref="G161:H161"/>
    <mergeCell ref="J161:K161"/>
    <mergeCell ref="D162:E162"/>
    <mergeCell ref="G162:H162"/>
    <mergeCell ref="J162:K162"/>
    <mergeCell ref="D167:E167"/>
    <mergeCell ref="G167:H167"/>
    <mergeCell ref="J167:K167"/>
    <mergeCell ref="D168:E168"/>
    <mergeCell ref="G168:H168"/>
    <mergeCell ref="J168:K168"/>
    <mergeCell ref="D165:E165"/>
    <mergeCell ref="G165:H165"/>
    <mergeCell ref="J165:K165"/>
    <mergeCell ref="D166:E166"/>
    <mergeCell ref="G166:H166"/>
    <mergeCell ref="J166:K166"/>
    <mergeCell ref="D171:E171"/>
    <mergeCell ref="G171:H171"/>
    <mergeCell ref="J171:K171"/>
    <mergeCell ref="D172:E172"/>
    <mergeCell ref="G172:H172"/>
    <mergeCell ref="J172:K172"/>
    <mergeCell ref="D169:E169"/>
    <mergeCell ref="G169:H169"/>
    <mergeCell ref="J169:K169"/>
    <mergeCell ref="D170:E170"/>
    <mergeCell ref="G170:H170"/>
    <mergeCell ref="J170:K170"/>
    <mergeCell ref="D175:E175"/>
    <mergeCell ref="G175:H175"/>
    <mergeCell ref="J175:K175"/>
    <mergeCell ref="D176:E176"/>
    <mergeCell ref="G176:H176"/>
    <mergeCell ref="J176:K176"/>
    <mergeCell ref="D173:E173"/>
    <mergeCell ref="G173:H173"/>
    <mergeCell ref="J173:K173"/>
    <mergeCell ref="D174:E174"/>
    <mergeCell ref="G174:H174"/>
    <mergeCell ref="J174:K174"/>
    <mergeCell ref="D179:E179"/>
    <mergeCell ref="G179:H179"/>
    <mergeCell ref="J179:K179"/>
    <mergeCell ref="D180:E180"/>
    <mergeCell ref="G180:H180"/>
    <mergeCell ref="J180:K180"/>
    <mergeCell ref="D177:E177"/>
    <mergeCell ref="G177:H177"/>
    <mergeCell ref="J177:K177"/>
    <mergeCell ref="D178:E178"/>
    <mergeCell ref="G178:H178"/>
    <mergeCell ref="J178:K178"/>
    <mergeCell ref="D183:E183"/>
    <mergeCell ref="G183:H183"/>
    <mergeCell ref="J183:K183"/>
    <mergeCell ref="D184:E184"/>
    <mergeCell ref="G184:H184"/>
    <mergeCell ref="J184:K184"/>
    <mergeCell ref="D181:E181"/>
    <mergeCell ref="G181:H181"/>
    <mergeCell ref="J181:K181"/>
    <mergeCell ref="D182:E182"/>
    <mergeCell ref="G182:H182"/>
    <mergeCell ref="J182:K182"/>
    <mergeCell ref="G188:H188"/>
    <mergeCell ref="J188:K188"/>
    <mergeCell ref="G189:H189"/>
    <mergeCell ref="J189:K189"/>
    <mergeCell ref="G190:H190"/>
    <mergeCell ref="J190:K190"/>
    <mergeCell ref="G185:H185"/>
    <mergeCell ref="J185:K185"/>
    <mergeCell ref="G186:H186"/>
    <mergeCell ref="J186:K186"/>
    <mergeCell ref="G187:H187"/>
    <mergeCell ref="J187:K187"/>
  </mergeCells>
  <conditionalFormatting sqref="C5:AG5">
    <cfRule type="expression" dxfId="89" priority="9" stopIfTrue="1">
      <formula>OR((C6)=$D$64,(C6)=$D$65,(C6)=$D$66,(C6)=$D$67,(C6)=$D$68,(C6)=$D$69,(C6)=$D$70,(C6)=$D$71,(C6)=$D$72)</formula>
    </cfRule>
    <cfRule type="expression" dxfId="88" priority="21" stopIfTrue="1">
      <formula>IF(OR((C5)="S",(C5)="D"),1,0)</formula>
    </cfRule>
  </conditionalFormatting>
  <conditionalFormatting sqref="C21:AG29 C9:AG14">
    <cfRule type="expression" dxfId="87" priority="20" stopIfTrue="1">
      <formula>IF(OR((C$5)="S",(C$5)="D"),1,0)</formula>
    </cfRule>
  </conditionalFormatting>
  <conditionalFormatting sqref="C15:AG17">
    <cfRule type="expression" dxfId="86" priority="19" stopIfTrue="1">
      <formula>IF(OR((C$5)="S",(C$5)="D"),1,0)</formula>
    </cfRule>
  </conditionalFormatting>
  <conditionalFormatting sqref="C18:AG20">
    <cfRule type="expression" dxfId="85" priority="18" stopIfTrue="1">
      <formula>IF(OR((C$5)="S",(C$5)="D"),1,0)</formula>
    </cfRule>
  </conditionalFormatting>
  <conditionalFormatting sqref="C30:AG32">
    <cfRule type="expression" dxfId="84" priority="17" stopIfTrue="1">
      <formula>IF(OR((C$5)="S",(C$5)="D"),1,0)</formula>
    </cfRule>
  </conditionalFormatting>
  <conditionalFormatting sqref="C33:AG35">
    <cfRule type="expression" dxfId="83" priority="16" stopIfTrue="1">
      <formula>IF(OR((C$5)="S",(C$5)="D"),1,0)</formula>
    </cfRule>
  </conditionalFormatting>
  <conditionalFormatting sqref="C36:AG38">
    <cfRule type="expression" dxfId="82" priority="15" stopIfTrue="1">
      <formula>IF(OR((C$5)="S",(C$5)="D"),1,0)</formula>
    </cfRule>
  </conditionalFormatting>
  <conditionalFormatting sqref="C39:AG41">
    <cfRule type="expression" dxfId="81" priority="14" stopIfTrue="1">
      <formula>IF(OR((C$5)="S",(C$5)="D"),1,0)</formula>
    </cfRule>
  </conditionalFormatting>
  <conditionalFormatting sqref="C42:AG44">
    <cfRule type="expression" dxfId="80" priority="13" stopIfTrue="1">
      <formula>IF(OR((C$5)="S",(C$5)="D"),1,0)</formula>
    </cfRule>
  </conditionalFormatting>
  <conditionalFormatting sqref="C45:AG47">
    <cfRule type="expression" dxfId="79" priority="12" stopIfTrue="1">
      <formula>IF(OR((C$5)="S",(C$5)="D"),1,0)</formula>
    </cfRule>
  </conditionalFormatting>
  <conditionalFormatting sqref="C48:AG50">
    <cfRule type="expression" dxfId="78" priority="11" stopIfTrue="1">
      <formula>IF(OR((C$5)="S",(C$5)="D"),1,0)</formula>
    </cfRule>
  </conditionalFormatting>
  <conditionalFormatting sqref="C51:AG53">
    <cfRule type="expression" dxfId="77" priority="10" stopIfTrue="1">
      <formula>IF(OR((C$5)="S",(C$5)="D"),1,0)</formula>
    </cfRule>
  </conditionalFormatting>
  <conditionalFormatting sqref="C8:AG8">
    <cfRule type="expression" dxfId="76" priority="2" stopIfTrue="1">
      <formula>OR((C6)=$G$131,(C6)=$G$132,(C6)=$G$133,(C6)=$G$134,(C6)=$G$135,(C6)=$G$136,(C6)=$G$137,(C6)=$G$138)*(C6)=$G$139*(C6)=$G$140*(C6)=$G$140*(C6)=$G$141*(C6)=$G$142*(C6)=$G$143*(C6)=$G$144*(C6)=$G$145*(C6)=$G$146*(C6)=$G$147*(C6)=$G$147*(C6)=$G$148*(C6)=$G$149*(C6)=$G$150*(C6)=$G$151*(C6)=$G$152*(C6)=$G$153*(C6)=$G$154*(C6)=$G$155*(C6)=$G$156*(C6)=$G$157*(C6)=$G$158*(C6)=$G$159*(C6)=$G$160*(C6)=$G$161*(C6)=$G$162*(C6)=$G$163*(C6)=$G$164*(C6)=$G$165*(C6)=$G$166*(C6)=$G$167*(C6)=$G$168*(C6)=$G$169*(C6)=$G$170*(C6)=$G$171*(C6)=$G$172*(C6)=$G$173*(C6)=$G$174*(C6)=$G$175*(C6)=$G$176*(C6)=$G$177*(C6)=$G$178*(C6)=$G$179*(C6)=$G$180*(C6)=$G$181*(C6)=$G$182*(C6)=$G$183*(C6)=$G$184*(C6)=$G$185*(C6)=$G$186*(C6)=$G$187*(C6)=$G$188*(C6)=$G$189*(C6)=$G$190</formula>
    </cfRule>
    <cfRule type="expression" dxfId="75" priority="4" stopIfTrue="1">
      <formula>OR((C6)=$G$109,(C6)=$G$110,(C6)=$G$111,(C6)=$G$112,(C6)=$G$113,(C6)=$G$114,(C6)=$G$115,(C6)=$G$116,(C6)=$G$117,(C6)=$G$118,(C6)=$G$119,(C6)=$G$120,(C6)=$G$121,(C6)=$G$122,(C6)=$G$123,(C6)=$G$124)</formula>
    </cfRule>
    <cfRule type="expression" dxfId="74" priority="6" stopIfTrue="1">
      <formula>OR((C6)=$G$88,(C6)=$G$89,(C6)=$G$90,(C6)=$G$91,(C6)=$G$92,(C6)=$G$93,(C6)=$G$94,(C6)=$G$95,(C6)=$G$96,(C6)=$G$97,(C6)=$G$98,(C6)=$G$99,(C6)=$G$100,(C6)=$G$101,(C6)=$G$102,(C6)=$G$103)</formula>
    </cfRule>
    <cfRule type="expression" dxfId="73" priority="7" stopIfTrue="1">
      <formula>OR((C6)=$G$78,(C6)=$G$79,(C6)=$G$80,(C6)=$G$81,(C6)=$G$82,(C6)=$G$83,(C6)=$G$84)</formula>
    </cfRule>
    <cfRule type="expression" dxfId="72" priority="22" stopIfTrue="1">
      <formula>OR((C8)=$D$78,(C8)=$D$79,(C8)=$D$80,(C8)=$D$81,(C8)=$D$82,(C8)=$D$83,(C8)=$D$83,(C8)=$D$84)</formula>
    </cfRule>
    <cfRule type="expression" dxfId="71" priority="23" stopIfTrue="1">
      <formula>OR((C8)=$D$64,(C8)=$D$65,(C8)=$D$66,(C8)=$D$67,(C8)=$D$68,(C8)=$D$69,(C8)=$D$70,(C8)=$D$71,(C8)=$D$72)</formula>
    </cfRule>
    <cfRule type="expression" dxfId="70" priority="24" stopIfTrue="1">
      <formula>IF(OR((C6)="S",(C6)="D"),1,0)</formula>
    </cfRule>
  </conditionalFormatting>
  <conditionalFormatting sqref="C6:AG6">
    <cfRule type="expression" dxfId="69" priority="25" stopIfTrue="1">
      <formula>OR((C6)=$D$78,(C6)=$D$79,(C6)=$D$80,(C6)=$D$81,(C6)=$D$82,(C6)=$D$83,(C6)=$D$83,(C6)=$D$84)</formula>
    </cfRule>
    <cfRule type="expression" dxfId="68" priority="26" stopIfTrue="1">
      <formula>OR((C6)=$D$64,(C6)=$D$65,(C6)=$D$66,(C6)=$D$67,(C6)=$D$68,(C6)=$D$69,(C6)=$D$70,(C6)=$D$71,(C6)=$D$72)</formula>
    </cfRule>
    <cfRule type="expression" dxfId="67" priority="27" stopIfTrue="1">
      <formula>IF(OR((C5)="S",(C5)="D"),1,0)</formula>
    </cfRule>
  </conditionalFormatting>
  <conditionalFormatting sqref="C7:AG7">
    <cfRule type="expression" dxfId="66" priority="1" stopIfTrue="1">
      <formula>OR((C6)=$J$131,(C6)=$J$132,(C6)=$J$133,(C6)=$J$134,(C6)=$J$135,(C6)=$J$136,(C6)=$J$137,(C6)=$J$138)*(C6)=$J$139*(C6)=$J$140*(C6)=$J$140*(C6)=$J$141*(C6)=$J$142*(C6)=$J$143*(C6)=$J$144*(C6)=$J$145*(C6)=$J$146*(C6)=$J$147*(C6)=$J$147*(C6)=$J$148*(C6)=$J$149*(C6)=$J$150*(C6)=$J$151*(C6)=$J$152*(C6)=$J$153*(C6)=$J$154*(C6)=$J$155*(C6)=$J$156*(C6)=$J$157*(C6)=$J$158*(C6)=$J$159*(C6)=$J$160*(C6)=$J$161*(C6)=$J$162*(C6)=$J$163*(C6)=$J$164*(C6)=$J$165*(C6)=$J$166*(C6)=$J$167*(C6)=$J$168*(C6)=$J$169*(C6)=$J$170*(C6)=$J$171*(C6)=$J$172*(C6)=$J$173*(C6)=$J$174*(C6)=$J$175*(C6)=$J$176*(C6)=$J$177*(C6)=$J$178*(C6)=$J$179*(C6)=$J$180*(C6)=$J$181*(C6)=$J$182*(C6)=$J$183*(C6)=$J$184*(C6)=$J$185*(C6)=$J$186*(C6)=$J$187*(C6)=$J$188*(C6)=$J$189*(C6)=$J$190</formula>
    </cfRule>
    <cfRule type="expression" dxfId="65" priority="3" stopIfTrue="1">
      <formula>OR((C6)=$J$109,(C6)=$J$110,(C6)=$J$111,(C6)=$J$112,(C6)=$J$113,(C6)=$J$114,(C6)=$J$115,(C6)=$J$116,(C6)=$J$117,(C6)=$J$118,(C6)=$J$119,(C6)=$J$120,(C6)=$J$121,(C6)=$J$122,(C6)=$J$123,(C6)=$J$124,(C6)=$J$125)</formula>
    </cfRule>
    <cfRule type="expression" dxfId="64" priority="5" stopIfTrue="1">
      <formula>"OR((C6)=$J$88,(C6)=$J$89,(C6)=$J$90,(C6)=$J$91,(C6)=$J$92,(C6)=$J$93,(C6)=$J$94,(C6)=$J$95,(C6)=$J$96,(C6)=$J$97,(C6)=$J$98,(C6)=$J$99,(C6)=$J$100,(C6)=$J$101,(C6)=$J$102,(C6)=$J$103,(C6)=$J$104)"</formula>
    </cfRule>
    <cfRule type="expression" dxfId="63" priority="8" stopIfTrue="1">
      <formula>OR((C6)=$J$78,(C6)=$J$79,(C6)=$J$80,(C6)=$J$81,(C6)=$J$82,(C6)=$J$83,(C6)=$J$84)</formula>
    </cfRule>
    <cfRule type="expression" dxfId="62" priority="28" stopIfTrue="1">
      <formula>OR((C7)=$D$78,(C7)=$D$79,(C7)=$D$80,(C7)=$D$81,(C7)=$D$82,(C7)=$D$83,(C7)=$D$83,(C7)=$D$84)</formula>
    </cfRule>
    <cfRule type="expression" dxfId="61" priority="29" stopIfTrue="1">
      <formula>OR((C7)=$D$64,(C7)=$D$65,(C7)=$D$66,(C7)=$D$67,(C7)=$D$68,(C7)=$D$69,(C7)=$D$70,(C7)=$D$71,(C7)=$D$72)</formula>
    </cfRule>
    <cfRule type="expression" dxfId="60" priority="30" stopIfTrue="1">
      <formula>IF(OR((C6)="S",(C6)="D"),1,0)</formula>
    </cfRule>
  </conditionalFormatting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dimension ref="A2:AM190"/>
  <sheetViews>
    <sheetView topLeftCell="B1" workbookViewId="0">
      <selection sqref="A1:XFD1048576"/>
    </sheetView>
  </sheetViews>
  <sheetFormatPr baseColWidth="10" defaultColWidth="8.7265625" defaultRowHeight="14.5"/>
  <cols>
    <col min="1" max="1" width="10.81640625" bestFit="1" customWidth="1"/>
    <col min="2" max="2" width="11.54296875" bestFit="1" customWidth="1"/>
    <col min="3" max="32" width="5.453125" customWidth="1"/>
    <col min="33" max="33" width="5.453125" hidden="1" customWidth="1"/>
    <col min="35" max="36" width="5.453125" customWidth="1"/>
    <col min="37" max="38" width="5.453125" hidden="1" customWidth="1"/>
  </cols>
  <sheetData>
    <row r="2" spans="1:39">
      <c r="C2" s="15"/>
      <c r="D2" t="s">
        <v>39</v>
      </c>
      <c r="H2" s="19"/>
      <c r="I2" t="s">
        <v>40</v>
      </c>
    </row>
    <row r="3" spans="1:39">
      <c r="C3" s="18"/>
      <c r="D3" t="s">
        <v>38</v>
      </c>
      <c r="H3" s="20"/>
      <c r="I3" t="s">
        <v>41</v>
      </c>
    </row>
    <row r="4" spans="1:39">
      <c r="A4" s="5"/>
      <c r="B4" s="6">
        <f>DATE(Info!B$4,11,1)</f>
        <v>43405</v>
      </c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</row>
    <row r="5" spans="1:39">
      <c r="A5" s="5"/>
      <c r="B5" s="5"/>
      <c r="C5" s="9" t="str">
        <f>INDEX({"D";"L";"M";"M";"J";"V";"S"},WEEKDAY(C6))</f>
        <v>J</v>
      </c>
      <c r="D5" s="9" t="str">
        <f>INDEX({"D";"L";"M";"M";"J";"V";"S"},WEEKDAY(D6))</f>
        <v>V</v>
      </c>
      <c r="E5" s="9" t="str">
        <f>INDEX({"D";"L";"M";"M";"J";"V";"S"},WEEKDAY(E6))</f>
        <v>S</v>
      </c>
      <c r="F5" s="9" t="str">
        <f>INDEX({"D";"L";"M";"M";"J";"V";"S"},WEEKDAY(F6))</f>
        <v>D</v>
      </c>
      <c r="G5" s="9" t="str">
        <f>INDEX({"D";"L";"M";"M";"J";"V";"S"},WEEKDAY(G6))</f>
        <v>L</v>
      </c>
      <c r="H5" s="9" t="str">
        <f>INDEX({"D";"L";"M";"M";"J";"V";"S"},WEEKDAY(H6))</f>
        <v>M</v>
      </c>
      <c r="I5" s="9" t="str">
        <f>INDEX({"D";"L";"M";"M";"J";"V";"S"},WEEKDAY(I6))</f>
        <v>M</v>
      </c>
      <c r="J5" s="9" t="str">
        <f>INDEX({"D";"L";"M";"M";"J";"V";"S"},WEEKDAY(J6))</f>
        <v>J</v>
      </c>
      <c r="K5" s="9" t="str">
        <f>INDEX({"D";"L";"M";"M";"J";"V";"S"},WEEKDAY(K6))</f>
        <v>V</v>
      </c>
      <c r="L5" s="9" t="str">
        <f>INDEX({"D";"L";"M";"M";"J";"V";"S"},WEEKDAY(L6))</f>
        <v>S</v>
      </c>
      <c r="M5" s="9" t="str">
        <f>INDEX({"D";"L";"M";"M";"J";"V";"S"},WEEKDAY(M6))</f>
        <v>D</v>
      </c>
      <c r="N5" s="9" t="str">
        <f>INDEX({"D";"L";"M";"M";"J";"V";"S"},WEEKDAY(N6))</f>
        <v>L</v>
      </c>
      <c r="O5" s="9" t="str">
        <f>INDEX({"D";"L";"M";"M";"J";"V";"S"},WEEKDAY(O6))</f>
        <v>M</v>
      </c>
      <c r="P5" s="9" t="str">
        <f>INDEX({"D";"L";"M";"M";"J";"V";"S"},WEEKDAY(P6))</f>
        <v>M</v>
      </c>
      <c r="Q5" s="9" t="str">
        <f>INDEX({"D";"L";"M";"M";"J";"V";"S"},WEEKDAY(Q6))</f>
        <v>J</v>
      </c>
      <c r="R5" s="9" t="str">
        <f>INDEX({"D";"L";"M";"M";"J";"V";"S"},WEEKDAY(R6))</f>
        <v>V</v>
      </c>
      <c r="S5" s="9" t="str">
        <f>INDEX({"D";"L";"M";"M";"J";"V";"S"},WEEKDAY(S6))</f>
        <v>S</v>
      </c>
      <c r="T5" s="9" t="str">
        <f>INDEX({"D";"L";"M";"M";"J";"V";"S"},WEEKDAY(T6))</f>
        <v>D</v>
      </c>
      <c r="U5" s="9" t="str">
        <f>INDEX({"D";"L";"M";"M";"J";"V";"S"},WEEKDAY(U6))</f>
        <v>L</v>
      </c>
      <c r="V5" s="9" t="str">
        <f>INDEX({"D";"L";"M";"M";"J";"V";"S"},WEEKDAY(V6))</f>
        <v>M</v>
      </c>
      <c r="W5" s="9" t="str">
        <f>INDEX({"D";"L";"M";"M";"J";"V";"S"},WEEKDAY(W6))</f>
        <v>M</v>
      </c>
      <c r="X5" s="9" t="str">
        <f>INDEX({"D";"L";"M";"M";"J";"V";"S"},WEEKDAY(X6))</f>
        <v>J</v>
      </c>
      <c r="Y5" s="9" t="str">
        <f>INDEX({"D";"L";"M";"M";"J";"V";"S"},WEEKDAY(Y6))</f>
        <v>V</v>
      </c>
      <c r="Z5" s="9" t="str">
        <f>INDEX({"D";"L";"M";"M";"J";"V";"S"},WEEKDAY(Z6))</f>
        <v>S</v>
      </c>
      <c r="AA5" s="9" t="str">
        <f>INDEX({"D";"L";"M";"M";"J";"V";"S"},WEEKDAY(AA6))</f>
        <v>D</v>
      </c>
      <c r="AB5" s="9" t="str">
        <f>INDEX({"D";"L";"M";"M";"J";"V";"S"},WEEKDAY(AB6))</f>
        <v>L</v>
      </c>
      <c r="AC5" s="9" t="str">
        <f>INDEX({"D";"L";"M";"M";"J";"V";"S"},WEEKDAY(AC6))</f>
        <v>M</v>
      </c>
      <c r="AD5" s="9" t="str">
        <f>INDEX({"D";"L";"M";"M";"J";"V";"S"},WEEKDAY(AD6))</f>
        <v>M</v>
      </c>
      <c r="AE5" s="9" t="str">
        <f>INDEX({"D";"L";"M";"M";"J";"V";"S"},WEEKDAY(AE6))</f>
        <v>J</v>
      </c>
      <c r="AF5" s="9" t="str">
        <f>INDEX({"D";"L";"M";"M";"J";"V";"S"},WEEKDAY(AF6))</f>
        <v>V</v>
      </c>
      <c r="AG5" s="9" t="str">
        <f>INDEX({"D";"L";"M";"M";"J";"V";"S"},WEEKDAY(AG6))</f>
        <v>S</v>
      </c>
      <c r="AH5" s="5" t="s">
        <v>17</v>
      </c>
      <c r="AI5" s="5"/>
      <c r="AJ5" s="5"/>
      <c r="AK5" s="5"/>
      <c r="AL5" s="5"/>
      <c r="AM5" s="5"/>
    </row>
    <row r="6" spans="1:39">
      <c r="A6" s="5"/>
      <c r="B6" s="5"/>
      <c r="C6" s="8">
        <f>B4</f>
        <v>43405</v>
      </c>
      <c r="D6" s="8">
        <f>C6+1</f>
        <v>43406</v>
      </c>
      <c r="E6" s="8">
        <f t="shared" ref="E6:AG6" si="0">D6+1</f>
        <v>43407</v>
      </c>
      <c r="F6" s="8">
        <f t="shared" si="0"/>
        <v>43408</v>
      </c>
      <c r="G6" s="8">
        <f t="shared" si="0"/>
        <v>43409</v>
      </c>
      <c r="H6" s="8">
        <f t="shared" si="0"/>
        <v>43410</v>
      </c>
      <c r="I6" s="8">
        <f t="shared" si="0"/>
        <v>43411</v>
      </c>
      <c r="J6" s="8">
        <f t="shared" si="0"/>
        <v>43412</v>
      </c>
      <c r="K6" s="8">
        <f t="shared" si="0"/>
        <v>43413</v>
      </c>
      <c r="L6" s="8">
        <f t="shared" si="0"/>
        <v>43414</v>
      </c>
      <c r="M6" s="8">
        <f t="shared" si="0"/>
        <v>43415</v>
      </c>
      <c r="N6" s="8">
        <f t="shared" si="0"/>
        <v>43416</v>
      </c>
      <c r="O6" s="8">
        <f t="shared" si="0"/>
        <v>43417</v>
      </c>
      <c r="P6" s="8">
        <f t="shared" si="0"/>
        <v>43418</v>
      </c>
      <c r="Q6" s="8">
        <f t="shared" si="0"/>
        <v>43419</v>
      </c>
      <c r="R6" s="8">
        <f t="shared" si="0"/>
        <v>43420</v>
      </c>
      <c r="S6" s="8">
        <f t="shared" si="0"/>
        <v>43421</v>
      </c>
      <c r="T6" s="8">
        <f t="shared" si="0"/>
        <v>43422</v>
      </c>
      <c r="U6" s="8">
        <f t="shared" si="0"/>
        <v>43423</v>
      </c>
      <c r="V6" s="8">
        <f t="shared" si="0"/>
        <v>43424</v>
      </c>
      <c r="W6" s="8">
        <f t="shared" si="0"/>
        <v>43425</v>
      </c>
      <c r="X6" s="8">
        <f t="shared" si="0"/>
        <v>43426</v>
      </c>
      <c r="Y6" s="8">
        <f t="shared" si="0"/>
        <v>43427</v>
      </c>
      <c r="Z6" s="8">
        <f t="shared" si="0"/>
        <v>43428</v>
      </c>
      <c r="AA6" s="8">
        <f t="shared" si="0"/>
        <v>43429</v>
      </c>
      <c r="AB6" s="8">
        <f t="shared" si="0"/>
        <v>43430</v>
      </c>
      <c r="AC6" s="8">
        <f t="shared" si="0"/>
        <v>43431</v>
      </c>
      <c r="AD6" s="8">
        <f t="shared" si="0"/>
        <v>43432</v>
      </c>
      <c r="AE6" s="8">
        <f t="shared" si="0"/>
        <v>43433</v>
      </c>
      <c r="AF6" s="8">
        <f t="shared" si="0"/>
        <v>43434</v>
      </c>
      <c r="AG6" s="8">
        <f t="shared" si="0"/>
        <v>43435</v>
      </c>
      <c r="AH6" s="5"/>
      <c r="AI6" s="5"/>
      <c r="AJ6" s="5"/>
      <c r="AK6" s="5"/>
      <c r="AL6" s="5"/>
      <c r="AM6" s="5"/>
    </row>
    <row r="7" spans="1:39" ht="6" customHeight="1">
      <c r="A7" s="5"/>
      <c r="B7" s="5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5"/>
      <c r="AI7" s="5"/>
      <c r="AJ7" s="5"/>
      <c r="AK7" s="5"/>
      <c r="AL7" s="5"/>
      <c r="AM7" s="5"/>
    </row>
    <row r="8" spans="1:39" ht="6" customHeight="1">
      <c r="A8" s="5"/>
      <c r="B8" s="5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5"/>
      <c r="AI8" s="5"/>
      <c r="AJ8" s="5"/>
      <c r="AK8" s="5"/>
      <c r="AL8" s="5"/>
      <c r="AM8" s="5"/>
    </row>
    <row r="9" spans="1:39">
      <c r="A9" s="9" t="s">
        <v>18</v>
      </c>
      <c r="B9" s="33" t="s">
        <v>24</v>
      </c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33">
        <f>AL9+AL10+AL11</f>
        <v>0</v>
      </c>
      <c r="AI9" s="5" t="s">
        <v>21</v>
      </c>
      <c r="AJ9" s="5">
        <f>COUNTIF(C9:AG11,"P")</f>
        <v>0</v>
      </c>
      <c r="AK9" s="5">
        <f>VLOOKUP(B9,Données!B$7:E25,2,FALSE)</f>
        <v>16</v>
      </c>
      <c r="AL9" s="5">
        <f>AJ9*AK9</f>
        <v>0</v>
      </c>
      <c r="AM9" s="5"/>
    </row>
    <row r="10" spans="1:39">
      <c r="A10" s="9" t="s">
        <v>19</v>
      </c>
      <c r="B10" s="33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33"/>
      <c r="AI10" s="5" t="s">
        <v>22</v>
      </c>
      <c r="AJ10" s="5">
        <f>COUNTIF(C9:AG11,"G")</f>
        <v>0</v>
      </c>
      <c r="AK10" s="5">
        <f>VLOOKUP(B9,Données!B$7:E25,4,FALSE)</f>
        <v>25</v>
      </c>
      <c r="AL10" s="5">
        <f t="shared" ref="AL10:AL11" si="1">AJ10*AK10</f>
        <v>0</v>
      </c>
      <c r="AM10" s="5"/>
    </row>
    <row r="11" spans="1:39" ht="15" thickBot="1">
      <c r="A11" s="11" t="s">
        <v>20</v>
      </c>
      <c r="B11" s="34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34"/>
      <c r="AI11" s="5" t="s">
        <v>23</v>
      </c>
      <c r="AJ11" s="5">
        <f>COUNTIF(C9:AG11,"V")</f>
        <v>0</v>
      </c>
      <c r="AK11" s="5">
        <f>VLOOKUP(B9,Données!B$7:E25,3,FALSE)</f>
        <v>13</v>
      </c>
      <c r="AL11" s="5">
        <f t="shared" si="1"/>
        <v>0</v>
      </c>
      <c r="AM11" s="5"/>
    </row>
    <row r="12" spans="1:39">
      <c r="A12" s="13" t="s">
        <v>18</v>
      </c>
      <c r="B12" s="32" t="s">
        <v>25</v>
      </c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32">
        <f>AL12+AL13+AL14</f>
        <v>0</v>
      </c>
      <c r="AI12" s="5" t="s">
        <v>21</v>
      </c>
      <c r="AJ12" s="5">
        <f>COUNTIF(C12:AG14,"P")</f>
        <v>0</v>
      </c>
      <c r="AK12" s="5">
        <f>VLOOKUP(B12,Données!B$7:E25,2,FALSE)</f>
        <v>17</v>
      </c>
      <c r="AL12" s="5">
        <f>AJ12*AK12</f>
        <v>0</v>
      </c>
      <c r="AM12" s="5"/>
    </row>
    <row r="13" spans="1:39">
      <c r="A13" s="9" t="s">
        <v>19</v>
      </c>
      <c r="B13" s="33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33"/>
      <c r="AI13" s="5" t="s">
        <v>22</v>
      </c>
      <c r="AJ13" s="5">
        <f>COUNTIF(C12:AG14,"G")</f>
        <v>0</v>
      </c>
      <c r="AK13" s="5">
        <f>VLOOKUP(B12,Données!B$7:E28,3,FALSE)</f>
        <v>14</v>
      </c>
      <c r="AL13" s="5">
        <f t="shared" ref="AL13:AL14" si="2">AJ13*AK13</f>
        <v>0</v>
      </c>
      <c r="AM13" s="5"/>
    </row>
    <row r="14" spans="1:39" ht="15" thickBot="1">
      <c r="A14" s="11" t="s">
        <v>20</v>
      </c>
      <c r="B14" s="34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34"/>
      <c r="AI14" s="5" t="s">
        <v>23</v>
      </c>
      <c r="AJ14" s="5">
        <f>COUNTIF(C12:AG14,"V")</f>
        <v>0</v>
      </c>
      <c r="AK14" s="5">
        <f>VLOOKUP(B12,Données!B$7:E28,4,FALSE)</f>
        <v>20</v>
      </c>
      <c r="AL14" s="5">
        <f t="shared" si="2"/>
        <v>0</v>
      </c>
      <c r="AM14" s="5"/>
    </row>
    <row r="15" spans="1:39">
      <c r="A15" s="13" t="s">
        <v>18</v>
      </c>
      <c r="B15" s="32" t="s">
        <v>26</v>
      </c>
      <c r="C15" s="13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32">
        <f>AL12+AL13+AL14</f>
        <v>0</v>
      </c>
      <c r="AI15" s="5" t="s">
        <v>21</v>
      </c>
      <c r="AJ15" s="5">
        <f>COUNTIF(C15:AG17,"P")</f>
        <v>0</v>
      </c>
      <c r="AK15" s="5">
        <f>VLOOKUP(B15,Données!B$7:E31,2,FALSE)</f>
        <v>16</v>
      </c>
      <c r="AL15" s="5">
        <f>AJ15*AK15</f>
        <v>0</v>
      </c>
      <c r="AM15" s="5"/>
    </row>
    <row r="16" spans="1:39">
      <c r="A16" s="9" t="s">
        <v>19</v>
      </c>
      <c r="B16" s="33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33"/>
      <c r="AI16" s="5" t="s">
        <v>22</v>
      </c>
      <c r="AJ16" s="5">
        <f>COUNTIF(C15:AG17,"G")</f>
        <v>0</v>
      </c>
      <c r="AK16" s="5">
        <f>VLOOKUP(B15,Données!B$7:E31,3,FALSE)</f>
        <v>12</v>
      </c>
      <c r="AL16" s="5">
        <f>AJ16*AK16</f>
        <v>0</v>
      </c>
      <c r="AM16" s="5"/>
    </row>
    <row r="17" spans="1:39" ht="15" thickBot="1">
      <c r="A17" s="11" t="s">
        <v>20</v>
      </c>
      <c r="B17" s="34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34"/>
      <c r="AI17" s="5" t="s">
        <v>23</v>
      </c>
      <c r="AJ17" s="5">
        <f>COUNTIF(C15:AG17,"V")</f>
        <v>0</v>
      </c>
      <c r="AK17" s="5">
        <f>VLOOKUP(B15,Données!B$7:E31,4,FALSE)</f>
        <v>23</v>
      </c>
      <c r="AL17" s="5">
        <f>AJ17*AK17</f>
        <v>0</v>
      </c>
      <c r="AM17" s="5"/>
    </row>
    <row r="18" spans="1:39">
      <c r="A18" s="13" t="s">
        <v>18</v>
      </c>
      <c r="B18" s="32" t="s">
        <v>27</v>
      </c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32">
        <f>AL12+AL13+AL14</f>
        <v>0</v>
      </c>
      <c r="AI18" s="5" t="s">
        <v>21</v>
      </c>
      <c r="AJ18" s="5">
        <f>COUNTIF(C18:AG20,"P")</f>
        <v>0</v>
      </c>
      <c r="AK18" s="5">
        <f>VLOOKUP(B18,Données!B$7:E31,2,FALSE)</f>
        <v>17</v>
      </c>
      <c r="AL18" s="5">
        <f t="shared" ref="AL18" si="3">AJ18*AK18</f>
        <v>0</v>
      </c>
      <c r="AM18" s="5"/>
    </row>
    <row r="19" spans="1:39">
      <c r="A19" s="9" t="s">
        <v>19</v>
      </c>
      <c r="B19" s="33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33"/>
      <c r="AI19" s="5" t="s">
        <v>22</v>
      </c>
      <c r="AJ19" s="5">
        <f>COUNTIF(C18:AG20,"G")</f>
        <v>0</v>
      </c>
      <c r="AK19" s="5">
        <f>VLOOKUP(B18,Données!B$7:E34,3,FALSE)</f>
        <v>18</v>
      </c>
      <c r="AL19" s="5">
        <f>AJ19*AK19</f>
        <v>0</v>
      </c>
      <c r="AM19" s="5"/>
    </row>
    <row r="20" spans="1:39" ht="15" thickBot="1">
      <c r="A20" s="11" t="s">
        <v>20</v>
      </c>
      <c r="B20" s="34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34"/>
      <c r="AI20" s="5" t="s">
        <v>23</v>
      </c>
      <c r="AJ20" s="5">
        <f>COUNTIF(C18:AG20,"V")</f>
        <v>0</v>
      </c>
      <c r="AK20" s="5">
        <f>VLOOKUP(B18,Données!B$7:E34,4,FALSE)</f>
        <v>19</v>
      </c>
      <c r="AL20" s="5">
        <f t="shared" ref="AL20" si="4">AJ20*AK20</f>
        <v>0</v>
      </c>
      <c r="AM20" s="5"/>
    </row>
    <row r="21" spans="1:39">
      <c r="A21" s="13" t="s">
        <v>18</v>
      </c>
      <c r="B21" s="32" t="s">
        <v>28</v>
      </c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32">
        <f>AL15+AL16+AL18</f>
        <v>0</v>
      </c>
      <c r="AI21" s="5" t="s">
        <v>21</v>
      </c>
      <c r="AJ21" s="5">
        <f>COUNTIF(C27:AG29,"P")</f>
        <v>0</v>
      </c>
      <c r="AK21" s="5">
        <f>VLOOKUP(B21,Données!B$7:E37,2,FALSE)</f>
        <v>17</v>
      </c>
      <c r="AL21" s="5">
        <f>AJ21*AK21</f>
        <v>0</v>
      </c>
      <c r="AM21" s="5"/>
    </row>
    <row r="22" spans="1:39">
      <c r="A22" s="9" t="s">
        <v>19</v>
      </c>
      <c r="B22" s="33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  <c r="AF22" s="9"/>
      <c r="AG22" s="9"/>
      <c r="AH22" s="33"/>
      <c r="AI22" s="5" t="s">
        <v>22</v>
      </c>
      <c r="AJ22" s="5">
        <f>COUNTIF(C27:AG29,"G")</f>
        <v>0</v>
      </c>
      <c r="AK22" s="5">
        <f>VLOOKUP(B21,Données!B$7:E37,3,FALSE)</f>
        <v>5</v>
      </c>
      <c r="AL22" s="5">
        <f t="shared" ref="AL22:AL53" si="5">AJ22*AK22</f>
        <v>0</v>
      </c>
      <c r="AM22" s="5"/>
    </row>
    <row r="23" spans="1:39" ht="15" thickBot="1">
      <c r="A23" s="11" t="s">
        <v>20</v>
      </c>
      <c r="B23" s="34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34"/>
      <c r="AI23" s="5" t="s">
        <v>23</v>
      </c>
      <c r="AJ23" s="5">
        <f>COUNTIF(C27:AG29,"V")</f>
        <v>0</v>
      </c>
      <c r="AK23" s="5">
        <f>VLOOKUP(B21,Données!B$7:E37,4,FALSE)</f>
        <v>0</v>
      </c>
      <c r="AL23" s="5">
        <f t="shared" si="5"/>
        <v>0</v>
      </c>
      <c r="AM23" s="5"/>
    </row>
    <row r="24" spans="1:39">
      <c r="A24" s="13" t="s">
        <v>18</v>
      </c>
      <c r="B24" s="32" t="s">
        <v>30</v>
      </c>
      <c r="C24" s="13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32">
        <f>AL19+AL20+AL21</f>
        <v>0</v>
      </c>
      <c r="AI24" s="5" t="s">
        <v>21</v>
      </c>
      <c r="AJ24" s="5">
        <f>COUNTIF(C24:AG26,"P")</f>
        <v>0</v>
      </c>
      <c r="AK24" s="5">
        <f>VLOOKUP(B24,Données!B$7:E38,2,FALSE)</f>
        <v>17</v>
      </c>
      <c r="AL24" s="5">
        <f t="shared" si="5"/>
        <v>0</v>
      </c>
      <c r="AM24" s="5"/>
    </row>
    <row r="25" spans="1:39">
      <c r="A25" s="9" t="s">
        <v>19</v>
      </c>
      <c r="B25" s="33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  <c r="AF25" s="9"/>
      <c r="AG25" s="9"/>
      <c r="AH25" s="33"/>
      <c r="AI25" s="5" t="s">
        <v>22</v>
      </c>
      <c r="AJ25" s="5">
        <f>COUNTIF(C24:AG26,"G")</f>
        <v>0</v>
      </c>
      <c r="AK25" s="5">
        <f>VLOOKUP(B24,Données!B$7:E39,3,FALSE)</f>
        <v>0</v>
      </c>
      <c r="AL25" s="5">
        <f t="shared" si="5"/>
        <v>0</v>
      </c>
    </row>
    <row r="26" spans="1:39" ht="15" thickBot="1">
      <c r="A26" s="11" t="s">
        <v>20</v>
      </c>
      <c r="B26" s="34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34"/>
      <c r="AI26" s="5" t="s">
        <v>23</v>
      </c>
      <c r="AJ26" s="5">
        <f>COUNTIF(C24:AG26,"V")</f>
        <v>0</v>
      </c>
      <c r="AK26" s="5">
        <f>VLOOKUP(B$24,Données!B$7:E40,4,FALSE)</f>
        <v>0</v>
      </c>
      <c r="AL26" s="5">
        <f t="shared" si="5"/>
        <v>0</v>
      </c>
    </row>
    <row r="27" spans="1:39">
      <c r="A27" s="13" t="s">
        <v>18</v>
      </c>
      <c r="B27" s="32" t="s">
        <v>31</v>
      </c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32">
        <f>AL21+AL22+AL23</f>
        <v>0</v>
      </c>
      <c r="AI27" s="5" t="s">
        <v>21</v>
      </c>
      <c r="AJ27" s="5">
        <f>COUNTIF(C27:AG29,"P")</f>
        <v>0</v>
      </c>
      <c r="AK27" s="5">
        <f>VLOOKUP(B$27,Données!B$7:E41,2,FALSE)</f>
        <v>0</v>
      </c>
      <c r="AL27" s="5">
        <f t="shared" si="5"/>
        <v>0</v>
      </c>
    </row>
    <row r="28" spans="1:39">
      <c r="A28" s="9" t="s">
        <v>19</v>
      </c>
      <c r="B28" s="33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9"/>
      <c r="AH28" s="33"/>
      <c r="AI28" s="5" t="s">
        <v>22</v>
      </c>
      <c r="AJ28" s="5">
        <f>COUNTIF(C27:AG29,"G")</f>
        <v>0</v>
      </c>
      <c r="AK28" s="5">
        <f>VLOOKUP(B$27,Données!B$7:E42,3,FALSE)</f>
        <v>0</v>
      </c>
      <c r="AL28" s="5">
        <f t="shared" si="5"/>
        <v>0</v>
      </c>
    </row>
    <row r="29" spans="1:39" ht="15" thickBot="1">
      <c r="A29" s="11" t="s">
        <v>20</v>
      </c>
      <c r="B29" s="34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34"/>
      <c r="AI29" s="5" t="s">
        <v>23</v>
      </c>
      <c r="AJ29" s="5">
        <f>COUNTIF(C27:AG29,"V")</f>
        <v>0</v>
      </c>
      <c r="AK29" s="5">
        <f>VLOOKUP(B$27,Données!B$7:E43,4,FALSE)</f>
        <v>0</v>
      </c>
      <c r="AL29" s="5">
        <f t="shared" si="5"/>
        <v>0</v>
      </c>
    </row>
    <row r="30" spans="1:39">
      <c r="A30" s="13" t="s">
        <v>18</v>
      </c>
      <c r="B30" s="32" t="s">
        <v>32</v>
      </c>
      <c r="C30" s="13"/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32">
        <f>AL24+AL25+AL26</f>
        <v>0</v>
      </c>
      <c r="AI30" s="5" t="s">
        <v>21</v>
      </c>
      <c r="AJ30" s="5">
        <f>COUNTIF(C30:AG32,"P")</f>
        <v>0</v>
      </c>
      <c r="AK30" s="5">
        <f>VLOOKUP(B$27,Données!B$7:E44,2,FALSE)</f>
        <v>0</v>
      </c>
      <c r="AL30" s="5">
        <f t="shared" si="5"/>
        <v>0</v>
      </c>
    </row>
    <row r="31" spans="1:39">
      <c r="A31" s="9" t="s">
        <v>19</v>
      </c>
      <c r="B31" s="33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9"/>
      <c r="AE31" s="9"/>
      <c r="AF31" s="9"/>
      <c r="AG31" s="9"/>
      <c r="AH31" s="33"/>
      <c r="AI31" s="5" t="s">
        <v>22</v>
      </c>
      <c r="AJ31" s="5">
        <f>COUNTIF(C30:AG32,"G")</f>
        <v>0</v>
      </c>
      <c r="AK31" s="5">
        <f>VLOOKUP(B$27,Données!B$7:E45,3,FALSE)</f>
        <v>0</v>
      </c>
      <c r="AL31" s="5">
        <f t="shared" si="5"/>
        <v>0</v>
      </c>
    </row>
    <row r="32" spans="1:39" ht="15" thickBot="1">
      <c r="A32" s="11" t="s">
        <v>20</v>
      </c>
      <c r="B32" s="34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34"/>
      <c r="AI32" s="5" t="s">
        <v>23</v>
      </c>
      <c r="AJ32" s="5">
        <f>COUNTIF(C30:AG32,"V")</f>
        <v>0</v>
      </c>
      <c r="AK32" s="5">
        <f>VLOOKUP(B$27,Données!B$7:E46,4,FALSE)</f>
        <v>0</v>
      </c>
      <c r="AL32" s="5">
        <f t="shared" si="5"/>
        <v>0</v>
      </c>
    </row>
    <row r="33" spans="1:38">
      <c r="A33" s="13" t="s">
        <v>18</v>
      </c>
      <c r="B33" s="32" t="s">
        <v>33</v>
      </c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32">
        <f>AL27+AL28+AL29</f>
        <v>0</v>
      </c>
      <c r="AI33" s="5" t="s">
        <v>21</v>
      </c>
      <c r="AJ33" s="5">
        <f>COUNTIF(C33:AG35,"P")</f>
        <v>0</v>
      </c>
      <c r="AK33" s="5">
        <f>VLOOKUP(B$27,Données!B$7:E47,2,FALSE)</f>
        <v>0</v>
      </c>
      <c r="AL33" s="5">
        <f t="shared" si="5"/>
        <v>0</v>
      </c>
    </row>
    <row r="34" spans="1:38">
      <c r="A34" s="9" t="s">
        <v>19</v>
      </c>
      <c r="B34" s="33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9"/>
      <c r="AC34" s="9"/>
      <c r="AD34" s="9"/>
      <c r="AE34" s="9"/>
      <c r="AF34" s="9"/>
      <c r="AG34" s="9"/>
      <c r="AH34" s="33"/>
      <c r="AI34" s="5" t="s">
        <v>22</v>
      </c>
      <c r="AJ34" s="5">
        <f>COUNTIF(C33:AG35,"G")</f>
        <v>0</v>
      </c>
      <c r="AK34" s="5">
        <f>VLOOKUP(B$27,Données!B$7:E48,3,FALSE)</f>
        <v>0</v>
      </c>
      <c r="AL34" s="5">
        <f t="shared" si="5"/>
        <v>0</v>
      </c>
    </row>
    <row r="35" spans="1:38" ht="15" thickBot="1">
      <c r="A35" s="11" t="s">
        <v>20</v>
      </c>
      <c r="B35" s="34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34"/>
      <c r="AI35" s="5" t="s">
        <v>23</v>
      </c>
      <c r="AJ35" s="5">
        <f>COUNTIF(C33:AG35,"V")</f>
        <v>0</v>
      </c>
      <c r="AK35" s="5">
        <f>VLOOKUP(B$27,Données!B$7:E49,4,FALSE)</f>
        <v>0</v>
      </c>
      <c r="AL35" s="5">
        <f t="shared" si="5"/>
        <v>0</v>
      </c>
    </row>
    <row r="36" spans="1:38">
      <c r="A36" s="13" t="s">
        <v>18</v>
      </c>
      <c r="B36" s="32" t="s">
        <v>34</v>
      </c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32">
        <f>AL30+AL31+AL32</f>
        <v>0</v>
      </c>
      <c r="AI36" s="5" t="s">
        <v>21</v>
      </c>
      <c r="AJ36" s="5">
        <f>COUNTIF(C36:AG38,"P")</f>
        <v>0</v>
      </c>
      <c r="AK36" s="5">
        <f>VLOOKUP(B$27,Données!B$7:E50,2,FALSE)</f>
        <v>0</v>
      </c>
      <c r="AL36" s="5">
        <f t="shared" si="5"/>
        <v>0</v>
      </c>
    </row>
    <row r="37" spans="1:38">
      <c r="A37" s="9" t="s">
        <v>19</v>
      </c>
      <c r="B37" s="33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9"/>
      <c r="AC37" s="9"/>
      <c r="AD37" s="9"/>
      <c r="AE37" s="9"/>
      <c r="AF37" s="9"/>
      <c r="AG37" s="9"/>
      <c r="AH37" s="33"/>
      <c r="AI37" s="5" t="s">
        <v>22</v>
      </c>
      <c r="AJ37" s="5">
        <f>COUNTIF(C36:AG38,"G")</f>
        <v>0</v>
      </c>
      <c r="AK37" s="5">
        <f>VLOOKUP(B$27,Données!B$7:E51,3,FALSE)</f>
        <v>0</v>
      </c>
      <c r="AL37" s="5">
        <f t="shared" si="5"/>
        <v>0</v>
      </c>
    </row>
    <row r="38" spans="1:38" ht="15" thickBot="1">
      <c r="A38" s="11" t="s">
        <v>20</v>
      </c>
      <c r="B38" s="34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34"/>
      <c r="AI38" s="5" t="s">
        <v>23</v>
      </c>
      <c r="AJ38" s="5">
        <f>COUNTIF(C36:AG38,"V")</f>
        <v>0</v>
      </c>
      <c r="AK38" s="5">
        <f>VLOOKUP(B$27,Données!B$7:E52,4,FALSE)</f>
        <v>0</v>
      </c>
      <c r="AL38" s="5">
        <f t="shared" si="5"/>
        <v>0</v>
      </c>
    </row>
    <row r="39" spans="1:38">
      <c r="A39" s="13" t="s">
        <v>18</v>
      </c>
      <c r="B39" s="32" t="s">
        <v>29</v>
      </c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32">
        <f>AL33+AL34+AL35</f>
        <v>0</v>
      </c>
      <c r="AI39" s="5" t="s">
        <v>21</v>
      </c>
      <c r="AJ39" s="5">
        <f>COUNTIF(C39:AG41,"P")</f>
        <v>0</v>
      </c>
      <c r="AK39" s="5">
        <f>VLOOKUP(B$27,Données!B$7:E53,2,FALSE)</f>
        <v>0</v>
      </c>
      <c r="AL39" s="5">
        <f t="shared" si="5"/>
        <v>0</v>
      </c>
    </row>
    <row r="40" spans="1:38">
      <c r="A40" s="9" t="s">
        <v>19</v>
      </c>
      <c r="B40" s="33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  <c r="AA40" s="9"/>
      <c r="AB40" s="9"/>
      <c r="AC40" s="9"/>
      <c r="AD40" s="9"/>
      <c r="AE40" s="9"/>
      <c r="AF40" s="9"/>
      <c r="AG40" s="9"/>
      <c r="AH40" s="33"/>
      <c r="AI40" s="5" t="s">
        <v>22</v>
      </c>
      <c r="AJ40" s="5">
        <f>COUNTIF(C39:AG41,"G")</f>
        <v>0</v>
      </c>
      <c r="AK40" s="5">
        <f>VLOOKUP(B$27,Données!B$7:E54,3,FALSE)</f>
        <v>0</v>
      </c>
      <c r="AL40" s="5">
        <f t="shared" si="5"/>
        <v>0</v>
      </c>
    </row>
    <row r="41" spans="1:38" ht="15" thickBot="1">
      <c r="A41" s="11" t="s">
        <v>20</v>
      </c>
      <c r="B41" s="34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  <c r="AH41" s="34"/>
      <c r="AI41" s="5" t="s">
        <v>23</v>
      </c>
      <c r="AJ41" s="5">
        <f>COUNTIF(C39:AG41,"V")</f>
        <v>0</v>
      </c>
      <c r="AK41" s="5">
        <f>VLOOKUP(B$27,Données!B$7:E55,4,FALSE)</f>
        <v>0</v>
      </c>
      <c r="AL41" s="5">
        <f t="shared" si="5"/>
        <v>0</v>
      </c>
    </row>
    <row r="42" spans="1:38">
      <c r="A42" s="13" t="s">
        <v>18</v>
      </c>
      <c r="B42" s="32" t="s">
        <v>16</v>
      </c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32">
        <f>AL36+AL37+AL38</f>
        <v>0</v>
      </c>
      <c r="AI42" s="5" t="s">
        <v>21</v>
      </c>
      <c r="AJ42" s="5">
        <f>COUNTIF(C42:AG44,"P")</f>
        <v>0</v>
      </c>
      <c r="AK42" s="5">
        <f>VLOOKUP(B$27,Données!B$7:E56,2,FALSE)</f>
        <v>0</v>
      </c>
      <c r="AL42" s="5">
        <f t="shared" si="5"/>
        <v>0</v>
      </c>
    </row>
    <row r="43" spans="1:38">
      <c r="A43" s="9" t="s">
        <v>19</v>
      </c>
      <c r="B43" s="33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  <c r="AA43" s="9"/>
      <c r="AB43" s="9"/>
      <c r="AC43" s="9"/>
      <c r="AD43" s="9"/>
      <c r="AE43" s="9"/>
      <c r="AF43" s="9"/>
      <c r="AG43" s="9"/>
      <c r="AH43" s="33"/>
      <c r="AI43" s="5" t="s">
        <v>22</v>
      </c>
      <c r="AJ43" s="5">
        <f>COUNTIF(C42:AG44,"G")</f>
        <v>0</v>
      </c>
      <c r="AK43" s="5">
        <f>VLOOKUP(B$27,Données!B$7:E57,3,FALSE)</f>
        <v>0</v>
      </c>
      <c r="AL43" s="5">
        <f t="shared" si="5"/>
        <v>0</v>
      </c>
    </row>
    <row r="44" spans="1:38" ht="15" thickBot="1">
      <c r="A44" s="11" t="s">
        <v>20</v>
      </c>
      <c r="B44" s="34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34"/>
      <c r="AI44" s="5" t="s">
        <v>23</v>
      </c>
      <c r="AJ44" s="5">
        <f>COUNTIF(C42:AG44,"V")</f>
        <v>0</v>
      </c>
      <c r="AK44" s="5">
        <f>VLOOKUP(B$27,Données!B$7:E58,4,FALSE)</f>
        <v>0</v>
      </c>
      <c r="AL44" s="5">
        <f t="shared" si="5"/>
        <v>0</v>
      </c>
    </row>
    <row r="45" spans="1:38">
      <c r="A45" s="13" t="s">
        <v>18</v>
      </c>
      <c r="B45" s="32" t="s">
        <v>35</v>
      </c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32">
        <f>AL39+AL40+AL41</f>
        <v>0</v>
      </c>
      <c r="AI45" s="5" t="s">
        <v>21</v>
      </c>
      <c r="AJ45" s="5">
        <f>COUNTIF(C45:AG47,"P")</f>
        <v>0</v>
      </c>
      <c r="AK45" s="5">
        <f>VLOOKUP(B$27,Données!B$7:E59,2,FALSE)</f>
        <v>0</v>
      </c>
      <c r="AL45" s="5">
        <f t="shared" si="5"/>
        <v>0</v>
      </c>
    </row>
    <row r="46" spans="1:38">
      <c r="A46" s="9" t="s">
        <v>19</v>
      </c>
      <c r="B46" s="33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  <c r="AB46" s="9"/>
      <c r="AC46" s="9"/>
      <c r="AD46" s="9"/>
      <c r="AE46" s="9"/>
      <c r="AF46" s="9"/>
      <c r="AG46" s="9"/>
      <c r="AH46" s="33"/>
      <c r="AI46" s="5" t="s">
        <v>22</v>
      </c>
      <c r="AJ46" s="5">
        <f>COUNTIF(C45:AG47,"G")</f>
        <v>0</v>
      </c>
      <c r="AK46" s="5">
        <f>VLOOKUP(B$27,Données!B$7:E60,3,FALSE)</f>
        <v>0</v>
      </c>
      <c r="AL46" s="5">
        <f t="shared" si="5"/>
        <v>0</v>
      </c>
    </row>
    <row r="47" spans="1:38" ht="15" thickBot="1">
      <c r="A47" s="11" t="s">
        <v>20</v>
      </c>
      <c r="B47" s="34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34"/>
      <c r="AI47" s="5" t="s">
        <v>23</v>
      </c>
      <c r="AJ47" s="5">
        <f>COUNTIF(C45:AG47,"V")</f>
        <v>0</v>
      </c>
      <c r="AK47" s="5">
        <f>VLOOKUP(B$27,Données!B$7:E61,4,FALSE)</f>
        <v>0</v>
      </c>
      <c r="AL47" s="5">
        <f t="shared" si="5"/>
        <v>0</v>
      </c>
    </row>
    <row r="48" spans="1:38">
      <c r="A48" s="13" t="s">
        <v>18</v>
      </c>
      <c r="B48" s="32" t="s">
        <v>36</v>
      </c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32">
        <f>AL42+AL43+AL44</f>
        <v>0</v>
      </c>
      <c r="AI48" s="5" t="s">
        <v>21</v>
      </c>
      <c r="AJ48" s="5">
        <f>COUNTIF(C48:AG50,"P")</f>
        <v>0</v>
      </c>
      <c r="AK48" s="5">
        <f>VLOOKUP(B$27,Données!B$7:E62,2,FALSE)</f>
        <v>0</v>
      </c>
      <c r="AL48" s="5">
        <f t="shared" si="5"/>
        <v>0</v>
      </c>
    </row>
    <row r="49" spans="1:38">
      <c r="A49" s="9" t="s">
        <v>19</v>
      </c>
      <c r="B49" s="33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  <c r="AA49" s="9"/>
      <c r="AB49" s="9"/>
      <c r="AC49" s="9"/>
      <c r="AD49" s="9"/>
      <c r="AE49" s="9"/>
      <c r="AF49" s="9"/>
      <c r="AG49" s="9"/>
      <c r="AH49" s="33"/>
      <c r="AI49" s="5" t="s">
        <v>22</v>
      </c>
      <c r="AJ49" s="5">
        <f>COUNTIF(C48:AG50,"G")</f>
        <v>0</v>
      </c>
      <c r="AK49" s="5">
        <f>VLOOKUP(B$27,Données!B$7:E63,3,FALSE)</f>
        <v>0</v>
      </c>
      <c r="AL49" s="5">
        <f t="shared" si="5"/>
        <v>0</v>
      </c>
    </row>
    <row r="50" spans="1:38" ht="15" thickBot="1">
      <c r="A50" s="11" t="s">
        <v>20</v>
      </c>
      <c r="B50" s="34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34"/>
      <c r="AI50" s="5" t="s">
        <v>23</v>
      </c>
      <c r="AJ50" s="5">
        <f>COUNTIF(C48:AG50,"V")</f>
        <v>0</v>
      </c>
      <c r="AK50" s="5">
        <f>VLOOKUP(B$27,Données!B$7:E64,4,FALSE)</f>
        <v>0</v>
      </c>
      <c r="AL50" s="5">
        <f t="shared" si="5"/>
        <v>0</v>
      </c>
    </row>
    <row r="51" spans="1:38">
      <c r="A51" s="13" t="s">
        <v>18</v>
      </c>
      <c r="B51" s="32" t="s">
        <v>37</v>
      </c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32">
        <f>AL45+AL46+AL47</f>
        <v>0</v>
      </c>
      <c r="AI51" s="5" t="s">
        <v>21</v>
      </c>
      <c r="AJ51" s="5">
        <f>COUNTIF(C51:AG53,"P")</f>
        <v>0</v>
      </c>
      <c r="AK51" s="5">
        <f>VLOOKUP(B$27,Données!B$7:E65,2,FALSE)</f>
        <v>0</v>
      </c>
      <c r="AL51" s="5">
        <f t="shared" si="5"/>
        <v>0</v>
      </c>
    </row>
    <row r="52" spans="1:38">
      <c r="A52" s="9" t="s">
        <v>19</v>
      </c>
      <c r="B52" s="33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  <c r="AA52" s="9"/>
      <c r="AB52" s="9"/>
      <c r="AC52" s="9"/>
      <c r="AD52" s="9"/>
      <c r="AE52" s="9"/>
      <c r="AF52" s="9"/>
      <c r="AG52" s="9"/>
      <c r="AH52" s="33"/>
      <c r="AI52" s="5" t="s">
        <v>22</v>
      </c>
      <c r="AJ52" s="5">
        <f>COUNTIF(C51:AG53,"G")</f>
        <v>0</v>
      </c>
      <c r="AK52" s="5">
        <f>VLOOKUP(B$27,Données!B$7:E66,3,FALSE)</f>
        <v>0</v>
      </c>
      <c r="AL52" s="5">
        <f t="shared" si="5"/>
        <v>0</v>
      </c>
    </row>
    <row r="53" spans="1:38">
      <c r="A53" s="9" t="s">
        <v>20</v>
      </c>
      <c r="B53" s="33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  <c r="AA53" s="9"/>
      <c r="AB53" s="9"/>
      <c r="AC53" s="9"/>
      <c r="AD53" s="9"/>
      <c r="AE53" s="9"/>
      <c r="AF53" s="9"/>
      <c r="AG53" s="9"/>
      <c r="AH53" s="33"/>
      <c r="AI53" s="5" t="s">
        <v>23</v>
      </c>
      <c r="AJ53" s="5">
        <f>COUNTIF(C51:AG53,"V")</f>
        <v>0</v>
      </c>
      <c r="AK53" s="5">
        <f>VLOOKUP(B$27,Données!B$7:E67,4,FALSE)</f>
        <v>0</v>
      </c>
      <c r="AL53" s="5">
        <f t="shared" si="5"/>
        <v>0</v>
      </c>
    </row>
    <row r="54" spans="1:38">
      <c r="A54" s="5"/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  <c r="AG54" s="5"/>
      <c r="AH54" s="5">
        <f>AH9+AH12+AH21+AH24+AH27</f>
        <v>0</v>
      </c>
    </row>
    <row r="61" spans="1:38" hidden="1">
      <c r="C61" s="30" t="s">
        <v>51</v>
      </c>
      <c r="D61" s="30"/>
      <c r="E61" s="30"/>
      <c r="F61" s="30"/>
      <c r="G61" s="30"/>
      <c r="H61" s="30"/>
      <c r="I61" s="30"/>
      <c r="J61" s="30"/>
      <c r="K61" s="30"/>
      <c r="L61" s="30"/>
      <c r="M61" s="30"/>
      <c r="N61" s="30"/>
      <c r="O61" s="30"/>
      <c r="P61" s="30"/>
      <c r="Q61" s="30"/>
      <c r="R61" s="30"/>
      <c r="S61" s="30"/>
      <c r="T61" s="30"/>
      <c r="U61" s="30"/>
      <c r="V61" s="30"/>
      <c r="W61" s="30"/>
      <c r="X61" s="30"/>
      <c r="Y61" s="30"/>
      <c r="Z61" s="30"/>
    </row>
    <row r="62" spans="1:38" hidden="1"/>
    <row r="63" spans="1:38" hidden="1"/>
    <row r="64" spans="1:38" hidden="1">
      <c r="D64" s="31">
        <f>Info!A11</f>
        <v>43101</v>
      </c>
      <c r="E64" s="31"/>
      <c r="F64" s="31"/>
      <c r="H64" t="str">
        <f>Info!C11</f>
        <v>Nouvel An</v>
      </c>
    </row>
    <row r="65" spans="3:39" hidden="1">
      <c r="D65" s="31">
        <f>Info!A12</f>
        <v>43189</v>
      </c>
      <c r="E65" s="31"/>
      <c r="F65" s="31"/>
      <c r="H65" t="str">
        <f>Info!C12</f>
        <v>Vendredi-Saint</v>
      </c>
    </row>
    <row r="66" spans="3:39" hidden="1">
      <c r="D66" s="31">
        <f>Info!A13</f>
        <v>43192</v>
      </c>
      <c r="E66" s="31"/>
      <c r="F66" s="31"/>
      <c r="H66" t="str">
        <f>Info!C13</f>
        <v>Lundi de Pâques</v>
      </c>
    </row>
    <row r="67" spans="3:39" hidden="1">
      <c r="D67" s="31">
        <f>Info!A14</f>
        <v>43230</v>
      </c>
      <c r="E67" s="31"/>
      <c r="F67" s="31"/>
      <c r="H67" t="str">
        <f>Info!C14</f>
        <v>Jeudi de l'Ascension</v>
      </c>
    </row>
    <row r="68" spans="3:39" hidden="1">
      <c r="D68" s="31">
        <f>Info!A15</f>
        <v>43241</v>
      </c>
      <c r="E68" s="31"/>
      <c r="F68" s="31"/>
      <c r="H68" t="str">
        <f>Info!C15</f>
        <v>Lundi de Pentecôte</v>
      </c>
    </row>
    <row r="69" spans="3:39" hidden="1">
      <c r="D69" s="31">
        <f>Info!A16</f>
        <v>43313</v>
      </c>
      <c r="E69" s="31"/>
      <c r="F69" s="31"/>
      <c r="H69" t="str">
        <f>Info!C16</f>
        <v>Fête Nationale</v>
      </c>
    </row>
    <row r="70" spans="3:39" hidden="1">
      <c r="D70" s="31">
        <f>Info!A17</f>
        <v>43349</v>
      </c>
      <c r="E70" s="31"/>
      <c r="F70" s="31"/>
      <c r="G70" s="31"/>
      <c r="H70" t="str">
        <f>Info!C17</f>
        <v>Jeûne Genevois</v>
      </c>
    </row>
    <row r="71" spans="3:39" hidden="1">
      <c r="D71" s="31">
        <f>Info!A18</f>
        <v>43459</v>
      </c>
      <c r="E71" s="31"/>
      <c r="F71" s="31"/>
      <c r="G71" s="31"/>
      <c r="H71" t="str">
        <f>Info!C18</f>
        <v>Noël</v>
      </c>
    </row>
    <row r="72" spans="3:39" hidden="1">
      <c r="D72" s="31">
        <f>Info!A19</f>
        <v>43465</v>
      </c>
      <c r="E72" s="31"/>
      <c r="F72" s="31"/>
      <c r="G72" s="31"/>
      <c r="H72" t="str">
        <f>Info!C19</f>
        <v>Restauration de la République</v>
      </c>
    </row>
    <row r="73" spans="3:39" hidden="1"/>
    <row r="74" spans="3:39" hidden="1"/>
    <row r="75" spans="3:39" hidden="1"/>
    <row r="76" spans="3:39" hidden="1">
      <c r="C76" s="30" t="s">
        <v>52</v>
      </c>
      <c r="D76" s="30"/>
      <c r="E76" s="30"/>
      <c r="F76" s="30"/>
      <c r="G76" s="30"/>
      <c r="H76" s="30"/>
      <c r="I76" s="30"/>
      <c r="J76" s="30"/>
      <c r="K76" s="30"/>
      <c r="L76" s="30"/>
      <c r="M76" s="30"/>
      <c r="N76" s="30"/>
      <c r="O76" s="30"/>
      <c r="P76" s="30"/>
      <c r="Q76" s="30"/>
      <c r="R76" s="30"/>
      <c r="S76" s="30"/>
      <c r="T76" s="30"/>
      <c r="U76" s="30"/>
      <c r="V76" s="30"/>
      <c r="W76" s="30"/>
      <c r="X76" s="30"/>
      <c r="Y76" s="30"/>
      <c r="Z76" s="30"/>
    </row>
    <row r="77" spans="3:39" hidden="1">
      <c r="D77" s="30" t="s">
        <v>42</v>
      </c>
      <c r="E77" s="30"/>
      <c r="G77" t="s">
        <v>43</v>
      </c>
      <c r="J77" t="s">
        <v>44</v>
      </c>
    </row>
    <row r="78" spans="3:39" hidden="1">
      <c r="D78" s="29">
        <v>43101</v>
      </c>
      <c r="E78" s="29"/>
      <c r="F78" s="16"/>
      <c r="G78" s="29">
        <v>43101</v>
      </c>
      <c r="H78" s="29"/>
      <c r="I78" s="16"/>
      <c r="J78" s="29">
        <v>43101</v>
      </c>
      <c r="K78" s="29"/>
      <c r="O78" s="30" t="s">
        <v>48</v>
      </c>
      <c r="P78" s="30"/>
      <c r="Q78" s="30"/>
      <c r="R78" s="30"/>
      <c r="S78" s="30"/>
      <c r="T78" s="30"/>
      <c r="U78" s="30"/>
      <c r="V78" s="30"/>
      <c r="W78" s="30"/>
      <c r="X78" s="30"/>
      <c r="Y78" s="30"/>
      <c r="Z78" s="30"/>
      <c r="AA78" s="30"/>
      <c r="AB78" s="30"/>
      <c r="AC78" s="30"/>
      <c r="AD78" s="30"/>
      <c r="AE78" s="30"/>
      <c r="AF78" s="30"/>
      <c r="AG78" s="30"/>
      <c r="AH78" s="30"/>
      <c r="AI78" s="30"/>
      <c r="AJ78" s="30"/>
      <c r="AK78" s="30"/>
      <c r="AL78" s="30"/>
      <c r="AM78" t="s">
        <v>45</v>
      </c>
    </row>
    <row r="79" spans="3:39" hidden="1">
      <c r="D79" s="29">
        <v>43102</v>
      </c>
      <c r="E79" s="29"/>
      <c r="G79" s="29">
        <v>43102</v>
      </c>
      <c r="H79" s="29"/>
      <c r="J79" s="29">
        <v>43102</v>
      </c>
      <c r="K79" s="29"/>
      <c r="O79" s="30" t="s">
        <v>47</v>
      </c>
      <c r="P79" s="30"/>
      <c r="Q79" s="30"/>
      <c r="R79" s="30"/>
      <c r="S79" s="30"/>
      <c r="T79" s="30"/>
      <c r="U79" s="30"/>
      <c r="V79" s="30"/>
      <c r="W79" s="30"/>
      <c r="X79" s="30"/>
      <c r="Y79" s="30"/>
      <c r="Z79" s="30"/>
      <c r="AA79" s="30"/>
      <c r="AB79" s="30"/>
      <c r="AC79" s="30"/>
      <c r="AD79" s="30"/>
      <c r="AE79" s="30"/>
      <c r="AF79" s="30"/>
      <c r="AG79" s="30"/>
      <c r="AH79" s="30"/>
      <c r="AI79" s="30"/>
      <c r="AJ79" s="30"/>
      <c r="AK79" s="30"/>
      <c r="AL79" s="30"/>
      <c r="AM79" t="s">
        <v>46</v>
      </c>
    </row>
    <row r="80" spans="3:39" hidden="1">
      <c r="D80" s="29">
        <v>43103</v>
      </c>
      <c r="E80" s="29"/>
      <c r="G80" s="29">
        <v>43103</v>
      </c>
      <c r="H80" s="29"/>
      <c r="J80" s="29">
        <v>43103</v>
      </c>
      <c r="K80" s="29"/>
    </row>
    <row r="81" spans="3:38" hidden="1">
      <c r="D81" s="29">
        <v>43104</v>
      </c>
      <c r="E81" s="29"/>
      <c r="G81" s="29">
        <v>43104</v>
      </c>
      <c r="H81" s="29"/>
      <c r="J81" s="29">
        <v>43104</v>
      </c>
      <c r="K81" s="29"/>
    </row>
    <row r="82" spans="3:38" hidden="1">
      <c r="D82" s="29">
        <v>43105</v>
      </c>
      <c r="E82" s="29"/>
      <c r="G82" s="29">
        <v>43105</v>
      </c>
      <c r="H82" s="29"/>
      <c r="J82" s="29">
        <v>43105</v>
      </c>
      <c r="K82" s="29"/>
    </row>
    <row r="83" spans="3:38" hidden="1">
      <c r="D83" s="29">
        <v>43106</v>
      </c>
      <c r="E83" s="29"/>
      <c r="G83" s="29">
        <v>43106</v>
      </c>
      <c r="H83" s="29"/>
      <c r="J83" s="29">
        <v>43106</v>
      </c>
      <c r="K83" s="29"/>
    </row>
    <row r="84" spans="3:38" hidden="1">
      <c r="D84" s="29">
        <v>43107</v>
      </c>
      <c r="E84" s="29"/>
      <c r="G84" s="29">
        <v>43107</v>
      </c>
      <c r="H84" s="29"/>
      <c r="J84" s="29">
        <v>43107</v>
      </c>
      <c r="K84" s="29"/>
    </row>
    <row r="85" spans="3:38" hidden="1"/>
    <row r="86" spans="3:38" hidden="1">
      <c r="C86" s="30" t="s">
        <v>53</v>
      </c>
      <c r="D86" s="30"/>
      <c r="E86" s="30"/>
      <c r="F86" s="30"/>
      <c r="G86" s="30"/>
      <c r="H86" s="30"/>
      <c r="I86" s="30"/>
      <c r="J86" s="30"/>
      <c r="K86" s="30"/>
      <c r="L86" s="30"/>
      <c r="M86" s="30"/>
      <c r="N86" s="30"/>
      <c r="O86" s="30"/>
      <c r="P86" s="30"/>
      <c r="Q86" s="30"/>
      <c r="R86" s="30"/>
      <c r="S86" s="30"/>
      <c r="T86" s="30"/>
      <c r="U86" s="30"/>
      <c r="V86" s="30"/>
      <c r="W86" s="30"/>
      <c r="X86" s="30"/>
      <c r="Y86" s="30"/>
      <c r="Z86" s="30"/>
    </row>
    <row r="87" spans="3:38" hidden="1">
      <c r="D87" s="30" t="s">
        <v>42</v>
      </c>
      <c r="E87" s="30"/>
      <c r="G87" t="s">
        <v>43</v>
      </c>
      <c r="J87" t="s">
        <v>44</v>
      </c>
    </row>
    <row r="88" spans="3:38" hidden="1">
      <c r="D88" s="29">
        <v>43143</v>
      </c>
      <c r="E88" s="29"/>
      <c r="G88" s="29">
        <v>43148</v>
      </c>
      <c r="H88" s="29"/>
      <c r="J88" s="29">
        <v>43141</v>
      </c>
      <c r="K88" s="29"/>
      <c r="O88" s="30" t="s">
        <v>49</v>
      </c>
      <c r="P88" s="30"/>
      <c r="Q88" s="30"/>
      <c r="R88" s="30"/>
      <c r="S88" s="30"/>
      <c r="T88" s="30"/>
      <c r="U88" s="30"/>
      <c r="V88" s="30"/>
      <c r="W88" s="30"/>
      <c r="X88" s="30"/>
      <c r="Y88" s="30"/>
      <c r="Z88" s="30"/>
      <c r="AA88" s="30"/>
      <c r="AB88" s="30"/>
      <c r="AC88" s="30"/>
      <c r="AD88" s="30"/>
      <c r="AE88" s="30"/>
      <c r="AF88" s="30"/>
      <c r="AG88" s="30"/>
      <c r="AH88" s="30"/>
      <c r="AI88" s="30"/>
      <c r="AJ88" s="30"/>
      <c r="AK88" s="30"/>
      <c r="AL88" s="30"/>
    </row>
    <row r="89" spans="3:38" hidden="1">
      <c r="D89" s="29">
        <v>43144</v>
      </c>
      <c r="E89" s="29"/>
      <c r="G89" s="29">
        <v>43149</v>
      </c>
      <c r="H89" s="29"/>
      <c r="J89" s="29">
        <v>43142</v>
      </c>
      <c r="K89" s="29"/>
      <c r="O89" t="s">
        <v>50</v>
      </c>
    </row>
    <row r="90" spans="3:38" hidden="1">
      <c r="D90" s="29">
        <v>43145</v>
      </c>
      <c r="E90" s="29"/>
      <c r="G90" s="29">
        <v>43150</v>
      </c>
      <c r="H90" s="29"/>
      <c r="J90" s="29">
        <v>43143</v>
      </c>
      <c r="K90" s="29"/>
    </row>
    <row r="91" spans="3:38" hidden="1">
      <c r="D91" s="29">
        <v>43146</v>
      </c>
      <c r="E91" s="29"/>
      <c r="G91" s="29">
        <v>43151</v>
      </c>
      <c r="H91" s="29"/>
      <c r="J91" s="29">
        <v>43144</v>
      </c>
      <c r="K91" s="29"/>
    </row>
    <row r="92" spans="3:38" hidden="1">
      <c r="D92" s="29">
        <v>43147</v>
      </c>
      <c r="E92" s="29"/>
      <c r="G92" s="29">
        <v>43152</v>
      </c>
      <c r="H92" s="29"/>
      <c r="J92" s="29">
        <v>43145</v>
      </c>
      <c r="K92" s="29"/>
    </row>
    <row r="93" spans="3:38" hidden="1">
      <c r="D93" s="17"/>
      <c r="E93" s="17"/>
      <c r="G93" s="29">
        <v>43153</v>
      </c>
      <c r="H93" s="29"/>
      <c r="J93" s="29">
        <v>43146</v>
      </c>
      <c r="K93" s="29"/>
    </row>
    <row r="94" spans="3:38" hidden="1">
      <c r="D94" s="17"/>
      <c r="E94" s="17"/>
      <c r="G94" s="29">
        <v>43154</v>
      </c>
      <c r="H94" s="29"/>
      <c r="J94" s="29">
        <v>43147</v>
      </c>
      <c r="K94" s="29"/>
    </row>
    <row r="95" spans="3:38" hidden="1">
      <c r="D95" s="17"/>
      <c r="E95" s="17"/>
      <c r="G95" s="29">
        <v>43155</v>
      </c>
      <c r="H95" s="29"/>
      <c r="J95" s="29">
        <v>43148</v>
      </c>
      <c r="K95" s="29"/>
    </row>
    <row r="96" spans="3:38" hidden="1">
      <c r="D96" s="17"/>
      <c r="E96" s="17"/>
      <c r="G96" s="29">
        <v>43156</v>
      </c>
      <c r="H96" s="29"/>
      <c r="J96" s="29">
        <v>43149</v>
      </c>
      <c r="K96" s="29"/>
    </row>
    <row r="97" spans="3:26" hidden="1">
      <c r="D97" s="17"/>
      <c r="E97" s="17"/>
      <c r="G97" s="29">
        <v>43157</v>
      </c>
      <c r="H97" s="29"/>
      <c r="J97" s="29">
        <v>43150</v>
      </c>
      <c r="K97" s="29"/>
    </row>
    <row r="98" spans="3:26" hidden="1">
      <c r="D98" s="17"/>
      <c r="E98" s="17"/>
      <c r="G98" s="29">
        <v>43158</v>
      </c>
      <c r="H98" s="29"/>
      <c r="J98" s="29">
        <v>43151</v>
      </c>
      <c r="K98" s="29"/>
    </row>
    <row r="99" spans="3:26" hidden="1">
      <c r="D99" s="17"/>
      <c r="E99" s="17"/>
      <c r="G99" s="29">
        <v>43159</v>
      </c>
      <c r="H99" s="29"/>
      <c r="J99" s="29">
        <v>43152</v>
      </c>
      <c r="K99" s="29"/>
    </row>
    <row r="100" spans="3:26" hidden="1">
      <c r="D100" s="17"/>
      <c r="E100" s="17"/>
      <c r="G100" s="29">
        <v>43160</v>
      </c>
      <c r="H100" s="29"/>
      <c r="J100" s="29">
        <v>43153</v>
      </c>
      <c r="K100" s="29"/>
    </row>
    <row r="101" spans="3:26" hidden="1">
      <c r="D101" s="17"/>
      <c r="E101" s="17"/>
      <c r="G101" s="29">
        <v>43161</v>
      </c>
      <c r="H101" s="29"/>
      <c r="J101" s="29">
        <v>43154</v>
      </c>
      <c r="K101" s="29"/>
    </row>
    <row r="102" spans="3:26" hidden="1">
      <c r="D102" s="17"/>
      <c r="E102" s="17"/>
      <c r="G102" s="29">
        <v>43162</v>
      </c>
      <c r="H102" s="29"/>
      <c r="J102" s="29">
        <v>43155</v>
      </c>
      <c r="K102" s="29"/>
    </row>
    <row r="103" spans="3:26" hidden="1">
      <c r="D103" s="17"/>
      <c r="E103" s="17"/>
      <c r="G103" s="29">
        <v>43163</v>
      </c>
      <c r="H103" s="29"/>
      <c r="J103" s="29">
        <v>43156</v>
      </c>
      <c r="K103" s="29"/>
    </row>
    <row r="104" spans="3:26" hidden="1">
      <c r="D104" s="17"/>
      <c r="E104" s="17"/>
      <c r="G104" s="17"/>
      <c r="H104" s="17"/>
      <c r="J104" s="29">
        <v>43157</v>
      </c>
      <c r="K104" s="29"/>
    </row>
    <row r="105" spans="3:26" hidden="1">
      <c r="D105" s="17"/>
      <c r="E105" s="17"/>
      <c r="G105" s="17"/>
      <c r="H105" s="17"/>
    </row>
    <row r="106" spans="3:26" hidden="1"/>
    <row r="107" spans="3:26" hidden="1">
      <c r="C107" s="30" t="s">
        <v>54</v>
      </c>
      <c r="D107" s="30"/>
      <c r="E107" s="30"/>
      <c r="F107" s="30"/>
      <c r="G107" s="30"/>
      <c r="H107" s="30"/>
      <c r="I107" s="30"/>
      <c r="J107" s="30"/>
      <c r="K107" s="30"/>
      <c r="L107" s="30"/>
      <c r="M107" s="30"/>
      <c r="N107" s="30"/>
      <c r="O107" s="30"/>
      <c r="P107" s="30"/>
      <c r="Q107" s="30"/>
      <c r="R107" s="30"/>
      <c r="S107" s="30"/>
      <c r="T107" s="30"/>
      <c r="U107" s="30"/>
      <c r="V107" s="30"/>
      <c r="W107" s="30"/>
      <c r="X107" s="30"/>
      <c r="Y107" s="30"/>
      <c r="Z107" s="30"/>
    </row>
    <row r="108" spans="3:26" hidden="1">
      <c r="D108" s="30" t="s">
        <v>42</v>
      </c>
      <c r="E108" s="30"/>
      <c r="G108" t="s">
        <v>43</v>
      </c>
      <c r="J108" t="s">
        <v>44</v>
      </c>
    </row>
    <row r="109" spans="3:26" hidden="1">
      <c r="D109" s="29">
        <v>43188</v>
      </c>
      <c r="E109" s="29"/>
      <c r="G109" s="29">
        <v>43204</v>
      </c>
      <c r="H109" s="29"/>
      <c r="J109" s="29">
        <v>43197</v>
      </c>
      <c r="K109" s="30"/>
      <c r="O109" t="s">
        <v>56</v>
      </c>
    </row>
    <row r="110" spans="3:26" hidden="1">
      <c r="D110" s="29">
        <v>43189</v>
      </c>
      <c r="E110" s="29"/>
      <c r="G110" s="29">
        <v>43205</v>
      </c>
      <c r="H110" s="29"/>
      <c r="J110" s="29">
        <v>43198</v>
      </c>
      <c r="K110" s="30"/>
      <c r="O110" t="s">
        <v>57</v>
      </c>
    </row>
    <row r="111" spans="3:26" hidden="1">
      <c r="D111" s="29">
        <v>43190</v>
      </c>
      <c r="E111" s="29"/>
      <c r="G111" s="29">
        <v>43206</v>
      </c>
      <c r="H111" s="29"/>
      <c r="J111" s="29">
        <v>43199</v>
      </c>
      <c r="K111" s="30"/>
    </row>
    <row r="112" spans="3:26" hidden="1">
      <c r="D112" s="29">
        <v>43191</v>
      </c>
      <c r="E112" s="29"/>
      <c r="G112" s="29">
        <v>43207</v>
      </c>
      <c r="H112" s="29"/>
      <c r="J112" s="29">
        <v>43200</v>
      </c>
      <c r="K112" s="30"/>
    </row>
    <row r="113" spans="4:11" hidden="1">
      <c r="D113" s="29">
        <v>43192</v>
      </c>
      <c r="E113" s="29"/>
      <c r="G113" s="29">
        <v>43208</v>
      </c>
      <c r="H113" s="29"/>
      <c r="J113" s="29">
        <v>43201</v>
      </c>
      <c r="K113" s="30"/>
    </row>
    <row r="114" spans="4:11" hidden="1">
      <c r="D114" s="29">
        <v>43193</v>
      </c>
      <c r="E114" s="29"/>
      <c r="G114" s="29">
        <v>43209</v>
      </c>
      <c r="H114" s="29"/>
      <c r="J114" s="29">
        <v>43202</v>
      </c>
      <c r="K114" s="30"/>
    </row>
    <row r="115" spans="4:11" hidden="1">
      <c r="D115" s="29">
        <v>43194</v>
      </c>
      <c r="E115" s="29"/>
      <c r="G115" s="29">
        <v>43210</v>
      </c>
      <c r="H115" s="29"/>
      <c r="J115" s="29">
        <v>43203</v>
      </c>
      <c r="K115" s="30"/>
    </row>
    <row r="116" spans="4:11" hidden="1">
      <c r="D116" s="29">
        <v>43195</v>
      </c>
      <c r="E116" s="29"/>
      <c r="G116" s="29">
        <v>43211</v>
      </c>
      <c r="H116" s="29"/>
      <c r="J116" s="29">
        <v>43204</v>
      </c>
      <c r="K116" s="30"/>
    </row>
    <row r="117" spans="4:11" hidden="1">
      <c r="D117" s="29">
        <v>43196</v>
      </c>
      <c r="E117" s="29"/>
      <c r="G117" s="29">
        <v>43212</v>
      </c>
      <c r="H117" s="29"/>
      <c r="J117" s="29">
        <v>43205</v>
      </c>
      <c r="K117" s="30"/>
    </row>
    <row r="118" spans="4:11" hidden="1">
      <c r="D118" s="17"/>
      <c r="E118" s="17"/>
      <c r="G118" s="29">
        <v>43213</v>
      </c>
      <c r="H118" s="29"/>
      <c r="J118" s="29">
        <v>43206</v>
      </c>
      <c r="K118" s="30"/>
    </row>
    <row r="119" spans="4:11" hidden="1">
      <c r="D119" s="17"/>
      <c r="E119" s="17"/>
      <c r="G119" s="29">
        <v>43214</v>
      </c>
      <c r="H119" s="29"/>
      <c r="J119" s="29">
        <v>43207</v>
      </c>
      <c r="K119" s="30"/>
    </row>
    <row r="120" spans="4:11" hidden="1">
      <c r="D120" s="17"/>
      <c r="E120" s="17"/>
      <c r="G120" s="29">
        <v>43215</v>
      </c>
      <c r="H120" s="29"/>
      <c r="J120" s="29">
        <v>43208</v>
      </c>
      <c r="K120" s="30"/>
    </row>
    <row r="121" spans="4:11" hidden="1">
      <c r="D121" s="17"/>
      <c r="E121" s="17"/>
      <c r="G121" s="29">
        <v>43216</v>
      </c>
      <c r="H121" s="29"/>
      <c r="J121" s="29">
        <v>43209</v>
      </c>
      <c r="K121" s="30"/>
    </row>
    <row r="122" spans="4:11" hidden="1">
      <c r="D122" s="17"/>
      <c r="E122" s="17"/>
      <c r="G122" s="29">
        <v>43217</v>
      </c>
      <c r="H122" s="29"/>
      <c r="J122" s="29">
        <v>43210</v>
      </c>
      <c r="K122" s="30"/>
    </row>
    <row r="123" spans="4:11" hidden="1">
      <c r="D123" s="17"/>
      <c r="E123" s="17"/>
      <c r="G123" s="29">
        <v>43218</v>
      </c>
      <c r="H123" s="29"/>
      <c r="J123" s="29">
        <v>43211</v>
      </c>
      <c r="K123" s="30"/>
    </row>
    <row r="124" spans="4:11" hidden="1">
      <c r="D124" s="17"/>
      <c r="E124" s="17"/>
      <c r="G124" s="29">
        <v>43219</v>
      </c>
      <c r="H124" s="29"/>
      <c r="J124" s="29">
        <v>43212</v>
      </c>
      <c r="K124" s="30"/>
    </row>
    <row r="125" spans="4:11" hidden="1">
      <c r="D125" s="17"/>
      <c r="E125" s="17"/>
      <c r="G125" s="17"/>
      <c r="H125" s="17"/>
      <c r="J125" s="29">
        <v>43213</v>
      </c>
      <c r="K125" s="30"/>
    </row>
    <row r="126" spans="4:11" hidden="1">
      <c r="D126" s="17"/>
      <c r="E126" s="17"/>
      <c r="G126" s="17"/>
      <c r="H126" s="17"/>
    </row>
    <row r="127" spans="4:11" hidden="1">
      <c r="D127" s="17"/>
      <c r="E127" s="17"/>
      <c r="G127" s="17"/>
      <c r="H127" s="17"/>
    </row>
    <row r="128" spans="4:11" hidden="1"/>
    <row r="129" spans="3:26" hidden="1">
      <c r="C129" s="30" t="s">
        <v>55</v>
      </c>
      <c r="D129" s="30"/>
      <c r="E129" s="30"/>
      <c r="F129" s="30"/>
      <c r="G129" s="30"/>
      <c r="H129" s="30"/>
      <c r="I129" s="30"/>
      <c r="J129" s="30"/>
      <c r="K129" s="30"/>
      <c r="L129" s="30"/>
      <c r="M129" s="30"/>
      <c r="N129" s="30"/>
      <c r="O129" s="30"/>
      <c r="P129" s="30"/>
      <c r="Q129" s="30"/>
      <c r="R129" s="30"/>
      <c r="S129" s="30"/>
      <c r="T129" s="30"/>
      <c r="U129" s="30"/>
      <c r="V129" s="30"/>
      <c r="W129" s="30"/>
      <c r="X129" s="30"/>
      <c r="Y129" s="30"/>
      <c r="Z129" s="30"/>
    </row>
    <row r="130" spans="3:26" hidden="1">
      <c r="D130" s="30" t="s">
        <v>42</v>
      </c>
      <c r="E130" s="30"/>
      <c r="G130" t="s">
        <v>43</v>
      </c>
      <c r="J130" t="s">
        <v>44</v>
      </c>
    </row>
    <row r="131" spans="3:26" hidden="1">
      <c r="D131" s="29">
        <v>43283</v>
      </c>
      <c r="E131" s="29"/>
      <c r="G131" s="29">
        <v>43288</v>
      </c>
      <c r="H131" s="30"/>
      <c r="J131" s="29">
        <v>43288</v>
      </c>
      <c r="K131" s="30"/>
    </row>
    <row r="132" spans="3:26" hidden="1">
      <c r="D132" s="29">
        <v>43284</v>
      </c>
      <c r="E132" s="29"/>
      <c r="G132" s="29">
        <v>43289</v>
      </c>
      <c r="H132" s="30"/>
      <c r="J132" s="29">
        <v>43289</v>
      </c>
      <c r="K132" s="30"/>
      <c r="O132" t="b">
        <f>OR((C6)=$G$131,(C6)=$G$132,(C6)=$G$133,(C6)=$G$134,(C6)=$G$135,(C6)=$G$136,(C6)=$G$137,(C6)=$G$138)*(C6)=$G$139*(C6)=$G$140*(C6)=$G$140*(C6)=$G$141*(C6)=$G$142*(C6)=$G$143*(C6)=$G$144*(C6)=$G$145*(C6)=$G$146*(C6)=$G$147*(C6)=$G$147*(C6)=$G$148*(C6)=$G$149*(C6)=$G$150*(C6)=$G$151*(C6)=$G$152*(C6)=$G$153*(C6)=$G$154*(C6)=$G$155*(C6)=$G$156*(C6)=$G$157*(C6)=$G$158*(C6)=$G$159*(C6)=$G$160*(C6)=$G$161*(C6)=$G$162*(C6)=$G$163*(C6)=$G$164*(C6)=$G$165*(C6)=$G$166*(C6)=$G$167*(C6)=$G$168*(C6)=$G$169*(C6)=$G$170*(C6)=$G$171*(C6)=$G$172*(C6)=$G$173*(C6)=$G$174*(C6)=$G$175*(C6)=$G$176*(C6)=$G$177*(C6)=$G$178*(C6)=$G$179*(C6)=$G$180*(C6)=$G$181*(C6)=$G$182*(C6)=$G$183*(C6)=$G$184*(C6)=$G$185*(C6)=$G$186*(C6)=$G$187*(C6)=$G$188*(C6)=$G$189*(C6)=$G$190</f>
        <v>0</v>
      </c>
    </row>
    <row r="133" spans="3:26" hidden="1">
      <c r="D133" s="29">
        <v>43285</v>
      </c>
      <c r="E133" s="29"/>
      <c r="G133" s="29">
        <v>43290</v>
      </c>
      <c r="H133" s="30"/>
      <c r="J133" s="29">
        <v>43290</v>
      </c>
      <c r="K133" s="30"/>
      <c r="O133" t="b">
        <f>OR((C6)=$J$131,(C6)=$J$132,(C6)=$J$133,(C6)=$J$134,(C6)=$J$135,(C6)=$J$136,(C6)=$J$137,(C6)=$J$138)*(C6)=$J$139*(C6)=$J$140*(C6)=$J$140*(C6)=$J$141*(C6)=$J$142*(C6)=$J$143*(C6)=$J$144*(C6)=$J$145*(C6)=$J$146*(C6)=$J$147*(C6)=$J$147*(C6)=$J$148*(C6)=$J$149*(C6)=$J$150*(C6)=$J$151*(C6)=$J$152*(C6)=$J$153*(C6)=$J$154*(C6)=$J$155*(C6)=$J$156*(C6)=$J$157*(C6)=$J$158*(C6)=$J$159*(C6)=$J$160*(C6)=$J$161*(C6)=$J$162*(C6)=$J$163*(C6)=$J$164*(C6)=$J$165*(C6)=$J$166*(C6)=$J$167*(C6)=$J$168*(C6)=$J$169*(C6)=$J$170*(C6)=$J$171*(C6)=$J$172*(C6)=$J$173*(C6)=$J$174*(C6)=$J$175*(C6)=$J$176*(C6)=$J$177*(C6)=$J$178*(C6)=$J$179*(C6)=$J$180*(C6)=$J$181*(C6)=$J$182*(C6)=$J$183*(C6)=$J$184*(C6)=$J$185*(C6)=$J$186*(C6)=$J$187*(C6)=$J$188*(C6)=$J$189*(C6)=$J$190</f>
        <v>0</v>
      </c>
    </row>
    <row r="134" spans="3:26" hidden="1">
      <c r="D134" s="29">
        <v>43286</v>
      </c>
      <c r="E134" s="29"/>
      <c r="G134" s="29">
        <v>43291</v>
      </c>
      <c r="H134" s="30"/>
      <c r="J134" s="29">
        <v>43291</v>
      </c>
      <c r="K134" s="30"/>
    </row>
    <row r="135" spans="3:26" hidden="1">
      <c r="D135" s="29">
        <v>43287</v>
      </c>
      <c r="E135" s="29"/>
      <c r="G135" s="29">
        <v>43292</v>
      </c>
      <c r="H135" s="30"/>
      <c r="J135" s="29">
        <v>43292</v>
      </c>
      <c r="K135" s="30"/>
    </row>
    <row r="136" spans="3:26" hidden="1">
      <c r="D136" s="29">
        <v>43288</v>
      </c>
      <c r="E136" s="29"/>
      <c r="G136" s="29">
        <v>43293</v>
      </c>
      <c r="H136" s="30"/>
      <c r="J136" s="29">
        <v>43293</v>
      </c>
      <c r="K136" s="30"/>
    </row>
    <row r="137" spans="3:26" hidden="1">
      <c r="D137" s="29">
        <v>43289</v>
      </c>
      <c r="E137" s="29"/>
      <c r="G137" s="29">
        <v>43294</v>
      </c>
      <c r="H137" s="30"/>
      <c r="J137" s="29">
        <v>43294</v>
      </c>
      <c r="K137" s="30"/>
    </row>
    <row r="138" spans="3:26" hidden="1">
      <c r="D138" s="29">
        <v>43290</v>
      </c>
      <c r="E138" s="29"/>
      <c r="G138" s="29">
        <v>43295</v>
      </c>
      <c r="H138" s="30"/>
      <c r="J138" s="29">
        <v>43295</v>
      </c>
      <c r="K138" s="30"/>
    </row>
    <row r="139" spans="3:26" hidden="1">
      <c r="D139" s="29">
        <v>43291</v>
      </c>
      <c r="E139" s="29"/>
      <c r="G139" s="29">
        <v>43296</v>
      </c>
      <c r="H139" s="30"/>
      <c r="J139" s="29">
        <v>43296</v>
      </c>
      <c r="K139" s="30"/>
    </row>
    <row r="140" spans="3:26" hidden="1">
      <c r="D140" s="29">
        <v>43292</v>
      </c>
      <c r="E140" s="29"/>
      <c r="G140" s="29">
        <v>43297</v>
      </c>
      <c r="H140" s="30"/>
      <c r="J140" s="29">
        <v>43297</v>
      </c>
      <c r="K140" s="30"/>
    </row>
    <row r="141" spans="3:26" hidden="1">
      <c r="D141" s="29">
        <v>43293</v>
      </c>
      <c r="E141" s="29"/>
      <c r="G141" s="29">
        <v>43298</v>
      </c>
      <c r="H141" s="30"/>
      <c r="J141" s="29">
        <v>43298</v>
      </c>
      <c r="K141" s="30"/>
    </row>
    <row r="142" spans="3:26" hidden="1">
      <c r="D142" s="29">
        <v>43294</v>
      </c>
      <c r="E142" s="29"/>
      <c r="G142" s="29">
        <v>43299</v>
      </c>
      <c r="H142" s="30"/>
      <c r="J142" s="29">
        <v>43299</v>
      </c>
      <c r="K142" s="30"/>
    </row>
    <row r="143" spans="3:26" hidden="1">
      <c r="D143" s="29">
        <v>43295</v>
      </c>
      <c r="E143" s="29"/>
      <c r="G143" s="29">
        <v>43300</v>
      </c>
      <c r="H143" s="30"/>
      <c r="J143" s="29">
        <v>43300</v>
      </c>
      <c r="K143" s="30"/>
    </row>
    <row r="144" spans="3:26" hidden="1">
      <c r="D144" s="29">
        <v>43296</v>
      </c>
      <c r="E144" s="29"/>
      <c r="G144" s="29">
        <v>43301</v>
      </c>
      <c r="H144" s="30"/>
      <c r="J144" s="29">
        <v>43301</v>
      </c>
      <c r="K144" s="30"/>
    </row>
    <row r="145" spans="4:11" hidden="1">
      <c r="D145" s="29">
        <v>43297</v>
      </c>
      <c r="E145" s="29"/>
      <c r="G145" s="29">
        <v>43302</v>
      </c>
      <c r="H145" s="30"/>
      <c r="J145" s="29">
        <v>43302</v>
      </c>
      <c r="K145" s="30"/>
    </row>
    <row r="146" spans="4:11" hidden="1">
      <c r="D146" s="29">
        <v>43298</v>
      </c>
      <c r="E146" s="29"/>
      <c r="G146" s="29">
        <v>43303</v>
      </c>
      <c r="H146" s="30"/>
      <c r="J146" s="29">
        <v>43303</v>
      </c>
      <c r="K146" s="30"/>
    </row>
    <row r="147" spans="4:11" hidden="1">
      <c r="D147" s="29">
        <v>43299</v>
      </c>
      <c r="E147" s="29"/>
      <c r="G147" s="29">
        <v>43304</v>
      </c>
      <c r="H147" s="30"/>
      <c r="J147" s="29">
        <v>43304</v>
      </c>
      <c r="K147" s="30"/>
    </row>
    <row r="148" spans="4:11" hidden="1">
      <c r="D148" s="29">
        <v>43300</v>
      </c>
      <c r="E148" s="29"/>
      <c r="G148" s="29">
        <v>43305</v>
      </c>
      <c r="H148" s="30"/>
      <c r="J148" s="29">
        <v>43305</v>
      </c>
      <c r="K148" s="30"/>
    </row>
    <row r="149" spans="4:11" hidden="1">
      <c r="D149" s="29">
        <v>43301</v>
      </c>
      <c r="E149" s="29"/>
      <c r="G149" s="29">
        <v>43306</v>
      </c>
      <c r="H149" s="30"/>
      <c r="J149" s="29">
        <v>43306</v>
      </c>
      <c r="K149" s="30"/>
    </row>
    <row r="150" spans="4:11" hidden="1">
      <c r="D150" s="29">
        <v>43302</v>
      </c>
      <c r="E150" s="29"/>
      <c r="G150" s="29">
        <v>43307</v>
      </c>
      <c r="H150" s="30"/>
      <c r="J150" s="29">
        <v>43307</v>
      </c>
      <c r="K150" s="30"/>
    </row>
    <row r="151" spans="4:11" hidden="1">
      <c r="D151" s="29">
        <v>43303</v>
      </c>
      <c r="E151" s="29"/>
      <c r="G151" s="29">
        <v>43308</v>
      </c>
      <c r="H151" s="30"/>
      <c r="J151" s="29">
        <v>43308</v>
      </c>
      <c r="K151" s="30"/>
    </row>
    <row r="152" spans="4:11" hidden="1">
      <c r="D152" s="29">
        <v>43304</v>
      </c>
      <c r="E152" s="29"/>
      <c r="G152" s="29">
        <v>43309</v>
      </c>
      <c r="H152" s="30"/>
      <c r="J152" s="29">
        <v>43309</v>
      </c>
      <c r="K152" s="30"/>
    </row>
    <row r="153" spans="4:11" hidden="1">
      <c r="D153" s="29">
        <v>43305</v>
      </c>
      <c r="E153" s="29"/>
      <c r="G153" s="29">
        <v>43310</v>
      </c>
      <c r="H153" s="30"/>
      <c r="J153" s="29">
        <v>43310</v>
      </c>
      <c r="K153" s="30"/>
    </row>
    <row r="154" spans="4:11" hidden="1">
      <c r="D154" s="29">
        <v>43306</v>
      </c>
      <c r="E154" s="29"/>
      <c r="G154" s="29">
        <v>43311</v>
      </c>
      <c r="H154" s="30"/>
      <c r="J154" s="29">
        <v>43311</v>
      </c>
      <c r="K154" s="30"/>
    </row>
    <row r="155" spans="4:11" hidden="1">
      <c r="D155" s="29">
        <v>43307</v>
      </c>
      <c r="E155" s="29"/>
      <c r="G155" s="29">
        <v>43312</v>
      </c>
      <c r="H155" s="30"/>
      <c r="J155" s="29">
        <v>43312</v>
      </c>
      <c r="K155" s="30"/>
    </row>
    <row r="156" spans="4:11" hidden="1">
      <c r="D156" s="29">
        <v>43308</v>
      </c>
      <c r="E156" s="29"/>
      <c r="G156" s="29">
        <v>43313</v>
      </c>
      <c r="H156" s="30"/>
      <c r="J156" s="29">
        <v>43313</v>
      </c>
      <c r="K156" s="30"/>
    </row>
    <row r="157" spans="4:11" hidden="1">
      <c r="D157" s="29">
        <v>43309</v>
      </c>
      <c r="E157" s="29"/>
      <c r="G157" s="29">
        <v>43314</v>
      </c>
      <c r="H157" s="30"/>
      <c r="J157" s="29">
        <v>43314</v>
      </c>
      <c r="K157" s="30"/>
    </row>
    <row r="158" spans="4:11" hidden="1">
      <c r="D158" s="29">
        <v>43310</v>
      </c>
      <c r="E158" s="29"/>
      <c r="G158" s="29">
        <v>43315</v>
      </c>
      <c r="H158" s="30"/>
      <c r="J158" s="29">
        <v>43315</v>
      </c>
      <c r="K158" s="30"/>
    </row>
    <row r="159" spans="4:11" hidden="1">
      <c r="D159" s="29">
        <v>43311</v>
      </c>
      <c r="E159" s="29"/>
      <c r="G159" s="29">
        <v>43316</v>
      </c>
      <c r="H159" s="30"/>
      <c r="J159" s="29">
        <v>43316</v>
      </c>
      <c r="K159" s="30"/>
    </row>
    <row r="160" spans="4:11" hidden="1">
      <c r="D160" s="29">
        <v>43312</v>
      </c>
      <c r="E160" s="29"/>
      <c r="G160" s="29">
        <v>43317</v>
      </c>
      <c r="H160" s="30"/>
      <c r="J160" s="29">
        <v>43317</v>
      </c>
      <c r="K160" s="30"/>
    </row>
    <row r="161" spans="4:11" hidden="1">
      <c r="D161" s="29">
        <v>43313</v>
      </c>
      <c r="E161" s="29"/>
      <c r="G161" s="29">
        <v>43318</v>
      </c>
      <c r="H161" s="30"/>
      <c r="J161" s="29">
        <v>43318</v>
      </c>
      <c r="K161" s="30"/>
    </row>
    <row r="162" spans="4:11" hidden="1">
      <c r="D162" s="29">
        <v>43314</v>
      </c>
      <c r="E162" s="29"/>
      <c r="G162" s="29">
        <v>43319</v>
      </c>
      <c r="H162" s="30"/>
      <c r="J162" s="29">
        <v>43319</v>
      </c>
      <c r="K162" s="30"/>
    </row>
    <row r="163" spans="4:11" hidden="1">
      <c r="D163" s="29">
        <v>43315</v>
      </c>
      <c r="E163" s="29"/>
      <c r="G163" s="29">
        <v>43320</v>
      </c>
      <c r="H163" s="30"/>
      <c r="J163" s="29">
        <v>43320</v>
      </c>
      <c r="K163" s="30"/>
    </row>
    <row r="164" spans="4:11" hidden="1">
      <c r="D164" s="29">
        <v>43316</v>
      </c>
      <c r="E164" s="29"/>
      <c r="G164" s="29">
        <v>43321</v>
      </c>
      <c r="H164" s="30"/>
      <c r="J164" s="29">
        <v>43321</v>
      </c>
      <c r="K164" s="30"/>
    </row>
    <row r="165" spans="4:11" hidden="1">
      <c r="D165" s="29">
        <v>43317</v>
      </c>
      <c r="E165" s="29"/>
      <c r="G165" s="29">
        <v>43322</v>
      </c>
      <c r="H165" s="30"/>
      <c r="J165" s="29">
        <v>43322</v>
      </c>
      <c r="K165" s="30"/>
    </row>
    <row r="166" spans="4:11" hidden="1">
      <c r="D166" s="29">
        <v>43318</v>
      </c>
      <c r="E166" s="29"/>
      <c r="G166" s="29">
        <v>43323</v>
      </c>
      <c r="H166" s="30"/>
      <c r="J166" s="29">
        <v>43323</v>
      </c>
      <c r="K166" s="30"/>
    </row>
    <row r="167" spans="4:11" hidden="1">
      <c r="D167" s="29">
        <v>43319</v>
      </c>
      <c r="E167" s="29"/>
      <c r="G167" s="29">
        <v>43324</v>
      </c>
      <c r="H167" s="30"/>
      <c r="J167" s="29">
        <v>43324</v>
      </c>
      <c r="K167" s="30"/>
    </row>
    <row r="168" spans="4:11" hidden="1">
      <c r="D168" s="29">
        <v>43320</v>
      </c>
      <c r="E168" s="29"/>
      <c r="G168" s="29">
        <v>43325</v>
      </c>
      <c r="H168" s="30"/>
      <c r="J168" s="29">
        <v>43325</v>
      </c>
      <c r="K168" s="30"/>
    </row>
    <row r="169" spans="4:11" hidden="1">
      <c r="D169" s="29">
        <v>43321</v>
      </c>
      <c r="E169" s="29"/>
      <c r="G169" s="29">
        <v>43326</v>
      </c>
      <c r="H169" s="30"/>
      <c r="J169" s="29">
        <v>43326</v>
      </c>
      <c r="K169" s="30"/>
    </row>
    <row r="170" spans="4:11" hidden="1">
      <c r="D170" s="29">
        <v>43322</v>
      </c>
      <c r="E170" s="29"/>
      <c r="G170" s="29">
        <v>43327</v>
      </c>
      <c r="H170" s="30"/>
      <c r="J170" s="29">
        <v>43327</v>
      </c>
      <c r="K170" s="30"/>
    </row>
    <row r="171" spans="4:11" hidden="1">
      <c r="D171" s="29">
        <v>43323</v>
      </c>
      <c r="E171" s="29"/>
      <c r="G171" s="29">
        <v>43328</v>
      </c>
      <c r="H171" s="30"/>
      <c r="J171" s="29">
        <v>43328</v>
      </c>
      <c r="K171" s="30"/>
    </row>
    <row r="172" spans="4:11" hidden="1">
      <c r="D172" s="29">
        <v>43324</v>
      </c>
      <c r="E172" s="29"/>
      <c r="G172" s="29">
        <v>43329</v>
      </c>
      <c r="H172" s="30"/>
      <c r="J172" s="29">
        <v>43329</v>
      </c>
      <c r="K172" s="30"/>
    </row>
    <row r="173" spans="4:11" hidden="1">
      <c r="D173" s="29">
        <v>43325</v>
      </c>
      <c r="E173" s="29"/>
      <c r="G173" s="29">
        <v>43330</v>
      </c>
      <c r="H173" s="30"/>
      <c r="J173" s="29">
        <v>43330</v>
      </c>
      <c r="K173" s="30"/>
    </row>
    <row r="174" spans="4:11" hidden="1">
      <c r="D174" s="29">
        <v>43326</v>
      </c>
      <c r="E174" s="29"/>
      <c r="G174" s="29">
        <v>43331</v>
      </c>
      <c r="H174" s="30"/>
      <c r="J174" s="29">
        <v>43331</v>
      </c>
      <c r="K174" s="30"/>
    </row>
    <row r="175" spans="4:11" hidden="1">
      <c r="D175" s="29">
        <v>43327</v>
      </c>
      <c r="E175" s="29"/>
      <c r="G175" s="29">
        <v>43332</v>
      </c>
      <c r="H175" s="30"/>
      <c r="J175" s="29">
        <v>43332</v>
      </c>
      <c r="K175" s="30"/>
    </row>
    <row r="176" spans="4:11" hidden="1">
      <c r="D176" s="29">
        <v>43328</v>
      </c>
      <c r="E176" s="29"/>
      <c r="G176" s="29">
        <v>43333</v>
      </c>
      <c r="H176" s="30"/>
      <c r="J176" s="29">
        <v>43333</v>
      </c>
      <c r="K176" s="30"/>
    </row>
    <row r="177" spans="4:11" hidden="1">
      <c r="D177" s="29">
        <v>43329</v>
      </c>
      <c r="E177" s="29"/>
      <c r="G177" s="29">
        <v>43334</v>
      </c>
      <c r="H177" s="30"/>
      <c r="J177" s="29">
        <v>43334</v>
      </c>
      <c r="K177" s="30"/>
    </row>
    <row r="178" spans="4:11" hidden="1">
      <c r="D178" s="29">
        <v>43330</v>
      </c>
      <c r="E178" s="29"/>
      <c r="G178" s="29">
        <v>43335</v>
      </c>
      <c r="H178" s="30"/>
      <c r="J178" s="29">
        <v>43335</v>
      </c>
      <c r="K178" s="30"/>
    </row>
    <row r="179" spans="4:11" hidden="1">
      <c r="D179" s="29">
        <v>43331</v>
      </c>
      <c r="E179" s="29"/>
      <c r="G179" s="29">
        <v>43336</v>
      </c>
      <c r="H179" s="30"/>
      <c r="J179" s="29">
        <v>43336</v>
      </c>
      <c r="K179" s="30"/>
    </row>
    <row r="180" spans="4:11" hidden="1">
      <c r="D180" s="29">
        <v>43332</v>
      </c>
      <c r="E180" s="29"/>
      <c r="G180" s="29">
        <v>43337</v>
      </c>
      <c r="H180" s="30"/>
      <c r="J180" s="29">
        <v>43337</v>
      </c>
      <c r="K180" s="30"/>
    </row>
    <row r="181" spans="4:11" hidden="1">
      <c r="D181" s="29">
        <v>43333</v>
      </c>
      <c r="E181" s="29"/>
      <c r="G181" s="29">
        <v>43338</v>
      </c>
      <c r="H181" s="30"/>
      <c r="J181" s="29">
        <v>43338</v>
      </c>
      <c r="K181" s="30"/>
    </row>
    <row r="182" spans="4:11" hidden="1">
      <c r="D182" s="29">
        <v>43334</v>
      </c>
      <c r="E182" s="29"/>
      <c r="G182" s="29">
        <v>43339</v>
      </c>
      <c r="H182" s="30"/>
      <c r="J182" s="29">
        <v>43339</v>
      </c>
      <c r="K182" s="30"/>
    </row>
    <row r="183" spans="4:11" hidden="1">
      <c r="D183" s="29">
        <v>43335</v>
      </c>
      <c r="E183" s="29"/>
      <c r="G183" s="29">
        <v>43340</v>
      </c>
      <c r="H183" s="30"/>
      <c r="J183" s="29">
        <v>43340</v>
      </c>
      <c r="K183" s="30"/>
    </row>
    <row r="184" spans="4:11" hidden="1">
      <c r="D184" s="29">
        <v>43336</v>
      </c>
      <c r="E184" s="29"/>
      <c r="G184" s="29">
        <v>43341</v>
      </c>
      <c r="H184" s="30"/>
      <c r="J184" s="29">
        <v>43341</v>
      </c>
      <c r="K184" s="30"/>
    </row>
    <row r="185" spans="4:11" hidden="1">
      <c r="G185" s="29">
        <v>43342</v>
      </c>
      <c r="H185" s="30"/>
      <c r="J185" s="29">
        <v>43342</v>
      </c>
      <c r="K185" s="30"/>
    </row>
    <row r="186" spans="4:11" hidden="1">
      <c r="G186" s="29">
        <v>43343</v>
      </c>
      <c r="H186" s="30"/>
      <c r="J186" s="29">
        <v>43343</v>
      </c>
      <c r="K186" s="30"/>
    </row>
    <row r="187" spans="4:11" hidden="1">
      <c r="G187" s="29">
        <v>43344</v>
      </c>
      <c r="H187" s="30"/>
      <c r="J187" s="29">
        <v>43344</v>
      </c>
      <c r="K187" s="30"/>
    </row>
    <row r="188" spans="4:11" hidden="1">
      <c r="G188" s="29">
        <v>43345</v>
      </c>
      <c r="H188" s="30"/>
      <c r="J188" s="29">
        <v>43345</v>
      </c>
      <c r="K188" s="30"/>
    </row>
    <row r="189" spans="4:11" hidden="1">
      <c r="G189" s="29">
        <v>43346</v>
      </c>
      <c r="H189" s="30"/>
      <c r="J189" s="29">
        <v>43346</v>
      </c>
      <c r="K189" s="30"/>
    </row>
    <row r="190" spans="4:11" hidden="1">
      <c r="G190" s="29">
        <v>43347</v>
      </c>
      <c r="H190" s="30"/>
      <c r="J190" s="29">
        <v>43347</v>
      </c>
      <c r="K190" s="30"/>
    </row>
  </sheetData>
  <mergeCells count="326">
    <mergeCell ref="B12:B14"/>
    <mergeCell ref="AH12:AH14"/>
    <mergeCell ref="B15:B17"/>
    <mergeCell ref="AH15:AH17"/>
    <mergeCell ref="B9:B11"/>
    <mergeCell ref="AH9:AH11"/>
    <mergeCell ref="B45:B47"/>
    <mergeCell ref="AH45:AH47"/>
    <mergeCell ref="B48:B50"/>
    <mergeCell ref="AH48:AH50"/>
    <mergeCell ref="B30:B32"/>
    <mergeCell ref="AH30:AH32"/>
    <mergeCell ref="B33:B35"/>
    <mergeCell ref="AH33:AH35"/>
    <mergeCell ref="B27:B29"/>
    <mergeCell ref="AH27:AH29"/>
    <mergeCell ref="B36:B38"/>
    <mergeCell ref="AH36:AH38"/>
    <mergeCell ref="B39:B41"/>
    <mergeCell ref="AH39:AH41"/>
    <mergeCell ref="B42:B44"/>
    <mergeCell ref="AH42:AH44"/>
    <mergeCell ref="B18:B20"/>
    <mergeCell ref="AH18:AH20"/>
    <mergeCell ref="B21:B23"/>
    <mergeCell ref="AH21:AH23"/>
    <mergeCell ref="B24:B26"/>
    <mergeCell ref="AH24:AH26"/>
    <mergeCell ref="D67:F67"/>
    <mergeCell ref="D68:F68"/>
    <mergeCell ref="D69:F69"/>
    <mergeCell ref="D70:G70"/>
    <mergeCell ref="D71:G71"/>
    <mergeCell ref="D72:G72"/>
    <mergeCell ref="B51:B53"/>
    <mergeCell ref="AH51:AH53"/>
    <mergeCell ref="C61:Z61"/>
    <mergeCell ref="D64:F64"/>
    <mergeCell ref="D65:F65"/>
    <mergeCell ref="D66:F66"/>
    <mergeCell ref="O79:AL79"/>
    <mergeCell ref="D80:E80"/>
    <mergeCell ref="G80:H80"/>
    <mergeCell ref="J80:K80"/>
    <mergeCell ref="C76:Z76"/>
    <mergeCell ref="D77:E77"/>
    <mergeCell ref="D78:E78"/>
    <mergeCell ref="G78:H78"/>
    <mergeCell ref="J78:K78"/>
    <mergeCell ref="O78:AL78"/>
    <mergeCell ref="D81:E81"/>
    <mergeCell ref="G81:H81"/>
    <mergeCell ref="J81:K81"/>
    <mergeCell ref="D82:E82"/>
    <mergeCell ref="G82:H82"/>
    <mergeCell ref="J82:K82"/>
    <mergeCell ref="D79:E79"/>
    <mergeCell ref="G79:H79"/>
    <mergeCell ref="J79:K79"/>
    <mergeCell ref="C86:Z86"/>
    <mergeCell ref="D87:E87"/>
    <mergeCell ref="D88:E88"/>
    <mergeCell ref="G88:H88"/>
    <mergeCell ref="J88:K88"/>
    <mergeCell ref="O88:AL88"/>
    <mergeCell ref="D83:E83"/>
    <mergeCell ref="G83:H83"/>
    <mergeCell ref="J83:K83"/>
    <mergeCell ref="D84:E84"/>
    <mergeCell ref="G84:H84"/>
    <mergeCell ref="J84:K84"/>
    <mergeCell ref="D91:E91"/>
    <mergeCell ref="G91:H91"/>
    <mergeCell ref="J91:K91"/>
    <mergeCell ref="D92:E92"/>
    <mergeCell ref="G92:H92"/>
    <mergeCell ref="J92:K92"/>
    <mergeCell ref="D89:E89"/>
    <mergeCell ref="G89:H89"/>
    <mergeCell ref="J89:K89"/>
    <mergeCell ref="D90:E90"/>
    <mergeCell ref="G90:H90"/>
    <mergeCell ref="J90:K90"/>
    <mergeCell ref="G96:H96"/>
    <mergeCell ref="J96:K96"/>
    <mergeCell ref="G97:H97"/>
    <mergeCell ref="J97:K97"/>
    <mergeCell ref="G98:H98"/>
    <mergeCell ref="J98:K98"/>
    <mergeCell ref="G93:H93"/>
    <mergeCell ref="J93:K93"/>
    <mergeCell ref="G94:H94"/>
    <mergeCell ref="J94:K94"/>
    <mergeCell ref="G95:H95"/>
    <mergeCell ref="J95:K95"/>
    <mergeCell ref="G102:H102"/>
    <mergeCell ref="J102:K102"/>
    <mergeCell ref="G103:H103"/>
    <mergeCell ref="J103:K103"/>
    <mergeCell ref="J104:K104"/>
    <mergeCell ref="C107:Z107"/>
    <mergeCell ref="G99:H99"/>
    <mergeCell ref="J99:K99"/>
    <mergeCell ref="G100:H100"/>
    <mergeCell ref="J100:K100"/>
    <mergeCell ref="G101:H101"/>
    <mergeCell ref="J101:K101"/>
    <mergeCell ref="D111:E111"/>
    <mergeCell ref="G111:H111"/>
    <mergeCell ref="J111:K111"/>
    <mergeCell ref="D112:E112"/>
    <mergeCell ref="G112:H112"/>
    <mergeCell ref="J112:K112"/>
    <mergeCell ref="D108:E108"/>
    <mergeCell ref="D109:E109"/>
    <mergeCell ref="G109:H109"/>
    <mergeCell ref="J109:K109"/>
    <mergeCell ref="D110:E110"/>
    <mergeCell ref="G110:H110"/>
    <mergeCell ref="J110:K110"/>
    <mergeCell ref="D115:E115"/>
    <mergeCell ref="G115:H115"/>
    <mergeCell ref="J115:K115"/>
    <mergeCell ref="D116:E116"/>
    <mergeCell ref="G116:H116"/>
    <mergeCell ref="J116:K116"/>
    <mergeCell ref="D113:E113"/>
    <mergeCell ref="G113:H113"/>
    <mergeCell ref="J113:K113"/>
    <mergeCell ref="D114:E114"/>
    <mergeCell ref="G114:H114"/>
    <mergeCell ref="J114:K114"/>
    <mergeCell ref="G120:H120"/>
    <mergeCell ref="J120:K120"/>
    <mergeCell ref="G121:H121"/>
    <mergeCell ref="J121:K121"/>
    <mergeCell ref="G122:H122"/>
    <mergeCell ref="J122:K122"/>
    <mergeCell ref="D117:E117"/>
    <mergeCell ref="G117:H117"/>
    <mergeCell ref="J117:K117"/>
    <mergeCell ref="G118:H118"/>
    <mergeCell ref="J118:K118"/>
    <mergeCell ref="G119:H119"/>
    <mergeCell ref="J119:K119"/>
    <mergeCell ref="D130:E130"/>
    <mergeCell ref="D131:E131"/>
    <mergeCell ref="G131:H131"/>
    <mergeCell ref="J131:K131"/>
    <mergeCell ref="D132:E132"/>
    <mergeCell ref="G132:H132"/>
    <mergeCell ref="J132:K132"/>
    <mergeCell ref="G123:H123"/>
    <mergeCell ref="J123:K123"/>
    <mergeCell ref="G124:H124"/>
    <mergeCell ref="J124:K124"/>
    <mergeCell ref="J125:K125"/>
    <mergeCell ref="C129:Z129"/>
    <mergeCell ref="D135:E135"/>
    <mergeCell ref="G135:H135"/>
    <mergeCell ref="J135:K135"/>
    <mergeCell ref="D136:E136"/>
    <mergeCell ref="G136:H136"/>
    <mergeCell ref="J136:K136"/>
    <mergeCell ref="D133:E133"/>
    <mergeCell ref="G133:H133"/>
    <mergeCell ref="J133:K133"/>
    <mergeCell ref="D134:E134"/>
    <mergeCell ref="G134:H134"/>
    <mergeCell ref="J134:K134"/>
    <mergeCell ref="D139:E139"/>
    <mergeCell ref="G139:H139"/>
    <mergeCell ref="J139:K139"/>
    <mergeCell ref="D140:E140"/>
    <mergeCell ref="G140:H140"/>
    <mergeCell ref="J140:K140"/>
    <mergeCell ref="D137:E137"/>
    <mergeCell ref="G137:H137"/>
    <mergeCell ref="J137:K137"/>
    <mergeCell ref="D138:E138"/>
    <mergeCell ref="G138:H138"/>
    <mergeCell ref="J138:K138"/>
    <mergeCell ref="D143:E143"/>
    <mergeCell ref="G143:H143"/>
    <mergeCell ref="J143:K143"/>
    <mergeCell ref="D144:E144"/>
    <mergeCell ref="G144:H144"/>
    <mergeCell ref="J144:K144"/>
    <mergeCell ref="D141:E141"/>
    <mergeCell ref="G141:H141"/>
    <mergeCell ref="J141:K141"/>
    <mergeCell ref="D142:E142"/>
    <mergeCell ref="G142:H142"/>
    <mergeCell ref="J142:K142"/>
    <mergeCell ref="D147:E147"/>
    <mergeCell ref="G147:H147"/>
    <mergeCell ref="J147:K147"/>
    <mergeCell ref="D148:E148"/>
    <mergeCell ref="G148:H148"/>
    <mergeCell ref="J148:K148"/>
    <mergeCell ref="D145:E145"/>
    <mergeCell ref="G145:H145"/>
    <mergeCell ref="J145:K145"/>
    <mergeCell ref="D146:E146"/>
    <mergeCell ref="G146:H146"/>
    <mergeCell ref="J146:K146"/>
    <mergeCell ref="D151:E151"/>
    <mergeCell ref="G151:H151"/>
    <mergeCell ref="J151:K151"/>
    <mergeCell ref="D152:E152"/>
    <mergeCell ref="G152:H152"/>
    <mergeCell ref="J152:K152"/>
    <mergeCell ref="D149:E149"/>
    <mergeCell ref="G149:H149"/>
    <mergeCell ref="J149:K149"/>
    <mergeCell ref="D150:E150"/>
    <mergeCell ref="G150:H150"/>
    <mergeCell ref="J150:K150"/>
    <mergeCell ref="D155:E155"/>
    <mergeCell ref="G155:H155"/>
    <mergeCell ref="J155:K155"/>
    <mergeCell ref="D156:E156"/>
    <mergeCell ref="G156:H156"/>
    <mergeCell ref="J156:K156"/>
    <mergeCell ref="D153:E153"/>
    <mergeCell ref="G153:H153"/>
    <mergeCell ref="J153:K153"/>
    <mergeCell ref="D154:E154"/>
    <mergeCell ref="G154:H154"/>
    <mergeCell ref="J154:K154"/>
    <mergeCell ref="D159:E159"/>
    <mergeCell ref="G159:H159"/>
    <mergeCell ref="J159:K159"/>
    <mergeCell ref="D160:E160"/>
    <mergeCell ref="G160:H160"/>
    <mergeCell ref="J160:K160"/>
    <mergeCell ref="D157:E157"/>
    <mergeCell ref="G157:H157"/>
    <mergeCell ref="J157:K157"/>
    <mergeCell ref="D158:E158"/>
    <mergeCell ref="G158:H158"/>
    <mergeCell ref="J158:K158"/>
    <mergeCell ref="D163:E163"/>
    <mergeCell ref="G163:H163"/>
    <mergeCell ref="J163:K163"/>
    <mergeCell ref="D164:E164"/>
    <mergeCell ref="G164:H164"/>
    <mergeCell ref="J164:K164"/>
    <mergeCell ref="D161:E161"/>
    <mergeCell ref="G161:H161"/>
    <mergeCell ref="J161:K161"/>
    <mergeCell ref="D162:E162"/>
    <mergeCell ref="G162:H162"/>
    <mergeCell ref="J162:K162"/>
    <mergeCell ref="D167:E167"/>
    <mergeCell ref="G167:H167"/>
    <mergeCell ref="J167:K167"/>
    <mergeCell ref="D168:E168"/>
    <mergeCell ref="G168:H168"/>
    <mergeCell ref="J168:K168"/>
    <mergeCell ref="D165:E165"/>
    <mergeCell ref="G165:H165"/>
    <mergeCell ref="J165:K165"/>
    <mergeCell ref="D166:E166"/>
    <mergeCell ref="G166:H166"/>
    <mergeCell ref="J166:K166"/>
    <mergeCell ref="D171:E171"/>
    <mergeCell ref="G171:H171"/>
    <mergeCell ref="J171:K171"/>
    <mergeCell ref="D172:E172"/>
    <mergeCell ref="G172:H172"/>
    <mergeCell ref="J172:K172"/>
    <mergeCell ref="D169:E169"/>
    <mergeCell ref="G169:H169"/>
    <mergeCell ref="J169:K169"/>
    <mergeCell ref="D170:E170"/>
    <mergeCell ref="G170:H170"/>
    <mergeCell ref="J170:K170"/>
    <mergeCell ref="D175:E175"/>
    <mergeCell ref="G175:H175"/>
    <mergeCell ref="J175:K175"/>
    <mergeCell ref="D176:E176"/>
    <mergeCell ref="G176:H176"/>
    <mergeCell ref="J176:K176"/>
    <mergeCell ref="D173:E173"/>
    <mergeCell ref="G173:H173"/>
    <mergeCell ref="J173:K173"/>
    <mergeCell ref="D174:E174"/>
    <mergeCell ref="G174:H174"/>
    <mergeCell ref="J174:K174"/>
    <mergeCell ref="D179:E179"/>
    <mergeCell ref="G179:H179"/>
    <mergeCell ref="J179:K179"/>
    <mergeCell ref="D180:E180"/>
    <mergeCell ref="G180:H180"/>
    <mergeCell ref="J180:K180"/>
    <mergeCell ref="D177:E177"/>
    <mergeCell ref="G177:H177"/>
    <mergeCell ref="J177:K177"/>
    <mergeCell ref="D178:E178"/>
    <mergeCell ref="G178:H178"/>
    <mergeCell ref="J178:K178"/>
    <mergeCell ref="D183:E183"/>
    <mergeCell ref="G183:H183"/>
    <mergeCell ref="J183:K183"/>
    <mergeCell ref="D184:E184"/>
    <mergeCell ref="G184:H184"/>
    <mergeCell ref="J184:K184"/>
    <mergeCell ref="D181:E181"/>
    <mergeCell ref="G181:H181"/>
    <mergeCell ref="J181:K181"/>
    <mergeCell ref="D182:E182"/>
    <mergeCell ref="G182:H182"/>
    <mergeCell ref="J182:K182"/>
    <mergeCell ref="G188:H188"/>
    <mergeCell ref="J188:K188"/>
    <mergeCell ref="G189:H189"/>
    <mergeCell ref="J189:K189"/>
    <mergeCell ref="G190:H190"/>
    <mergeCell ref="J190:K190"/>
    <mergeCell ref="G185:H185"/>
    <mergeCell ref="J185:K185"/>
    <mergeCell ref="G186:H186"/>
    <mergeCell ref="J186:K186"/>
    <mergeCell ref="G187:H187"/>
    <mergeCell ref="J187:K187"/>
  </mergeCells>
  <conditionalFormatting sqref="C5:AG5">
    <cfRule type="expression" dxfId="59" priority="9" stopIfTrue="1">
      <formula>OR((C6)=$D$64,(C6)=$D$65,(C6)=$D$66,(C6)=$D$67,(C6)=$D$68,(C6)=$D$69,(C6)=$D$70,(C6)=$D$71,(C6)=$D$72)</formula>
    </cfRule>
    <cfRule type="expression" dxfId="58" priority="21" stopIfTrue="1">
      <formula>IF(OR((C5)="S",(C5)="D"),1,0)</formula>
    </cfRule>
  </conditionalFormatting>
  <conditionalFormatting sqref="C21:AG29 C9:AG14">
    <cfRule type="expression" dxfId="57" priority="20" stopIfTrue="1">
      <formula>IF(OR((C$5)="S",(C$5)="D"),1,0)</formula>
    </cfRule>
  </conditionalFormatting>
  <conditionalFormatting sqref="C15:AG17">
    <cfRule type="expression" dxfId="56" priority="19" stopIfTrue="1">
      <formula>IF(OR((C$5)="S",(C$5)="D"),1,0)</formula>
    </cfRule>
  </conditionalFormatting>
  <conditionalFormatting sqref="C18:AG20">
    <cfRule type="expression" dxfId="55" priority="18" stopIfTrue="1">
      <formula>IF(OR((C$5)="S",(C$5)="D"),1,0)</formula>
    </cfRule>
  </conditionalFormatting>
  <conditionalFormatting sqref="C30:AG32">
    <cfRule type="expression" dxfId="54" priority="17" stopIfTrue="1">
      <formula>IF(OR((C$5)="S",(C$5)="D"),1,0)</formula>
    </cfRule>
  </conditionalFormatting>
  <conditionalFormatting sqref="C33:AG35">
    <cfRule type="expression" dxfId="53" priority="16" stopIfTrue="1">
      <formula>IF(OR((C$5)="S",(C$5)="D"),1,0)</formula>
    </cfRule>
  </conditionalFormatting>
  <conditionalFormatting sqref="C36:AG38">
    <cfRule type="expression" dxfId="52" priority="15" stopIfTrue="1">
      <formula>IF(OR((C$5)="S",(C$5)="D"),1,0)</formula>
    </cfRule>
  </conditionalFormatting>
  <conditionalFormatting sqref="C39:AG41">
    <cfRule type="expression" dxfId="51" priority="14" stopIfTrue="1">
      <formula>IF(OR((C$5)="S",(C$5)="D"),1,0)</formula>
    </cfRule>
  </conditionalFormatting>
  <conditionalFormatting sqref="C42:AG44">
    <cfRule type="expression" dxfId="50" priority="13" stopIfTrue="1">
      <formula>IF(OR((C$5)="S",(C$5)="D"),1,0)</formula>
    </cfRule>
  </conditionalFormatting>
  <conditionalFormatting sqref="C45:AG47">
    <cfRule type="expression" dxfId="49" priority="12" stopIfTrue="1">
      <formula>IF(OR((C$5)="S",(C$5)="D"),1,0)</formula>
    </cfRule>
  </conditionalFormatting>
  <conditionalFormatting sqref="C48:AG50">
    <cfRule type="expression" dxfId="48" priority="11" stopIfTrue="1">
      <formula>IF(OR((C$5)="S",(C$5)="D"),1,0)</formula>
    </cfRule>
  </conditionalFormatting>
  <conditionalFormatting sqref="C51:AG53">
    <cfRule type="expression" dxfId="47" priority="10" stopIfTrue="1">
      <formula>IF(OR((C$5)="S",(C$5)="D"),1,0)</formula>
    </cfRule>
  </conditionalFormatting>
  <conditionalFormatting sqref="C8:AG8">
    <cfRule type="expression" dxfId="46" priority="2" stopIfTrue="1">
      <formula>OR((C6)=$G$131,(C6)=$G$132,(C6)=$G$133,(C6)=$G$134,(C6)=$G$135,(C6)=$G$136,(C6)=$G$137,(C6)=$G$138)*(C6)=$G$139*(C6)=$G$140*(C6)=$G$140*(C6)=$G$141*(C6)=$G$142*(C6)=$G$143*(C6)=$G$144*(C6)=$G$145*(C6)=$G$146*(C6)=$G$147*(C6)=$G$147*(C6)=$G$148*(C6)=$G$149*(C6)=$G$150*(C6)=$G$151*(C6)=$G$152*(C6)=$G$153*(C6)=$G$154*(C6)=$G$155*(C6)=$G$156*(C6)=$G$157*(C6)=$G$158*(C6)=$G$159*(C6)=$G$160*(C6)=$G$161*(C6)=$G$162*(C6)=$G$163*(C6)=$G$164*(C6)=$G$165*(C6)=$G$166*(C6)=$G$167*(C6)=$G$168*(C6)=$G$169*(C6)=$G$170*(C6)=$G$171*(C6)=$G$172*(C6)=$G$173*(C6)=$G$174*(C6)=$G$175*(C6)=$G$176*(C6)=$G$177*(C6)=$G$178*(C6)=$G$179*(C6)=$G$180*(C6)=$G$181*(C6)=$G$182*(C6)=$G$183*(C6)=$G$184*(C6)=$G$185*(C6)=$G$186*(C6)=$G$187*(C6)=$G$188*(C6)=$G$189*(C6)=$G$190</formula>
    </cfRule>
    <cfRule type="expression" dxfId="45" priority="4" stopIfTrue="1">
      <formula>OR((C6)=$G$109,(C6)=$G$110,(C6)=$G$111,(C6)=$G$112,(C6)=$G$113,(C6)=$G$114,(C6)=$G$115,(C6)=$G$116,(C6)=$G$117,(C6)=$G$118,(C6)=$G$119,(C6)=$G$120,(C6)=$G$121,(C6)=$G$122,(C6)=$G$123,(C6)=$G$124)</formula>
    </cfRule>
    <cfRule type="expression" dxfId="44" priority="6" stopIfTrue="1">
      <formula>OR((C6)=$G$88,(C6)=$G$89,(C6)=$G$90,(C6)=$G$91,(C6)=$G$92,(C6)=$G$93,(C6)=$G$94,(C6)=$G$95,(C6)=$G$96,(C6)=$G$97,(C6)=$G$98,(C6)=$G$99,(C6)=$G$100,(C6)=$G$101,(C6)=$G$102,(C6)=$G$103)</formula>
    </cfRule>
    <cfRule type="expression" dxfId="43" priority="7" stopIfTrue="1">
      <formula>OR((C6)=$G$78,(C6)=$G$79,(C6)=$G$80,(C6)=$G$81,(C6)=$G$82,(C6)=$G$83,(C6)=$G$84)</formula>
    </cfRule>
    <cfRule type="expression" dxfId="42" priority="22" stopIfTrue="1">
      <formula>OR((C8)=$D$78,(C8)=$D$79,(C8)=$D$80,(C8)=$D$81,(C8)=$D$82,(C8)=$D$83,(C8)=$D$83,(C8)=$D$84)</formula>
    </cfRule>
    <cfRule type="expression" dxfId="41" priority="23" stopIfTrue="1">
      <formula>OR((C8)=$D$64,(C8)=$D$65,(C8)=$D$66,(C8)=$D$67,(C8)=$D$68,(C8)=$D$69,(C8)=$D$70,(C8)=$D$71,(C8)=$D$72)</formula>
    </cfRule>
    <cfRule type="expression" dxfId="40" priority="24" stopIfTrue="1">
      <formula>IF(OR((C6)="S",(C6)="D"),1,0)</formula>
    </cfRule>
  </conditionalFormatting>
  <conditionalFormatting sqref="C6:AG6">
    <cfRule type="expression" dxfId="39" priority="25" stopIfTrue="1">
      <formula>OR((C6)=$D$78,(C6)=$D$79,(C6)=$D$80,(C6)=$D$81,(C6)=$D$82,(C6)=$D$83,(C6)=$D$83,(C6)=$D$84)</formula>
    </cfRule>
    <cfRule type="expression" dxfId="38" priority="26" stopIfTrue="1">
      <formula>OR((C6)=$D$64,(C6)=$D$65,(C6)=$D$66,(C6)=$D$67,(C6)=$D$68,(C6)=$D$69,(C6)=$D$70,(C6)=$D$71,(C6)=$D$72)</formula>
    </cfRule>
    <cfRule type="expression" dxfId="37" priority="27" stopIfTrue="1">
      <formula>IF(OR((C5)="S",(C5)="D"),1,0)</formula>
    </cfRule>
  </conditionalFormatting>
  <conditionalFormatting sqref="C7:AG7">
    <cfRule type="expression" dxfId="36" priority="1" stopIfTrue="1">
      <formula>OR((C6)=$J$131,(C6)=$J$132,(C6)=$J$133,(C6)=$J$134,(C6)=$J$135,(C6)=$J$136,(C6)=$J$137,(C6)=$J$138)*(C6)=$J$139*(C6)=$J$140*(C6)=$J$140*(C6)=$J$141*(C6)=$J$142*(C6)=$J$143*(C6)=$J$144*(C6)=$J$145*(C6)=$J$146*(C6)=$J$147*(C6)=$J$147*(C6)=$J$148*(C6)=$J$149*(C6)=$J$150*(C6)=$J$151*(C6)=$J$152*(C6)=$J$153*(C6)=$J$154*(C6)=$J$155*(C6)=$J$156*(C6)=$J$157*(C6)=$J$158*(C6)=$J$159*(C6)=$J$160*(C6)=$J$161*(C6)=$J$162*(C6)=$J$163*(C6)=$J$164*(C6)=$J$165*(C6)=$J$166*(C6)=$J$167*(C6)=$J$168*(C6)=$J$169*(C6)=$J$170*(C6)=$J$171*(C6)=$J$172*(C6)=$J$173*(C6)=$J$174*(C6)=$J$175*(C6)=$J$176*(C6)=$J$177*(C6)=$J$178*(C6)=$J$179*(C6)=$J$180*(C6)=$J$181*(C6)=$J$182*(C6)=$J$183*(C6)=$J$184*(C6)=$J$185*(C6)=$J$186*(C6)=$J$187*(C6)=$J$188*(C6)=$J$189*(C6)=$J$190</formula>
    </cfRule>
    <cfRule type="expression" dxfId="35" priority="3" stopIfTrue="1">
      <formula>OR((C6)=$J$109,(C6)=$J$110,(C6)=$J$111,(C6)=$J$112,(C6)=$J$113,(C6)=$J$114,(C6)=$J$115,(C6)=$J$116,(C6)=$J$117,(C6)=$J$118,(C6)=$J$119,(C6)=$J$120,(C6)=$J$121,(C6)=$J$122,(C6)=$J$123,(C6)=$J$124,(C6)=$J$125)</formula>
    </cfRule>
    <cfRule type="expression" dxfId="34" priority="5" stopIfTrue="1">
      <formula>"OR((C6)=$J$88,(C6)=$J$89,(C6)=$J$90,(C6)=$J$91,(C6)=$J$92,(C6)=$J$93,(C6)=$J$94,(C6)=$J$95,(C6)=$J$96,(C6)=$J$97,(C6)=$J$98,(C6)=$J$99,(C6)=$J$100,(C6)=$J$101,(C6)=$J$102,(C6)=$J$103,(C6)=$J$104)"</formula>
    </cfRule>
    <cfRule type="expression" dxfId="33" priority="8" stopIfTrue="1">
      <formula>OR((C6)=$J$78,(C6)=$J$79,(C6)=$J$80,(C6)=$J$81,(C6)=$J$82,(C6)=$J$83,(C6)=$J$84)</formula>
    </cfRule>
    <cfRule type="expression" dxfId="32" priority="28" stopIfTrue="1">
      <formula>OR((C7)=$D$78,(C7)=$D$79,(C7)=$D$80,(C7)=$D$81,(C7)=$D$82,(C7)=$D$83,(C7)=$D$83,(C7)=$D$84)</formula>
    </cfRule>
    <cfRule type="expression" dxfId="31" priority="29" stopIfTrue="1">
      <formula>OR((C7)=$D$64,(C7)=$D$65,(C7)=$D$66,(C7)=$D$67,(C7)=$D$68,(C7)=$D$69,(C7)=$D$70,(C7)=$D$71,(C7)=$D$72)</formula>
    </cfRule>
    <cfRule type="expression" dxfId="30" priority="30" stopIfTrue="1">
      <formula>IF(OR((C6)="S",(C6)="D"),1,0)</formula>
    </cfRule>
  </conditionalFormatting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>
  <dimension ref="A2:AM190"/>
  <sheetViews>
    <sheetView topLeftCell="F4" workbookViewId="0">
      <selection activeCell="B5" sqref="B5"/>
    </sheetView>
  </sheetViews>
  <sheetFormatPr baseColWidth="10" defaultColWidth="8.7265625" defaultRowHeight="14.5"/>
  <cols>
    <col min="1" max="1" width="10.81640625" bestFit="1" customWidth="1"/>
    <col min="2" max="2" width="11.54296875" bestFit="1" customWidth="1"/>
    <col min="3" max="32" width="5.453125" customWidth="1"/>
    <col min="33" max="33" width="5.453125" hidden="1" customWidth="1"/>
    <col min="35" max="36" width="5.453125" customWidth="1"/>
    <col min="37" max="38" width="5.453125" hidden="1" customWidth="1"/>
  </cols>
  <sheetData>
    <row r="2" spans="1:39">
      <c r="C2" s="15"/>
      <c r="D2" t="s">
        <v>39</v>
      </c>
      <c r="H2" s="19"/>
      <c r="I2" t="s">
        <v>40</v>
      </c>
    </row>
    <row r="3" spans="1:39">
      <c r="C3" s="18"/>
      <c r="D3" t="s">
        <v>38</v>
      </c>
      <c r="H3" s="20"/>
      <c r="I3" t="s">
        <v>41</v>
      </c>
    </row>
    <row r="4" spans="1:39">
      <c r="A4" s="5"/>
      <c r="B4" s="6">
        <f>DATE(Info!B$4,12,1)</f>
        <v>43435</v>
      </c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</row>
    <row r="5" spans="1:39">
      <c r="A5" s="5"/>
      <c r="B5" s="5"/>
      <c r="C5" s="9" t="str">
        <f>INDEX({"D";"L";"M";"M";"J";"V";"S"},WEEKDAY(C6))</f>
        <v>S</v>
      </c>
      <c r="D5" s="9" t="str">
        <f>INDEX({"D";"L";"M";"M";"J";"V";"S"},WEEKDAY(D6))</f>
        <v>D</v>
      </c>
      <c r="E5" s="9" t="str">
        <f>INDEX({"D";"L";"M";"M";"J";"V";"S"},WEEKDAY(E6))</f>
        <v>L</v>
      </c>
      <c r="F5" s="9" t="str">
        <f>INDEX({"D";"L";"M";"M";"J";"V";"S"},WEEKDAY(F6))</f>
        <v>M</v>
      </c>
      <c r="G5" s="9" t="str">
        <f>INDEX({"D";"L";"M";"M";"J";"V";"S"},WEEKDAY(G6))</f>
        <v>M</v>
      </c>
      <c r="H5" s="9" t="str">
        <f>INDEX({"D";"L";"M";"M";"J";"V";"S"},WEEKDAY(H6))</f>
        <v>J</v>
      </c>
      <c r="I5" s="9" t="str">
        <f>INDEX({"D";"L";"M";"M";"J";"V";"S"},WEEKDAY(I6))</f>
        <v>V</v>
      </c>
      <c r="J5" s="9" t="str">
        <f>INDEX({"D";"L";"M";"M";"J";"V";"S"},WEEKDAY(J6))</f>
        <v>S</v>
      </c>
      <c r="K5" s="9" t="str">
        <f>INDEX({"D";"L";"M";"M";"J";"V";"S"},WEEKDAY(K6))</f>
        <v>D</v>
      </c>
      <c r="L5" s="9" t="str">
        <f>INDEX({"D";"L";"M";"M";"J";"V";"S"},WEEKDAY(L6))</f>
        <v>L</v>
      </c>
      <c r="M5" s="9" t="str">
        <f>INDEX({"D";"L";"M";"M";"J";"V";"S"},WEEKDAY(M6))</f>
        <v>M</v>
      </c>
      <c r="N5" s="9" t="str">
        <f>INDEX({"D";"L";"M";"M";"J";"V";"S"},WEEKDAY(N6))</f>
        <v>M</v>
      </c>
      <c r="O5" s="9" t="str">
        <f>INDEX({"D";"L";"M";"M";"J";"V";"S"},WEEKDAY(O6))</f>
        <v>J</v>
      </c>
      <c r="P5" s="9" t="str">
        <f>INDEX({"D";"L";"M";"M";"J";"V";"S"},WEEKDAY(P6))</f>
        <v>V</v>
      </c>
      <c r="Q5" s="9" t="str">
        <f>INDEX({"D";"L";"M";"M";"J";"V";"S"},WEEKDAY(Q6))</f>
        <v>S</v>
      </c>
      <c r="R5" s="9" t="str">
        <f>INDEX({"D";"L";"M";"M";"J";"V";"S"},WEEKDAY(R6))</f>
        <v>D</v>
      </c>
      <c r="S5" s="9" t="str">
        <f>INDEX({"D";"L";"M";"M";"J";"V";"S"},WEEKDAY(S6))</f>
        <v>L</v>
      </c>
      <c r="T5" s="9" t="str">
        <f>INDEX({"D";"L";"M";"M";"J";"V";"S"},WEEKDAY(T6))</f>
        <v>M</v>
      </c>
      <c r="U5" s="9" t="str">
        <f>INDEX({"D";"L";"M";"M";"J";"V";"S"},WEEKDAY(U6))</f>
        <v>M</v>
      </c>
      <c r="V5" s="9" t="str">
        <f>INDEX({"D";"L";"M";"M";"J";"V";"S"},WEEKDAY(V6))</f>
        <v>J</v>
      </c>
      <c r="W5" s="9" t="str">
        <f>INDEX({"D";"L";"M";"M";"J";"V";"S"},WEEKDAY(W6))</f>
        <v>V</v>
      </c>
      <c r="X5" s="9" t="str">
        <f>INDEX({"D";"L";"M";"M";"J";"V";"S"},WEEKDAY(X6))</f>
        <v>S</v>
      </c>
      <c r="Y5" s="9" t="str">
        <f>INDEX({"D";"L";"M";"M";"J";"V";"S"},WEEKDAY(Y6))</f>
        <v>D</v>
      </c>
      <c r="Z5" s="9" t="str">
        <f>INDEX({"D";"L";"M";"M";"J";"V";"S"},WEEKDAY(Z6))</f>
        <v>L</v>
      </c>
      <c r="AA5" s="9" t="str">
        <f>INDEX({"D";"L";"M";"M";"J";"V";"S"},WEEKDAY(AA6))</f>
        <v>M</v>
      </c>
      <c r="AB5" s="9" t="str">
        <f>INDEX({"D";"L";"M";"M";"J";"V";"S"},WEEKDAY(AB6))</f>
        <v>M</v>
      </c>
      <c r="AC5" s="9" t="str">
        <f>INDEX({"D";"L";"M";"M";"J";"V";"S"},WEEKDAY(AC6))</f>
        <v>J</v>
      </c>
      <c r="AD5" s="9" t="str">
        <f>INDEX({"D";"L";"M";"M";"J";"V";"S"},WEEKDAY(AD6))</f>
        <v>V</v>
      </c>
      <c r="AE5" s="9" t="str">
        <f>INDEX({"D";"L";"M";"M";"J";"V";"S"},WEEKDAY(AE6))</f>
        <v>S</v>
      </c>
      <c r="AF5" s="9" t="str">
        <f>INDEX({"D";"L";"M";"M";"J";"V";"S"},WEEKDAY(AF6))</f>
        <v>D</v>
      </c>
      <c r="AG5" s="9" t="str">
        <f>INDEX({"D";"L";"M";"M";"J";"V";"S"},WEEKDAY(AG6))</f>
        <v>L</v>
      </c>
      <c r="AH5" s="5" t="s">
        <v>17</v>
      </c>
      <c r="AI5" s="5"/>
      <c r="AJ5" s="5"/>
      <c r="AK5" s="5"/>
      <c r="AL5" s="5"/>
      <c r="AM5" s="5"/>
    </row>
    <row r="6" spans="1:39">
      <c r="A6" s="5"/>
      <c r="B6" s="5"/>
      <c r="C6" s="8">
        <f>B4</f>
        <v>43435</v>
      </c>
      <c r="D6" s="8">
        <f>C6+1</f>
        <v>43436</v>
      </c>
      <c r="E6" s="8">
        <f t="shared" ref="E6:AG6" si="0">D6+1</f>
        <v>43437</v>
      </c>
      <c r="F6" s="8">
        <f t="shared" si="0"/>
        <v>43438</v>
      </c>
      <c r="G6" s="8">
        <f t="shared" si="0"/>
        <v>43439</v>
      </c>
      <c r="H6" s="8">
        <f t="shared" si="0"/>
        <v>43440</v>
      </c>
      <c r="I6" s="8">
        <f t="shared" si="0"/>
        <v>43441</v>
      </c>
      <c r="J6" s="8">
        <f t="shared" si="0"/>
        <v>43442</v>
      </c>
      <c r="K6" s="8">
        <f t="shared" si="0"/>
        <v>43443</v>
      </c>
      <c r="L6" s="8">
        <f t="shared" si="0"/>
        <v>43444</v>
      </c>
      <c r="M6" s="8">
        <f t="shared" si="0"/>
        <v>43445</v>
      </c>
      <c r="N6" s="8">
        <f t="shared" si="0"/>
        <v>43446</v>
      </c>
      <c r="O6" s="8">
        <f t="shared" si="0"/>
        <v>43447</v>
      </c>
      <c r="P6" s="8">
        <f t="shared" si="0"/>
        <v>43448</v>
      </c>
      <c r="Q6" s="8">
        <f t="shared" si="0"/>
        <v>43449</v>
      </c>
      <c r="R6" s="8">
        <f t="shared" si="0"/>
        <v>43450</v>
      </c>
      <c r="S6" s="8">
        <f t="shared" si="0"/>
        <v>43451</v>
      </c>
      <c r="T6" s="8">
        <f t="shared" si="0"/>
        <v>43452</v>
      </c>
      <c r="U6" s="8">
        <f t="shared" si="0"/>
        <v>43453</v>
      </c>
      <c r="V6" s="8">
        <f t="shared" si="0"/>
        <v>43454</v>
      </c>
      <c r="W6" s="8">
        <f t="shared" si="0"/>
        <v>43455</v>
      </c>
      <c r="X6" s="8">
        <f t="shared" si="0"/>
        <v>43456</v>
      </c>
      <c r="Y6" s="8">
        <f t="shared" si="0"/>
        <v>43457</v>
      </c>
      <c r="Z6" s="8">
        <f t="shared" si="0"/>
        <v>43458</v>
      </c>
      <c r="AA6" s="8">
        <f t="shared" si="0"/>
        <v>43459</v>
      </c>
      <c r="AB6" s="8">
        <f t="shared" si="0"/>
        <v>43460</v>
      </c>
      <c r="AC6" s="8">
        <f t="shared" si="0"/>
        <v>43461</v>
      </c>
      <c r="AD6" s="8">
        <f t="shared" si="0"/>
        <v>43462</v>
      </c>
      <c r="AE6" s="8">
        <f t="shared" si="0"/>
        <v>43463</v>
      </c>
      <c r="AF6" s="8">
        <f t="shared" si="0"/>
        <v>43464</v>
      </c>
      <c r="AG6" s="8">
        <f t="shared" si="0"/>
        <v>43465</v>
      </c>
      <c r="AH6" s="5"/>
      <c r="AI6" s="5"/>
      <c r="AJ6" s="5"/>
      <c r="AK6" s="5"/>
      <c r="AL6" s="5"/>
      <c r="AM6" s="5"/>
    </row>
    <row r="7" spans="1:39" ht="6" customHeight="1">
      <c r="A7" s="5"/>
      <c r="B7" s="5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5"/>
      <c r="AI7" s="5"/>
      <c r="AJ7" s="5"/>
      <c r="AK7" s="5"/>
      <c r="AL7" s="5"/>
      <c r="AM7" s="5"/>
    </row>
    <row r="8" spans="1:39" ht="6" customHeight="1">
      <c r="A8" s="5"/>
      <c r="B8" s="5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5"/>
      <c r="AI8" s="5"/>
      <c r="AJ8" s="5"/>
      <c r="AK8" s="5"/>
      <c r="AL8" s="5"/>
      <c r="AM8" s="5"/>
    </row>
    <row r="9" spans="1:39">
      <c r="A9" s="9" t="s">
        <v>18</v>
      </c>
      <c r="B9" s="33" t="s">
        <v>24</v>
      </c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33">
        <f>AL9+AL10+AL11</f>
        <v>0</v>
      </c>
      <c r="AI9" s="5" t="s">
        <v>21</v>
      </c>
      <c r="AJ9" s="5">
        <f>COUNTIF(C9:AG11,"P")</f>
        <v>0</v>
      </c>
      <c r="AK9" s="5">
        <f>VLOOKUP(B9,Données!B$7:E25,2,FALSE)</f>
        <v>16</v>
      </c>
      <c r="AL9" s="5">
        <f>AJ9*AK9</f>
        <v>0</v>
      </c>
      <c r="AM9" s="5"/>
    </row>
    <row r="10" spans="1:39">
      <c r="A10" s="9" t="s">
        <v>19</v>
      </c>
      <c r="B10" s="33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33"/>
      <c r="AI10" s="5" t="s">
        <v>22</v>
      </c>
      <c r="AJ10" s="5">
        <f>COUNTIF(C9:AG11,"G")</f>
        <v>0</v>
      </c>
      <c r="AK10" s="5">
        <f>VLOOKUP(B9,Données!B$7:E25,4,FALSE)</f>
        <v>25</v>
      </c>
      <c r="AL10" s="5">
        <f t="shared" ref="AL10:AL11" si="1">AJ10*AK10</f>
        <v>0</v>
      </c>
      <c r="AM10" s="5"/>
    </row>
    <row r="11" spans="1:39" ht="15" thickBot="1">
      <c r="A11" s="11" t="s">
        <v>20</v>
      </c>
      <c r="B11" s="34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34"/>
      <c r="AI11" s="5" t="s">
        <v>23</v>
      </c>
      <c r="AJ11" s="5">
        <f>COUNTIF(C9:AG11,"V")</f>
        <v>0</v>
      </c>
      <c r="AK11" s="5">
        <f>VLOOKUP(B9,Données!B$7:E25,3,FALSE)</f>
        <v>13</v>
      </c>
      <c r="AL11" s="5">
        <f t="shared" si="1"/>
        <v>0</v>
      </c>
      <c r="AM11" s="5"/>
    </row>
    <row r="12" spans="1:39">
      <c r="A12" s="13" t="s">
        <v>18</v>
      </c>
      <c r="B12" s="32" t="s">
        <v>25</v>
      </c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32">
        <f>AL12+AL13+AL14</f>
        <v>0</v>
      </c>
      <c r="AI12" s="5" t="s">
        <v>21</v>
      </c>
      <c r="AJ12" s="5">
        <f>COUNTIF(C12:AG14,"P")</f>
        <v>0</v>
      </c>
      <c r="AK12" s="5">
        <f>VLOOKUP(B12,Données!B$7:E25,2,FALSE)</f>
        <v>17</v>
      </c>
      <c r="AL12" s="5">
        <f>AJ12*AK12</f>
        <v>0</v>
      </c>
      <c r="AM12" s="5"/>
    </row>
    <row r="13" spans="1:39">
      <c r="A13" s="9" t="s">
        <v>19</v>
      </c>
      <c r="B13" s="33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33"/>
      <c r="AI13" s="5" t="s">
        <v>22</v>
      </c>
      <c r="AJ13" s="5">
        <f>COUNTIF(C12:AG14,"G")</f>
        <v>0</v>
      </c>
      <c r="AK13" s="5">
        <f>VLOOKUP(B12,Données!B$7:E28,3,FALSE)</f>
        <v>14</v>
      </c>
      <c r="AL13" s="5">
        <f t="shared" ref="AL13:AL14" si="2">AJ13*AK13</f>
        <v>0</v>
      </c>
      <c r="AM13" s="5"/>
    </row>
    <row r="14" spans="1:39" ht="15" thickBot="1">
      <c r="A14" s="11" t="s">
        <v>20</v>
      </c>
      <c r="B14" s="34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34"/>
      <c r="AI14" s="5" t="s">
        <v>23</v>
      </c>
      <c r="AJ14" s="5">
        <f>COUNTIF(C12:AG14,"V")</f>
        <v>0</v>
      </c>
      <c r="AK14" s="5">
        <f>VLOOKUP(B12,Données!B$7:E28,4,FALSE)</f>
        <v>20</v>
      </c>
      <c r="AL14" s="5">
        <f t="shared" si="2"/>
        <v>0</v>
      </c>
      <c r="AM14" s="5"/>
    </row>
    <row r="15" spans="1:39">
      <c r="A15" s="13" t="s">
        <v>18</v>
      </c>
      <c r="B15" s="32" t="s">
        <v>26</v>
      </c>
      <c r="C15" s="13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32">
        <f>AL12+AL13+AL14</f>
        <v>0</v>
      </c>
      <c r="AI15" s="5" t="s">
        <v>21</v>
      </c>
      <c r="AJ15" s="5">
        <f>COUNTIF(C15:AG17,"P")</f>
        <v>0</v>
      </c>
      <c r="AK15" s="5">
        <f>VLOOKUP(B15,Données!B$7:E31,2,FALSE)</f>
        <v>16</v>
      </c>
      <c r="AL15" s="5">
        <f>AJ15*AK15</f>
        <v>0</v>
      </c>
      <c r="AM15" s="5"/>
    </row>
    <row r="16" spans="1:39">
      <c r="A16" s="9" t="s">
        <v>19</v>
      </c>
      <c r="B16" s="33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33"/>
      <c r="AI16" s="5" t="s">
        <v>22</v>
      </c>
      <c r="AJ16" s="5">
        <f>COUNTIF(C15:AG17,"G")</f>
        <v>0</v>
      </c>
      <c r="AK16" s="5">
        <f>VLOOKUP(B15,Données!B$7:E31,3,FALSE)</f>
        <v>12</v>
      </c>
      <c r="AL16" s="5">
        <f>AJ16*AK16</f>
        <v>0</v>
      </c>
      <c r="AM16" s="5"/>
    </row>
    <row r="17" spans="1:39" ht="15" thickBot="1">
      <c r="A17" s="11" t="s">
        <v>20</v>
      </c>
      <c r="B17" s="34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34"/>
      <c r="AI17" s="5" t="s">
        <v>23</v>
      </c>
      <c r="AJ17" s="5">
        <f>COUNTIF(C15:AG17,"V")</f>
        <v>0</v>
      </c>
      <c r="AK17" s="5">
        <f>VLOOKUP(B15,Données!B$7:E31,4,FALSE)</f>
        <v>23</v>
      </c>
      <c r="AL17" s="5">
        <f>AJ17*AK17</f>
        <v>0</v>
      </c>
      <c r="AM17" s="5"/>
    </row>
    <row r="18" spans="1:39">
      <c r="A18" s="13" t="s">
        <v>18</v>
      </c>
      <c r="B18" s="32" t="s">
        <v>27</v>
      </c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32">
        <f>AL12+AL13+AL14</f>
        <v>0</v>
      </c>
      <c r="AI18" s="5" t="s">
        <v>21</v>
      </c>
      <c r="AJ18" s="5">
        <f>COUNTIF(C18:AG20,"P")</f>
        <v>0</v>
      </c>
      <c r="AK18" s="5">
        <f>VLOOKUP(B18,Données!B$7:E31,2,FALSE)</f>
        <v>17</v>
      </c>
      <c r="AL18" s="5">
        <f t="shared" ref="AL18" si="3">AJ18*AK18</f>
        <v>0</v>
      </c>
      <c r="AM18" s="5"/>
    </row>
    <row r="19" spans="1:39">
      <c r="A19" s="9" t="s">
        <v>19</v>
      </c>
      <c r="B19" s="33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33"/>
      <c r="AI19" s="5" t="s">
        <v>22</v>
      </c>
      <c r="AJ19" s="5">
        <f>COUNTIF(C18:AG20,"G")</f>
        <v>0</v>
      </c>
      <c r="AK19" s="5">
        <f>VLOOKUP(B18,Données!B$7:E34,3,FALSE)</f>
        <v>18</v>
      </c>
      <c r="AL19" s="5">
        <f>AJ19*AK19</f>
        <v>0</v>
      </c>
      <c r="AM19" s="5"/>
    </row>
    <row r="20" spans="1:39" ht="15" thickBot="1">
      <c r="A20" s="11" t="s">
        <v>20</v>
      </c>
      <c r="B20" s="34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34"/>
      <c r="AI20" s="5" t="s">
        <v>23</v>
      </c>
      <c r="AJ20" s="5">
        <f>COUNTIF(C18:AG20,"V")</f>
        <v>0</v>
      </c>
      <c r="AK20" s="5">
        <f>VLOOKUP(B18,Données!B$7:E34,4,FALSE)</f>
        <v>19</v>
      </c>
      <c r="AL20" s="5">
        <f t="shared" ref="AL20" si="4">AJ20*AK20</f>
        <v>0</v>
      </c>
      <c r="AM20" s="5"/>
    </row>
    <row r="21" spans="1:39">
      <c r="A21" s="13" t="s">
        <v>18</v>
      </c>
      <c r="B21" s="32" t="s">
        <v>28</v>
      </c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32">
        <f>AL15+AL16+AL18</f>
        <v>0</v>
      </c>
      <c r="AI21" s="5" t="s">
        <v>21</v>
      </c>
      <c r="AJ21" s="5">
        <f>COUNTIF(C27:AG29,"P")</f>
        <v>0</v>
      </c>
      <c r="AK21" s="5">
        <f>VLOOKUP(B21,Données!B$7:E37,2,FALSE)</f>
        <v>17</v>
      </c>
      <c r="AL21" s="5">
        <f>AJ21*AK21</f>
        <v>0</v>
      </c>
      <c r="AM21" s="5"/>
    </row>
    <row r="22" spans="1:39">
      <c r="A22" s="9" t="s">
        <v>19</v>
      </c>
      <c r="B22" s="33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  <c r="AF22" s="9"/>
      <c r="AG22" s="9"/>
      <c r="AH22" s="33"/>
      <c r="AI22" s="5" t="s">
        <v>22</v>
      </c>
      <c r="AJ22" s="5">
        <f>COUNTIF(C27:AG29,"G")</f>
        <v>0</v>
      </c>
      <c r="AK22" s="5">
        <f>VLOOKUP(B21,Données!B$7:E37,3,FALSE)</f>
        <v>5</v>
      </c>
      <c r="AL22" s="5">
        <f t="shared" ref="AL22:AL53" si="5">AJ22*AK22</f>
        <v>0</v>
      </c>
      <c r="AM22" s="5"/>
    </row>
    <row r="23" spans="1:39" ht="15" thickBot="1">
      <c r="A23" s="11" t="s">
        <v>20</v>
      </c>
      <c r="B23" s="34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34"/>
      <c r="AI23" s="5" t="s">
        <v>23</v>
      </c>
      <c r="AJ23" s="5">
        <f>COUNTIF(C27:AG29,"V")</f>
        <v>0</v>
      </c>
      <c r="AK23" s="5">
        <f>VLOOKUP(B21,Données!B$7:E37,4,FALSE)</f>
        <v>0</v>
      </c>
      <c r="AL23" s="5">
        <f t="shared" si="5"/>
        <v>0</v>
      </c>
      <c r="AM23" s="5"/>
    </row>
    <row r="24" spans="1:39">
      <c r="A24" s="13" t="s">
        <v>18</v>
      </c>
      <c r="B24" s="32" t="s">
        <v>30</v>
      </c>
      <c r="C24" s="13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32">
        <f>AL19+AL20+AL21</f>
        <v>0</v>
      </c>
      <c r="AI24" s="5" t="s">
        <v>21</v>
      </c>
      <c r="AJ24" s="5">
        <f>COUNTIF(C24:AG26,"P")</f>
        <v>0</v>
      </c>
      <c r="AK24" s="5">
        <f>VLOOKUP(B24,Données!B$7:E38,2,FALSE)</f>
        <v>17</v>
      </c>
      <c r="AL24" s="5">
        <f t="shared" si="5"/>
        <v>0</v>
      </c>
      <c r="AM24" s="5"/>
    </row>
    <row r="25" spans="1:39">
      <c r="A25" s="9" t="s">
        <v>19</v>
      </c>
      <c r="B25" s="33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  <c r="AF25" s="9"/>
      <c r="AG25" s="9"/>
      <c r="AH25" s="33"/>
      <c r="AI25" s="5" t="s">
        <v>22</v>
      </c>
      <c r="AJ25" s="5">
        <f>COUNTIF(C24:AG26,"G")</f>
        <v>0</v>
      </c>
      <c r="AK25" s="5">
        <f>VLOOKUP(B24,Données!B$7:E39,3,FALSE)</f>
        <v>0</v>
      </c>
      <c r="AL25" s="5">
        <f t="shared" si="5"/>
        <v>0</v>
      </c>
    </row>
    <row r="26" spans="1:39" ht="15" thickBot="1">
      <c r="A26" s="11" t="s">
        <v>20</v>
      </c>
      <c r="B26" s="34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34"/>
      <c r="AI26" s="5" t="s">
        <v>23</v>
      </c>
      <c r="AJ26" s="5">
        <f>COUNTIF(C24:AG26,"V")</f>
        <v>0</v>
      </c>
      <c r="AK26" s="5">
        <f>VLOOKUP(B$24,Données!B$7:E40,4,FALSE)</f>
        <v>0</v>
      </c>
      <c r="AL26" s="5">
        <f t="shared" si="5"/>
        <v>0</v>
      </c>
    </row>
    <row r="27" spans="1:39">
      <c r="A27" s="13" t="s">
        <v>18</v>
      </c>
      <c r="B27" s="32" t="s">
        <v>31</v>
      </c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32">
        <f>AL21+AL22+AL23</f>
        <v>0</v>
      </c>
      <c r="AI27" s="5" t="s">
        <v>21</v>
      </c>
      <c r="AJ27" s="5">
        <f>COUNTIF(C27:AG29,"P")</f>
        <v>0</v>
      </c>
      <c r="AK27" s="5">
        <f>VLOOKUP(B$27,Données!B$7:E41,2,FALSE)</f>
        <v>0</v>
      </c>
      <c r="AL27" s="5">
        <f t="shared" si="5"/>
        <v>0</v>
      </c>
    </row>
    <row r="28" spans="1:39">
      <c r="A28" s="9" t="s">
        <v>19</v>
      </c>
      <c r="B28" s="33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9"/>
      <c r="AH28" s="33"/>
      <c r="AI28" s="5" t="s">
        <v>22</v>
      </c>
      <c r="AJ28" s="5">
        <f>COUNTIF(C27:AG29,"G")</f>
        <v>0</v>
      </c>
      <c r="AK28" s="5">
        <f>VLOOKUP(B$27,Données!B$7:E42,3,FALSE)</f>
        <v>0</v>
      </c>
      <c r="AL28" s="5">
        <f t="shared" si="5"/>
        <v>0</v>
      </c>
    </row>
    <row r="29" spans="1:39" ht="15" thickBot="1">
      <c r="A29" s="11" t="s">
        <v>20</v>
      </c>
      <c r="B29" s="34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34"/>
      <c r="AI29" s="5" t="s">
        <v>23</v>
      </c>
      <c r="AJ29" s="5">
        <f>COUNTIF(C27:AG29,"V")</f>
        <v>0</v>
      </c>
      <c r="AK29" s="5">
        <f>VLOOKUP(B$27,Données!B$7:E43,4,FALSE)</f>
        <v>0</v>
      </c>
      <c r="AL29" s="5">
        <f t="shared" si="5"/>
        <v>0</v>
      </c>
    </row>
    <row r="30" spans="1:39">
      <c r="A30" s="13" t="s">
        <v>18</v>
      </c>
      <c r="B30" s="32" t="s">
        <v>32</v>
      </c>
      <c r="C30" s="13"/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32">
        <f>AL24+AL25+AL26</f>
        <v>0</v>
      </c>
      <c r="AI30" s="5" t="s">
        <v>21</v>
      </c>
      <c r="AJ30" s="5">
        <f>COUNTIF(C30:AG32,"P")</f>
        <v>0</v>
      </c>
      <c r="AK30" s="5">
        <f>VLOOKUP(B$27,Données!B$7:E44,2,FALSE)</f>
        <v>0</v>
      </c>
      <c r="AL30" s="5">
        <f t="shared" si="5"/>
        <v>0</v>
      </c>
    </row>
    <row r="31" spans="1:39">
      <c r="A31" s="9" t="s">
        <v>19</v>
      </c>
      <c r="B31" s="33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9"/>
      <c r="AE31" s="9"/>
      <c r="AF31" s="9"/>
      <c r="AG31" s="9"/>
      <c r="AH31" s="33"/>
      <c r="AI31" s="5" t="s">
        <v>22</v>
      </c>
      <c r="AJ31" s="5">
        <f>COUNTIF(C30:AG32,"G")</f>
        <v>0</v>
      </c>
      <c r="AK31" s="5">
        <f>VLOOKUP(B$27,Données!B$7:E45,3,FALSE)</f>
        <v>0</v>
      </c>
      <c r="AL31" s="5">
        <f t="shared" si="5"/>
        <v>0</v>
      </c>
    </row>
    <row r="32" spans="1:39" ht="15" thickBot="1">
      <c r="A32" s="11" t="s">
        <v>20</v>
      </c>
      <c r="B32" s="34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34"/>
      <c r="AI32" s="5" t="s">
        <v>23</v>
      </c>
      <c r="AJ32" s="5">
        <f>COUNTIF(C30:AG32,"V")</f>
        <v>0</v>
      </c>
      <c r="AK32" s="5">
        <f>VLOOKUP(B$27,Données!B$7:E46,4,FALSE)</f>
        <v>0</v>
      </c>
      <c r="AL32" s="5">
        <f t="shared" si="5"/>
        <v>0</v>
      </c>
    </row>
    <row r="33" spans="1:38">
      <c r="A33" s="13" t="s">
        <v>18</v>
      </c>
      <c r="B33" s="32" t="s">
        <v>33</v>
      </c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32">
        <f>AL27+AL28+AL29</f>
        <v>0</v>
      </c>
      <c r="AI33" s="5" t="s">
        <v>21</v>
      </c>
      <c r="AJ33" s="5">
        <f>COUNTIF(C33:AG35,"P")</f>
        <v>0</v>
      </c>
      <c r="AK33" s="5">
        <f>VLOOKUP(B$27,Données!B$7:E47,2,FALSE)</f>
        <v>0</v>
      </c>
      <c r="AL33" s="5">
        <f t="shared" si="5"/>
        <v>0</v>
      </c>
    </row>
    <row r="34" spans="1:38">
      <c r="A34" s="9" t="s">
        <v>19</v>
      </c>
      <c r="B34" s="33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9"/>
      <c r="AC34" s="9"/>
      <c r="AD34" s="9"/>
      <c r="AE34" s="9"/>
      <c r="AF34" s="9"/>
      <c r="AG34" s="9"/>
      <c r="AH34" s="33"/>
      <c r="AI34" s="5" t="s">
        <v>22</v>
      </c>
      <c r="AJ34" s="5">
        <f>COUNTIF(C33:AG35,"G")</f>
        <v>0</v>
      </c>
      <c r="AK34" s="5">
        <f>VLOOKUP(B$27,Données!B$7:E48,3,FALSE)</f>
        <v>0</v>
      </c>
      <c r="AL34" s="5">
        <f t="shared" si="5"/>
        <v>0</v>
      </c>
    </row>
    <row r="35" spans="1:38" ht="15" thickBot="1">
      <c r="A35" s="11" t="s">
        <v>20</v>
      </c>
      <c r="B35" s="34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34"/>
      <c r="AI35" s="5" t="s">
        <v>23</v>
      </c>
      <c r="AJ35" s="5">
        <f>COUNTIF(C33:AG35,"V")</f>
        <v>0</v>
      </c>
      <c r="AK35" s="5">
        <f>VLOOKUP(B$27,Données!B$7:E49,4,FALSE)</f>
        <v>0</v>
      </c>
      <c r="AL35" s="5">
        <f t="shared" si="5"/>
        <v>0</v>
      </c>
    </row>
    <row r="36" spans="1:38">
      <c r="A36" s="13" t="s">
        <v>18</v>
      </c>
      <c r="B36" s="32" t="s">
        <v>34</v>
      </c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32">
        <f>AL30+AL31+AL32</f>
        <v>0</v>
      </c>
      <c r="AI36" s="5" t="s">
        <v>21</v>
      </c>
      <c r="AJ36" s="5">
        <f>COUNTIF(C36:AG38,"P")</f>
        <v>0</v>
      </c>
      <c r="AK36" s="5">
        <f>VLOOKUP(B$27,Données!B$7:E50,2,FALSE)</f>
        <v>0</v>
      </c>
      <c r="AL36" s="5">
        <f t="shared" si="5"/>
        <v>0</v>
      </c>
    </row>
    <row r="37" spans="1:38">
      <c r="A37" s="9" t="s">
        <v>19</v>
      </c>
      <c r="B37" s="33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9"/>
      <c r="AC37" s="9"/>
      <c r="AD37" s="9"/>
      <c r="AE37" s="9"/>
      <c r="AF37" s="9"/>
      <c r="AG37" s="9"/>
      <c r="AH37" s="33"/>
      <c r="AI37" s="5" t="s">
        <v>22</v>
      </c>
      <c r="AJ37" s="5">
        <f>COUNTIF(C36:AG38,"G")</f>
        <v>0</v>
      </c>
      <c r="AK37" s="5">
        <f>VLOOKUP(B$27,Données!B$7:E51,3,FALSE)</f>
        <v>0</v>
      </c>
      <c r="AL37" s="5">
        <f t="shared" si="5"/>
        <v>0</v>
      </c>
    </row>
    <row r="38" spans="1:38" ht="15" thickBot="1">
      <c r="A38" s="11" t="s">
        <v>20</v>
      </c>
      <c r="B38" s="34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34"/>
      <c r="AI38" s="5" t="s">
        <v>23</v>
      </c>
      <c r="AJ38" s="5">
        <f>COUNTIF(C36:AG38,"V")</f>
        <v>0</v>
      </c>
      <c r="AK38" s="5">
        <f>VLOOKUP(B$27,Données!B$7:E52,4,FALSE)</f>
        <v>0</v>
      </c>
      <c r="AL38" s="5">
        <f t="shared" si="5"/>
        <v>0</v>
      </c>
    </row>
    <row r="39" spans="1:38">
      <c r="A39" s="13" t="s">
        <v>18</v>
      </c>
      <c r="B39" s="32" t="s">
        <v>29</v>
      </c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32">
        <f>AL33+AL34+AL35</f>
        <v>0</v>
      </c>
      <c r="AI39" s="5" t="s">
        <v>21</v>
      </c>
      <c r="AJ39" s="5">
        <f>COUNTIF(C39:AG41,"P")</f>
        <v>0</v>
      </c>
      <c r="AK39" s="5">
        <f>VLOOKUP(B$27,Données!B$7:E53,2,FALSE)</f>
        <v>0</v>
      </c>
      <c r="AL39" s="5">
        <f t="shared" si="5"/>
        <v>0</v>
      </c>
    </row>
    <row r="40" spans="1:38">
      <c r="A40" s="9" t="s">
        <v>19</v>
      </c>
      <c r="B40" s="33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  <c r="AA40" s="9"/>
      <c r="AB40" s="9"/>
      <c r="AC40" s="9"/>
      <c r="AD40" s="9"/>
      <c r="AE40" s="9"/>
      <c r="AF40" s="9"/>
      <c r="AG40" s="9"/>
      <c r="AH40" s="33"/>
      <c r="AI40" s="5" t="s">
        <v>22</v>
      </c>
      <c r="AJ40" s="5">
        <f>COUNTIF(C39:AG41,"G")</f>
        <v>0</v>
      </c>
      <c r="AK40" s="5">
        <f>VLOOKUP(B$27,Données!B$7:E54,3,FALSE)</f>
        <v>0</v>
      </c>
      <c r="AL40" s="5">
        <f t="shared" si="5"/>
        <v>0</v>
      </c>
    </row>
    <row r="41" spans="1:38" ht="15" thickBot="1">
      <c r="A41" s="11" t="s">
        <v>20</v>
      </c>
      <c r="B41" s="34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  <c r="AH41" s="34"/>
      <c r="AI41" s="5" t="s">
        <v>23</v>
      </c>
      <c r="AJ41" s="5">
        <f>COUNTIF(C39:AG41,"V")</f>
        <v>0</v>
      </c>
      <c r="AK41" s="5">
        <f>VLOOKUP(B$27,Données!B$7:E55,4,FALSE)</f>
        <v>0</v>
      </c>
      <c r="AL41" s="5">
        <f t="shared" si="5"/>
        <v>0</v>
      </c>
    </row>
    <row r="42" spans="1:38">
      <c r="A42" s="13" t="s">
        <v>18</v>
      </c>
      <c r="B42" s="32" t="s">
        <v>16</v>
      </c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32">
        <f>AL36+AL37+AL38</f>
        <v>0</v>
      </c>
      <c r="AI42" s="5" t="s">
        <v>21</v>
      </c>
      <c r="AJ42" s="5">
        <f>COUNTIF(C42:AG44,"P")</f>
        <v>0</v>
      </c>
      <c r="AK42" s="5">
        <f>VLOOKUP(B$27,Données!B$7:E56,2,FALSE)</f>
        <v>0</v>
      </c>
      <c r="AL42" s="5">
        <f t="shared" si="5"/>
        <v>0</v>
      </c>
    </row>
    <row r="43" spans="1:38">
      <c r="A43" s="9" t="s">
        <v>19</v>
      </c>
      <c r="B43" s="33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  <c r="AA43" s="9"/>
      <c r="AB43" s="9"/>
      <c r="AC43" s="9"/>
      <c r="AD43" s="9"/>
      <c r="AE43" s="9"/>
      <c r="AF43" s="9"/>
      <c r="AG43" s="9"/>
      <c r="AH43" s="33"/>
      <c r="AI43" s="5" t="s">
        <v>22</v>
      </c>
      <c r="AJ43" s="5">
        <f>COUNTIF(C42:AG44,"G")</f>
        <v>0</v>
      </c>
      <c r="AK43" s="5">
        <f>VLOOKUP(B$27,Données!B$7:E57,3,FALSE)</f>
        <v>0</v>
      </c>
      <c r="AL43" s="5">
        <f t="shared" si="5"/>
        <v>0</v>
      </c>
    </row>
    <row r="44" spans="1:38" ht="15" thickBot="1">
      <c r="A44" s="11" t="s">
        <v>20</v>
      </c>
      <c r="B44" s="34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34"/>
      <c r="AI44" s="5" t="s">
        <v>23</v>
      </c>
      <c r="AJ44" s="5">
        <f>COUNTIF(C42:AG44,"V")</f>
        <v>0</v>
      </c>
      <c r="AK44" s="5">
        <f>VLOOKUP(B$27,Données!B$7:E58,4,FALSE)</f>
        <v>0</v>
      </c>
      <c r="AL44" s="5">
        <f t="shared" si="5"/>
        <v>0</v>
      </c>
    </row>
    <row r="45" spans="1:38">
      <c r="A45" s="13" t="s">
        <v>18</v>
      </c>
      <c r="B45" s="32" t="s">
        <v>35</v>
      </c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32">
        <f>AL39+AL40+AL41</f>
        <v>0</v>
      </c>
      <c r="AI45" s="5" t="s">
        <v>21</v>
      </c>
      <c r="AJ45" s="5">
        <f>COUNTIF(C45:AG47,"P")</f>
        <v>0</v>
      </c>
      <c r="AK45" s="5">
        <f>VLOOKUP(B$27,Données!B$7:E59,2,FALSE)</f>
        <v>0</v>
      </c>
      <c r="AL45" s="5">
        <f t="shared" si="5"/>
        <v>0</v>
      </c>
    </row>
    <row r="46" spans="1:38">
      <c r="A46" s="9" t="s">
        <v>19</v>
      </c>
      <c r="B46" s="33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  <c r="AB46" s="9"/>
      <c r="AC46" s="9"/>
      <c r="AD46" s="9"/>
      <c r="AE46" s="9"/>
      <c r="AF46" s="9"/>
      <c r="AG46" s="9"/>
      <c r="AH46" s="33"/>
      <c r="AI46" s="5" t="s">
        <v>22</v>
      </c>
      <c r="AJ46" s="5">
        <f>COUNTIF(C45:AG47,"G")</f>
        <v>0</v>
      </c>
      <c r="AK46" s="5">
        <f>VLOOKUP(B$27,Données!B$7:E60,3,FALSE)</f>
        <v>0</v>
      </c>
      <c r="AL46" s="5">
        <f t="shared" si="5"/>
        <v>0</v>
      </c>
    </row>
    <row r="47" spans="1:38" ht="15" thickBot="1">
      <c r="A47" s="11" t="s">
        <v>20</v>
      </c>
      <c r="B47" s="34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34"/>
      <c r="AI47" s="5" t="s">
        <v>23</v>
      </c>
      <c r="AJ47" s="5">
        <f>COUNTIF(C45:AG47,"V")</f>
        <v>0</v>
      </c>
      <c r="AK47" s="5">
        <f>VLOOKUP(B$27,Données!B$7:E61,4,FALSE)</f>
        <v>0</v>
      </c>
      <c r="AL47" s="5">
        <f t="shared" si="5"/>
        <v>0</v>
      </c>
    </row>
    <row r="48" spans="1:38">
      <c r="A48" s="13" t="s">
        <v>18</v>
      </c>
      <c r="B48" s="32" t="s">
        <v>36</v>
      </c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32">
        <f>AL42+AL43+AL44</f>
        <v>0</v>
      </c>
      <c r="AI48" s="5" t="s">
        <v>21</v>
      </c>
      <c r="AJ48" s="5">
        <f>COUNTIF(C48:AG50,"P")</f>
        <v>0</v>
      </c>
      <c r="AK48" s="5">
        <f>VLOOKUP(B$27,Données!B$7:E62,2,FALSE)</f>
        <v>0</v>
      </c>
      <c r="AL48" s="5">
        <f t="shared" si="5"/>
        <v>0</v>
      </c>
    </row>
    <row r="49" spans="1:38">
      <c r="A49" s="9" t="s">
        <v>19</v>
      </c>
      <c r="B49" s="33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  <c r="AA49" s="9"/>
      <c r="AB49" s="9"/>
      <c r="AC49" s="9"/>
      <c r="AD49" s="9"/>
      <c r="AE49" s="9"/>
      <c r="AF49" s="9"/>
      <c r="AG49" s="9"/>
      <c r="AH49" s="33"/>
      <c r="AI49" s="5" t="s">
        <v>22</v>
      </c>
      <c r="AJ49" s="5">
        <f>COUNTIF(C48:AG50,"G")</f>
        <v>0</v>
      </c>
      <c r="AK49" s="5">
        <f>VLOOKUP(B$27,Données!B$7:E63,3,FALSE)</f>
        <v>0</v>
      </c>
      <c r="AL49" s="5">
        <f t="shared" si="5"/>
        <v>0</v>
      </c>
    </row>
    <row r="50" spans="1:38" ht="15" thickBot="1">
      <c r="A50" s="11" t="s">
        <v>20</v>
      </c>
      <c r="B50" s="34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34"/>
      <c r="AI50" s="5" t="s">
        <v>23</v>
      </c>
      <c r="AJ50" s="5">
        <f>COUNTIF(C48:AG50,"V")</f>
        <v>0</v>
      </c>
      <c r="AK50" s="5">
        <f>VLOOKUP(B$27,Données!B$7:E64,4,FALSE)</f>
        <v>0</v>
      </c>
      <c r="AL50" s="5">
        <f t="shared" si="5"/>
        <v>0</v>
      </c>
    </row>
    <row r="51" spans="1:38">
      <c r="A51" s="13" t="s">
        <v>18</v>
      </c>
      <c r="B51" s="32" t="s">
        <v>37</v>
      </c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32">
        <f>AL45+AL46+AL47</f>
        <v>0</v>
      </c>
      <c r="AI51" s="5" t="s">
        <v>21</v>
      </c>
      <c r="AJ51" s="5">
        <f>COUNTIF(C51:AG53,"P")</f>
        <v>0</v>
      </c>
      <c r="AK51" s="5">
        <f>VLOOKUP(B$27,Données!B$7:E65,2,FALSE)</f>
        <v>0</v>
      </c>
      <c r="AL51" s="5">
        <f t="shared" si="5"/>
        <v>0</v>
      </c>
    </row>
    <row r="52" spans="1:38">
      <c r="A52" s="9" t="s">
        <v>19</v>
      </c>
      <c r="B52" s="33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  <c r="AA52" s="9"/>
      <c r="AB52" s="9"/>
      <c r="AC52" s="9"/>
      <c r="AD52" s="9"/>
      <c r="AE52" s="9"/>
      <c r="AF52" s="9"/>
      <c r="AG52" s="9"/>
      <c r="AH52" s="33"/>
      <c r="AI52" s="5" t="s">
        <v>22</v>
      </c>
      <c r="AJ52" s="5">
        <f>COUNTIF(C51:AG53,"G")</f>
        <v>0</v>
      </c>
      <c r="AK52" s="5">
        <f>VLOOKUP(B$27,Données!B$7:E66,3,FALSE)</f>
        <v>0</v>
      </c>
      <c r="AL52" s="5">
        <f t="shared" si="5"/>
        <v>0</v>
      </c>
    </row>
    <row r="53" spans="1:38">
      <c r="A53" s="9" t="s">
        <v>20</v>
      </c>
      <c r="B53" s="33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  <c r="AA53" s="9"/>
      <c r="AB53" s="9"/>
      <c r="AC53" s="9"/>
      <c r="AD53" s="9"/>
      <c r="AE53" s="9"/>
      <c r="AF53" s="9"/>
      <c r="AG53" s="9"/>
      <c r="AH53" s="33"/>
      <c r="AI53" s="5" t="s">
        <v>23</v>
      </c>
      <c r="AJ53" s="5">
        <f>COUNTIF(C51:AG53,"V")</f>
        <v>0</v>
      </c>
      <c r="AK53" s="5">
        <f>VLOOKUP(B$27,Données!B$7:E67,4,FALSE)</f>
        <v>0</v>
      </c>
      <c r="AL53" s="5">
        <f t="shared" si="5"/>
        <v>0</v>
      </c>
    </row>
    <row r="54" spans="1:38">
      <c r="A54" s="5"/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  <c r="AG54" s="5"/>
      <c r="AH54" s="5">
        <f>AH9+AH12+AH21+AH24+AH27</f>
        <v>0</v>
      </c>
    </row>
    <row r="61" spans="1:38" hidden="1">
      <c r="C61" s="30" t="s">
        <v>51</v>
      </c>
      <c r="D61" s="30"/>
      <c r="E61" s="30"/>
      <c r="F61" s="30"/>
      <c r="G61" s="30"/>
      <c r="H61" s="30"/>
      <c r="I61" s="30"/>
      <c r="J61" s="30"/>
      <c r="K61" s="30"/>
      <c r="L61" s="30"/>
      <c r="M61" s="30"/>
      <c r="N61" s="30"/>
      <c r="O61" s="30"/>
      <c r="P61" s="30"/>
      <c r="Q61" s="30"/>
      <c r="R61" s="30"/>
      <c r="S61" s="30"/>
      <c r="T61" s="30"/>
      <c r="U61" s="30"/>
      <c r="V61" s="30"/>
      <c r="W61" s="30"/>
      <c r="X61" s="30"/>
      <c r="Y61" s="30"/>
      <c r="Z61" s="30"/>
    </row>
    <row r="62" spans="1:38" hidden="1"/>
    <row r="63" spans="1:38" hidden="1"/>
    <row r="64" spans="1:38" hidden="1">
      <c r="D64" s="31">
        <f>Info!A11</f>
        <v>43101</v>
      </c>
      <c r="E64" s="31"/>
      <c r="F64" s="31"/>
      <c r="H64" t="str">
        <f>Info!C11</f>
        <v>Nouvel An</v>
      </c>
    </row>
    <row r="65" spans="3:39" hidden="1">
      <c r="D65" s="31">
        <f>Info!A12</f>
        <v>43189</v>
      </c>
      <c r="E65" s="31"/>
      <c r="F65" s="31"/>
      <c r="H65" t="str">
        <f>Info!C12</f>
        <v>Vendredi-Saint</v>
      </c>
    </row>
    <row r="66" spans="3:39" hidden="1">
      <c r="D66" s="31">
        <f>Info!A13</f>
        <v>43192</v>
      </c>
      <c r="E66" s="31"/>
      <c r="F66" s="31"/>
      <c r="H66" t="str">
        <f>Info!C13</f>
        <v>Lundi de Pâques</v>
      </c>
    </row>
    <row r="67" spans="3:39" hidden="1">
      <c r="D67" s="31">
        <f>Info!A14</f>
        <v>43230</v>
      </c>
      <c r="E67" s="31"/>
      <c r="F67" s="31"/>
      <c r="H67" t="str">
        <f>Info!C14</f>
        <v>Jeudi de l'Ascension</v>
      </c>
    </row>
    <row r="68" spans="3:39" hidden="1">
      <c r="D68" s="31">
        <f>Info!A15</f>
        <v>43241</v>
      </c>
      <c r="E68" s="31"/>
      <c r="F68" s="31"/>
      <c r="H68" t="str">
        <f>Info!C15</f>
        <v>Lundi de Pentecôte</v>
      </c>
    </row>
    <row r="69" spans="3:39" hidden="1">
      <c r="D69" s="31">
        <f>Info!A16</f>
        <v>43313</v>
      </c>
      <c r="E69" s="31"/>
      <c r="F69" s="31"/>
      <c r="H69" t="str">
        <f>Info!C16</f>
        <v>Fête Nationale</v>
      </c>
    </row>
    <row r="70" spans="3:39" hidden="1">
      <c r="D70" s="31">
        <f>Info!A17</f>
        <v>43349</v>
      </c>
      <c r="E70" s="31"/>
      <c r="F70" s="31"/>
      <c r="G70" s="31"/>
      <c r="H70" t="str">
        <f>Info!C17</f>
        <v>Jeûne Genevois</v>
      </c>
    </row>
    <row r="71" spans="3:39" hidden="1">
      <c r="D71" s="31">
        <f>Info!A18</f>
        <v>43459</v>
      </c>
      <c r="E71" s="31"/>
      <c r="F71" s="31"/>
      <c r="G71" s="31"/>
      <c r="H71" t="str">
        <f>Info!C18</f>
        <v>Noël</v>
      </c>
    </row>
    <row r="72" spans="3:39" hidden="1">
      <c r="D72" s="31">
        <f>Info!A19</f>
        <v>43465</v>
      </c>
      <c r="E72" s="31"/>
      <c r="F72" s="31"/>
      <c r="G72" s="31"/>
      <c r="H72" t="str">
        <f>Info!C19</f>
        <v>Restauration de la République</v>
      </c>
    </row>
    <row r="73" spans="3:39" hidden="1"/>
    <row r="74" spans="3:39" hidden="1"/>
    <row r="75" spans="3:39" hidden="1"/>
    <row r="76" spans="3:39" hidden="1">
      <c r="C76" s="30" t="s">
        <v>52</v>
      </c>
      <c r="D76" s="30"/>
      <c r="E76" s="30"/>
      <c r="F76" s="30"/>
      <c r="G76" s="30"/>
      <c r="H76" s="30"/>
      <c r="I76" s="30"/>
      <c r="J76" s="30"/>
      <c r="K76" s="30"/>
      <c r="L76" s="30"/>
      <c r="M76" s="30"/>
      <c r="N76" s="30"/>
      <c r="O76" s="30"/>
      <c r="P76" s="30"/>
      <c r="Q76" s="30"/>
      <c r="R76" s="30"/>
      <c r="S76" s="30"/>
      <c r="T76" s="30"/>
      <c r="U76" s="30"/>
      <c r="V76" s="30"/>
      <c r="W76" s="30"/>
      <c r="X76" s="30"/>
      <c r="Y76" s="30"/>
      <c r="Z76" s="30"/>
    </row>
    <row r="77" spans="3:39" hidden="1">
      <c r="D77" s="30" t="s">
        <v>42</v>
      </c>
      <c r="E77" s="30"/>
      <c r="G77" t="s">
        <v>43</v>
      </c>
      <c r="J77" t="s">
        <v>44</v>
      </c>
    </row>
    <row r="78" spans="3:39" hidden="1">
      <c r="D78" s="29">
        <v>43101</v>
      </c>
      <c r="E78" s="29"/>
      <c r="F78" s="16"/>
      <c r="G78" s="29">
        <v>43101</v>
      </c>
      <c r="H78" s="29"/>
      <c r="I78" s="16"/>
      <c r="J78" s="29">
        <v>43101</v>
      </c>
      <c r="K78" s="29"/>
      <c r="O78" s="30" t="s">
        <v>48</v>
      </c>
      <c r="P78" s="30"/>
      <c r="Q78" s="30"/>
      <c r="R78" s="30"/>
      <c r="S78" s="30"/>
      <c r="T78" s="30"/>
      <c r="U78" s="30"/>
      <c r="V78" s="30"/>
      <c r="W78" s="30"/>
      <c r="X78" s="30"/>
      <c r="Y78" s="30"/>
      <c r="Z78" s="30"/>
      <c r="AA78" s="30"/>
      <c r="AB78" s="30"/>
      <c r="AC78" s="30"/>
      <c r="AD78" s="30"/>
      <c r="AE78" s="30"/>
      <c r="AF78" s="30"/>
      <c r="AG78" s="30"/>
      <c r="AH78" s="30"/>
      <c r="AI78" s="30"/>
      <c r="AJ78" s="30"/>
      <c r="AK78" s="30"/>
      <c r="AL78" s="30"/>
      <c r="AM78" t="s">
        <v>45</v>
      </c>
    </row>
    <row r="79" spans="3:39" hidden="1">
      <c r="D79" s="29">
        <v>43102</v>
      </c>
      <c r="E79" s="29"/>
      <c r="G79" s="29">
        <v>43102</v>
      </c>
      <c r="H79" s="29"/>
      <c r="J79" s="29">
        <v>43102</v>
      </c>
      <c r="K79" s="29"/>
      <c r="O79" s="30" t="s">
        <v>47</v>
      </c>
      <c r="P79" s="30"/>
      <c r="Q79" s="30"/>
      <c r="R79" s="30"/>
      <c r="S79" s="30"/>
      <c r="T79" s="30"/>
      <c r="U79" s="30"/>
      <c r="V79" s="30"/>
      <c r="W79" s="30"/>
      <c r="X79" s="30"/>
      <c r="Y79" s="30"/>
      <c r="Z79" s="30"/>
      <c r="AA79" s="30"/>
      <c r="AB79" s="30"/>
      <c r="AC79" s="30"/>
      <c r="AD79" s="30"/>
      <c r="AE79" s="30"/>
      <c r="AF79" s="30"/>
      <c r="AG79" s="30"/>
      <c r="AH79" s="30"/>
      <c r="AI79" s="30"/>
      <c r="AJ79" s="30"/>
      <c r="AK79" s="30"/>
      <c r="AL79" s="30"/>
      <c r="AM79" t="s">
        <v>46</v>
      </c>
    </row>
    <row r="80" spans="3:39" hidden="1">
      <c r="D80" s="29">
        <v>43103</v>
      </c>
      <c r="E80" s="29"/>
      <c r="G80" s="29">
        <v>43103</v>
      </c>
      <c r="H80" s="29"/>
      <c r="J80" s="29">
        <v>43103</v>
      </c>
      <c r="K80" s="29"/>
    </row>
    <row r="81" spans="3:38" hidden="1">
      <c r="D81" s="29">
        <v>43104</v>
      </c>
      <c r="E81" s="29"/>
      <c r="G81" s="29">
        <v>43104</v>
      </c>
      <c r="H81" s="29"/>
      <c r="J81" s="29">
        <v>43104</v>
      </c>
      <c r="K81" s="29"/>
    </row>
    <row r="82" spans="3:38" hidden="1">
      <c r="D82" s="29">
        <v>43105</v>
      </c>
      <c r="E82" s="29"/>
      <c r="G82" s="29">
        <v>43105</v>
      </c>
      <c r="H82" s="29"/>
      <c r="J82" s="29">
        <v>43105</v>
      </c>
      <c r="K82" s="29"/>
    </row>
    <row r="83" spans="3:38" hidden="1">
      <c r="D83" s="29">
        <v>43106</v>
      </c>
      <c r="E83" s="29"/>
      <c r="G83" s="29">
        <v>43106</v>
      </c>
      <c r="H83" s="29"/>
      <c r="J83" s="29">
        <v>43106</v>
      </c>
      <c r="K83" s="29"/>
    </row>
    <row r="84" spans="3:38" hidden="1">
      <c r="D84" s="29">
        <v>43107</v>
      </c>
      <c r="E84" s="29"/>
      <c r="G84" s="29">
        <v>43107</v>
      </c>
      <c r="H84" s="29"/>
      <c r="J84" s="29">
        <v>43107</v>
      </c>
      <c r="K84" s="29"/>
    </row>
    <row r="85" spans="3:38" hidden="1"/>
    <row r="86" spans="3:38" hidden="1">
      <c r="C86" s="30" t="s">
        <v>53</v>
      </c>
      <c r="D86" s="30"/>
      <c r="E86" s="30"/>
      <c r="F86" s="30"/>
      <c r="G86" s="30"/>
      <c r="H86" s="30"/>
      <c r="I86" s="30"/>
      <c r="J86" s="30"/>
      <c r="K86" s="30"/>
      <c r="L86" s="30"/>
      <c r="M86" s="30"/>
      <c r="N86" s="30"/>
      <c r="O86" s="30"/>
      <c r="P86" s="30"/>
      <c r="Q86" s="30"/>
      <c r="R86" s="30"/>
      <c r="S86" s="30"/>
      <c r="T86" s="30"/>
      <c r="U86" s="30"/>
      <c r="V86" s="30"/>
      <c r="W86" s="30"/>
      <c r="X86" s="30"/>
      <c r="Y86" s="30"/>
      <c r="Z86" s="30"/>
    </row>
    <row r="87" spans="3:38" hidden="1">
      <c r="D87" s="30" t="s">
        <v>42</v>
      </c>
      <c r="E87" s="30"/>
      <c r="G87" t="s">
        <v>43</v>
      </c>
      <c r="J87" t="s">
        <v>44</v>
      </c>
    </row>
    <row r="88" spans="3:38" hidden="1">
      <c r="D88" s="29">
        <v>43143</v>
      </c>
      <c r="E88" s="29"/>
      <c r="G88" s="29">
        <v>43148</v>
      </c>
      <c r="H88" s="29"/>
      <c r="J88" s="29">
        <v>43141</v>
      </c>
      <c r="K88" s="29"/>
      <c r="O88" s="30" t="s">
        <v>49</v>
      </c>
      <c r="P88" s="30"/>
      <c r="Q88" s="30"/>
      <c r="R88" s="30"/>
      <c r="S88" s="30"/>
      <c r="T88" s="30"/>
      <c r="U88" s="30"/>
      <c r="V88" s="30"/>
      <c r="W88" s="30"/>
      <c r="X88" s="30"/>
      <c r="Y88" s="30"/>
      <c r="Z88" s="30"/>
      <c r="AA88" s="30"/>
      <c r="AB88" s="30"/>
      <c r="AC88" s="30"/>
      <c r="AD88" s="30"/>
      <c r="AE88" s="30"/>
      <c r="AF88" s="30"/>
      <c r="AG88" s="30"/>
      <c r="AH88" s="30"/>
      <c r="AI88" s="30"/>
      <c r="AJ88" s="30"/>
      <c r="AK88" s="30"/>
      <c r="AL88" s="30"/>
    </row>
    <row r="89" spans="3:38" hidden="1">
      <c r="D89" s="29">
        <v>43144</v>
      </c>
      <c r="E89" s="29"/>
      <c r="G89" s="29">
        <v>43149</v>
      </c>
      <c r="H89" s="29"/>
      <c r="J89" s="29">
        <v>43142</v>
      </c>
      <c r="K89" s="29"/>
      <c r="O89" t="s">
        <v>50</v>
      </c>
    </row>
    <row r="90" spans="3:38" hidden="1">
      <c r="D90" s="29">
        <v>43145</v>
      </c>
      <c r="E90" s="29"/>
      <c r="G90" s="29">
        <v>43150</v>
      </c>
      <c r="H90" s="29"/>
      <c r="J90" s="29">
        <v>43143</v>
      </c>
      <c r="K90" s="29"/>
    </row>
    <row r="91" spans="3:38" hidden="1">
      <c r="D91" s="29">
        <v>43146</v>
      </c>
      <c r="E91" s="29"/>
      <c r="G91" s="29">
        <v>43151</v>
      </c>
      <c r="H91" s="29"/>
      <c r="J91" s="29">
        <v>43144</v>
      </c>
      <c r="K91" s="29"/>
    </row>
    <row r="92" spans="3:38" hidden="1">
      <c r="D92" s="29">
        <v>43147</v>
      </c>
      <c r="E92" s="29"/>
      <c r="G92" s="29">
        <v>43152</v>
      </c>
      <c r="H92" s="29"/>
      <c r="J92" s="29">
        <v>43145</v>
      </c>
      <c r="K92" s="29"/>
    </row>
    <row r="93" spans="3:38" hidden="1">
      <c r="D93" s="17"/>
      <c r="E93" s="17"/>
      <c r="G93" s="29">
        <v>43153</v>
      </c>
      <c r="H93" s="29"/>
      <c r="J93" s="29">
        <v>43146</v>
      </c>
      <c r="K93" s="29"/>
    </row>
    <row r="94" spans="3:38" hidden="1">
      <c r="D94" s="17"/>
      <c r="E94" s="17"/>
      <c r="G94" s="29">
        <v>43154</v>
      </c>
      <c r="H94" s="29"/>
      <c r="J94" s="29">
        <v>43147</v>
      </c>
      <c r="K94" s="29"/>
    </row>
    <row r="95" spans="3:38" hidden="1">
      <c r="D95" s="17"/>
      <c r="E95" s="17"/>
      <c r="G95" s="29">
        <v>43155</v>
      </c>
      <c r="H95" s="29"/>
      <c r="J95" s="29">
        <v>43148</v>
      </c>
      <c r="K95" s="29"/>
    </row>
    <row r="96" spans="3:38" hidden="1">
      <c r="D96" s="17"/>
      <c r="E96" s="17"/>
      <c r="G96" s="29">
        <v>43156</v>
      </c>
      <c r="H96" s="29"/>
      <c r="J96" s="29">
        <v>43149</v>
      </c>
      <c r="K96" s="29"/>
    </row>
    <row r="97" spans="3:26" hidden="1">
      <c r="D97" s="17"/>
      <c r="E97" s="17"/>
      <c r="G97" s="29">
        <v>43157</v>
      </c>
      <c r="H97" s="29"/>
      <c r="J97" s="29">
        <v>43150</v>
      </c>
      <c r="K97" s="29"/>
    </row>
    <row r="98" spans="3:26" hidden="1">
      <c r="D98" s="17"/>
      <c r="E98" s="17"/>
      <c r="G98" s="29">
        <v>43158</v>
      </c>
      <c r="H98" s="29"/>
      <c r="J98" s="29">
        <v>43151</v>
      </c>
      <c r="K98" s="29"/>
    </row>
    <row r="99" spans="3:26" hidden="1">
      <c r="D99" s="17"/>
      <c r="E99" s="17"/>
      <c r="G99" s="29">
        <v>43159</v>
      </c>
      <c r="H99" s="29"/>
      <c r="J99" s="29">
        <v>43152</v>
      </c>
      <c r="K99" s="29"/>
    </row>
    <row r="100" spans="3:26" hidden="1">
      <c r="D100" s="17"/>
      <c r="E100" s="17"/>
      <c r="G100" s="29">
        <v>43160</v>
      </c>
      <c r="H100" s="29"/>
      <c r="J100" s="29">
        <v>43153</v>
      </c>
      <c r="K100" s="29"/>
    </row>
    <row r="101" spans="3:26" hidden="1">
      <c r="D101" s="17"/>
      <c r="E101" s="17"/>
      <c r="G101" s="29">
        <v>43161</v>
      </c>
      <c r="H101" s="29"/>
      <c r="J101" s="29">
        <v>43154</v>
      </c>
      <c r="K101" s="29"/>
    </row>
    <row r="102" spans="3:26" hidden="1">
      <c r="D102" s="17"/>
      <c r="E102" s="17"/>
      <c r="G102" s="29">
        <v>43162</v>
      </c>
      <c r="H102" s="29"/>
      <c r="J102" s="29">
        <v>43155</v>
      </c>
      <c r="K102" s="29"/>
    </row>
    <row r="103" spans="3:26" hidden="1">
      <c r="D103" s="17"/>
      <c r="E103" s="17"/>
      <c r="G103" s="29">
        <v>43163</v>
      </c>
      <c r="H103" s="29"/>
      <c r="J103" s="29">
        <v>43156</v>
      </c>
      <c r="K103" s="29"/>
    </row>
    <row r="104" spans="3:26" hidden="1">
      <c r="D104" s="17"/>
      <c r="E104" s="17"/>
      <c r="G104" s="17"/>
      <c r="H104" s="17"/>
      <c r="J104" s="29">
        <v>43157</v>
      </c>
      <c r="K104" s="29"/>
    </row>
    <row r="105" spans="3:26" hidden="1">
      <c r="D105" s="17"/>
      <c r="E105" s="17"/>
      <c r="G105" s="17"/>
      <c r="H105" s="17"/>
    </row>
    <row r="106" spans="3:26" hidden="1"/>
    <row r="107" spans="3:26" hidden="1">
      <c r="C107" s="30" t="s">
        <v>54</v>
      </c>
      <c r="D107" s="30"/>
      <c r="E107" s="30"/>
      <c r="F107" s="30"/>
      <c r="G107" s="30"/>
      <c r="H107" s="30"/>
      <c r="I107" s="30"/>
      <c r="J107" s="30"/>
      <c r="K107" s="30"/>
      <c r="L107" s="30"/>
      <c r="M107" s="30"/>
      <c r="N107" s="30"/>
      <c r="O107" s="30"/>
      <c r="P107" s="30"/>
      <c r="Q107" s="30"/>
      <c r="R107" s="30"/>
      <c r="S107" s="30"/>
      <c r="T107" s="30"/>
      <c r="U107" s="30"/>
      <c r="V107" s="30"/>
      <c r="W107" s="30"/>
      <c r="X107" s="30"/>
      <c r="Y107" s="30"/>
      <c r="Z107" s="30"/>
    </row>
    <row r="108" spans="3:26" hidden="1">
      <c r="D108" s="30" t="s">
        <v>42</v>
      </c>
      <c r="E108" s="30"/>
      <c r="G108" t="s">
        <v>43</v>
      </c>
      <c r="J108" t="s">
        <v>44</v>
      </c>
    </row>
    <row r="109" spans="3:26" hidden="1">
      <c r="D109" s="29">
        <v>43188</v>
      </c>
      <c r="E109" s="29"/>
      <c r="G109" s="29">
        <v>43204</v>
      </c>
      <c r="H109" s="29"/>
      <c r="J109" s="29">
        <v>43197</v>
      </c>
      <c r="K109" s="30"/>
      <c r="O109" t="s">
        <v>56</v>
      </c>
    </row>
    <row r="110" spans="3:26" hidden="1">
      <c r="D110" s="29">
        <v>43189</v>
      </c>
      <c r="E110" s="29"/>
      <c r="G110" s="29">
        <v>43205</v>
      </c>
      <c r="H110" s="29"/>
      <c r="J110" s="29">
        <v>43198</v>
      </c>
      <c r="K110" s="30"/>
      <c r="O110" t="s">
        <v>57</v>
      </c>
    </row>
    <row r="111" spans="3:26" hidden="1">
      <c r="D111" s="29">
        <v>43190</v>
      </c>
      <c r="E111" s="29"/>
      <c r="G111" s="29">
        <v>43206</v>
      </c>
      <c r="H111" s="29"/>
      <c r="J111" s="29">
        <v>43199</v>
      </c>
      <c r="K111" s="30"/>
    </row>
    <row r="112" spans="3:26" hidden="1">
      <c r="D112" s="29">
        <v>43191</v>
      </c>
      <c r="E112" s="29"/>
      <c r="G112" s="29">
        <v>43207</v>
      </c>
      <c r="H112" s="29"/>
      <c r="J112" s="29">
        <v>43200</v>
      </c>
      <c r="K112" s="30"/>
    </row>
    <row r="113" spans="4:11" hidden="1">
      <c r="D113" s="29">
        <v>43192</v>
      </c>
      <c r="E113" s="29"/>
      <c r="G113" s="29">
        <v>43208</v>
      </c>
      <c r="H113" s="29"/>
      <c r="J113" s="29">
        <v>43201</v>
      </c>
      <c r="K113" s="30"/>
    </row>
    <row r="114" spans="4:11" hidden="1">
      <c r="D114" s="29">
        <v>43193</v>
      </c>
      <c r="E114" s="29"/>
      <c r="G114" s="29">
        <v>43209</v>
      </c>
      <c r="H114" s="29"/>
      <c r="J114" s="29">
        <v>43202</v>
      </c>
      <c r="K114" s="30"/>
    </row>
    <row r="115" spans="4:11" hidden="1">
      <c r="D115" s="29">
        <v>43194</v>
      </c>
      <c r="E115" s="29"/>
      <c r="G115" s="29">
        <v>43210</v>
      </c>
      <c r="H115" s="29"/>
      <c r="J115" s="29">
        <v>43203</v>
      </c>
      <c r="K115" s="30"/>
    </row>
    <row r="116" spans="4:11" hidden="1">
      <c r="D116" s="29">
        <v>43195</v>
      </c>
      <c r="E116" s="29"/>
      <c r="G116" s="29">
        <v>43211</v>
      </c>
      <c r="H116" s="29"/>
      <c r="J116" s="29">
        <v>43204</v>
      </c>
      <c r="K116" s="30"/>
    </row>
    <row r="117" spans="4:11" hidden="1">
      <c r="D117" s="29">
        <v>43196</v>
      </c>
      <c r="E117" s="29"/>
      <c r="G117" s="29">
        <v>43212</v>
      </c>
      <c r="H117" s="29"/>
      <c r="J117" s="29">
        <v>43205</v>
      </c>
      <c r="K117" s="30"/>
    </row>
    <row r="118" spans="4:11" hidden="1">
      <c r="D118" s="17"/>
      <c r="E118" s="17"/>
      <c r="G118" s="29">
        <v>43213</v>
      </c>
      <c r="H118" s="29"/>
      <c r="J118" s="29">
        <v>43206</v>
      </c>
      <c r="K118" s="30"/>
    </row>
    <row r="119" spans="4:11" hidden="1">
      <c r="D119" s="17"/>
      <c r="E119" s="17"/>
      <c r="G119" s="29">
        <v>43214</v>
      </c>
      <c r="H119" s="29"/>
      <c r="J119" s="29">
        <v>43207</v>
      </c>
      <c r="K119" s="30"/>
    </row>
    <row r="120" spans="4:11" hidden="1">
      <c r="D120" s="17"/>
      <c r="E120" s="17"/>
      <c r="G120" s="29">
        <v>43215</v>
      </c>
      <c r="H120" s="29"/>
      <c r="J120" s="29">
        <v>43208</v>
      </c>
      <c r="K120" s="30"/>
    </row>
    <row r="121" spans="4:11" hidden="1">
      <c r="D121" s="17"/>
      <c r="E121" s="17"/>
      <c r="G121" s="29">
        <v>43216</v>
      </c>
      <c r="H121" s="29"/>
      <c r="J121" s="29">
        <v>43209</v>
      </c>
      <c r="K121" s="30"/>
    </row>
    <row r="122" spans="4:11" hidden="1">
      <c r="D122" s="17"/>
      <c r="E122" s="17"/>
      <c r="G122" s="29">
        <v>43217</v>
      </c>
      <c r="H122" s="29"/>
      <c r="J122" s="29">
        <v>43210</v>
      </c>
      <c r="K122" s="30"/>
    </row>
    <row r="123" spans="4:11" hidden="1">
      <c r="D123" s="17"/>
      <c r="E123" s="17"/>
      <c r="G123" s="29">
        <v>43218</v>
      </c>
      <c r="H123" s="29"/>
      <c r="J123" s="29">
        <v>43211</v>
      </c>
      <c r="K123" s="30"/>
    </row>
    <row r="124" spans="4:11" hidden="1">
      <c r="D124" s="17"/>
      <c r="E124" s="17"/>
      <c r="G124" s="29">
        <v>43219</v>
      </c>
      <c r="H124" s="29"/>
      <c r="J124" s="29">
        <v>43212</v>
      </c>
      <c r="K124" s="30"/>
    </row>
    <row r="125" spans="4:11" hidden="1">
      <c r="D125" s="17"/>
      <c r="E125" s="17"/>
      <c r="G125" s="17"/>
      <c r="H125" s="17"/>
      <c r="J125" s="29">
        <v>43213</v>
      </c>
      <c r="K125" s="30"/>
    </row>
    <row r="126" spans="4:11" hidden="1">
      <c r="D126" s="17"/>
      <c r="E126" s="17"/>
      <c r="G126" s="17"/>
      <c r="H126" s="17"/>
    </row>
    <row r="127" spans="4:11" hidden="1">
      <c r="D127" s="17"/>
      <c r="E127" s="17"/>
      <c r="G127" s="17"/>
      <c r="H127" s="17"/>
    </row>
    <row r="128" spans="4:11" hidden="1"/>
    <row r="129" spans="3:26" hidden="1">
      <c r="C129" s="30" t="s">
        <v>55</v>
      </c>
      <c r="D129" s="30"/>
      <c r="E129" s="30"/>
      <c r="F129" s="30"/>
      <c r="G129" s="30"/>
      <c r="H129" s="30"/>
      <c r="I129" s="30"/>
      <c r="J129" s="30"/>
      <c r="K129" s="30"/>
      <c r="L129" s="30"/>
      <c r="M129" s="30"/>
      <c r="N129" s="30"/>
      <c r="O129" s="30"/>
      <c r="P129" s="30"/>
      <c r="Q129" s="30"/>
      <c r="R129" s="30"/>
      <c r="S129" s="30"/>
      <c r="T129" s="30"/>
      <c r="U129" s="30"/>
      <c r="V129" s="30"/>
      <c r="W129" s="30"/>
      <c r="X129" s="30"/>
      <c r="Y129" s="30"/>
      <c r="Z129" s="30"/>
    </row>
    <row r="130" spans="3:26" hidden="1">
      <c r="D130" s="30" t="s">
        <v>42</v>
      </c>
      <c r="E130" s="30"/>
      <c r="G130" t="s">
        <v>43</v>
      </c>
      <c r="J130" t="s">
        <v>44</v>
      </c>
    </row>
    <row r="131" spans="3:26" hidden="1">
      <c r="D131" s="29">
        <v>43283</v>
      </c>
      <c r="E131" s="29"/>
      <c r="G131" s="29">
        <v>43288</v>
      </c>
      <c r="H131" s="30"/>
      <c r="J131" s="29">
        <v>43288</v>
      </c>
      <c r="K131" s="30"/>
    </row>
    <row r="132" spans="3:26" hidden="1">
      <c r="D132" s="29">
        <v>43284</v>
      </c>
      <c r="E132" s="29"/>
      <c r="G132" s="29">
        <v>43289</v>
      </c>
      <c r="H132" s="30"/>
      <c r="J132" s="29">
        <v>43289</v>
      </c>
      <c r="K132" s="30"/>
      <c r="O132" t="b">
        <f>OR((C6)=$G$131,(C6)=$G$132,(C6)=$G$133,(C6)=$G$134,(C6)=$G$135,(C6)=$G$136,(C6)=$G$137,(C6)=$G$138)*(C6)=$G$139*(C6)=$G$140*(C6)=$G$140*(C6)=$G$141*(C6)=$G$142*(C6)=$G$143*(C6)=$G$144*(C6)=$G$145*(C6)=$G$146*(C6)=$G$147*(C6)=$G$147*(C6)=$G$148*(C6)=$G$149*(C6)=$G$150*(C6)=$G$151*(C6)=$G$152*(C6)=$G$153*(C6)=$G$154*(C6)=$G$155*(C6)=$G$156*(C6)=$G$157*(C6)=$G$158*(C6)=$G$159*(C6)=$G$160*(C6)=$G$161*(C6)=$G$162*(C6)=$G$163*(C6)=$G$164*(C6)=$G$165*(C6)=$G$166*(C6)=$G$167*(C6)=$G$168*(C6)=$G$169*(C6)=$G$170*(C6)=$G$171*(C6)=$G$172*(C6)=$G$173*(C6)=$G$174*(C6)=$G$175*(C6)=$G$176*(C6)=$G$177*(C6)=$G$178*(C6)=$G$179*(C6)=$G$180*(C6)=$G$181*(C6)=$G$182*(C6)=$G$183*(C6)=$G$184*(C6)=$G$185*(C6)=$G$186*(C6)=$G$187*(C6)=$G$188*(C6)=$G$189*(C6)=$G$190</f>
        <v>0</v>
      </c>
    </row>
    <row r="133" spans="3:26" hidden="1">
      <c r="D133" s="29">
        <v>43285</v>
      </c>
      <c r="E133" s="29"/>
      <c r="G133" s="29">
        <v>43290</v>
      </c>
      <c r="H133" s="30"/>
      <c r="J133" s="29">
        <v>43290</v>
      </c>
      <c r="K133" s="30"/>
      <c r="O133" t="b">
        <f>OR((C6)=$J$131,(C6)=$J$132,(C6)=$J$133,(C6)=$J$134,(C6)=$J$135,(C6)=$J$136,(C6)=$J$137,(C6)=$J$138)*(C6)=$J$139*(C6)=$J$140*(C6)=$J$140*(C6)=$J$141*(C6)=$J$142*(C6)=$J$143*(C6)=$J$144*(C6)=$J$145*(C6)=$J$146*(C6)=$J$147*(C6)=$J$147*(C6)=$J$148*(C6)=$J$149*(C6)=$J$150*(C6)=$J$151*(C6)=$J$152*(C6)=$J$153*(C6)=$J$154*(C6)=$J$155*(C6)=$J$156*(C6)=$J$157*(C6)=$J$158*(C6)=$J$159*(C6)=$J$160*(C6)=$J$161*(C6)=$J$162*(C6)=$J$163*(C6)=$J$164*(C6)=$J$165*(C6)=$J$166*(C6)=$J$167*(C6)=$J$168*(C6)=$J$169*(C6)=$J$170*(C6)=$J$171*(C6)=$J$172*(C6)=$J$173*(C6)=$J$174*(C6)=$J$175*(C6)=$J$176*(C6)=$J$177*(C6)=$J$178*(C6)=$J$179*(C6)=$J$180*(C6)=$J$181*(C6)=$J$182*(C6)=$J$183*(C6)=$J$184*(C6)=$J$185*(C6)=$J$186*(C6)=$J$187*(C6)=$J$188*(C6)=$J$189*(C6)=$J$190</f>
        <v>0</v>
      </c>
    </row>
    <row r="134" spans="3:26" hidden="1">
      <c r="D134" s="29">
        <v>43286</v>
      </c>
      <c r="E134" s="29"/>
      <c r="G134" s="29">
        <v>43291</v>
      </c>
      <c r="H134" s="30"/>
      <c r="J134" s="29">
        <v>43291</v>
      </c>
      <c r="K134" s="30"/>
    </row>
    <row r="135" spans="3:26" hidden="1">
      <c r="D135" s="29">
        <v>43287</v>
      </c>
      <c r="E135" s="29"/>
      <c r="G135" s="29">
        <v>43292</v>
      </c>
      <c r="H135" s="30"/>
      <c r="J135" s="29">
        <v>43292</v>
      </c>
      <c r="K135" s="30"/>
    </row>
    <row r="136" spans="3:26" hidden="1">
      <c r="D136" s="29">
        <v>43288</v>
      </c>
      <c r="E136" s="29"/>
      <c r="G136" s="29">
        <v>43293</v>
      </c>
      <c r="H136" s="30"/>
      <c r="J136" s="29">
        <v>43293</v>
      </c>
      <c r="K136" s="30"/>
    </row>
    <row r="137" spans="3:26" hidden="1">
      <c r="D137" s="29">
        <v>43289</v>
      </c>
      <c r="E137" s="29"/>
      <c r="G137" s="29">
        <v>43294</v>
      </c>
      <c r="H137" s="30"/>
      <c r="J137" s="29">
        <v>43294</v>
      </c>
      <c r="K137" s="30"/>
    </row>
    <row r="138" spans="3:26" hidden="1">
      <c r="D138" s="29">
        <v>43290</v>
      </c>
      <c r="E138" s="29"/>
      <c r="G138" s="29">
        <v>43295</v>
      </c>
      <c r="H138" s="30"/>
      <c r="J138" s="29">
        <v>43295</v>
      </c>
      <c r="K138" s="30"/>
    </row>
    <row r="139" spans="3:26" hidden="1">
      <c r="D139" s="29">
        <v>43291</v>
      </c>
      <c r="E139" s="29"/>
      <c r="G139" s="29">
        <v>43296</v>
      </c>
      <c r="H139" s="30"/>
      <c r="J139" s="29">
        <v>43296</v>
      </c>
      <c r="K139" s="30"/>
    </row>
    <row r="140" spans="3:26" hidden="1">
      <c r="D140" s="29">
        <v>43292</v>
      </c>
      <c r="E140" s="29"/>
      <c r="G140" s="29">
        <v>43297</v>
      </c>
      <c r="H140" s="30"/>
      <c r="J140" s="29">
        <v>43297</v>
      </c>
      <c r="K140" s="30"/>
    </row>
    <row r="141" spans="3:26" hidden="1">
      <c r="D141" s="29">
        <v>43293</v>
      </c>
      <c r="E141" s="29"/>
      <c r="G141" s="29">
        <v>43298</v>
      </c>
      <c r="H141" s="30"/>
      <c r="J141" s="29">
        <v>43298</v>
      </c>
      <c r="K141" s="30"/>
    </row>
    <row r="142" spans="3:26" hidden="1">
      <c r="D142" s="29">
        <v>43294</v>
      </c>
      <c r="E142" s="29"/>
      <c r="G142" s="29">
        <v>43299</v>
      </c>
      <c r="H142" s="30"/>
      <c r="J142" s="29">
        <v>43299</v>
      </c>
      <c r="K142" s="30"/>
    </row>
    <row r="143" spans="3:26" hidden="1">
      <c r="D143" s="29">
        <v>43295</v>
      </c>
      <c r="E143" s="29"/>
      <c r="G143" s="29">
        <v>43300</v>
      </c>
      <c r="H143" s="30"/>
      <c r="J143" s="29">
        <v>43300</v>
      </c>
      <c r="K143" s="30"/>
    </row>
    <row r="144" spans="3:26" hidden="1">
      <c r="D144" s="29">
        <v>43296</v>
      </c>
      <c r="E144" s="29"/>
      <c r="G144" s="29">
        <v>43301</v>
      </c>
      <c r="H144" s="30"/>
      <c r="J144" s="29">
        <v>43301</v>
      </c>
      <c r="K144" s="30"/>
    </row>
    <row r="145" spans="4:11" hidden="1">
      <c r="D145" s="29">
        <v>43297</v>
      </c>
      <c r="E145" s="29"/>
      <c r="G145" s="29">
        <v>43302</v>
      </c>
      <c r="H145" s="30"/>
      <c r="J145" s="29">
        <v>43302</v>
      </c>
      <c r="K145" s="30"/>
    </row>
    <row r="146" spans="4:11" hidden="1">
      <c r="D146" s="29">
        <v>43298</v>
      </c>
      <c r="E146" s="29"/>
      <c r="G146" s="29">
        <v>43303</v>
      </c>
      <c r="H146" s="30"/>
      <c r="J146" s="29">
        <v>43303</v>
      </c>
      <c r="K146" s="30"/>
    </row>
    <row r="147" spans="4:11" hidden="1">
      <c r="D147" s="29">
        <v>43299</v>
      </c>
      <c r="E147" s="29"/>
      <c r="G147" s="29">
        <v>43304</v>
      </c>
      <c r="H147" s="30"/>
      <c r="J147" s="29">
        <v>43304</v>
      </c>
      <c r="K147" s="30"/>
    </row>
    <row r="148" spans="4:11" hidden="1">
      <c r="D148" s="29">
        <v>43300</v>
      </c>
      <c r="E148" s="29"/>
      <c r="G148" s="29">
        <v>43305</v>
      </c>
      <c r="H148" s="30"/>
      <c r="J148" s="29">
        <v>43305</v>
      </c>
      <c r="K148" s="30"/>
    </row>
    <row r="149" spans="4:11" hidden="1">
      <c r="D149" s="29">
        <v>43301</v>
      </c>
      <c r="E149" s="29"/>
      <c r="G149" s="29">
        <v>43306</v>
      </c>
      <c r="H149" s="30"/>
      <c r="J149" s="29">
        <v>43306</v>
      </c>
      <c r="K149" s="30"/>
    </row>
    <row r="150" spans="4:11" hidden="1">
      <c r="D150" s="29">
        <v>43302</v>
      </c>
      <c r="E150" s="29"/>
      <c r="G150" s="29">
        <v>43307</v>
      </c>
      <c r="H150" s="30"/>
      <c r="J150" s="29">
        <v>43307</v>
      </c>
      <c r="K150" s="30"/>
    </row>
    <row r="151" spans="4:11" hidden="1">
      <c r="D151" s="29">
        <v>43303</v>
      </c>
      <c r="E151" s="29"/>
      <c r="G151" s="29">
        <v>43308</v>
      </c>
      <c r="H151" s="30"/>
      <c r="J151" s="29">
        <v>43308</v>
      </c>
      <c r="K151" s="30"/>
    </row>
    <row r="152" spans="4:11" hidden="1">
      <c r="D152" s="29">
        <v>43304</v>
      </c>
      <c r="E152" s="29"/>
      <c r="G152" s="29">
        <v>43309</v>
      </c>
      <c r="H152" s="30"/>
      <c r="J152" s="29">
        <v>43309</v>
      </c>
      <c r="K152" s="30"/>
    </row>
    <row r="153" spans="4:11" hidden="1">
      <c r="D153" s="29">
        <v>43305</v>
      </c>
      <c r="E153" s="29"/>
      <c r="G153" s="29">
        <v>43310</v>
      </c>
      <c r="H153" s="30"/>
      <c r="J153" s="29">
        <v>43310</v>
      </c>
      <c r="K153" s="30"/>
    </row>
    <row r="154" spans="4:11" hidden="1">
      <c r="D154" s="29">
        <v>43306</v>
      </c>
      <c r="E154" s="29"/>
      <c r="G154" s="29">
        <v>43311</v>
      </c>
      <c r="H154" s="30"/>
      <c r="J154" s="29">
        <v>43311</v>
      </c>
      <c r="K154" s="30"/>
    </row>
    <row r="155" spans="4:11" hidden="1">
      <c r="D155" s="29">
        <v>43307</v>
      </c>
      <c r="E155" s="29"/>
      <c r="G155" s="29">
        <v>43312</v>
      </c>
      <c r="H155" s="30"/>
      <c r="J155" s="29">
        <v>43312</v>
      </c>
      <c r="K155" s="30"/>
    </row>
    <row r="156" spans="4:11" hidden="1">
      <c r="D156" s="29">
        <v>43308</v>
      </c>
      <c r="E156" s="29"/>
      <c r="G156" s="29">
        <v>43313</v>
      </c>
      <c r="H156" s="30"/>
      <c r="J156" s="29">
        <v>43313</v>
      </c>
      <c r="K156" s="30"/>
    </row>
    <row r="157" spans="4:11" hidden="1">
      <c r="D157" s="29">
        <v>43309</v>
      </c>
      <c r="E157" s="29"/>
      <c r="G157" s="29">
        <v>43314</v>
      </c>
      <c r="H157" s="30"/>
      <c r="J157" s="29">
        <v>43314</v>
      </c>
      <c r="K157" s="30"/>
    </row>
    <row r="158" spans="4:11" hidden="1">
      <c r="D158" s="29">
        <v>43310</v>
      </c>
      <c r="E158" s="29"/>
      <c r="G158" s="29">
        <v>43315</v>
      </c>
      <c r="H158" s="30"/>
      <c r="J158" s="29">
        <v>43315</v>
      </c>
      <c r="K158" s="30"/>
    </row>
    <row r="159" spans="4:11" hidden="1">
      <c r="D159" s="29">
        <v>43311</v>
      </c>
      <c r="E159" s="29"/>
      <c r="G159" s="29">
        <v>43316</v>
      </c>
      <c r="H159" s="30"/>
      <c r="J159" s="29">
        <v>43316</v>
      </c>
      <c r="K159" s="30"/>
    </row>
    <row r="160" spans="4:11" hidden="1">
      <c r="D160" s="29">
        <v>43312</v>
      </c>
      <c r="E160" s="29"/>
      <c r="G160" s="29">
        <v>43317</v>
      </c>
      <c r="H160" s="30"/>
      <c r="J160" s="29">
        <v>43317</v>
      </c>
      <c r="K160" s="30"/>
    </row>
    <row r="161" spans="4:11" hidden="1">
      <c r="D161" s="29">
        <v>43313</v>
      </c>
      <c r="E161" s="29"/>
      <c r="G161" s="29">
        <v>43318</v>
      </c>
      <c r="H161" s="30"/>
      <c r="J161" s="29">
        <v>43318</v>
      </c>
      <c r="K161" s="30"/>
    </row>
    <row r="162" spans="4:11" hidden="1">
      <c r="D162" s="29">
        <v>43314</v>
      </c>
      <c r="E162" s="29"/>
      <c r="G162" s="29">
        <v>43319</v>
      </c>
      <c r="H162" s="30"/>
      <c r="J162" s="29">
        <v>43319</v>
      </c>
      <c r="K162" s="30"/>
    </row>
    <row r="163" spans="4:11" hidden="1">
      <c r="D163" s="29">
        <v>43315</v>
      </c>
      <c r="E163" s="29"/>
      <c r="G163" s="29">
        <v>43320</v>
      </c>
      <c r="H163" s="30"/>
      <c r="J163" s="29">
        <v>43320</v>
      </c>
      <c r="K163" s="30"/>
    </row>
    <row r="164" spans="4:11" hidden="1">
      <c r="D164" s="29">
        <v>43316</v>
      </c>
      <c r="E164" s="29"/>
      <c r="G164" s="29">
        <v>43321</v>
      </c>
      <c r="H164" s="30"/>
      <c r="J164" s="29">
        <v>43321</v>
      </c>
      <c r="K164" s="30"/>
    </row>
    <row r="165" spans="4:11" hidden="1">
      <c r="D165" s="29">
        <v>43317</v>
      </c>
      <c r="E165" s="29"/>
      <c r="G165" s="29">
        <v>43322</v>
      </c>
      <c r="H165" s="30"/>
      <c r="J165" s="29">
        <v>43322</v>
      </c>
      <c r="K165" s="30"/>
    </row>
    <row r="166" spans="4:11" hidden="1">
      <c r="D166" s="29">
        <v>43318</v>
      </c>
      <c r="E166" s="29"/>
      <c r="G166" s="29">
        <v>43323</v>
      </c>
      <c r="H166" s="30"/>
      <c r="J166" s="29">
        <v>43323</v>
      </c>
      <c r="K166" s="30"/>
    </row>
    <row r="167" spans="4:11" hidden="1">
      <c r="D167" s="29">
        <v>43319</v>
      </c>
      <c r="E167" s="29"/>
      <c r="G167" s="29">
        <v>43324</v>
      </c>
      <c r="H167" s="30"/>
      <c r="J167" s="29">
        <v>43324</v>
      </c>
      <c r="K167" s="30"/>
    </row>
    <row r="168" spans="4:11" hidden="1">
      <c r="D168" s="29">
        <v>43320</v>
      </c>
      <c r="E168" s="29"/>
      <c r="G168" s="29">
        <v>43325</v>
      </c>
      <c r="H168" s="30"/>
      <c r="J168" s="29">
        <v>43325</v>
      </c>
      <c r="K168" s="30"/>
    </row>
    <row r="169" spans="4:11" hidden="1">
      <c r="D169" s="29">
        <v>43321</v>
      </c>
      <c r="E169" s="29"/>
      <c r="G169" s="29">
        <v>43326</v>
      </c>
      <c r="H169" s="30"/>
      <c r="J169" s="29">
        <v>43326</v>
      </c>
      <c r="K169" s="30"/>
    </row>
    <row r="170" spans="4:11" hidden="1">
      <c r="D170" s="29">
        <v>43322</v>
      </c>
      <c r="E170" s="29"/>
      <c r="G170" s="29">
        <v>43327</v>
      </c>
      <c r="H170" s="30"/>
      <c r="J170" s="29">
        <v>43327</v>
      </c>
      <c r="K170" s="30"/>
    </row>
    <row r="171" spans="4:11" hidden="1">
      <c r="D171" s="29">
        <v>43323</v>
      </c>
      <c r="E171" s="29"/>
      <c r="G171" s="29">
        <v>43328</v>
      </c>
      <c r="H171" s="30"/>
      <c r="J171" s="29">
        <v>43328</v>
      </c>
      <c r="K171" s="30"/>
    </row>
    <row r="172" spans="4:11" hidden="1">
      <c r="D172" s="29">
        <v>43324</v>
      </c>
      <c r="E172" s="29"/>
      <c r="G172" s="29">
        <v>43329</v>
      </c>
      <c r="H172" s="30"/>
      <c r="J172" s="29">
        <v>43329</v>
      </c>
      <c r="K172" s="30"/>
    </row>
    <row r="173" spans="4:11" hidden="1">
      <c r="D173" s="29">
        <v>43325</v>
      </c>
      <c r="E173" s="29"/>
      <c r="G173" s="29">
        <v>43330</v>
      </c>
      <c r="H173" s="30"/>
      <c r="J173" s="29">
        <v>43330</v>
      </c>
      <c r="K173" s="30"/>
    </row>
    <row r="174" spans="4:11" hidden="1">
      <c r="D174" s="29">
        <v>43326</v>
      </c>
      <c r="E174" s="29"/>
      <c r="G174" s="29">
        <v>43331</v>
      </c>
      <c r="H174" s="30"/>
      <c r="J174" s="29">
        <v>43331</v>
      </c>
      <c r="K174" s="30"/>
    </row>
    <row r="175" spans="4:11" hidden="1">
      <c r="D175" s="29">
        <v>43327</v>
      </c>
      <c r="E175" s="29"/>
      <c r="G175" s="29">
        <v>43332</v>
      </c>
      <c r="H175" s="30"/>
      <c r="J175" s="29">
        <v>43332</v>
      </c>
      <c r="K175" s="30"/>
    </row>
    <row r="176" spans="4:11" hidden="1">
      <c r="D176" s="29">
        <v>43328</v>
      </c>
      <c r="E176" s="29"/>
      <c r="G176" s="29">
        <v>43333</v>
      </c>
      <c r="H176" s="30"/>
      <c r="J176" s="29">
        <v>43333</v>
      </c>
      <c r="K176" s="30"/>
    </row>
    <row r="177" spans="4:11" hidden="1">
      <c r="D177" s="29">
        <v>43329</v>
      </c>
      <c r="E177" s="29"/>
      <c r="G177" s="29">
        <v>43334</v>
      </c>
      <c r="H177" s="30"/>
      <c r="J177" s="29">
        <v>43334</v>
      </c>
      <c r="K177" s="30"/>
    </row>
    <row r="178" spans="4:11" hidden="1">
      <c r="D178" s="29">
        <v>43330</v>
      </c>
      <c r="E178" s="29"/>
      <c r="G178" s="29">
        <v>43335</v>
      </c>
      <c r="H178" s="30"/>
      <c r="J178" s="29">
        <v>43335</v>
      </c>
      <c r="K178" s="30"/>
    </row>
    <row r="179" spans="4:11" hidden="1">
      <c r="D179" s="29">
        <v>43331</v>
      </c>
      <c r="E179" s="29"/>
      <c r="G179" s="29">
        <v>43336</v>
      </c>
      <c r="H179" s="30"/>
      <c r="J179" s="29">
        <v>43336</v>
      </c>
      <c r="K179" s="30"/>
    </row>
    <row r="180" spans="4:11" hidden="1">
      <c r="D180" s="29">
        <v>43332</v>
      </c>
      <c r="E180" s="29"/>
      <c r="G180" s="29">
        <v>43337</v>
      </c>
      <c r="H180" s="30"/>
      <c r="J180" s="29">
        <v>43337</v>
      </c>
      <c r="K180" s="30"/>
    </row>
    <row r="181" spans="4:11" hidden="1">
      <c r="D181" s="29">
        <v>43333</v>
      </c>
      <c r="E181" s="29"/>
      <c r="G181" s="29">
        <v>43338</v>
      </c>
      <c r="H181" s="30"/>
      <c r="J181" s="29">
        <v>43338</v>
      </c>
      <c r="K181" s="30"/>
    </row>
    <row r="182" spans="4:11" hidden="1">
      <c r="D182" s="29">
        <v>43334</v>
      </c>
      <c r="E182" s="29"/>
      <c r="G182" s="29">
        <v>43339</v>
      </c>
      <c r="H182" s="30"/>
      <c r="J182" s="29">
        <v>43339</v>
      </c>
      <c r="K182" s="30"/>
    </row>
    <row r="183" spans="4:11" hidden="1">
      <c r="D183" s="29">
        <v>43335</v>
      </c>
      <c r="E183" s="29"/>
      <c r="G183" s="29">
        <v>43340</v>
      </c>
      <c r="H183" s="30"/>
      <c r="J183" s="29">
        <v>43340</v>
      </c>
      <c r="K183" s="30"/>
    </row>
    <row r="184" spans="4:11" hidden="1">
      <c r="D184" s="29">
        <v>43336</v>
      </c>
      <c r="E184" s="29"/>
      <c r="G184" s="29">
        <v>43341</v>
      </c>
      <c r="H184" s="30"/>
      <c r="J184" s="29">
        <v>43341</v>
      </c>
      <c r="K184" s="30"/>
    </row>
    <row r="185" spans="4:11" hidden="1">
      <c r="G185" s="29">
        <v>43342</v>
      </c>
      <c r="H185" s="30"/>
      <c r="J185" s="29">
        <v>43342</v>
      </c>
      <c r="K185" s="30"/>
    </row>
    <row r="186" spans="4:11" hidden="1">
      <c r="G186" s="29">
        <v>43343</v>
      </c>
      <c r="H186" s="30"/>
      <c r="J186" s="29">
        <v>43343</v>
      </c>
      <c r="K186" s="30"/>
    </row>
    <row r="187" spans="4:11" hidden="1">
      <c r="G187" s="29">
        <v>43344</v>
      </c>
      <c r="H187" s="30"/>
      <c r="J187" s="29">
        <v>43344</v>
      </c>
      <c r="K187" s="30"/>
    </row>
    <row r="188" spans="4:11" hidden="1">
      <c r="G188" s="29">
        <v>43345</v>
      </c>
      <c r="H188" s="30"/>
      <c r="J188" s="29">
        <v>43345</v>
      </c>
      <c r="K188" s="30"/>
    </row>
    <row r="189" spans="4:11" hidden="1">
      <c r="G189" s="29">
        <v>43346</v>
      </c>
      <c r="H189" s="30"/>
      <c r="J189" s="29">
        <v>43346</v>
      </c>
      <c r="K189" s="30"/>
    </row>
    <row r="190" spans="4:11" hidden="1">
      <c r="G190" s="29">
        <v>43347</v>
      </c>
      <c r="H190" s="30"/>
      <c r="J190" s="29">
        <v>43347</v>
      </c>
      <c r="K190" s="30"/>
    </row>
  </sheetData>
  <mergeCells count="326">
    <mergeCell ref="B12:B14"/>
    <mergeCell ref="AH12:AH14"/>
    <mergeCell ref="B15:B17"/>
    <mergeCell ref="AH15:AH17"/>
    <mergeCell ref="B9:B11"/>
    <mergeCell ref="AH9:AH11"/>
    <mergeCell ref="B45:B47"/>
    <mergeCell ref="AH45:AH47"/>
    <mergeCell ref="B48:B50"/>
    <mergeCell ref="AH48:AH50"/>
    <mergeCell ref="B30:B32"/>
    <mergeCell ref="AH30:AH32"/>
    <mergeCell ref="B33:B35"/>
    <mergeCell ref="AH33:AH35"/>
    <mergeCell ref="B27:B29"/>
    <mergeCell ref="AH27:AH29"/>
    <mergeCell ref="B36:B38"/>
    <mergeCell ref="AH36:AH38"/>
    <mergeCell ref="B39:B41"/>
    <mergeCell ref="AH39:AH41"/>
    <mergeCell ref="B42:B44"/>
    <mergeCell ref="AH42:AH44"/>
    <mergeCell ref="B18:B20"/>
    <mergeCell ref="AH18:AH20"/>
    <mergeCell ref="B21:B23"/>
    <mergeCell ref="AH21:AH23"/>
    <mergeCell ref="B24:B26"/>
    <mergeCell ref="AH24:AH26"/>
    <mergeCell ref="D67:F67"/>
    <mergeCell ref="D68:F68"/>
    <mergeCell ref="D69:F69"/>
    <mergeCell ref="D70:G70"/>
    <mergeCell ref="D71:G71"/>
    <mergeCell ref="D72:G72"/>
    <mergeCell ref="B51:B53"/>
    <mergeCell ref="AH51:AH53"/>
    <mergeCell ref="C61:Z61"/>
    <mergeCell ref="D64:F64"/>
    <mergeCell ref="D65:F65"/>
    <mergeCell ref="D66:F66"/>
    <mergeCell ref="O79:AL79"/>
    <mergeCell ref="D80:E80"/>
    <mergeCell ref="G80:H80"/>
    <mergeCell ref="J80:K80"/>
    <mergeCell ref="C76:Z76"/>
    <mergeCell ref="D77:E77"/>
    <mergeCell ref="D78:E78"/>
    <mergeCell ref="G78:H78"/>
    <mergeCell ref="J78:K78"/>
    <mergeCell ref="O78:AL78"/>
    <mergeCell ref="D81:E81"/>
    <mergeCell ref="G81:H81"/>
    <mergeCell ref="J81:K81"/>
    <mergeCell ref="D82:E82"/>
    <mergeCell ref="G82:H82"/>
    <mergeCell ref="J82:K82"/>
    <mergeCell ref="D79:E79"/>
    <mergeCell ref="G79:H79"/>
    <mergeCell ref="J79:K79"/>
    <mergeCell ref="C86:Z86"/>
    <mergeCell ref="D87:E87"/>
    <mergeCell ref="D88:E88"/>
    <mergeCell ref="G88:H88"/>
    <mergeCell ref="J88:K88"/>
    <mergeCell ref="O88:AL88"/>
    <mergeCell ref="D83:E83"/>
    <mergeCell ref="G83:H83"/>
    <mergeCell ref="J83:K83"/>
    <mergeCell ref="D84:E84"/>
    <mergeCell ref="G84:H84"/>
    <mergeCell ref="J84:K84"/>
    <mergeCell ref="D91:E91"/>
    <mergeCell ref="G91:H91"/>
    <mergeCell ref="J91:K91"/>
    <mergeCell ref="D92:E92"/>
    <mergeCell ref="G92:H92"/>
    <mergeCell ref="J92:K92"/>
    <mergeCell ref="D89:E89"/>
    <mergeCell ref="G89:H89"/>
    <mergeCell ref="J89:K89"/>
    <mergeCell ref="D90:E90"/>
    <mergeCell ref="G90:H90"/>
    <mergeCell ref="J90:K90"/>
    <mergeCell ref="G96:H96"/>
    <mergeCell ref="J96:K96"/>
    <mergeCell ref="G97:H97"/>
    <mergeCell ref="J97:K97"/>
    <mergeCell ref="G98:H98"/>
    <mergeCell ref="J98:K98"/>
    <mergeCell ref="G93:H93"/>
    <mergeCell ref="J93:K93"/>
    <mergeCell ref="G94:H94"/>
    <mergeCell ref="J94:K94"/>
    <mergeCell ref="G95:H95"/>
    <mergeCell ref="J95:K95"/>
    <mergeCell ref="G102:H102"/>
    <mergeCell ref="J102:K102"/>
    <mergeCell ref="G103:H103"/>
    <mergeCell ref="J103:K103"/>
    <mergeCell ref="J104:K104"/>
    <mergeCell ref="C107:Z107"/>
    <mergeCell ref="G99:H99"/>
    <mergeCell ref="J99:K99"/>
    <mergeCell ref="G100:H100"/>
    <mergeCell ref="J100:K100"/>
    <mergeCell ref="G101:H101"/>
    <mergeCell ref="J101:K101"/>
    <mergeCell ref="D111:E111"/>
    <mergeCell ref="G111:H111"/>
    <mergeCell ref="J111:K111"/>
    <mergeCell ref="D112:E112"/>
    <mergeCell ref="G112:H112"/>
    <mergeCell ref="J112:K112"/>
    <mergeCell ref="D108:E108"/>
    <mergeCell ref="D109:E109"/>
    <mergeCell ref="G109:H109"/>
    <mergeCell ref="J109:K109"/>
    <mergeCell ref="D110:E110"/>
    <mergeCell ref="G110:H110"/>
    <mergeCell ref="J110:K110"/>
    <mergeCell ref="D115:E115"/>
    <mergeCell ref="G115:H115"/>
    <mergeCell ref="J115:K115"/>
    <mergeCell ref="D116:E116"/>
    <mergeCell ref="G116:H116"/>
    <mergeCell ref="J116:K116"/>
    <mergeCell ref="D113:E113"/>
    <mergeCell ref="G113:H113"/>
    <mergeCell ref="J113:K113"/>
    <mergeCell ref="D114:E114"/>
    <mergeCell ref="G114:H114"/>
    <mergeCell ref="J114:K114"/>
    <mergeCell ref="G120:H120"/>
    <mergeCell ref="J120:K120"/>
    <mergeCell ref="G121:H121"/>
    <mergeCell ref="J121:K121"/>
    <mergeCell ref="G122:H122"/>
    <mergeCell ref="J122:K122"/>
    <mergeCell ref="D117:E117"/>
    <mergeCell ref="G117:H117"/>
    <mergeCell ref="J117:K117"/>
    <mergeCell ref="G118:H118"/>
    <mergeCell ref="J118:K118"/>
    <mergeCell ref="G119:H119"/>
    <mergeCell ref="J119:K119"/>
    <mergeCell ref="D130:E130"/>
    <mergeCell ref="D131:E131"/>
    <mergeCell ref="G131:H131"/>
    <mergeCell ref="J131:K131"/>
    <mergeCell ref="D132:E132"/>
    <mergeCell ref="G132:H132"/>
    <mergeCell ref="J132:K132"/>
    <mergeCell ref="G123:H123"/>
    <mergeCell ref="J123:K123"/>
    <mergeCell ref="G124:H124"/>
    <mergeCell ref="J124:K124"/>
    <mergeCell ref="J125:K125"/>
    <mergeCell ref="C129:Z129"/>
    <mergeCell ref="D135:E135"/>
    <mergeCell ref="G135:H135"/>
    <mergeCell ref="J135:K135"/>
    <mergeCell ref="D136:E136"/>
    <mergeCell ref="G136:H136"/>
    <mergeCell ref="J136:K136"/>
    <mergeCell ref="D133:E133"/>
    <mergeCell ref="G133:H133"/>
    <mergeCell ref="J133:K133"/>
    <mergeCell ref="D134:E134"/>
    <mergeCell ref="G134:H134"/>
    <mergeCell ref="J134:K134"/>
    <mergeCell ref="D139:E139"/>
    <mergeCell ref="G139:H139"/>
    <mergeCell ref="J139:K139"/>
    <mergeCell ref="D140:E140"/>
    <mergeCell ref="G140:H140"/>
    <mergeCell ref="J140:K140"/>
    <mergeCell ref="D137:E137"/>
    <mergeCell ref="G137:H137"/>
    <mergeCell ref="J137:K137"/>
    <mergeCell ref="D138:E138"/>
    <mergeCell ref="G138:H138"/>
    <mergeCell ref="J138:K138"/>
    <mergeCell ref="D143:E143"/>
    <mergeCell ref="G143:H143"/>
    <mergeCell ref="J143:K143"/>
    <mergeCell ref="D144:E144"/>
    <mergeCell ref="G144:H144"/>
    <mergeCell ref="J144:K144"/>
    <mergeCell ref="D141:E141"/>
    <mergeCell ref="G141:H141"/>
    <mergeCell ref="J141:K141"/>
    <mergeCell ref="D142:E142"/>
    <mergeCell ref="G142:H142"/>
    <mergeCell ref="J142:K142"/>
    <mergeCell ref="D147:E147"/>
    <mergeCell ref="G147:H147"/>
    <mergeCell ref="J147:K147"/>
    <mergeCell ref="D148:E148"/>
    <mergeCell ref="G148:H148"/>
    <mergeCell ref="J148:K148"/>
    <mergeCell ref="D145:E145"/>
    <mergeCell ref="G145:H145"/>
    <mergeCell ref="J145:K145"/>
    <mergeCell ref="D146:E146"/>
    <mergeCell ref="G146:H146"/>
    <mergeCell ref="J146:K146"/>
    <mergeCell ref="D151:E151"/>
    <mergeCell ref="G151:H151"/>
    <mergeCell ref="J151:K151"/>
    <mergeCell ref="D152:E152"/>
    <mergeCell ref="G152:H152"/>
    <mergeCell ref="J152:K152"/>
    <mergeCell ref="D149:E149"/>
    <mergeCell ref="G149:H149"/>
    <mergeCell ref="J149:K149"/>
    <mergeCell ref="D150:E150"/>
    <mergeCell ref="G150:H150"/>
    <mergeCell ref="J150:K150"/>
    <mergeCell ref="D155:E155"/>
    <mergeCell ref="G155:H155"/>
    <mergeCell ref="J155:K155"/>
    <mergeCell ref="D156:E156"/>
    <mergeCell ref="G156:H156"/>
    <mergeCell ref="J156:K156"/>
    <mergeCell ref="D153:E153"/>
    <mergeCell ref="G153:H153"/>
    <mergeCell ref="J153:K153"/>
    <mergeCell ref="D154:E154"/>
    <mergeCell ref="G154:H154"/>
    <mergeCell ref="J154:K154"/>
    <mergeCell ref="D159:E159"/>
    <mergeCell ref="G159:H159"/>
    <mergeCell ref="J159:K159"/>
    <mergeCell ref="D160:E160"/>
    <mergeCell ref="G160:H160"/>
    <mergeCell ref="J160:K160"/>
    <mergeCell ref="D157:E157"/>
    <mergeCell ref="G157:H157"/>
    <mergeCell ref="J157:K157"/>
    <mergeCell ref="D158:E158"/>
    <mergeCell ref="G158:H158"/>
    <mergeCell ref="J158:K158"/>
    <mergeCell ref="D163:E163"/>
    <mergeCell ref="G163:H163"/>
    <mergeCell ref="J163:K163"/>
    <mergeCell ref="D164:E164"/>
    <mergeCell ref="G164:H164"/>
    <mergeCell ref="J164:K164"/>
    <mergeCell ref="D161:E161"/>
    <mergeCell ref="G161:H161"/>
    <mergeCell ref="J161:K161"/>
    <mergeCell ref="D162:E162"/>
    <mergeCell ref="G162:H162"/>
    <mergeCell ref="J162:K162"/>
    <mergeCell ref="D167:E167"/>
    <mergeCell ref="G167:H167"/>
    <mergeCell ref="J167:K167"/>
    <mergeCell ref="D168:E168"/>
    <mergeCell ref="G168:H168"/>
    <mergeCell ref="J168:K168"/>
    <mergeCell ref="D165:E165"/>
    <mergeCell ref="G165:H165"/>
    <mergeCell ref="J165:K165"/>
    <mergeCell ref="D166:E166"/>
    <mergeCell ref="G166:H166"/>
    <mergeCell ref="J166:K166"/>
    <mergeCell ref="D171:E171"/>
    <mergeCell ref="G171:H171"/>
    <mergeCell ref="J171:K171"/>
    <mergeCell ref="D172:E172"/>
    <mergeCell ref="G172:H172"/>
    <mergeCell ref="J172:K172"/>
    <mergeCell ref="D169:E169"/>
    <mergeCell ref="G169:H169"/>
    <mergeCell ref="J169:K169"/>
    <mergeCell ref="D170:E170"/>
    <mergeCell ref="G170:H170"/>
    <mergeCell ref="J170:K170"/>
    <mergeCell ref="D175:E175"/>
    <mergeCell ref="G175:H175"/>
    <mergeCell ref="J175:K175"/>
    <mergeCell ref="D176:E176"/>
    <mergeCell ref="G176:H176"/>
    <mergeCell ref="J176:K176"/>
    <mergeCell ref="D173:E173"/>
    <mergeCell ref="G173:H173"/>
    <mergeCell ref="J173:K173"/>
    <mergeCell ref="D174:E174"/>
    <mergeCell ref="G174:H174"/>
    <mergeCell ref="J174:K174"/>
    <mergeCell ref="D179:E179"/>
    <mergeCell ref="G179:H179"/>
    <mergeCell ref="J179:K179"/>
    <mergeCell ref="D180:E180"/>
    <mergeCell ref="G180:H180"/>
    <mergeCell ref="J180:K180"/>
    <mergeCell ref="D177:E177"/>
    <mergeCell ref="G177:H177"/>
    <mergeCell ref="J177:K177"/>
    <mergeCell ref="D178:E178"/>
    <mergeCell ref="G178:H178"/>
    <mergeCell ref="J178:K178"/>
    <mergeCell ref="D183:E183"/>
    <mergeCell ref="G183:H183"/>
    <mergeCell ref="J183:K183"/>
    <mergeCell ref="D184:E184"/>
    <mergeCell ref="G184:H184"/>
    <mergeCell ref="J184:K184"/>
    <mergeCell ref="D181:E181"/>
    <mergeCell ref="G181:H181"/>
    <mergeCell ref="J181:K181"/>
    <mergeCell ref="D182:E182"/>
    <mergeCell ref="G182:H182"/>
    <mergeCell ref="J182:K182"/>
    <mergeCell ref="G188:H188"/>
    <mergeCell ref="J188:K188"/>
    <mergeCell ref="G189:H189"/>
    <mergeCell ref="J189:K189"/>
    <mergeCell ref="G190:H190"/>
    <mergeCell ref="J190:K190"/>
    <mergeCell ref="G185:H185"/>
    <mergeCell ref="J185:K185"/>
    <mergeCell ref="G186:H186"/>
    <mergeCell ref="J186:K186"/>
    <mergeCell ref="G187:H187"/>
    <mergeCell ref="J187:K187"/>
  </mergeCells>
  <conditionalFormatting sqref="C5:AG5">
    <cfRule type="expression" dxfId="29" priority="9" stopIfTrue="1">
      <formula>OR((C6)=$D$64,(C6)=$D$65,(C6)=$D$66,(C6)=$D$67,(C6)=$D$68,(C6)=$D$69,(C6)=$D$70,(C6)=$D$71,(C6)=$D$72)</formula>
    </cfRule>
    <cfRule type="expression" dxfId="28" priority="21" stopIfTrue="1">
      <formula>IF(OR((C5)="S",(C5)="D"),1,0)</formula>
    </cfRule>
  </conditionalFormatting>
  <conditionalFormatting sqref="C21:AG29 C9:AG14">
    <cfRule type="expression" dxfId="27" priority="20" stopIfTrue="1">
      <formula>IF(OR((C$5)="S",(C$5)="D"),1,0)</formula>
    </cfRule>
  </conditionalFormatting>
  <conditionalFormatting sqref="C15:AG17">
    <cfRule type="expression" dxfId="26" priority="19" stopIfTrue="1">
      <formula>IF(OR((C$5)="S",(C$5)="D"),1,0)</formula>
    </cfRule>
  </conditionalFormatting>
  <conditionalFormatting sqref="C18:AG20">
    <cfRule type="expression" dxfId="25" priority="18" stopIfTrue="1">
      <formula>IF(OR((C$5)="S",(C$5)="D"),1,0)</formula>
    </cfRule>
  </conditionalFormatting>
  <conditionalFormatting sqref="C30:AG32">
    <cfRule type="expression" dxfId="24" priority="17" stopIfTrue="1">
      <formula>IF(OR((C$5)="S",(C$5)="D"),1,0)</formula>
    </cfRule>
  </conditionalFormatting>
  <conditionalFormatting sqref="C33:AG35">
    <cfRule type="expression" dxfId="23" priority="16" stopIfTrue="1">
      <formula>IF(OR((C$5)="S",(C$5)="D"),1,0)</formula>
    </cfRule>
  </conditionalFormatting>
  <conditionalFormatting sqref="C36:AG38">
    <cfRule type="expression" dxfId="22" priority="15" stopIfTrue="1">
      <formula>IF(OR((C$5)="S",(C$5)="D"),1,0)</formula>
    </cfRule>
  </conditionalFormatting>
  <conditionalFormatting sqref="C39:AG41">
    <cfRule type="expression" dxfId="21" priority="14" stopIfTrue="1">
      <formula>IF(OR((C$5)="S",(C$5)="D"),1,0)</formula>
    </cfRule>
  </conditionalFormatting>
  <conditionalFormatting sqref="C42:AG44">
    <cfRule type="expression" dxfId="20" priority="13" stopIfTrue="1">
      <formula>IF(OR((C$5)="S",(C$5)="D"),1,0)</formula>
    </cfRule>
  </conditionalFormatting>
  <conditionalFormatting sqref="C45:AG47">
    <cfRule type="expression" dxfId="19" priority="12" stopIfTrue="1">
      <formula>IF(OR((C$5)="S",(C$5)="D"),1,0)</formula>
    </cfRule>
  </conditionalFormatting>
  <conditionalFormatting sqref="C48:AG50">
    <cfRule type="expression" dxfId="18" priority="11" stopIfTrue="1">
      <formula>IF(OR((C$5)="S",(C$5)="D"),1,0)</formula>
    </cfRule>
  </conditionalFormatting>
  <conditionalFormatting sqref="C51:AG53">
    <cfRule type="expression" dxfId="17" priority="10" stopIfTrue="1">
      <formula>IF(OR((C$5)="S",(C$5)="D"),1,0)</formula>
    </cfRule>
  </conditionalFormatting>
  <conditionalFormatting sqref="C8:AG8">
    <cfRule type="expression" dxfId="16" priority="2" stopIfTrue="1">
      <formula>OR((C6)=$G$131,(C6)=$G$132,(C6)=$G$133,(C6)=$G$134,(C6)=$G$135,(C6)=$G$136,(C6)=$G$137,(C6)=$G$138)*(C6)=$G$139*(C6)=$G$140*(C6)=$G$140*(C6)=$G$141*(C6)=$G$142*(C6)=$G$143*(C6)=$G$144*(C6)=$G$145*(C6)=$G$146*(C6)=$G$147*(C6)=$G$147*(C6)=$G$148*(C6)=$G$149*(C6)=$G$150*(C6)=$G$151*(C6)=$G$152*(C6)=$G$153*(C6)=$G$154*(C6)=$G$155*(C6)=$G$156*(C6)=$G$157*(C6)=$G$158*(C6)=$G$159*(C6)=$G$160*(C6)=$G$161*(C6)=$G$162*(C6)=$G$163*(C6)=$G$164*(C6)=$G$165*(C6)=$G$166*(C6)=$G$167*(C6)=$G$168*(C6)=$G$169*(C6)=$G$170*(C6)=$G$171*(C6)=$G$172*(C6)=$G$173*(C6)=$G$174*(C6)=$G$175*(C6)=$G$176*(C6)=$G$177*(C6)=$G$178*(C6)=$G$179*(C6)=$G$180*(C6)=$G$181*(C6)=$G$182*(C6)=$G$183*(C6)=$G$184*(C6)=$G$185*(C6)=$G$186*(C6)=$G$187*(C6)=$G$188*(C6)=$G$189*(C6)=$G$190</formula>
    </cfRule>
    <cfRule type="expression" dxfId="15" priority="4" stopIfTrue="1">
      <formula>OR((C6)=$G$109,(C6)=$G$110,(C6)=$G$111,(C6)=$G$112,(C6)=$G$113,(C6)=$G$114,(C6)=$G$115,(C6)=$G$116,(C6)=$G$117,(C6)=$G$118,(C6)=$G$119,(C6)=$G$120,(C6)=$G$121,(C6)=$G$122,(C6)=$G$123,(C6)=$G$124)</formula>
    </cfRule>
    <cfRule type="expression" dxfId="14" priority="6" stopIfTrue="1">
      <formula>OR((C6)=$G$88,(C6)=$G$89,(C6)=$G$90,(C6)=$G$91,(C6)=$G$92,(C6)=$G$93,(C6)=$G$94,(C6)=$G$95,(C6)=$G$96,(C6)=$G$97,(C6)=$G$98,(C6)=$G$99,(C6)=$G$100,(C6)=$G$101,(C6)=$G$102,(C6)=$G$103)</formula>
    </cfRule>
    <cfRule type="expression" dxfId="13" priority="7" stopIfTrue="1">
      <formula>OR((C6)=$G$78,(C6)=$G$79,(C6)=$G$80,(C6)=$G$81,(C6)=$G$82,(C6)=$G$83,(C6)=$G$84)</formula>
    </cfRule>
    <cfRule type="expression" dxfId="12" priority="22" stopIfTrue="1">
      <formula>OR((C8)=$D$78,(C8)=$D$79,(C8)=$D$80,(C8)=$D$81,(C8)=$D$82,(C8)=$D$83,(C8)=$D$83,(C8)=$D$84)</formula>
    </cfRule>
    <cfRule type="expression" dxfId="11" priority="23" stopIfTrue="1">
      <formula>OR((C8)=$D$64,(C8)=$D$65,(C8)=$D$66,(C8)=$D$67,(C8)=$D$68,(C8)=$D$69,(C8)=$D$70,(C8)=$D$71,(C8)=$D$72)</formula>
    </cfRule>
    <cfRule type="expression" dxfId="10" priority="24" stopIfTrue="1">
      <formula>IF(OR((C6)="S",(C6)="D"),1,0)</formula>
    </cfRule>
  </conditionalFormatting>
  <conditionalFormatting sqref="C6:AG6">
    <cfRule type="expression" dxfId="9" priority="25" stopIfTrue="1">
      <formula>OR((C6)=$D$78,(C6)=$D$79,(C6)=$D$80,(C6)=$D$81,(C6)=$D$82,(C6)=$D$83,(C6)=$D$83,(C6)=$D$84)</formula>
    </cfRule>
    <cfRule type="expression" dxfId="8" priority="26" stopIfTrue="1">
      <formula>OR((C6)=$D$64,(C6)=$D$65,(C6)=$D$66,(C6)=$D$67,(C6)=$D$68,(C6)=$D$69,(C6)=$D$70,(C6)=$D$71,(C6)=$D$72)</formula>
    </cfRule>
    <cfRule type="expression" dxfId="7" priority="27" stopIfTrue="1">
      <formula>IF(OR((C5)="S",(C5)="D"),1,0)</formula>
    </cfRule>
  </conditionalFormatting>
  <conditionalFormatting sqref="C7:AG7">
    <cfRule type="expression" dxfId="6" priority="1" stopIfTrue="1">
      <formula>OR((C6)=$J$131,(C6)=$J$132,(C6)=$J$133,(C6)=$J$134,(C6)=$J$135,(C6)=$J$136,(C6)=$J$137,(C6)=$J$138)*(C6)=$J$139*(C6)=$J$140*(C6)=$J$140*(C6)=$J$141*(C6)=$J$142*(C6)=$J$143*(C6)=$J$144*(C6)=$J$145*(C6)=$J$146*(C6)=$J$147*(C6)=$J$147*(C6)=$J$148*(C6)=$J$149*(C6)=$J$150*(C6)=$J$151*(C6)=$J$152*(C6)=$J$153*(C6)=$J$154*(C6)=$J$155*(C6)=$J$156*(C6)=$J$157*(C6)=$J$158*(C6)=$J$159*(C6)=$J$160*(C6)=$J$161*(C6)=$J$162*(C6)=$J$163*(C6)=$J$164*(C6)=$J$165*(C6)=$J$166*(C6)=$J$167*(C6)=$J$168*(C6)=$J$169*(C6)=$J$170*(C6)=$J$171*(C6)=$J$172*(C6)=$J$173*(C6)=$J$174*(C6)=$J$175*(C6)=$J$176*(C6)=$J$177*(C6)=$J$178*(C6)=$J$179*(C6)=$J$180*(C6)=$J$181*(C6)=$J$182*(C6)=$J$183*(C6)=$J$184*(C6)=$J$185*(C6)=$J$186*(C6)=$J$187*(C6)=$J$188*(C6)=$J$189*(C6)=$J$190</formula>
    </cfRule>
    <cfRule type="expression" dxfId="5" priority="3" stopIfTrue="1">
      <formula>OR((C6)=$J$109,(C6)=$J$110,(C6)=$J$111,(C6)=$J$112,(C6)=$J$113,(C6)=$J$114,(C6)=$J$115,(C6)=$J$116,(C6)=$J$117,(C6)=$J$118,(C6)=$J$119,(C6)=$J$120,(C6)=$J$121,(C6)=$J$122,(C6)=$J$123,(C6)=$J$124,(C6)=$J$125)</formula>
    </cfRule>
    <cfRule type="expression" dxfId="4" priority="5" stopIfTrue="1">
      <formula>"OR((C6)=$J$88,(C6)=$J$89,(C6)=$J$90,(C6)=$J$91,(C6)=$J$92,(C6)=$J$93,(C6)=$J$94,(C6)=$J$95,(C6)=$J$96,(C6)=$J$97,(C6)=$J$98,(C6)=$J$99,(C6)=$J$100,(C6)=$J$101,(C6)=$J$102,(C6)=$J$103,(C6)=$J$104)"</formula>
    </cfRule>
    <cfRule type="expression" dxfId="3" priority="8" stopIfTrue="1">
      <formula>OR((C6)=$J$78,(C6)=$J$79,(C6)=$J$80,(C6)=$J$81,(C6)=$J$82,(C6)=$J$83,(C6)=$J$84)</formula>
    </cfRule>
    <cfRule type="expression" dxfId="2" priority="28" stopIfTrue="1">
      <formula>OR((C7)=$D$78,(C7)=$D$79,(C7)=$D$80,(C7)=$D$81,(C7)=$D$82,(C7)=$D$83,(C7)=$D$83,(C7)=$D$84)</formula>
    </cfRule>
    <cfRule type="expression" dxfId="1" priority="29" stopIfTrue="1">
      <formula>OR((C7)=$D$64,(C7)=$D$65,(C7)=$D$66,(C7)=$D$67,(C7)=$D$68,(C7)=$D$69,(C7)=$D$70,(C7)=$D$71,(C7)=$D$72)</formula>
    </cfRule>
    <cfRule type="expression" dxfId="0" priority="30" stopIfTrue="1">
      <formula>IF(OR((C6)="S",(C6)="D"),1,0)</formula>
    </cfRule>
  </conditionalFormatting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>
  <dimension ref="C3:AC19"/>
  <sheetViews>
    <sheetView tabSelected="1" workbookViewId="0">
      <selection activeCell="J17" sqref="J17"/>
    </sheetView>
  </sheetViews>
  <sheetFormatPr baseColWidth="10" defaultColWidth="8.7265625" defaultRowHeight="14.5"/>
  <cols>
    <col min="6" max="6" width="7.1796875" bestFit="1" customWidth="1"/>
    <col min="7" max="7" width="2" bestFit="1" customWidth="1"/>
    <col min="8" max="8" width="12.453125" customWidth="1"/>
    <col min="9" max="9" width="4.36328125" customWidth="1"/>
    <col min="13" max="13" width="15.1796875" customWidth="1"/>
    <col min="14" max="14" width="11.1796875" customWidth="1"/>
    <col min="15" max="15" width="17.08984375" customWidth="1"/>
    <col min="16" max="16" width="14.7265625" customWidth="1"/>
    <col min="23" max="23" width="11.54296875" bestFit="1" customWidth="1"/>
    <col min="24" max="29" width="3" bestFit="1" customWidth="1"/>
  </cols>
  <sheetData>
    <row r="3" spans="3:29">
      <c r="M3" s="43"/>
      <c r="N3" s="43" t="s">
        <v>77</v>
      </c>
      <c r="O3" s="43"/>
      <c r="P3" s="43"/>
      <c r="X3" s="30" t="s">
        <v>65</v>
      </c>
      <c r="Y3" s="30"/>
      <c r="Z3" s="30"/>
      <c r="AA3" s="30" t="s">
        <v>73</v>
      </c>
      <c r="AB3" s="30"/>
      <c r="AC3" s="30"/>
    </row>
    <row r="4" spans="3:29">
      <c r="M4" s="45" t="s">
        <v>75</v>
      </c>
      <c r="N4" s="45" t="s">
        <v>76</v>
      </c>
      <c r="O4" s="45" t="s">
        <v>90</v>
      </c>
      <c r="P4" s="45" t="s">
        <v>92</v>
      </c>
      <c r="W4" s="5"/>
      <c r="X4" s="5" t="s">
        <v>21</v>
      </c>
      <c r="Y4" s="5" t="s">
        <v>22</v>
      </c>
      <c r="Z4" s="5" t="s">
        <v>23</v>
      </c>
      <c r="AA4" s="5" t="s">
        <v>21</v>
      </c>
      <c r="AB4" s="5" t="s">
        <v>22</v>
      </c>
      <c r="AC4" s="5" t="s">
        <v>23</v>
      </c>
    </row>
    <row r="5" spans="3:29">
      <c r="D5" s="35" t="s">
        <v>64</v>
      </c>
      <c r="E5" s="35"/>
      <c r="F5" s="35"/>
      <c r="G5" s="35"/>
      <c r="H5" s="48" t="s">
        <v>65</v>
      </c>
      <c r="I5" s="48"/>
      <c r="J5" s="21" t="str">
        <f>Info!B4</f>
        <v>2018</v>
      </c>
      <c r="M5" s="40">
        <v>15</v>
      </c>
      <c r="N5" s="41">
        <v>19</v>
      </c>
      <c r="O5" s="39" t="s">
        <v>78</v>
      </c>
      <c r="P5" s="42" t="s">
        <v>25</v>
      </c>
      <c r="W5" s="5" t="str">
        <f>Données!B7</f>
        <v>Cap et Clem</v>
      </c>
      <c r="X5" s="5">
        <f>Janvier!AJ9</f>
        <v>0</v>
      </c>
      <c r="Y5" s="5">
        <f>Janvier!AJ10</f>
        <v>10</v>
      </c>
      <c r="Z5" s="5">
        <f>Janvier!AJ11</f>
        <v>0</v>
      </c>
      <c r="AA5" s="5">
        <f>Février!AJ9</f>
        <v>0</v>
      </c>
      <c r="AB5" s="5">
        <f>Février!AJ10</f>
        <v>0</v>
      </c>
      <c r="AC5" s="5">
        <f>Février!AJ11</f>
        <v>0</v>
      </c>
    </row>
    <row r="6" spans="3:29">
      <c r="M6" s="43"/>
      <c r="N6" s="43"/>
      <c r="W6" s="5" t="str">
        <f>Données!B8</f>
        <v>Fox</v>
      </c>
      <c r="X6" s="5">
        <f>Janvier!AJ12</f>
        <v>11</v>
      </c>
      <c r="Y6" s="5">
        <f>Janvier!AJ13</f>
        <v>0</v>
      </c>
      <c r="Z6" s="5">
        <f>Janvier!AJ14</f>
        <v>0</v>
      </c>
      <c r="AA6" s="5">
        <f>Février!AJ12</f>
        <v>0</v>
      </c>
      <c r="AB6" s="5">
        <f>Février!AJ13</f>
        <v>0</v>
      </c>
      <c r="AC6" s="5">
        <f>Février!AJ14</f>
        <v>0</v>
      </c>
    </row>
    <row r="7" spans="3:29">
      <c r="C7" s="35" t="s">
        <v>66</v>
      </c>
      <c r="D7" s="35"/>
      <c r="E7" s="30" t="s">
        <v>25</v>
      </c>
      <c r="F7" s="30"/>
      <c r="M7" s="44" t="s">
        <v>21</v>
      </c>
      <c r="N7" s="44">
        <f ca="1">SUMPRODUCT(--(INDIRECT(O$5&amp;"!"&amp;ADDRESS(MATCH(P$5,INDIRECT(O$5&amp;"!B1:B530"),0),3)&amp;":"&amp;ADDRESS(MATCH(P$5,INDIRECT(H$5&amp;"!B1:B530"),0)+2,33))=M7)*(DAY(INDIRECT(O$5&amp;"!c6:ag6"))&gt;=M$5)*(DAY(INDIRECT(O$5&amp;"!c6:ag6"))&lt;=N$5))</f>
        <v>2</v>
      </c>
      <c r="W7" s="5" t="str">
        <f>Données!B9</f>
        <v>Fripouille</v>
      </c>
      <c r="X7" s="5">
        <f>Janvier!$AJ15</f>
        <v>8</v>
      </c>
      <c r="Y7" s="5">
        <f>Janvier!$AJ16</f>
        <v>0</v>
      </c>
      <c r="Z7" s="5">
        <f>Janvier!$AJ17</f>
        <v>0</v>
      </c>
      <c r="AA7" s="5">
        <f>Février!$AJ15</f>
        <v>0</v>
      </c>
      <c r="AB7" s="5">
        <f>Février!$AJ16</f>
        <v>0</v>
      </c>
      <c r="AC7" s="5">
        <f>Février!$AJ17</f>
        <v>0</v>
      </c>
    </row>
    <row r="8" spans="3:29" ht="15" thickBot="1">
      <c r="M8" s="44" t="s">
        <v>22</v>
      </c>
      <c r="N8" s="44">
        <f t="shared" ref="N8:N9" ca="1" si="0">SUMPRODUCT(--(INDIRECT(O$5&amp;"!"&amp;ADDRESS(MATCH(E$7,INDIRECT(O$5&amp;"!B1:B530"),0),3)&amp;":"&amp;ADDRESS(MATCH(E$7,INDIRECT(H$5&amp;"!B1:B530"),0)+2,33))=M8)*(DAY(INDIRECT(O$5&amp;"!c6:ag6"))&gt;=M$5)*(DAY(INDIRECT(O$5&amp;"!c6:ag6"))&lt;=N$5))</f>
        <v>2</v>
      </c>
      <c r="W8" s="5" t="str">
        <f>Données!B10</f>
        <v>Rex</v>
      </c>
      <c r="X8" s="5">
        <f>Janvier!$AJ$18</f>
        <v>9</v>
      </c>
      <c r="Y8" s="5">
        <f>Janvier!$AJ$19</f>
        <v>0</v>
      </c>
      <c r="Z8" s="5">
        <f>Janvier!$AJ$20</f>
        <v>11</v>
      </c>
      <c r="AA8" s="5">
        <f>Février!$AJ$18</f>
        <v>0</v>
      </c>
      <c r="AB8" s="5">
        <f>Février!$AJ$19</f>
        <v>0</v>
      </c>
      <c r="AC8" s="5">
        <f>Février!$AJ$20</f>
        <v>0</v>
      </c>
    </row>
    <row r="9" spans="3:29" ht="15" thickBot="1">
      <c r="C9" s="35" t="s">
        <v>67</v>
      </c>
      <c r="D9" s="35"/>
      <c r="E9" s="35"/>
      <c r="F9" s="49">
        <f ca="1">VLOOKUP("P",INDIRECT(H$5&amp;"!"&amp;ADDRESS(MATCH(E$7,INDIRECT(H$5&amp;"!B1:B530"),0),35)&amp;":"&amp;ADDRESS(MATCH(E$7,INDIRECT(H$5&amp;"!B1:B530"),0)+2,36)),2,0)</f>
        <v>2</v>
      </c>
      <c r="G9" t="s">
        <v>69</v>
      </c>
      <c r="H9">
        <f>VLOOKUP(E$7,Données!B$7:E$50,2,FALSE)</f>
        <v>17</v>
      </c>
      <c r="I9" t="s">
        <v>70</v>
      </c>
      <c r="M9" s="44" t="s">
        <v>23</v>
      </c>
      <c r="N9" s="44">
        <f t="shared" ca="1" si="0"/>
        <v>2</v>
      </c>
      <c r="P9" s="22"/>
      <c r="W9" s="5" t="str">
        <f>Données!B11</f>
        <v>Zia</v>
      </c>
      <c r="X9" s="5">
        <f>Janvier!$AJ21</f>
        <v>2</v>
      </c>
      <c r="Y9" s="5">
        <f>Janvier!$AJ22</f>
        <v>10</v>
      </c>
      <c r="Z9" s="5">
        <f>Janvier!$AJ23</f>
        <v>3</v>
      </c>
      <c r="AA9" s="5">
        <f>Février!$AJ21</f>
        <v>0</v>
      </c>
      <c r="AB9" s="5">
        <f>Février!$AJ22</f>
        <v>0</v>
      </c>
      <c r="AC9" s="5">
        <f>Février!$AJ23</f>
        <v>0</v>
      </c>
    </row>
    <row r="10" spans="3:29">
      <c r="C10" s="35" t="s">
        <v>68</v>
      </c>
      <c r="D10" s="35"/>
      <c r="E10" s="35"/>
      <c r="F10" s="49">
        <f ca="1">VLOOKUP("G",INDIRECT(H$5&amp;"!"&amp;ADDRESS(MATCH(E$7,INDIRECT(H$5&amp;"!B1:B530"),0),35)&amp;":"&amp;ADDRESS(MATCH(E$7,INDIRECT(H$5&amp;"!B1:B530"),0)+2,36)),2,0)</f>
        <v>10</v>
      </c>
      <c r="G10" t="s">
        <v>69</v>
      </c>
      <c r="H10">
        <f>VLOOKUP(E$7,Données!B$7:E$50,4,FALSE)</f>
        <v>20</v>
      </c>
      <c r="I10" t="s">
        <v>70</v>
      </c>
      <c r="W10" s="5" t="str">
        <f>Données!B12</f>
        <v>Aron</v>
      </c>
      <c r="X10" s="5">
        <f>Janvier!$AJ$24</f>
        <v>0</v>
      </c>
      <c r="Y10" s="5">
        <f>Janvier!$AJ$25</f>
        <v>1</v>
      </c>
      <c r="Z10" s="5">
        <f>Janvier!$AJ$26</f>
        <v>0</v>
      </c>
      <c r="AA10" s="5">
        <f>Février!$AJ$24</f>
        <v>0</v>
      </c>
      <c r="AB10" s="5">
        <f>Février!$AJ$25</f>
        <v>0</v>
      </c>
      <c r="AC10" s="5">
        <f>Février!$AJ$26</f>
        <v>0</v>
      </c>
    </row>
    <row r="11" spans="3:29">
      <c r="C11" s="35" t="s">
        <v>63</v>
      </c>
      <c r="D11" s="35"/>
      <c r="E11" s="35"/>
      <c r="F11" s="49">
        <f ca="1">VLOOKUP("V",INDIRECT(H$5&amp;"!"&amp;ADDRESS(MATCH(E$7,INDIRECT(H$5&amp;"!B1:B530"),0),35)&amp;":"&amp;ADDRESS(MATCH(E$7,INDIRECT(H$5&amp;"!B1:B530"),0)+2,36)),2,0)</f>
        <v>3</v>
      </c>
      <c r="G11" t="s">
        <v>69</v>
      </c>
      <c r="H11">
        <f>VLOOKUP(E$7,Données!B$7:E$50,3,FALSE)</f>
        <v>14</v>
      </c>
      <c r="I11" t="s">
        <v>70</v>
      </c>
      <c r="W11" s="5" t="str">
        <f>Données!B13</f>
        <v>Looky</v>
      </c>
      <c r="X11" s="5">
        <f>Janvier!$AJ$27</f>
        <v>0</v>
      </c>
      <c r="Y11" s="5">
        <f>Janvier!$AJ$28</f>
        <v>0</v>
      </c>
      <c r="Z11" s="5">
        <f>Janvier!$AJ$29</f>
        <v>0</v>
      </c>
      <c r="AA11" s="5">
        <f>Février!$AJ$27</f>
        <v>0</v>
      </c>
      <c r="AB11" s="5">
        <f>Février!$AJ$28</f>
        <v>0</v>
      </c>
      <c r="AC11" s="5">
        <f>Février!$AJ$29</f>
        <v>0</v>
      </c>
    </row>
    <row r="12" spans="3:29">
      <c r="M12" s="46" t="s">
        <v>93</v>
      </c>
      <c r="P12" t="s">
        <v>94</v>
      </c>
      <c r="W12" s="5" t="str">
        <f>Données!B14</f>
        <v>Chien 7</v>
      </c>
      <c r="X12" s="5">
        <f>Janvier!$AJ$30</f>
        <v>0</v>
      </c>
      <c r="Y12" s="5">
        <f>Janvier!$AJ$31</f>
        <v>0</v>
      </c>
      <c r="Z12" s="5">
        <f>Janvier!$AJ$32</f>
        <v>0</v>
      </c>
      <c r="AA12" s="5">
        <f>Février!$AJ$30</f>
        <v>0</v>
      </c>
      <c r="AB12" s="5">
        <f>Février!$AJ$31</f>
        <v>0</v>
      </c>
      <c r="AC12" s="5">
        <f>Février!$AJ$32</f>
        <v>0</v>
      </c>
    </row>
    <row r="13" spans="3:29">
      <c r="F13" t="s">
        <v>71</v>
      </c>
      <c r="H13">
        <f t="array" ref="H13" ca="1">SUM(F9:F11*H9:H11)</f>
        <v>276</v>
      </c>
      <c r="I13" t="s">
        <v>70</v>
      </c>
      <c r="P13" t="s">
        <v>95</v>
      </c>
      <c r="W13" s="5" t="str">
        <f>Données!B15</f>
        <v>Chien 8</v>
      </c>
      <c r="X13" s="5">
        <f>Janvier!$AJ$33</f>
        <v>0</v>
      </c>
      <c r="Y13" s="5">
        <f>Janvier!$AJ$34</f>
        <v>0</v>
      </c>
      <c r="Z13" s="5">
        <f>Janvier!$AJ$35</f>
        <v>0</v>
      </c>
      <c r="AA13" s="5">
        <f>Février!$AJ$33</f>
        <v>0</v>
      </c>
      <c r="AB13" s="5">
        <f>Février!$AJ$34</f>
        <v>0</v>
      </c>
      <c r="AC13" s="5">
        <f>Février!$AJ$35</f>
        <v>0</v>
      </c>
    </row>
    <row r="14" spans="3:29">
      <c r="P14" t="s">
        <v>96</v>
      </c>
      <c r="W14" s="5" t="str">
        <f>Données!B16</f>
        <v>Chien 9</v>
      </c>
      <c r="X14" s="5">
        <f>Janvier!$AJ$36</f>
        <v>0</v>
      </c>
      <c r="Y14" s="5">
        <f>Janvier!$AJ$37</f>
        <v>0</v>
      </c>
      <c r="Z14" s="5">
        <f>Janvier!$AJ$38</f>
        <v>0</v>
      </c>
      <c r="AA14" s="5">
        <f>Février!$AJ$36</f>
        <v>0</v>
      </c>
      <c r="AB14" s="5">
        <f>Février!$AJ$37</f>
        <v>0</v>
      </c>
      <c r="AC14" s="5">
        <f>Février!$AJ$38</f>
        <v>0</v>
      </c>
    </row>
    <row r="15" spans="3:29">
      <c r="P15" t="s">
        <v>97</v>
      </c>
      <c r="W15" s="5" t="str">
        <f>Données!B17</f>
        <v>Chien 10</v>
      </c>
      <c r="X15" s="5">
        <f>Janvier!$AJ$39</f>
        <v>0</v>
      </c>
      <c r="Y15" s="5">
        <f>Janvier!$AJ$40</f>
        <v>0</v>
      </c>
      <c r="Z15" s="5">
        <f>Janvier!$AJ$41</f>
        <v>5</v>
      </c>
      <c r="AA15" s="5">
        <f>Février!$AJ$39</f>
        <v>0</v>
      </c>
      <c r="AB15" s="5">
        <f>Février!$AJ$40</f>
        <v>0</v>
      </c>
      <c r="AC15" s="5">
        <f>Février!$AJ$41</f>
        <v>0</v>
      </c>
    </row>
    <row r="16" spans="3:29">
      <c r="P16" s="47" t="s">
        <v>98</v>
      </c>
      <c r="W16" s="5" t="str">
        <f>Données!B18</f>
        <v>Chat Loisin</v>
      </c>
      <c r="X16" s="5">
        <f>Janvier!$AJ$42</f>
        <v>0</v>
      </c>
      <c r="Y16" s="5">
        <f>Janvier!$AJ$43</f>
        <v>0</v>
      </c>
      <c r="Z16" s="5">
        <f>Janvier!$AJ$44</f>
        <v>0</v>
      </c>
      <c r="AA16" s="5">
        <f>Février!$AJ$42</f>
        <v>0</v>
      </c>
      <c r="AB16" s="5">
        <f>Février!$AJ$43</f>
        <v>0</v>
      </c>
      <c r="AC16" s="5">
        <f>Février!$AJ$44</f>
        <v>0</v>
      </c>
    </row>
    <row r="17" spans="23:29">
      <c r="W17" s="5" t="str">
        <f>Données!B19</f>
        <v>Chat 2</v>
      </c>
      <c r="X17" s="5">
        <f>Janvier!$AJ$45</f>
        <v>0</v>
      </c>
      <c r="Y17" s="5">
        <f>Janvier!$AJ$46</f>
        <v>0</v>
      </c>
      <c r="Z17" s="5">
        <f>Janvier!$AJ$47</f>
        <v>0</v>
      </c>
      <c r="AA17" s="5">
        <f>Février!$AJ$45</f>
        <v>0</v>
      </c>
      <c r="AB17" s="5">
        <f>Février!$AJ$46</f>
        <v>0</v>
      </c>
      <c r="AC17" s="5">
        <f>Février!$AJ$47</f>
        <v>0</v>
      </c>
    </row>
    <row r="18" spans="23:29">
      <c r="W18" s="5" t="str">
        <f>Données!B20</f>
        <v>Chat 3</v>
      </c>
      <c r="X18" s="5">
        <f>Janvier!$AJ$48</f>
        <v>0</v>
      </c>
      <c r="Y18" s="5">
        <f>Janvier!$AJ$49</f>
        <v>0</v>
      </c>
      <c r="Z18" s="5">
        <f>Janvier!$AJ$50</f>
        <v>0</v>
      </c>
      <c r="AA18" s="5">
        <f>Février!$AJ$48</f>
        <v>0</v>
      </c>
      <c r="AB18" s="5">
        <f>Février!$AJ$49</f>
        <v>0</v>
      </c>
      <c r="AC18" s="5">
        <f>Février!$AJ$50</f>
        <v>0</v>
      </c>
    </row>
    <row r="19" spans="23:29">
      <c r="W19" s="5" t="str">
        <f>Données!B21</f>
        <v>Chat 4</v>
      </c>
      <c r="X19" s="5">
        <f>Janvier!$AJ$51</f>
        <v>0</v>
      </c>
      <c r="Y19" s="5">
        <f>Janvier!$AJ$52</f>
        <v>0</v>
      </c>
      <c r="Z19" s="5">
        <f>Janvier!$AJ$53</f>
        <v>0</v>
      </c>
      <c r="AA19" s="5">
        <f>Février!$AJ$51</f>
        <v>0</v>
      </c>
      <c r="AB19" s="5">
        <f>Février!$AJ$52</f>
        <v>0</v>
      </c>
      <c r="AC19" s="5">
        <f>Février!$AJ$53</f>
        <v>0</v>
      </c>
    </row>
  </sheetData>
  <mergeCells count="9">
    <mergeCell ref="X3:Z3"/>
    <mergeCell ref="AA3:AC3"/>
    <mergeCell ref="C7:D7"/>
    <mergeCell ref="C9:E9"/>
    <mergeCell ref="C10:E10"/>
    <mergeCell ref="C11:E11"/>
    <mergeCell ref="D5:G5"/>
    <mergeCell ref="E7:F7"/>
    <mergeCell ref="H5:I5"/>
  </mergeCells>
  <dataValidations count="3">
    <dataValidation type="list" allowBlank="1" showInputMessage="1" showErrorMessage="1" sqref="M5:N5">
      <formula1>jour</formula1>
    </dataValidation>
    <dataValidation type="list" allowBlank="1" showInputMessage="1" showErrorMessage="1" sqref="O5 H5:I5">
      <formula1>mois</formula1>
    </dataValidation>
    <dataValidation type="list" allowBlank="1" showInputMessage="1" showErrorMessage="1" sqref="P5 E7:F7">
      <formula1>animal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15</vt:i4>
      </vt:variant>
      <vt:variant>
        <vt:lpstr>Plages nommées</vt:lpstr>
      </vt:variant>
      <vt:variant>
        <vt:i4>2</vt:i4>
      </vt:variant>
    </vt:vector>
  </HeadingPairs>
  <TitlesOfParts>
    <vt:vector size="17" baseType="lpstr">
      <vt:lpstr>Info</vt:lpstr>
      <vt:lpstr>Données</vt:lpstr>
      <vt:lpstr>Janvier</vt:lpstr>
      <vt:lpstr>Février</vt:lpstr>
      <vt:lpstr>Mars</vt:lpstr>
      <vt:lpstr>Avril</vt:lpstr>
      <vt:lpstr>Mai</vt:lpstr>
      <vt:lpstr>Juin</vt:lpstr>
      <vt:lpstr>Juillet</vt:lpstr>
      <vt:lpstr>Aout</vt:lpstr>
      <vt:lpstr>Septembre</vt:lpstr>
      <vt:lpstr>Octobre</vt:lpstr>
      <vt:lpstr>Novembre</vt:lpstr>
      <vt:lpstr>Décembre</vt:lpstr>
      <vt:lpstr>Récap</vt:lpstr>
      <vt:lpstr>jour</vt:lpstr>
      <vt:lpstr>mois</vt:lpstr>
    </vt:vector>
  </TitlesOfParts>
  <Company>Christie's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ll</dc:creator>
  <cp:lastModifiedBy>tulipe</cp:lastModifiedBy>
  <dcterms:created xsi:type="dcterms:W3CDTF">2018-01-12T11:27:41Z</dcterms:created>
  <dcterms:modified xsi:type="dcterms:W3CDTF">2018-01-25T13:38:54Z</dcterms:modified>
</cp:coreProperties>
</file>