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4390" yWindow="-20" windowWidth="14430" windowHeight="11020"/>
  </bookViews>
  <sheets>
    <sheet name="Calendrier_Resultats" sheetId="1" r:id="rId1"/>
    <sheet name="Classements" sheetId="2" state="hidden" r:id="rId2"/>
  </sheets>
  <definedNames>
    <definedName name="Eq_Dom">Calendrier_Resultats!$D$138:$D$443</definedName>
    <definedName name="Eq_Dom_score">Calendrier_Resultats!$E$138:$E$443</definedName>
    <definedName name="Eq_ext">Calendrier_Resultats!$H$138:$H$443</definedName>
    <definedName name="Eq_ext_score">Calendrier_Resultats!$G$138:$G$443</definedName>
  </definedNames>
  <calcPr calcId="124519"/>
</workbook>
</file>

<file path=xl/calcChain.xml><?xml version="1.0" encoding="utf-8"?>
<calcChain xmlns="http://schemas.openxmlformats.org/spreadsheetml/2006/main">
  <c r="AO7" i="1" a="1"/>
  <c r="AO7" s="1"/>
  <c r="AO8" a="1"/>
  <c r="AO8" s="1"/>
  <c r="AO9" a="1"/>
  <c r="AO9" s="1"/>
  <c r="AO10" a="1"/>
  <c r="AO10" s="1"/>
  <c r="AO11" a="1"/>
  <c r="AO11" s="1"/>
  <c r="AO12" a="1"/>
  <c r="AO12" s="1"/>
  <c r="AO13" a="1"/>
  <c r="AO13" s="1"/>
  <c r="AO14" a="1"/>
  <c r="AO14" s="1"/>
  <c r="AO15" a="1"/>
  <c r="AO15" s="1"/>
  <c r="AO16" a="1"/>
  <c r="AO16" s="1"/>
  <c r="AO17" a="1"/>
  <c r="AO17" s="1"/>
  <c r="AO18" a="1"/>
  <c r="AO18" s="1"/>
  <c r="AO19" a="1"/>
  <c r="AO19" s="1"/>
  <c r="AO20" a="1"/>
  <c r="AO20" s="1"/>
  <c r="AO21" a="1"/>
  <c r="AO21" s="1"/>
  <c r="AO22" a="1"/>
  <c r="AO22" s="1"/>
  <c r="AO23" a="1"/>
  <c r="AO23" s="1"/>
  <c r="AO6" a="1"/>
  <c r="AO6" s="1"/>
  <c r="AK28" l="1"/>
  <c r="G309" l="1"/>
  <c r="G311"/>
  <c r="G312"/>
  <c r="G313"/>
  <c r="G314"/>
  <c r="G315"/>
  <c r="G316"/>
  <c r="G317"/>
  <c r="G310"/>
  <c r="E310"/>
  <c r="E311"/>
  <c r="E312"/>
  <c r="E313"/>
  <c r="E314"/>
  <c r="E315"/>
  <c r="E316"/>
  <c r="E317"/>
  <c r="E309"/>
  <c r="D138" l="1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E436" l="1"/>
  <c r="G436"/>
  <c r="E437"/>
  <c r="G437"/>
  <c r="E438"/>
  <c r="G438"/>
  <c r="E439"/>
  <c r="G439"/>
  <c r="E440"/>
  <c r="G440"/>
  <c r="E441"/>
  <c r="G441"/>
  <c r="E442"/>
  <c r="G442"/>
  <c r="E443"/>
  <c r="G443"/>
  <c r="G435"/>
  <c r="E435"/>
  <c r="E427"/>
  <c r="G427"/>
  <c r="E428"/>
  <c r="G428"/>
  <c r="E429"/>
  <c r="G429"/>
  <c r="E430"/>
  <c r="G430"/>
  <c r="E431"/>
  <c r="G431"/>
  <c r="E432"/>
  <c r="G432"/>
  <c r="E433"/>
  <c r="G433"/>
  <c r="E434"/>
  <c r="G434"/>
  <c r="G426"/>
  <c r="E426"/>
  <c r="E418"/>
  <c r="G418"/>
  <c r="E419"/>
  <c r="G419"/>
  <c r="E420"/>
  <c r="G420"/>
  <c r="E421"/>
  <c r="G421"/>
  <c r="E422"/>
  <c r="G422"/>
  <c r="E423"/>
  <c r="G423"/>
  <c r="E424"/>
  <c r="G424"/>
  <c r="E425"/>
  <c r="G425"/>
  <c r="G417"/>
  <c r="E417"/>
  <c r="E409"/>
  <c r="G409"/>
  <c r="E410"/>
  <c r="G410"/>
  <c r="E411"/>
  <c r="G411"/>
  <c r="E412"/>
  <c r="G412"/>
  <c r="E413"/>
  <c r="G413"/>
  <c r="E414"/>
  <c r="G414"/>
  <c r="E415"/>
  <c r="G415"/>
  <c r="E416"/>
  <c r="G416"/>
  <c r="G408"/>
  <c r="E408"/>
  <c r="E400"/>
  <c r="G400"/>
  <c r="E401"/>
  <c r="G401"/>
  <c r="E402"/>
  <c r="G402"/>
  <c r="E403"/>
  <c r="G403"/>
  <c r="E404"/>
  <c r="G404"/>
  <c r="E405"/>
  <c r="G405"/>
  <c r="E406"/>
  <c r="G406"/>
  <c r="E407"/>
  <c r="G407"/>
  <c r="G399"/>
  <c r="E399"/>
  <c r="E391"/>
  <c r="G391"/>
  <c r="E392"/>
  <c r="G392"/>
  <c r="E393"/>
  <c r="G393"/>
  <c r="E394"/>
  <c r="G394"/>
  <c r="E395"/>
  <c r="G395"/>
  <c r="E396"/>
  <c r="G396"/>
  <c r="E397"/>
  <c r="G397"/>
  <c r="E398"/>
  <c r="G398"/>
  <c r="G390"/>
  <c r="E390"/>
  <c r="E382"/>
  <c r="G382"/>
  <c r="E383"/>
  <c r="G383"/>
  <c r="E384"/>
  <c r="G384"/>
  <c r="E385"/>
  <c r="G385"/>
  <c r="E386"/>
  <c r="G386"/>
  <c r="E387"/>
  <c r="G387"/>
  <c r="E388"/>
  <c r="G388"/>
  <c r="E389"/>
  <c r="G389"/>
  <c r="G381"/>
  <c r="E381"/>
  <c r="E373"/>
  <c r="G373"/>
  <c r="E374"/>
  <c r="G374"/>
  <c r="E375"/>
  <c r="G375"/>
  <c r="E376"/>
  <c r="G376"/>
  <c r="E377"/>
  <c r="G377"/>
  <c r="E378"/>
  <c r="G378"/>
  <c r="E379"/>
  <c r="G379"/>
  <c r="E380"/>
  <c r="G380"/>
  <c r="G372"/>
  <c r="E372"/>
  <c r="E364"/>
  <c r="G364"/>
  <c r="E365"/>
  <c r="G365"/>
  <c r="E366"/>
  <c r="G366"/>
  <c r="E367"/>
  <c r="G367"/>
  <c r="E368"/>
  <c r="G368"/>
  <c r="E369"/>
  <c r="G369"/>
  <c r="E370"/>
  <c r="G370"/>
  <c r="E371"/>
  <c r="G371"/>
  <c r="G363"/>
  <c r="E363"/>
  <c r="E355"/>
  <c r="G355"/>
  <c r="E356"/>
  <c r="G356"/>
  <c r="E357"/>
  <c r="G357"/>
  <c r="E358"/>
  <c r="G358"/>
  <c r="E359"/>
  <c r="G359"/>
  <c r="E360"/>
  <c r="G360"/>
  <c r="E361"/>
  <c r="G361"/>
  <c r="E362"/>
  <c r="G362"/>
  <c r="G354"/>
  <c r="E354"/>
  <c r="E346"/>
  <c r="G346"/>
  <c r="E347"/>
  <c r="G347"/>
  <c r="E348"/>
  <c r="G348"/>
  <c r="E349"/>
  <c r="G349"/>
  <c r="E350"/>
  <c r="G350"/>
  <c r="E351"/>
  <c r="G351"/>
  <c r="E352"/>
  <c r="G352"/>
  <c r="E353"/>
  <c r="G353"/>
  <c r="G345"/>
  <c r="E345"/>
  <c r="E337"/>
  <c r="G337"/>
  <c r="E338"/>
  <c r="G338"/>
  <c r="E339"/>
  <c r="G339"/>
  <c r="E340"/>
  <c r="G340"/>
  <c r="E341"/>
  <c r="G341"/>
  <c r="E342"/>
  <c r="G342"/>
  <c r="E343"/>
  <c r="G343"/>
  <c r="E344"/>
  <c r="G344"/>
  <c r="G336"/>
  <c r="E336"/>
  <c r="E328"/>
  <c r="G328"/>
  <c r="E329"/>
  <c r="G329"/>
  <c r="E330"/>
  <c r="G330"/>
  <c r="E331"/>
  <c r="G331"/>
  <c r="E332"/>
  <c r="G332"/>
  <c r="E333"/>
  <c r="G333"/>
  <c r="E334"/>
  <c r="G334"/>
  <c r="E335"/>
  <c r="G335"/>
  <c r="G327"/>
  <c r="E327"/>
  <c r="E319"/>
  <c r="G319"/>
  <c r="E320"/>
  <c r="G320"/>
  <c r="E321"/>
  <c r="G321"/>
  <c r="E322"/>
  <c r="G322"/>
  <c r="E323"/>
  <c r="G323"/>
  <c r="E324"/>
  <c r="G324"/>
  <c r="E325"/>
  <c r="G325"/>
  <c r="E326"/>
  <c r="G326"/>
  <c r="G318"/>
  <c r="E318"/>
  <c r="E301"/>
  <c r="G301"/>
  <c r="E302"/>
  <c r="G302"/>
  <c r="E303"/>
  <c r="G303"/>
  <c r="E304"/>
  <c r="G304"/>
  <c r="E305"/>
  <c r="G305"/>
  <c r="E306"/>
  <c r="G306"/>
  <c r="E307"/>
  <c r="G307"/>
  <c r="E308"/>
  <c r="G308"/>
  <c r="G300"/>
  <c r="E300"/>
  <c r="E292"/>
  <c r="G292"/>
  <c r="E293"/>
  <c r="G293"/>
  <c r="E294"/>
  <c r="G294"/>
  <c r="E295"/>
  <c r="G295"/>
  <c r="E296"/>
  <c r="G296"/>
  <c r="E297"/>
  <c r="G297"/>
  <c r="E298"/>
  <c r="G298"/>
  <c r="E299"/>
  <c r="G299"/>
  <c r="G291"/>
  <c r="E291"/>
  <c r="E283"/>
  <c r="G283"/>
  <c r="E284"/>
  <c r="G284"/>
  <c r="E285"/>
  <c r="G285"/>
  <c r="E286"/>
  <c r="G286"/>
  <c r="E287"/>
  <c r="G287"/>
  <c r="E288"/>
  <c r="G288"/>
  <c r="E289"/>
  <c r="G289"/>
  <c r="E290"/>
  <c r="G290"/>
  <c r="G282"/>
  <c r="E282"/>
  <c r="E274"/>
  <c r="G274"/>
  <c r="E275"/>
  <c r="G275"/>
  <c r="E276"/>
  <c r="G276"/>
  <c r="E277"/>
  <c r="G277"/>
  <c r="E278"/>
  <c r="G278"/>
  <c r="E279"/>
  <c r="G279"/>
  <c r="E280"/>
  <c r="G280"/>
  <c r="E281"/>
  <c r="G281"/>
  <c r="G273"/>
  <c r="E273"/>
  <c r="E265"/>
  <c r="G265"/>
  <c r="E266"/>
  <c r="G266"/>
  <c r="E267"/>
  <c r="G267"/>
  <c r="E268"/>
  <c r="G268"/>
  <c r="E269"/>
  <c r="G269"/>
  <c r="E270"/>
  <c r="G270"/>
  <c r="E271"/>
  <c r="G271"/>
  <c r="E272"/>
  <c r="G272"/>
  <c r="G264"/>
  <c r="E264"/>
  <c r="E256"/>
  <c r="G256"/>
  <c r="E257"/>
  <c r="G257"/>
  <c r="E258"/>
  <c r="G258"/>
  <c r="E259"/>
  <c r="G259"/>
  <c r="E260"/>
  <c r="G260"/>
  <c r="E261"/>
  <c r="G261"/>
  <c r="E262"/>
  <c r="G262"/>
  <c r="E263"/>
  <c r="G263"/>
  <c r="G255"/>
  <c r="E255"/>
  <c r="E247"/>
  <c r="G247"/>
  <c r="E248"/>
  <c r="G248"/>
  <c r="E249"/>
  <c r="G249"/>
  <c r="E250"/>
  <c r="G250"/>
  <c r="E251"/>
  <c r="G251"/>
  <c r="E252"/>
  <c r="G252"/>
  <c r="E253"/>
  <c r="G253"/>
  <c r="E254"/>
  <c r="G254"/>
  <c r="G246"/>
  <c r="E246"/>
  <c r="E238"/>
  <c r="G238"/>
  <c r="E239"/>
  <c r="G239"/>
  <c r="E240"/>
  <c r="G240"/>
  <c r="E241"/>
  <c r="G241"/>
  <c r="E242"/>
  <c r="G242"/>
  <c r="E243"/>
  <c r="G243"/>
  <c r="E244"/>
  <c r="G244"/>
  <c r="E245"/>
  <c r="G245"/>
  <c r="G237"/>
  <c r="E237"/>
  <c r="E229"/>
  <c r="G229"/>
  <c r="E230"/>
  <c r="G230"/>
  <c r="E231"/>
  <c r="G231"/>
  <c r="E232"/>
  <c r="G232"/>
  <c r="E233"/>
  <c r="G233"/>
  <c r="E234"/>
  <c r="G234"/>
  <c r="E235"/>
  <c r="G235"/>
  <c r="E236"/>
  <c r="G236"/>
  <c r="G228"/>
  <c r="E228"/>
  <c r="E220"/>
  <c r="G220"/>
  <c r="E221"/>
  <c r="G221"/>
  <c r="E222"/>
  <c r="G222"/>
  <c r="E223"/>
  <c r="G223"/>
  <c r="E224"/>
  <c r="G224"/>
  <c r="E225"/>
  <c r="G225"/>
  <c r="E226"/>
  <c r="G226"/>
  <c r="E227"/>
  <c r="G227"/>
  <c r="G219"/>
  <c r="E219"/>
  <c r="E211"/>
  <c r="G211"/>
  <c r="E212"/>
  <c r="G212"/>
  <c r="E213"/>
  <c r="G213"/>
  <c r="E214"/>
  <c r="G214"/>
  <c r="E215"/>
  <c r="G215"/>
  <c r="E216"/>
  <c r="G216"/>
  <c r="E217"/>
  <c r="G217"/>
  <c r="E218"/>
  <c r="G218"/>
  <c r="G210"/>
  <c r="E210"/>
  <c r="E202"/>
  <c r="G202"/>
  <c r="E203"/>
  <c r="G203"/>
  <c r="E204"/>
  <c r="G204"/>
  <c r="E205"/>
  <c r="G205"/>
  <c r="E206"/>
  <c r="G206"/>
  <c r="E207"/>
  <c r="G207"/>
  <c r="E208"/>
  <c r="G208"/>
  <c r="E209"/>
  <c r="G209"/>
  <c r="G201"/>
  <c r="E201"/>
  <c r="E193"/>
  <c r="G193"/>
  <c r="E194"/>
  <c r="G194"/>
  <c r="E195"/>
  <c r="G195"/>
  <c r="E196"/>
  <c r="G196"/>
  <c r="E197"/>
  <c r="G197"/>
  <c r="E198"/>
  <c r="G198"/>
  <c r="E199"/>
  <c r="G199"/>
  <c r="E200"/>
  <c r="G200"/>
  <c r="G192"/>
  <c r="E192"/>
  <c r="E184"/>
  <c r="G184"/>
  <c r="E185"/>
  <c r="G185"/>
  <c r="E186"/>
  <c r="G186"/>
  <c r="E187"/>
  <c r="G187"/>
  <c r="E188"/>
  <c r="G188"/>
  <c r="E189"/>
  <c r="G189"/>
  <c r="E190"/>
  <c r="G190"/>
  <c r="E191"/>
  <c r="G191"/>
  <c r="G183"/>
  <c r="E183"/>
  <c r="E175"/>
  <c r="G175"/>
  <c r="E176"/>
  <c r="G176"/>
  <c r="E177"/>
  <c r="G177"/>
  <c r="E178"/>
  <c r="G178"/>
  <c r="E179"/>
  <c r="G179"/>
  <c r="E180"/>
  <c r="G180"/>
  <c r="E181"/>
  <c r="G181"/>
  <c r="E182"/>
  <c r="G182"/>
  <c r="G174"/>
  <c r="E174"/>
  <c r="E166"/>
  <c r="G166"/>
  <c r="E167"/>
  <c r="G167"/>
  <c r="E168"/>
  <c r="G168"/>
  <c r="E169"/>
  <c r="G169"/>
  <c r="E170"/>
  <c r="G170"/>
  <c r="E171"/>
  <c r="G171"/>
  <c r="E172"/>
  <c r="G172"/>
  <c r="E173"/>
  <c r="G173"/>
  <c r="G165"/>
  <c r="E165"/>
  <c r="E157"/>
  <c r="G157"/>
  <c r="E158"/>
  <c r="G158"/>
  <c r="E159"/>
  <c r="G159"/>
  <c r="E160"/>
  <c r="G160"/>
  <c r="E161"/>
  <c r="G161"/>
  <c r="E162"/>
  <c r="G162"/>
  <c r="E163"/>
  <c r="G163"/>
  <c r="E164"/>
  <c r="G164"/>
  <c r="G156"/>
  <c r="E156"/>
  <c r="E148"/>
  <c r="G148"/>
  <c r="E149"/>
  <c r="G149"/>
  <c r="E150"/>
  <c r="G150"/>
  <c r="E151"/>
  <c r="G151"/>
  <c r="E152"/>
  <c r="G152"/>
  <c r="E153"/>
  <c r="G153"/>
  <c r="E154"/>
  <c r="G154"/>
  <c r="E155"/>
  <c r="G155"/>
  <c r="G147"/>
  <c r="E147"/>
  <c r="E139"/>
  <c r="G139"/>
  <c r="E140"/>
  <c r="G140"/>
  <c r="E141"/>
  <c r="G141"/>
  <c r="E142"/>
  <c r="G142"/>
  <c r="E143"/>
  <c r="G143"/>
  <c r="E144"/>
  <c r="G144"/>
  <c r="E145"/>
  <c r="G145"/>
  <c r="E146"/>
  <c r="G146"/>
  <c r="G138"/>
  <c r="E138"/>
  <c r="AK49" l="1"/>
  <c r="AK60"/>
  <c r="AK56"/>
  <c r="AK65"/>
  <c r="AK57"/>
  <c r="AK66"/>
  <c r="AK58"/>
  <c r="AK59"/>
  <c r="AK61"/>
  <c r="AK62"/>
  <c r="AK63"/>
  <c r="AK64"/>
  <c r="AK52"/>
  <c r="AK50"/>
  <c r="AK54"/>
  <c r="AK55"/>
  <c r="AK51"/>
  <c r="AK53"/>
  <c r="AK6"/>
  <c r="AR6" s="1"/>
  <c r="AN34"/>
  <c r="AM40"/>
  <c r="AL28"/>
  <c r="AM45"/>
  <c r="AN35"/>
  <c r="AM41"/>
  <c r="AN36"/>
  <c r="AM42"/>
  <c r="AN37"/>
  <c r="AM43"/>
  <c r="AM44"/>
  <c r="AN38"/>
  <c r="AN39"/>
  <c r="AN40"/>
  <c r="AM28"/>
  <c r="AL32"/>
  <c r="AL35"/>
  <c r="AN41"/>
  <c r="AL29"/>
  <c r="AN42"/>
  <c r="AL30"/>
  <c r="AL34"/>
  <c r="AN30"/>
  <c r="AN43"/>
  <c r="AL31"/>
  <c r="AL45"/>
  <c r="AN44"/>
  <c r="AL33"/>
  <c r="AN45"/>
  <c r="AN28"/>
  <c r="AM29"/>
  <c r="AL36"/>
  <c r="AM30"/>
  <c r="AM31"/>
  <c r="AL37"/>
  <c r="AL43"/>
  <c r="AM32"/>
  <c r="AL38"/>
  <c r="AM33"/>
  <c r="AL39"/>
  <c r="AL40"/>
  <c r="AM35"/>
  <c r="AL41"/>
  <c r="AM36"/>
  <c r="AM34"/>
  <c r="AN29"/>
  <c r="AL42"/>
  <c r="AN31"/>
  <c r="AM37"/>
  <c r="AN32"/>
  <c r="AM38"/>
  <c r="AL44"/>
  <c r="AN33"/>
  <c r="AM39"/>
  <c r="AK29"/>
  <c r="AK30"/>
  <c r="AK31"/>
  <c r="AK32"/>
  <c r="AK33"/>
  <c r="AK34"/>
  <c r="AK35"/>
  <c r="AK43"/>
  <c r="AK36"/>
  <c r="AK37"/>
  <c r="AK38"/>
  <c r="AK39"/>
  <c r="AK41"/>
  <c r="AK44"/>
  <c r="AK45"/>
  <c r="AK42"/>
  <c r="AK40"/>
  <c r="AO66"/>
  <c r="AO39"/>
  <c r="AO49"/>
  <c r="AR49" s="1"/>
  <c r="AO40"/>
  <c r="AO65"/>
  <c r="AO38"/>
  <c r="AO64"/>
  <c r="AO37"/>
  <c r="AO63"/>
  <c r="AO36"/>
  <c r="AO50"/>
  <c r="AO62"/>
  <c r="AO35"/>
  <c r="AO44"/>
  <c r="AO61"/>
  <c r="AO34"/>
  <c r="AO52"/>
  <c r="AO43"/>
  <c r="AO60"/>
  <c r="AO33"/>
  <c r="AR33" s="1"/>
  <c r="AO55"/>
  <c r="AR55" s="1"/>
  <c r="AO59"/>
  <c r="AO32"/>
  <c r="AO58"/>
  <c r="AO31"/>
  <c r="AO53"/>
  <c r="AO45"/>
  <c r="AO57"/>
  <c r="AO30"/>
  <c r="AR30" s="1"/>
  <c r="AO54"/>
  <c r="AO56"/>
  <c r="AO29"/>
  <c r="AO28"/>
  <c r="AO51"/>
  <c r="AO42"/>
  <c r="AO41"/>
  <c r="AK11"/>
  <c r="AR11" s="1"/>
  <c r="AK20"/>
  <c r="AR20" s="1"/>
  <c r="AK12"/>
  <c r="AR12" s="1"/>
  <c r="AK13"/>
  <c r="AR13" s="1"/>
  <c r="AK10"/>
  <c r="AR10" s="1"/>
  <c r="AK14"/>
  <c r="AR14" s="1"/>
  <c r="AK22"/>
  <c r="AR22" s="1"/>
  <c r="AK15"/>
  <c r="AR15" s="1"/>
  <c r="AK21"/>
  <c r="AR21" s="1"/>
  <c r="AK16"/>
  <c r="AR16" s="1"/>
  <c r="AK17"/>
  <c r="AR17" s="1"/>
  <c r="AK18"/>
  <c r="AR18" s="1"/>
  <c r="AK19"/>
  <c r="AR19" s="1"/>
  <c r="AK23"/>
  <c r="AR23" s="1"/>
  <c r="AK7"/>
  <c r="AR7" s="1"/>
  <c r="AN6"/>
  <c r="AK8"/>
  <c r="AR8" s="1"/>
  <c r="AK9"/>
  <c r="AR9" s="1"/>
  <c r="AL57"/>
  <c r="AM52"/>
  <c r="AL10"/>
  <c r="AL16"/>
  <c r="AL22"/>
  <c r="AM18"/>
  <c r="AN18"/>
  <c r="AL9"/>
  <c r="AN66"/>
  <c r="AL52"/>
  <c r="AM10"/>
  <c r="AM16"/>
  <c r="AM22"/>
  <c r="AN16"/>
  <c r="AL17"/>
  <c r="AL23"/>
  <c r="AM23"/>
  <c r="AN17"/>
  <c r="AM55"/>
  <c r="AM6"/>
  <c r="AN12"/>
  <c r="AL50"/>
  <c r="AL13"/>
  <c r="AN7"/>
  <c r="AM49"/>
  <c r="AL20"/>
  <c r="AM14"/>
  <c r="AN53"/>
  <c r="AL15"/>
  <c r="AM66"/>
  <c r="AN61"/>
  <c r="AN10"/>
  <c r="AN22"/>
  <c r="AL60"/>
  <c r="AN58"/>
  <c r="AL63"/>
  <c r="AL66"/>
  <c r="AM61"/>
  <c r="AN56"/>
  <c r="AM50"/>
  <c r="AL19"/>
  <c r="AL49"/>
  <c r="AM63"/>
  <c r="AM58"/>
  <c r="AN15"/>
  <c r="AL61"/>
  <c r="AM56"/>
  <c r="AN51"/>
  <c r="AL11"/>
  <c r="AM17"/>
  <c r="AN23"/>
  <c r="AN13"/>
  <c r="AL21"/>
  <c r="AL56"/>
  <c r="AM51"/>
  <c r="AM11"/>
  <c r="AN50"/>
  <c r="AM12"/>
  <c r="AN59"/>
  <c r="AL54"/>
  <c r="AL8"/>
  <c r="AN8"/>
  <c r="AN52"/>
  <c r="AN65"/>
  <c r="AL51"/>
  <c r="AN11"/>
  <c r="AM64"/>
  <c r="AL7"/>
  <c r="AM8"/>
  <c r="AN14"/>
  <c r="AM65"/>
  <c r="AN60"/>
  <c r="AL55"/>
  <c r="AL14"/>
  <c r="AM20"/>
  <c r="AN20"/>
  <c r="AL65"/>
  <c r="AM60"/>
  <c r="AN55"/>
  <c r="AL12"/>
  <c r="AL18"/>
  <c r="AN64"/>
  <c r="AN19"/>
  <c r="AN63"/>
  <c r="AL62"/>
  <c r="AL64"/>
  <c r="AM59"/>
  <c r="AN54"/>
  <c r="AM7"/>
  <c r="AM13"/>
  <c r="AM19"/>
  <c r="AL59"/>
  <c r="AM54"/>
  <c r="AN49"/>
  <c r="AL58"/>
  <c r="AM53"/>
  <c r="AL53"/>
  <c r="AM57"/>
  <c r="AN62"/>
  <c r="AM9"/>
  <c r="AM15"/>
  <c r="AM21"/>
  <c r="AM62"/>
  <c r="AN57"/>
  <c r="AN9"/>
  <c r="AN21"/>
  <c r="AL6"/>
  <c r="AR51" l="1"/>
  <c r="AR35"/>
  <c r="AR60"/>
  <c r="AR65"/>
  <c r="AR66"/>
  <c r="AR43"/>
  <c r="AR38"/>
  <c r="AR34"/>
  <c r="AR40"/>
  <c r="AR39"/>
  <c r="AR52"/>
  <c r="AJ49"/>
  <c r="AP49" s="1"/>
  <c r="AQ49" s="1"/>
  <c r="AG49" s="1"/>
  <c r="AR59"/>
  <c r="AR62"/>
  <c r="AR37"/>
  <c r="AJ18"/>
  <c r="AP18" s="1" a="1"/>
  <c r="AP18" s="1"/>
  <c r="AS18" s="1"/>
  <c r="AR36"/>
  <c r="AJ6"/>
  <c r="AR32"/>
  <c r="AR28"/>
  <c r="AJ37"/>
  <c r="AP37" s="1"/>
  <c r="AQ37" s="1"/>
  <c r="AG37" s="1"/>
  <c r="AJ55"/>
  <c r="AP55" s="1"/>
  <c r="AQ55" s="1"/>
  <c r="AG55" s="1"/>
  <c r="AR41"/>
  <c r="AR44"/>
  <c r="AR58"/>
  <c r="AJ15"/>
  <c r="AP15" s="1" a="1"/>
  <c r="AP15" s="1"/>
  <c r="AS15" s="1"/>
  <c r="AJ57"/>
  <c r="AP57" s="1"/>
  <c r="AS57" s="1"/>
  <c r="AR31"/>
  <c r="AR42"/>
  <c r="AR56"/>
  <c r="AR64"/>
  <c r="AR29"/>
  <c r="AJ7"/>
  <c r="AP7" s="1" a="1"/>
  <c r="AP7" s="1"/>
  <c r="AS7" s="1"/>
  <c r="AR63"/>
  <c r="AJ40"/>
  <c r="AP40" s="1"/>
  <c r="AS40" s="1"/>
  <c r="AJ29"/>
  <c r="AP29" s="1"/>
  <c r="AQ29" s="1"/>
  <c r="AG29" s="1"/>
  <c r="AR45"/>
  <c r="AR57"/>
  <c r="AR61"/>
  <c r="AR50"/>
  <c r="AR53"/>
  <c r="AR54"/>
  <c r="AJ19"/>
  <c r="AP19" s="1" a="1"/>
  <c r="AP19" s="1"/>
  <c r="AS19" s="1"/>
  <c r="AJ28"/>
  <c r="AP28" s="1"/>
  <c r="AS28" s="1"/>
  <c r="AJ17"/>
  <c r="AP17" s="1" a="1"/>
  <c r="AP17" s="1"/>
  <c r="AS17" s="1"/>
  <c r="AJ36"/>
  <c r="AP36" s="1"/>
  <c r="AQ36" s="1"/>
  <c r="AG36" s="1"/>
  <c r="AJ59"/>
  <c r="AP59" s="1"/>
  <c r="AS59" s="1"/>
  <c r="AJ56"/>
  <c r="AP56" s="1"/>
  <c r="AS56" s="1"/>
  <c r="AJ38"/>
  <c r="AP38" s="1"/>
  <c r="AS38" s="1"/>
  <c r="AJ66"/>
  <c r="AP66" s="1"/>
  <c r="AS66" s="1"/>
  <c r="AJ64"/>
  <c r="AP64" s="1"/>
  <c r="AQ64" s="1"/>
  <c r="AG64" s="1"/>
  <c r="AJ65"/>
  <c r="AP65" s="1"/>
  <c r="AS65" s="1"/>
  <c r="AJ21"/>
  <c r="AP21" s="1" a="1"/>
  <c r="AP21" s="1"/>
  <c r="AS21" s="1"/>
  <c r="AJ52"/>
  <c r="AP52" s="1"/>
  <c r="AS52" s="1"/>
  <c r="AJ45"/>
  <c r="AP45" s="1"/>
  <c r="AQ45" s="1"/>
  <c r="AG45" s="1"/>
  <c r="AJ13"/>
  <c r="AP13" s="1" a="1"/>
  <c r="AP13" s="1"/>
  <c r="AS13" s="1"/>
  <c r="AJ34"/>
  <c r="AP34" s="1"/>
  <c r="AS34" s="1"/>
  <c r="AJ43"/>
  <c r="AP43" s="1"/>
  <c r="AQ43" s="1"/>
  <c r="AG43" s="1"/>
  <c r="AJ23"/>
  <c r="AP23" s="1" a="1"/>
  <c r="AP23" s="1"/>
  <c r="AS23" s="1"/>
  <c r="AJ44"/>
  <c r="AP44" s="1"/>
  <c r="AJ58"/>
  <c r="AP58" s="1"/>
  <c r="AJ12"/>
  <c r="AP12" s="1" a="1"/>
  <c r="AP12" s="1"/>
  <c r="AS12" s="1"/>
  <c r="AJ41"/>
  <c r="AP41" s="1"/>
  <c r="AJ20"/>
  <c r="AP20" s="1" a="1"/>
  <c r="AP20" s="1"/>
  <c r="AS20" s="1"/>
  <c r="AJ32"/>
  <c r="AP32" s="1"/>
  <c r="AJ33"/>
  <c r="AP33" s="1"/>
  <c r="AJ11"/>
  <c r="AP11" s="1" a="1"/>
  <c r="AP11" s="1"/>
  <c r="AS11" s="1"/>
  <c r="AJ35"/>
  <c r="AP35" s="1"/>
  <c r="AJ50"/>
  <c r="AP50" s="1"/>
  <c r="AJ42"/>
  <c r="AP42" s="1"/>
  <c r="AJ8"/>
  <c r="AP8" s="1" a="1"/>
  <c r="AP8" s="1"/>
  <c r="AS8" s="1"/>
  <c r="AJ51"/>
  <c r="AP51" s="1"/>
  <c r="AJ63"/>
  <c r="AP63" s="1"/>
  <c r="AJ54"/>
  <c r="AP54" s="1"/>
  <c r="AJ53"/>
  <c r="AP53" s="1"/>
  <c r="AJ22"/>
  <c r="AP22" s="1" a="1"/>
  <c r="AP22" s="1"/>
  <c r="AS22" s="1"/>
  <c r="AJ14"/>
  <c r="AP14" s="1" a="1"/>
  <c r="AP14" s="1"/>
  <c r="AS14" s="1"/>
  <c r="AJ60"/>
  <c r="AP60" s="1"/>
  <c r="AJ16"/>
  <c r="AP16" s="1" a="1"/>
  <c r="AP16" s="1"/>
  <c r="AS16" s="1"/>
  <c r="AJ39"/>
  <c r="AP39" s="1"/>
  <c r="AJ62"/>
  <c r="AP62" s="1"/>
  <c r="AJ31"/>
  <c r="AP31" s="1"/>
  <c r="AJ61"/>
  <c r="AP61" s="1"/>
  <c r="AJ10"/>
  <c r="AP10" s="1" a="1"/>
  <c r="AP10" s="1"/>
  <c r="AS10" s="1"/>
  <c r="AJ9"/>
  <c r="AP9" s="1" a="1"/>
  <c r="AP9" s="1"/>
  <c r="AS9" s="1"/>
  <c r="AJ30"/>
  <c r="AP30" s="1"/>
  <c r="S6"/>
  <c r="S7"/>
  <c r="S8"/>
  <c r="S9"/>
  <c r="S10"/>
  <c r="S11"/>
  <c r="S12"/>
  <c r="S13"/>
  <c r="S15"/>
  <c r="S16"/>
  <c r="S17"/>
  <c r="S18"/>
  <c r="S19"/>
  <c r="S20"/>
  <c r="S21"/>
  <c r="S22"/>
  <c r="S23"/>
  <c r="S25"/>
  <c r="S26"/>
  <c r="S27"/>
  <c r="S28"/>
  <c r="S29"/>
  <c r="S30"/>
  <c r="S31"/>
  <c r="S32"/>
  <c r="S33"/>
  <c r="S35"/>
  <c r="S36"/>
  <c r="S37"/>
  <c r="S38"/>
  <c r="S39"/>
  <c r="S40"/>
  <c r="S41"/>
  <c r="S42"/>
  <c r="S43"/>
  <c r="S45"/>
  <c r="S46"/>
  <c r="S47"/>
  <c r="S48"/>
  <c r="S49"/>
  <c r="S50"/>
  <c r="S51"/>
  <c r="S52"/>
  <c r="S53"/>
  <c r="S55"/>
  <c r="S56"/>
  <c r="S57"/>
  <c r="S58"/>
  <c r="S59"/>
  <c r="S60"/>
  <c r="S61"/>
  <c r="S62"/>
  <c r="S63"/>
  <c r="S68"/>
  <c r="S69"/>
  <c r="S70"/>
  <c r="S71"/>
  <c r="S72"/>
  <c r="S73"/>
  <c r="S74"/>
  <c r="S75"/>
  <c r="S76"/>
  <c r="S78"/>
  <c r="S79"/>
  <c r="S80"/>
  <c r="S81"/>
  <c r="S82"/>
  <c r="S83"/>
  <c r="S84"/>
  <c r="S85"/>
  <c r="S86"/>
  <c r="S88"/>
  <c r="S89"/>
  <c r="S90"/>
  <c r="S91"/>
  <c r="S92"/>
  <c r="S93"/>
  <c r="S94"/>
  <c r="S95"/>
  <c r="S96"/>
  <c r="S98"/>
  <c r="S99"/>
  <c r="S100"/>
  <c r="S101"/>
  <c r="S102"/>
  <c r="S103"/>
  <c r="S104"/>
  <c r="S105"/>
  <c r="S106"/>
  <c r="S108"/>
  <c r="S109"/>
  <c r="S110"/>
  <c r="S111"/>
  <c r="S112"/>
  <c r="S113"/>
  <c r="S114"/>
  <c r="S115"/>
  <c r="S116"/>
  <c r="S118"/>
  <c r="S119"/>
  <c r="S120"/>
  <c r="S121"/>
  <c r="S122"/>
  <c r="S123"/>
  <c r="S124"/>
  <c r="S125"/>
  <c r="S126"/>
  <c r="M6"/>
  <c r="M7"/>
  <c r="M8"/>
  <c r="M9"/>
  <c r="M10"/>
  <c r="M11"/>
  <c r="M12"/>
  <c r="M13"/>
  <c r="M15"/>
  <c r="M16"/>
  <c r="M17"/>
  <c r="M18"/>
  <c r="M19"/>
  <c r="M20"/>
  <c r="M21"/>
  <c r="M22"/>
  <c r="M23"/>
  <c r="M25"/>
  <c r="M26"/>
  <c r="M27"/>
  <c r="M28"/>
  <c r="M29"/>
  <c r="M30"/>
  <c r="M31"/>
  <c r="M32"/>
  <c r="M33"/>
  <c r="M35"/>
  <c r="M36"/>
  <c r="M37"/>
  <c r="M38"/>
  <c r="M39"/>
  <c r="M40"/>
  <c r="M41"/>
  <c r="M42"/>
  <c r="M43"/>
  <c r="M45"/>
  <c r="M46"/>
  <c r="M47"/>
  <c r="M48"/>
  <c r="M49"/>
  <c r="M50"/>
  <c r="M51"/>
  <c r="M52"/>
  <c r="M53"/>
  <c r="M55"/>
  <c r="M56"/>
  <c r="M57"/>
  <c r="M58"/>
  <c r="M59"/>
  <c r="M60"/>
  <c r="M61"/>
  <c r="M62"/>
  <c r="M63"/>
  <c r="M68"/>
  <c r="M69"/>
  <c r="M70"/>
  <c r="M71"/>
  <c r="M72"/>
  <c r="M73"/>
  <c r="M74"/>
  <c r="M75"/>
  <c r="M76"/>
  <c r="M78"/>
  <c r="M79"/>
  <c r="M80"/>
  <c r="M81"/>
  <c r="M82"/>
  <c r="M83"/>
  <c r="M84"/>
  <c r="M85"/>
  <c r="M86"/>
  <c r="M88"/>
  <c r="M89"/>
  <c r="M90"/>
  <c r="M91"/>
  <c r="M92"/>
  <c r="M93"/>
  <c r="M94"/>
  <c r="M95"/>
  <c r="M96"/>
  <c r="M98"/>
  <c r="M99"/>
  <c r="M100"/>
  <c r="M101"/>
  <c r="M102"/>
  <c r="M103"/>
  <c r="M104"/>
  <c r="M105"/>
  <c r="M106"/>
  <c r="M108"/>
  <c r="M109"/>
  <c r="M110"/>
  <c r="M111"/>
  <c r="M112"/>
  <c r="M113"/>
  <c r="M114"/>
  <c r="M115"/>
  <c r="M116"/>
  <c r="M118"/>
  <c r="M119"/>
  <c r="M120"/>
  <c r="M121"/>
  <c r="M122"/>
  <c r="M123"/>
  <c r="M124"/>
  <c r="M125"/>
  <c r="M126"/>
  <c r="S5"/>
  <c r="M5"/>
  <c r="I6"/>
  <c r="I7"/>
  <c r="I8"/>
  <c r="I9"/>
  <c r="I10"/>
  <c r="I11"/>
  <c r="I12"/>
  <c r="I13"/>
  <c r="I15"/>
  <c r="I16"/>
  <c r="I17"/>
  <c r="I18"/>
  <c r="I19"/>
  <c r="I20"/>
  <c r="I21"/>
  <c r="I22"/>
  <c r="I23"/>
  <c r="I25"/>
  <c r="I26"/>
  <c r="I27"/>
  <c r="I28"/>
  <c r="I29"/>
  <c r="I30"/>
  <c r="I31"/>
  <c r="I32"/>
  <c r="I33"/>
  <c r="I35"/>
  <c r="I36"/>
  <c r="I37"/>
  <c r="I38"/>
  <c r="I39"/>
  <c r="I40"/>
  <c r="I41"/>
  <c r="I42"/>
  <c r="I43"/>
  <c r="I45"/>
  <c r="I46"/>
  <c r="I47"/>
  <c r="I48"/>
  <c r="I49"/>
  <c r="I50"/>
  <c r="I51"/>
  <c r="I52"/>
  <c r="I53"/>
  <c r="I55"/>
  <c r="I56"/>
  <c r="I57"/>
  <c r="I58"/>
  <c r="I59"/>
  <c r="I60"/>
  <c r="I61"/>
  <c r="I62"/>
  <c r="I63"/>
  <c r="I68"/>
  <c r="I69"/>
  <c r="I70"/>
  <c r="I71"/>
  <c r="I72"/>
  <c r="I73"/>
  <c r="I74"/>
  <c r="I75"/>
  <c r="I76"/>
  <c r="I78"/>
  <c r="I79"/>
  <c r="I80"/>
  <c r="I81"/>
  <c r="I82"/>
  <c r="I83"/>
  <c r="I84"/>
  <c r="I85"/>
  <c r="I86"/>
  <c r="I88"/>
  <c r="I89"/>
  <c r="I90"/>
  <c r="I91"/>
  <c r="I92"/>
  <c r="I93"/>
  <c r="I94"/>
  <c r="I95"/>
  <c r="I96"/>
  <c r="I98"/>
  <c r="I99"/>
  <c r="I100"/>
  <c r="I101"/>
  <c r="I102"/>
  <c r="I103"/>
  <c r="I104"/>
  <c r="I105"/>
  <c r="I106"/>
  <c r="I108"/>
  <c r="I109"/>
  <c r="I110"/>
  <c r="I111"/>
  <c r="I112"/>
  <c r="I113"/>
  <c r="I114"/>
  <c r="I115"/>
  <c r="I116"/>
  <c r="I118"/>
  <c r="I119"/>
  <c r="I120"/>
  <c r="I121"/>
  <c r="I122"/>
  <c r="I123"/>
  <c r="I124"/>
  <c r="I125"/>
  <c r="I126"/>
  <c r="C6"/>
  <c r="C7"/>
  <c r="C8"/>
  <c r="C9"/>
  <c r="C10"/>
  <c r="C11"/>
  <c r="C12"/>
  <c r="C13"/>
  <c r="C15"/>
  <c r="C16"/>
  <c r="C17"/>
  <c r="C18"/>
  <c r="C19"/>
  <c r="C20"/>
  <c r="C21"/>
  <c r="C22"/>
  <c r="C23"/>
  <c r="C25"/>
  <c r="C26"/>
  <c r="C27"/>
  <c r="C28"/>
  <c r="C29"/>
  <c r="C30"/>
  <c r="C31"/>
  <c r="C32"/>
  <c r="C33"/>
  <c r="C35"/>
  <c r="C36"/>
  <c r="C37"/>
  <c r="C38"/>
  <c r="C39"/>
  <c r="C40"/>
  <c r="C41"/>
  <c r="C42"/>
  <c r="C43"/>
  <c r="C45"/>
  <c r="C46"/>
  <c r="C47"/>
  <c r="C48"/>
  <c r="C49"/>
  <c r="C50"/>
  <c r="C51"/>
  <c r="C52"/>
  <c r="C53"/>
  <c r="C55"/>
  <c r="C56"/>
  <c r="C57"/>
  <c r="C58"/>
  <c r="C59"/>
  <c r="C60"/>
  <c r="C61"/>
  <c r="C62"/>
  <c r="C63"/>
  <c r="C68"/>
  <c r="C69"/>
  <c r="C70"/>
  <c r="C71"/>
  <c r="C72"/>
  <c r="C73"/>
  <c r="C74"/>
  <c r="C75"/>
  <c r="C76"/>
  <c r="C78"/>
  <c r="C79"/>
  <c r="C80"/>
  <c r="C81"/>
  <c r="C82"/>
  <c r="C83"/>
  <c r="C84"/>
  <c r="C85"/>
  <c r="C86"/>
  <c r="C88"/>
  <c r="C89"/>
  <c r="C90"/>
  <c r="C91"/>
  <c r="C92"/>
  <c r="C93"/>
  <c r="C94"/>
  <c r="C95"/>
  <c r="C96"/>
  <c r="C98"/>
  <c r="C99"/>
  <c r="C100"/>
  <c r="C101"/>
  <c r="C102"/>
  <c r="C103"/>
  <c r="C104"/>
  <c r="C105"/>
  <c r="C106"/>
  <c r="C108"/>
  <c r="C109"/>
  <c r="C110"/>
  <c r="C111"/>
  <c r="C112"/>
  <c r="C113"/>
  <c r="C114"/>
  <c r="C115"/>
  <c r="C116"/>
  <c r="C118"/>
  <c r="C119"/>
  <c r="C120"/>
  <c r="C121"/>
  <c r="C122"/>
  <c r="C123"/>
  <c r="C124"/>
  <c r="C125"/>
  <c r="C126"/>
  <c r="I5"/>
  <c r="AC6"/>
  <c r="AC7"/>
  <c r="AC8"/>
  <c r="AC9"/>
  <c r="AC10"/>
  <c r="AC11"/>
  <c r="AC12"/>
  <c r="AC13"/>
  <c r="AC15"/>
  <c r="AC16"/>
  <c r="AC17"/>
  <c r="AC18"/>
  <c r="AC19"/>
  <c r="AC20"/>
  <c r="AC21"/>
  <c r="AC22"/>
  <c r="AC23"/>
  <c r="AC25"/>
  <c r="AC26"/>
  <c r="AC27"/>
  <c r="AC28"/>
  <c r="AC29"/>
  <c r="AC30"/>
  <c r="AC31"/>
  <c r="AC32"/>
  <c r="AC33"/>
  <c r="AC35"/>
  <c r="AC36"/>
  <c r="AC37"/>
  <c r="AC38"/>
  <c r="AC39"/>
  <c r="AC40"/>
  <c r="AC41"/>
  <c r="AC42"/>
  <c r="AC43"/>
  <c r="AC45"/>
  <c r="AC46"/>
  <c r="AC47"/>
  <c r="AC48"/>
  <c r="AC49"/>
  <c r="AC50"/>
  <c r="AC51"/>
  <c r="AC52"/>
  <c r="AC53"/>
  <c r="AC68"/>
  <c r="AC69"/>
  <c r="AC70"/>
  <c r="AC71"/>
  <c r="AC72"/>
  <c r="AC73"/>
  <c r="AC74"/>
  <c r="AC75"/>
  <c r="AC76"/>
  <c r="AC78"/>
  <c r="AC79"/>
  <c r="AC80"/>
  <c r="AC81"/>
  <c r="AC82"/>
  <c r="AC83"/>
  <c r="AC84"/>
  <c r="AC85"/>
  <c r="AC86"/>
  <c r="AC88"/>
  <c r="AC89"/>
  <c r="AC90"/>
  <c r="AC91"/>
  <c r="AC92"/>
  <c r="AC93"/>
  <c r="AC94"/>
  <c r="AC95"/>
  <c r="AC96"/>
  <c r="AC98"/>
  <c r="AC99"/>
  <c r="AC100"/>
  <c r="AC101"/>
  <c r="AC102"/>
  <c r="AC103"/>
  <c r="AC104"/>
  <c r="AC105"/>
  <c r="AC106"/>
  <c r="AC108"/>
  <c r="AC109"/>
  <c r="AC110"/>
  <c r="AC111"/>
  <c r="AC112"/>
  <c r="AC113"/>
  <c r="AC114"/>
  <c r="AC115"/>
  <c r="AC116"/>
  <c r="AC5"/>
  <c r="C5"/>
  <c r="W6"/>
  <c r="W7"/>
  <c r="W8"/>
  <c r="W9"/>
  <c r="W10"/>
  <c r="W11"/>
  <c r="W12"/>
  <c r="W13"/>
  <c r="C24"/>
  <c r="W15"/>
  <c r="W16"/>
  <c r="W17"/>
  <c r="W18"/>
  <c r="W19"/>
  <c r="W20"/>
  <c r="W21"/>
  <c r="W22"/>
  <c r="W23"/>
  <c r="W25"/>
  <c r="W26"/>
  <c r="W27"/>
  <c r="W28"/>
  <c r="W29"/>
  <c r="W30"/>
  <c r="W31"/>
  <c r="W32"/>
  <c r="W33"/>
  <c r="W35"/>
  <c r="W36"/>
  <c r="W37"/>
  <c r="W38"/>
  <c r="W39"/>
  <c r="W40"/>
  <c r="W41"/>
  <c r="W42"/>
  <c r="W43"/>
  <c r="W45"/>
  <c r="W46"/>
  <c r="W47"/>
  <c r="W48"/>
  <c r="W49"/>
  <c r="W50"/>
  <c r="W51"/>
  <c r="W52"/>
  <c r="W53"/>
  <c r="W68"/>
  <c r="W69"/>
  <c r="W70"/>
  <c r="W71"/>
  <c r="W72"/>
  <c r="W73"/>
  <c r="W74"/>
  <c r="W75"/>
  <c r="W76"/>
  <c r="W78"/>
  <c r="W79"/>
  <c r="W80"/>
  <c r="W81"/>
  <c r="W82"/>
  <c r="W83"/>
  <c r="W84"/>
  <c r="W85"/>
  <c r="W86"/>
  <c r="W88"/>
  <c r="W89"/>
  <c r="W90"/>
  <c r="W91"/>
  <c r="W92"/>
  <c r="W93"/>
  <c r="W94"/>
  <c r="W95"/>
  <c r="W96"/>
  <c r="W98"/>
  <c r="W99"/>
  <c r="W100"/>
  <c r="W101"/>
  <c r="W102"/>
  <c r="W103"/>
  <c r="W104"/>
  <c r="W105"/>
  <c r="W106"/>
  <c r="W108"/>
  <c r="W109"/>
  <c r="W110"/>
  <c r="W111"/>
  <c r="W112"/>
  <c r="W113"/>
  <c r="W114"/>
  <c r="W115"/>
  <c r="W116"/>
  <c r="W5"/>
  <c r="AP6" l="1" a="1"/>
  <c r="AP6" s="1"/>
  <c r="AS6" s="1"/>
  <c r="AS49"/>
  <c r="AS55"/>
  <c r="AS37"/>
  <c r="AS29"/>
  <c r="AQ40"/>
  <c r="AG40" s="1"/>
  <c r="AH40" s="1"/>
  <c r="AS45"/>
  <c r="AQ57"/>
  <c r="AG57" s="1"/>
  <c r="AH57" s="1"/>
  <c r="AS36"/>
  <c r="AQ56"/>
  <c r="AG56" s="1"/>
  <c r="AH56" s="1"/>
  <c r="AQ66"/>
  <c r="AG66" s="1"/>
  <c r="AH66" s="1"/>
  <c r="AQ59"/>
  <c r="AG59" s="1"/>
  <c r="AH59" s="1"/>
  <c r="AQ28"/>
  <c r="AG28" s="1"/>
  <c r="AH28" s="1"/>
  <c r="AQ38"/>
  <c r="AG38" s="1"/>
  <c r="AH38" s="1"/>
  <c r="AS64"/>
  <c r="AQ65"/>
  <c r="AG65" s="1"/>
  <c r="AH65" s="1"/>
  <c r="AS43"/>
  <c r="AQ52"/>
  <c r="AG52" s="1"/>
  <c r="AH52" s="1"/>
  <c r="AQ34"/>
  <c r="AG34" s="1"/>
  <c r="AH34" s="1"/>
  <c r="AQ7"/>
  <c r="AG7" s="1"/>
  <c r="AS54"/>
  <c r="AQ54"/>
  <c r="AG54" s="1"/>
  <c r="AH54" s="1"/>
  <c r="AS61"/>
  <c r="AQ61"/>
  <c r="AG61" s="1"/>
  <c r="AH61" s="1"/>
  <c r="AS32"/>
  <c r="AQ32"/>
  <c r="AG32" s="1"/>
  <c r="AH32" s="1"/>
  <c r="AS31"/>
  <c r="AQ31"/>
  <c r="AG31" s="1"/>
  <c r="AH31" s="1"/>
  <c r="AS62"/>
  <c r="AQ62"/>
  <c r="AG62" s="1"/>
  <c r="AH62" s="1"/>
  <c r="AQ13"/>
  <c r="AG13" s="1"/>
  <c r="AS63"/>
  <c r="AQ63"/>
  <c r="AG63" s="1"/>
  <c r="AH63" s="1"/>
  <c r="AQ17"/>
  <c r="AG17" s="1"/>
  <c r="AS51"/>
  <c r="AQ51"/>
  <c r="AG51" s="1"/>
  <c r="AH51" s="1"/>
  <c r="AS60"/>
  <c r="AQ60"/>
  <c r="AG60" s="1"/>
  <c r="AH60" s="1"/>
  <c r="AQ21"/>
  <c r="AG21" s="1"/>
  <c r="AS39"/>
  <c r="AQ39"/>
  <c r="AG39" s="1"/>
  <c r="AH39" s="1"/>
  <c r="AS41"/>
  <c r="AQ41"/>
  <c r="AG41" s="1"/>
  <c r="AH41" s="1"/>
  <c r="AS33"/>
  <c r="AQ33"/>
  <c r="AG33" s="1"/>
  <c r="AH33" s="1"/>
  <c r="AS30"/>
  <c r="AQ30"/>
  <c r="AG30" s="1"/>
  <c r="AH30" s="1"/>
  <c r="AQ15"/>
  <c r="AG15" s="1"/>
  <c r="AQ19"/>
  <c r="AG19" s="1"/>
  <c r="AQ23"/>
  <c r="AG23" s="1"/>
  <c r="AS42"/>
  <c r="AQ42"/>
  <c r="AG42" s="1"/>
  <c r="AH42" s="1"/>
  <c r="AS53"/>
  <c r="AQ53"/>
  <c r="AG53" s="1"/>
  <c r="AH53" s="1"/>
  <c r="AS58"/>
  <c r="AQ58"/>
  <c r="AG58" s="1"/>
  <c r="AH58" s="1"/>
  <c r="AQ50"/>
  <c r="AG50" s="1"/>
  <c r="AH50" s="1"/>
  <c r="AS50"/>
  <c r="AS35"/>
  <c r="AQ35"/>
  <c r="AG35" s="1"/>
  <c r="AH35" s="1"/>
  <c r="AS44"/>
  <c r="AQ44"/>
  <c r="AG44" s="1"/>
  <c r="AH44" s="1"/>
  <c r="AQ18"/>
  <c r="AG18" s="1"/>
  <c r="AH49"/>
  <c r="AH37"/>
  <c r="AH29"/>
  <c r="AH55"/>
  <c r="AH43"/>
  <c r="AH45"/>
  <c r="AH64"/>
  <c r="AH36"/>
  <c r="AQ6" l="1"/>
  <c r="AG6" s="1"/>
  <c r="AQ22"/>
  <c r="AG22" s="1"/>
  <c r="AQ14"/>
  <c r="AG14" s="1"/>
  <c r="AQ11"/>
  <c r="AG11" s="1"/>
  <c r="AQ20"/>
  <c r="AG20" s="1"/>
  <c r="AQ9"/>
  <c r="AG9" s="1"/>
  <c r="AQ8"/>
  <c r="AG8" s="1"/>
  <c r="AQ10"/>
  <c r="AG10" s="1"/>
  <c r="AQ12"/>
  <c r="AG12" s="1"/>
  <c r="AH12" s="1"/>
  <c r="AQ16"/>
  <c r="AG16" s="1"/>
  <c r="AH18" l="1"/>
  <c r="AH16"/>
  <c r="AH10"/>
  <c r="AH9"/>
  <c r="AH11"/>
  <c r="AH14"/>
  <c r="AH21"/>
  <c r="AH13"/>
  <c r="AH17"/>
  <c r="AH15"/>
  <c r="AH8"/>
  <c r="AH6"/>
  <c r="AH20"/>
  <c r="AH22"/>
  <c r="AH7"/>
  <c r="AH19"/>
  <c r="AH23"/>
</calcChain>
</file>

<file path=xl/sharedStrings.xml><?xml version="1.0" encoding="utf-8"?>
<sst xmlns="http://schemas.openxmlformats.org/spreadsheetml/2006/main" count="1212" uniqueCount="106">
  <si>
    <t>Fichier classement automatique</t>
  </si>
  <si>
    <t xml:space="preserve">ENTENTE SSG </t>
  </si>
  <si>
    <t xml:space="preserve"> AS BÉZIERS</t>
  </si>
  <si>
    <t xml:space="preserve"> GRENOBLE FOOT 38</t>
  </si>
  <si>
    <t xml:space="preserve"> LYON DUCHÈRE AS</t>
  </si>
  <si>
    <t xml:space="preserve">RED STAR FC </t>
  </si>
  <si>
    <t xml:space="preserve">RODEZ AVEYRON F. </t>
  </si>
  <si>
    <t xml:space="preserve">US BOULOGNE CO </t>
  </si>
  <si>
    <t xml:space="preserve"> US AVRANCHES MSM</t>
  </si>
  <si>
    <t xml:space="preserve">US CONCARNEAU </t>
  </si>
  <si>
    <t xml:space="preserve"> STADE LAVALLOIS</t>
  </si>
  <si>
    <t xml:space="preserve">USCL </t>
  </si>
  <si>
    <t xml:space="preserve"> SO CHOLET</t>
  </si>
  <si>
    <t xml:space="preserve">USL DUNKERQUE </t>
  </si>
  <si>
    <t xml:space="preserve"> GS MARSEILLE CONSOLAT</t>
  </si>
  <si>
    <t xml:space="preserve">VENDÉE LES HERBIERS F. </t>
  </si>
  <si>
    <t xml:space="preserve">AS BÉZIERS </t>
  </si>
  <si>
    <t xml:space="preserve">GRENOBLE FOOT 38 </t>
  </si>
  <si>
    <t xml:space="preserve"> RODEZ AVEYRON F.</t>
  </si>
  <si>
    <t xml:space="preserve">GS MARSEILLE CONSOLAT </t>
  </si>
  <si>
    <t xml:space="preserve">LYON DUCHÈRE AS </t>
  </si>
  <si>
    <t xml:space="preserve">SO CHOLET </t>
  </si>
  <si>
    <t xml:space="preserve">STADE LAVALLOIS </t>
  </si>
  <si>
    <t xml:space="preserve">US AVRANCHES MSM </t>
  </si>
  <si>
    <t xml:space="preserve">PAU FC </t>
  </si>
  <si>
    <t xml:space="preserve"> FC CHAMBLY OISE</t>
  </si>
  <si>
    <t>Retour</t>
  </si>
  <si>
    <t>Aller</t>
  </si>
  <si>
    <t xml:space="preserve"> EXEMPT</t>
  </si>
  <si>
    <t xml:space="preserve">EXEMPT </t>
  </si>
  <si>
    <t>-</t>
  </si>
  <si>
    <t>Rang</t>
  </si>
  <si>
    <t>Equipe</t>
  </si>
  <si>
    <t>Points</t>
  </si>
  <si>
    <t>J</t>
  </si>
  <si>
    <t>V</t>
  </si>
  <si>
    <t>N</t>
  </si>
  <si>
    <t>D</t>
  </si>
  <si>
    <t>BP</t>
  </si>
  <si>
    <t>BC</t>
  </si>
  <si>
    <t>Diff</t>
  </si>
  <si>
    <t>Classement National</t>
  </si>
  <si>
    <t>Classement 3 dernières journées</t>
  </si>
  <si>
    <t>Classement domicile</t>
  </si>
  <si>
    <t>Classement extérieur</t>
  </si>
  <si>
    <t>Série</t>
  </si>
  <si>
    <t>BP/m</t>
  </si>
  <si>
    <t>BC/m</t>
  </si>
  <si>
    <t>AS BÉZIERS</t>
  </si>
  <si>
    <t>EXEMPT</t>
  </si>
  <si>
    <t>FC CHAMBLY OISE</t>
  </si>
  <si>
    <t>GRENOBLE FOOT 38</t>
  </si>
  <si>
    <t>GS MARSEILLE CONSOLAT</t>
  </si>
  <si>
    <t>LYON DUCHÈRE AS</t>
  </si>
  <si>
    <t>SO CHOLET</t>
  </si>
  <si>
    <t>STADE LAVALLOIS</t>
  </si>
  <si>
    <t>US AVRANCHES MSM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</si>
  <si>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</si>
  <si>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</si>
  <si>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</si>
  <si>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</si>
  <si>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</si>
  <si>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</si>
  <si>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</si>
  <si>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</si>
  <si>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</si>
  <si>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</si>
  <si>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</si>
  <si>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</si>
  <si>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</si>
  <si>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</si>
  <si>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</si>
  <si>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</si>
  <si>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</si>
  <si>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</si>
  <si>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</si>
  <si>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</si>
  <si>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</si>
  <si>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</si>
  <si>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</si>
  <si>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</si>
  <si>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</si>
  <si>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</si>
  <si>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</si>
  <si>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</si>
  <si>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</si>
  <si>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</si>
  <si>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</si>
  <si>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</si>
  <si>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</si>
  <si>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</si>
  <si>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Domicile</t>
  </si>
  <si>
    <t>Exterieur</t>
  </si>
  <si>
    <t>RED STAR FC</t>
  </si>
  <si>
    <t>ENTENTE SSG</t>
  </si>
  <si>
    <t>VENDÉE LES HERBIERS F.</t>
  </si>
  <si>
    <t>US BOULOGNE CO</t>
  </si>
  <si>
    <t>RODEZ AVEYRON F.</t>
  </si>
  <si>
    <t>USCL</t>
  </si>
  <si>
    <t>US CONCARNEAU</t>
  </si>
  <si>
    <t>USL DUNKERQUE</t>
  </si>
  <si>
    <t>PAU FC</t>
  </si>
  <si>
    <t>PAU FC.</t>
  </si>
  <si>
    <t>tablo vert " réparé"</t>
  </si>
  <si>
    <t xml:space="preserve">formule matricielle  a valider averc les 3 touches  Ctrl  Maj  Entrée  en simultané  </t>
  </si>
  <si>
    <t xml:space="preserve">a chaque cel jaune  puis dupliquer comme d'hab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</si>
</sst>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0" xfId="0" applyAlignment="1">
      <alignment horizontal="left"/>
    </xf>
    <xf numFmtId="0" fontId="0" fillId="0" borderId="11" xfId="0" applyBorder="1"/>
    <xf numFmtId="0" fontId="0" fillId="0" borderId="9" xfId="0" applyFont="1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6" xfId="0" applyBorder="1"/>
    <xf numFmtId="0" fontId="0" fillId="0" borderId="8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3" fillId="0" borderId="0" xfId="0" applyFont="1"/>
    <xf numFmtId="49" fontId="0" fillId="0" borderId="0" xfId="0" applyNumberFormat="1" applyAlignment="1">
      <alignment horizontal="left"/>
    </xf>
    <xf numFmtId="49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0" fillId="0" borderId="0" xfId="0" applyNumberFormat="1" applyProtection="1">
      <protection locked="0"/>
    </xf>
    <xf numFmtId="0" fontId="0" fillId="0" borderId="0" xfId="0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/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6" xfId="0" applyFill="1" applyBorder="1" applyAlignment="1">
      <alignment horizontal="center"/>
    </xf>
    <xf numFmtId="49" fontId="0" fillId="3" borderId="0" xfId="0" applyNumberFormat="1" applyFill="1"/>
    <xf numFmtId="0" fontId="0" fillId="3" borderId="2" xfId="0" applyFill="1" applyBorder="1"/>
    <xf numFmtId="0" fontId="0" fillId="3" borderId="7" xfId="0" applyFill="1" applyBorder="1"/>
    <xf numFmtId="0" fontId="0" fillId="3" borderId="6" xfId="0" applyFill="1" applyBorder="1"/>
    <xf numFmtId="0" fontId="0" fillId="3" borderId="8" xfId="0" applyFill="1" applyBorder="1" applyAlignment="1">
      <alignment horizontal="center"/>
    </xf>
    <xf numFmtId="0" fontId="0" fillId="3" borderId="9" xfId="0" applyFill="1" applyBorder="1"/>
    <xf numFmtId="0" fontId="0" fillId="4" borderId="2" xfId="0" applyFill="1" applyBorder="1"/>
    <xf numFmtId="0" fontId="0" fillId="4" borderId="7" xfId="0" applyFill="1" applyBorder="1"/>
    <xf numFmtId="0" fontId="0" fillId="4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AX453"/>
  <sheetViews>
    <sheetView tabSelected="1" topLeftCell="AE1" zoomScale="80" zoomScaleNormal="80" workbookViewId="0">
      <selection activeCell="AE5" sqref="AE5"/>
    </sheetView>
  </sheetViews>
  <sheetFormatPr baseColWidth="10" defaultRowHeight="14.5"/>
  <cols>
    <col min="1" max="2" width="10.7265625" customWidth="1"/>
    <col min="3" max="3" width="10.7265625" style="27" hidden="1" customWidth="1"/>
    <col min="4" max="4" width="25.26953125" bestFit="1" customWidth="1"/>
    <col min="5" max="6" width="3.7265625" customWidth="1"/>
    <col min="7" max="7" width="3.7265625" style="1" customWidth="1"/>
    <col min="8" max="8" width="25.26953125" bestFit="1" customWidth="1"/>
    <col min="9" max="9" width="10.7265625" style="27" hidden="1" customWidth="1"/>
    <col min="10" max="12" width="10.7265625" customWidth="1"/>
    <col min="13" max="13" width="10.7265625" style="27" hidden="1" customWidth="1"/>
    <col min="14" max="14" width="25.26953125" bestFit="1" customWidth="1"/>
    <col min="15" max="17" width="3.7265625" customWidth="1"/>
    <col min="18" max="18" width="25.26953125" bestFit="1" customWidth="1"/>
    <col min="19" max="19" width="10.7265625" style="27" hidden="1" customWidth="1"/>
    <col min="20" max="22" width="10.7265625" customWidth="1"/>
    <col min="23" max="23" width="10.7265625" style="27" hidden="1" customWidth="1"/>
    <col min="24" max="24" width="25.26953125" bestFit="1" customWidth="1"/>
    <col min="25" max="25" width="3.7265625" style="1" customWidth="1"/>
    <col min="26" max="26" width="3.7265625" customWidth="1"/>
    <col min="27" max="27" width="3.7265625" style="1" customWidth="1"/>
    <col min="28" max="28" width="25.26953125" bestFit="1" customWidth="1"/>
    <col min="29" max="29" width="0" style="27" hidden="1" customWidth="1"/>
    <col min="35" max="35" width="24.81640625" bestFit="1" customWidth="1"/>
    <col min="36" max="36" width="8.7265625" customWidth="1"/>
    <col min="37" max="37" width="10.1796875" bestFit="1" customWidth="1"/>
    <col min="38" max="40" width="8.7265625" customWidth="1"/>
    <col min="41" max="41" width="10.1796875" bestFit="1" customWidth="1"/>
    <col min="42" max="42" width="12.6328125" customWidth="1"/>
    <col min="43" max="43" width="13.26953125" customWidth="1"/>
    <col min="44" max="50" width="8.7265625" customWidth="1"/>
  </cols>
  <sheetData>
    <row r="2" spans="2:50">
      <c r="D2" s="38" t="s">
        <v>0</v>
      </c>
      <c r="E2" s="38"/>
      <c r="F2" s="38"/>
      <c r="G2" s="38"/>
      <c r="H2" s="38"/>
      <c r="J2" s="1"/>
      <c r="K2" s="1"/>
      <c r="L2" s="24"/>
      <c r="AI2" t="s">
        <v>103</v>
      </c>
      <c r="AK2" t="s">
        <v>104</v>
      </c>
    </row>
    <row r="3" spans="2:50">
      <c r="B3" s="2" t="s">
        <v>27</v>
      </c>
      <c r="AK3" t="s">
        <v>105</v>
      </c>
    </row>
    <row r="4" spans="2:50" ht="15" thickBot="1">
      <c r="D4" s="3"/>
      <c r="G4" s="24"/>
      <c r="Y4" s="24"/>
      <c r="AA4" s="24"/>
    </row>
    <row r="5" spans="2:50">
      <c r="B5" s="42" t="s">
        <v>57</v>
      </c>
      <c r="C5" s="27">
        <f t="shared" ref="C5:C13" si="0">IF(E5&lt;&gt;"",IF(E5&gt;G5,3,IF(E5=G5,1,IF(E5&lt;G5,0))),0)</f>
        <v>0</v>
      </c>
      <c r="D5" s="32" t="s">
        <v>1</v>
      </c>
      <c r="E5" s="36">
        <v>0</v>
      </c>
      <c r="F5" s="1" t="s">
        <v>30</v>
      </c>
      <c r="G5" s="34">
        <v>3</v>
      </c>
      <c r="H5" s="32" t="s">
        <v>51</v>
      </c>
      <c r="I5" s="27">
        <f t="shared" ref="I5:I13" si="1">IF(G5&lt;&gt;"",IF(E5&lt;G5,3,IF(E5=G5,1,IF(E5&gt;G5,0))),0)</f>
        <v>3</v>
      </c>
      <c r="K5" s="4"/>
      <c r="L5" s="42" t="s">
        <v>58</v>
      </c>
      <c r="M5" s="27">
        <f t="shared" ref="M5:M13" si="2">IF(O5&lt;&gt;"",IF(O5&gt;Q5,3,IF(O5=Q5,1,IF(O5&lt;Q5,0))),0)</f>
        <v>3</v>
      </c>
      <c r="N5" s="32" t="s">
        <v>16</v>
      </c>
      <c r="O5" s="34">
        <v>1</v>
      </c>
      <c r="P5" s="1" t="s">
        <v>30</v>
      </c>
      <c r="Q5" s="34">
        <v>0</v>
      </c>
      <c r="R5" s="32" t="s">
        <v>99</v>
      </c>
      <c r="S5" s="27">
        <f t="shared" ref="S5:S13" si="3">IF(Q5&lt;&gt;"",IF(O5&lt;Q5,3,IF(O5=Q5,1,IF(O5&gt;Q5,0))),0)</f>
        <v>0</v>
      </c>
      <c r="U5" s="4"/>
      <c r="V5" s="42" t="s">
        <v>59</v>
      </c>
      <c r="W5" s="27">
        <f t="shared" ref="W5:W13" si="4">IF(Y5&lt;&gt;"",IF(Y5&gt;AA5,3,IF(Y5=AA5,1,IF(Y5&lt;AA5,0))),0)</f>
        <v>3</v>
      </c>
      <c r="X5" s="32" t="s">
        <v>1</v>
      </c>
      <c r="Y5" s="34">
        <v>4</v>
      </c>
      <c r="Z5" s="1" t="s">
        <v>30</v>
      </c>
      <c r="AA5" s="34">
        <v>2</v>
      </c>
      <c r="AB5" s="32" t="s">
        <v>48</v>
      </c>
      <c r="AC5" s="27">
        <f t="shared" ref="AC5:AC13" si="5">IF(AA5&lt;&gt;"",IF(Y5&lt;AA5,3,IF(Y5=AA5,1,IF(Y5&gt;AA5,0))),0)</f>
        <v>0</v>
      </c>
      <c r="AG5" s="44"/>
      <c r="AH5" s="45" t="s">
        <v>31</v>
      </c>
      <c r="AI5" s="46" t="s">
        <v>32</v>
      </c>
      <c r="AJ5" s="46" t="s">
        <v>33</v>
      </c>
      <c r="AK5" s="46" t="s">
        <v>34</v>
      </c>
      <c r="AL5" s="46" t="s">
        <v>35</v>
      </c>
      <c r="AM5" s="46" t="s">
        <v>36</v>
      </c>
      <c r="AN5" s="46" t="s">
        <v>37</v>
      </c>
      <c r="AO5" s="46" t="s">
        <v>38</v>
      </c>
      <c r="AP5" s="46" t="s">
        <v>39</v>
      </c>
      <c r="AQ5" s="47" t="s">
        <v>40</v>
      </c>
      <c r="AR5" s="45" t="s">
        <v>46</v>
      </c>
      <c r="AS5" s="47" t="s">
        <v>47</v>
      </c>
      <c r="AT5" s="39" t="s">
        <v>45</v>
      </c>
      <c r="AU5" s="40"/>
      <c r="AV5" s="40"/>
      <c r="AW5" s="40"/>
      <c r="AX5" s="41"/>
    </row>
    <row r="6" spans="2:50">
      <c r="B6" s="42"/>
      <c r="C6" s="27">
        <f t="shared" si="0"/>
        <v>0</v>
      </c>
      <c r="D6" s="32" t="s">
        <v>50</v>
      </c>
      <c r="E6" s="36">
        <v>0</v>
      </c>
      <c r="F6" s="1" t="s">
        <v>30</v>
      </c>
      <c r="G6" s="34">
        <v>1</v>
      </c>
      <c r="H6" s="32" t="s">
        <v>53</v>
      </c>
      <c r="I6" s="27">
        <f t="shared" si="1"/>
        <v>3</v>
      </c>
      <c r="K6" s="4"/>
      <c r="L6" s="42"/>
      <c r="M6" s="27">
        <f t="shared" si="2"/>
        <v>0</v>
      </c>
      <c r="N6" s="32" t="s">
        <v>50</v>
      </c>
      <c r="O6" s="34">
        <v>0</v>
      </c>
      <c r="P6" s="1" t="s">
        <v>30</v>
      </c>
      <c r="Q6" s="34">
        <v>2</v>
      </c>
      <c r="R6" s="32" t="s">
        <v>95</v>
      </c>
      <c r="S6" s="27">
        <f t="shared" si="3"/>
        <v>3</v>
      </c>
      <c r="U6" s="4"/>
      <c r="V6" s="42"/>
      <c r="W6" s="27">
        <f t="shared" si="4"/>
        <v>0</v>
      </c>
      <c r="X6" s="32" t="s">
        <v>24</v>
      </c>
      <c r="Y6" s="34">
        <v>1</v>
      </c>
      <c r="Z6" s="1" t="s">
        <v>30</v>
      </c>
      <c r="AA6" s="34">
        <v>4</v>
      </c>
      <c r="AB6" s="32" t="s">
        <v>54</v>
      </c>
      <c r="AC6" s="27">
        <f t="shared" si="5"/>
        <v>3</v>
      </c>
      <c r="AG6" s="48">
        <f>AJ6*1000+AQ6*100+AO6*10</f>
        <v>15540</v>
      </c>
      <c r="AH6" s="49">
        <f>RANK(AG6,$AG$6:$AG$23,0)</f>
        <v>9</v>
      </c>
      <c r="AI6" s="50" t="s">
        <v>48</v>
      </c>
      <c r="AJ6" s="51">
        <f>3*AL6+AM6</f>
        <v>14</v>
      </c>
      <c r="AK6" s="51">
        <f>SUMPRODUCT((Eq_Dom=AI6)*(Eq_Dom_score&lt;&gt;""))+SUMPRODUCT((Eq_ext=AI6)*(Eq_ext_score&lt;&gt;""))</f>
        <v>11</v>
      </c>
      <c r="AL6" s="51">
        <f t="shared" ref="AL6:AL23" si="6">SUMPRODUCT((Eq_Dom=AI6)*(Eq_Dom_score&gt;Eq_ext_score))+SUMPRODUCT((Eq_ext=AI6)*(Eq_ext_score&gt;Eq_Dom_score))</f>
        <v>3</v>
      </c>
      <c r="AM6" s="51">
        <f t="shared" ref="AM6:AM23" si="7">SUMPRODUCT((Eq_Dom=AI6)*(Eq_Dom_score=Eq_ext_score)*(Eq_Dom_score&lt;&gt;""))+SUMPRODUCT((Eq_ext=AI6)*(Eq_ext_score=Eq_Dom_score)*(Eq_ext_score&lt;&gt;""))</f>
        <v>5</v>
      </c>
      <c r="AN6" s="51">
        <f t="shared" ref="AN6:AN23" si="8">SUMPRODUCT((Eq_Dom=AI6)*(Eq_Dom_score&lt;Eq_ext_score))+SUMPRODUCT((Eq_ext=AI6)*(Eq_ext_score&lt;Eq_Dom_score))</f>
        <v>3</v>
      </c>
      <c r="AO6" s="56">
        <f t="array" ref="AO6">SUMPRODUCT(IFERROR((Eq_Dom=AI6)*(Eq_Dom_score),""))+SUMPRODUCT(IFERROR((Eq_ext=AI6)*(Eq_ext_score),""))</f>
        <v>14</v>
      </c>
      <c r="AP6" s="56">
        <f t="array" ref="AP6">SUMPRODUCT(IFERROR((Eq_Dom=AJ6)*(Eq_ext_score),""))+SUMPRODUCT(IFERROR((Eq_ext=AJ6)*(Eq_Dom_score),""))</f>
        <v>0</v>
      </c>
      <c r="AQ6" s="57">
        <f>AO6-AP6</f>
        <v>14</v>
      </c>
      <c r="AR6" s="58">
        <f t="shared" ref="AR6:AR23" si="9">IFERROR(AO6/AK6,0)</f>
        <v>1.2727272727272727</v>
      </c>
      <c r="AS6" s="52">
        <f>IFERROR(AP6/AK6,0)</f>
        <v>0</v>
      </c>
      <c r="AT6" s="20"/>
      <c r="AU6" s="5"/>
      <c r="AV6" s="5"/>
      <c r="AW6" s="5"/>
      <c r="AX6" s="10"/>
    </row>
    <row r="7" spans="2:50">
      <c r="B7" s="42"/>
      <c r="C7" s="27">
        <f t="shared" si="0"/>
        <v>1</v>
      </c>
      <c r="D7" s="32" t="s">
        <v>93</v>
      </c>
      <c r="E7" s="36">
        <v>1</v>
      </c>
      <c r="F7" s="1" t="s">
        <v>30</v>
      </c>
      <c r="G7" s="34">
        <v>1</v>
      </c>
      <c r="H7" s="32" t="s">
        <v>101</v>
      </c>
      <c r="I7" s="27">
        <f t="shared" si="1"/>
        <v>1</v>
      </c>
      <c r="K7" s="4"/>
      <c r="L7" s="42"/>
      <c r="M7" s="27">
        <f t="shared" si="2"/>
        <v>1</v>
      </c>
      <c r="N7" s="32" t="s">
        <v>17</v>
      </c>
      <c r="O7" s="34">
        <v>1</v>
      </c>
      <c r="P7" s="1" t="s">
        <v>30</v>
      </c>
      <c r="Q7" s="34">
        <v>1</v>
      </c>
      <c r="R7" s="32" t="s">
        <v>97</v>
      </c>
      <c r="S7" s="27">
        <f t="shared" si="3"/>
        <v>1</v>
      </c>
      <c r="U7" s="4"/>
      <c r="V7" s="42"/>
      <c r="W7" s="27">
        <f t="shared" si="4"/>
        <v>3</v>
      </c>
      <c r="X7" s="32" t="s">
        <v>93</v>
      </c>
      <c r="Y7" s="34">
        <v>2</v>
      </c>
      <c r="Z7" s="1" t="s">
        <v>30</v>
      </c>
      <c r="AA7" s="34">
        <v>0</v>
      </c>
      <c r="AB7" s="32" t="s">
        <v>52</v>
      </c>
      <c r="AC7" s="27">
        <f t="shared" si="5"/>
        <v>0</v>
      </c>
      <c r="AG7" s="48">
        <f t="shared" ref="AG7:AG23" si="10">AJ7*1000+AQ7*100+AO7*10</f>
        <v>16650</v>
      </c>
      <c r="AH7" s="49">
        <f t="shared" ref="AH7:AH23" si="11">RANK(AG7,$AG$6:$AG$23,0)</f>
        <v>7</v>
      </c>
      <c r="AI7" s="51" t="s">
        <v>1</v>
      </c>
      <c r="AJ7" s="51">
        <f t="shared" ref="AJ7:AJ23" si="12">3*AL7+AM7</f>
        <v>15</v>
      </c>
      <c r="AK7" s="51">
        <f t="shared" ref="AK7:AK23" si="13">SUMPRODUCT((Eq_Dom=AI7)*(Eq_Dom_score&lt;&gt;""))+SUMPRODUCT((Eq_ext=AI7)*(Eq_ext_score&lt;&gt;""))</f>
        <v>12</v>
      </c>
      <c r="AL7" s="51">
        <f t="shared" si="6"/>
        <v>3</v>
      </c>
      <c r="AM7" s="51">
        <f t="shared" si="7"/>
        <v>6</v>
      </c>
      <c r="AN7" s="51">
        <f t="shared" si="8"/>
        <v>3</v>
      </c>
      <c r="AO7" s="51">
        <f t="array" ref="AO7">SUMPRODUCT(IFERROR((Eq_Dom=AI7)*(Eq_Dom_score),""))+SUMPRODUCT(IFERROR((Eq_ext=AI7)*(Eq_ext_score),""))</f>
        <v>15</v>
      </c>
      <c r="AP7" s="51">
        <f t="array" ref="AP7">SUMPRODUCT(IFERROR((Eq_Dom=AJ7)*(Eq_ext_score),""))+SUMPRODUCT(IFERROR((Eq_ext=AJ7)*(Eq_Dom_score),""))</f>
        <v>0</v>
      </c>
      <c r="AQ7" s="52">
        <f t="shared" ref="AQ7:AQ23" si="14">AO7-AP7</f>
        <v>15</v>
      </c>
      <c r="AR7" s="53">
        <f t="shared" si="9"/>
        <v>1.25</v>
      </c>
      <c r="AS7" s="52">
        <f t="shared" ref="AS7:AS23" si="15">IFERROR(AP7/AK7,0)</f>
        <v>0</v>
      </c>
      <c r="AT7" s="20"/>
      <c r="AU7" s="5"/>
      <c r="AV7" s="5"/>
      <c r="AW7" s="5"/>
      <c r="AX7" s="10"/>
    </row>
    <row r="8" spans="2:50">
      <c r="B8" s="42"/>
      <c r="C8" s="27">
        <f t="shared" si="0"/>
        <v>0</v>
      </c>
      <c r="D8" s="32" t="s">
        <v>6</v>
      </c>
      <c r="E8" s="36"/>
      <c r="F8" s="1" t="s">
        <v>30</v>
      </c>
      <c r="G8" s="34"/>
      <c r="H8" s="32" t="s">
        <v>49</v>
      </c>
      <c r="I8" s="27">
        <f t="shared" si="1"/>
        <v>0</v>
      </c>
      <c r="K8" s="4"/>
      <c r="L8" s="42"/>
      <c r="M8" s="27">
        <f t="shared" si="2"/>
        <v>3</v>
      </c>
      <c r="N8" s="32" t="s">
        <v>19</v>
      </c>
      <c r="O8" s="34">
        <v>2</v>
      </c>
      <c r="P8" s="1" t="s">
        <v>30</v>
      </c>
      <c r="Q8" s="34">
        <v>1</v>
      </c>
      <c r="R8" s="32" t="s">
        <v>98</v>
      </c>
      <c r="S8" s="27">
        <f t="shared" si="3"/>
        <v>0</v>
      </c>
      <c r="U8" s="4"/>
      <c r="V8" s="42"/>
      <c r="W8" s="27">
        <f t="shared" si="4"/>
        <v>3</v>
      </c>
      <c r="X8" s="32" t="s">
        <v>6</v>
      </c>
      <c r="Y8" s="34">
        <v>1</v>
      </c>
      <c r="Z8" s="1" t="s">
        <v>30</v>
      </c>
      <c r="AA8" s="34">
        <v>0</v>
      </c>
      <c r="AB8" s="32" t="s">
        <v>55</v>
      </c>
      <c r="AC8" s="27">
        <f t="shared" si="5"/>
        <v>0</v>
      </c>
      <c r="AG8" s="48">
        <f t="shared" si="10"/>
        <v>0</v>
      </c>
      <c r="AH8" s="49">
        <f t="shared" si="11"/>
        <v>18</v>
      </c>
      <c r="AI8" s="50" t="s">
        <v>49</v>
      </c>
      <c r="AJ8" s="51">
        <f t="shared" si="12"/>
        <v>0</v>
      </c>
      <c r="AK8" s="51">
        <f t="shared" si="13"/>
        <v>0</v>
      </c>
      <c r="AL8" s="51">
        <f t="shared" si="6"/>
        <v>0</v>
      </c>
      <c r="AM8" s="51">
        <f t="shared" si="7"/>
        <v>0</v>
      </c>
      <c r="AN8" s="51">
        <f t="shared" si="8"/>
        <v>0</v>
      </c>
      <c r="AO8" s="51">
        <f t="array" ref="AO8">SUMPRODUCT(IFERROR((Eq_Dom=AI8)*(Eq_Dom_score),""))+SUMPRODUCT(IFERROR((Eq_ext=AI8)*(Eq_ext_score),""))</f>
        <v>0</v>
      </c>
      <c r="AP8" s="51">
        <f t="array" ref="AP8">SUMPRODUCT(IFERROR((Eq_Dom=AJ8)*(Eq_ext_score),""))+SUMPRODUCT(IFERROR((Eq_ext=AJ8)*(Eq_Dom_score),""))</f>
        <v>0</v>
      </c>
      <c r="AQ8" s="52">
        <f t="shared" si="14"/>
        <v>0</v>
      </c>
      <c r="AR8" s="53">
        <f t="shared" si="9"/>
        <v>0</v>
      </c>
      <c r="AS8" s="52">
        <f t="shared" si="15"/>
        <v>0</v>
      </c>
      <c r="AT8" s="20"/>
      <c r="AU8" s="5"/>
      <c r="AV8" s="5"/>
      <c r="AW8" s="5"/>
      <c r="AX8" s="10"/>
    </row>
    <row r="9" spans="2:50">
      <c r="B9" s="42"/>
      <c r="C9" s="27">
        <f t="shared" si="0"/>
        <v>3</v>
      </c>
      <c r="D9" s="32" t="s">
        <v>7</v>
      </c>
      <c r="E9" s="36">
        <v>1</v>
      </c>
      <c r="F9" s="1" t="s">
        <v>30</v>
      </c>
      <c r="G9" s="34">
        <v>0</v>
      </c>
      <c r="H9" s="32" t="s">
        <v>56</v>
      </c>
      <c r="I9" s="27">
        <f t="shared" si="1"/>
        <v>0</v>
      </c>
      <c r="K9" s="4"/>
      <c r="L9" s="42"/>
      <c r="M9" s="27">
        <f t="shared" si="2"/>
        <v>3</v>
      </c>
      <c r="N9" s="32" t="s">
        <v>20</v>
      </c>
      <c r="O9" s="34">
        <v>2</v>
      </c>
      <c r="P9" s="1" t="s">
        <v>30</v>
      </c>
      <c r="Q9" s="34">
        <v>1</v>
      </c>
      <c r="R9" s="32" t="s">
        <v>101</v>
      </c>
      <c r="S9" s="27">
        <f t="shared" si="3"/>
        <v>0</v>
      </c>
      <c r="U9" s="4"/>
      <c r="V9" s="42"/>
      <c r="W9" s="27">
        <f t="shared" si="4"/>
        <v>0</v>
      </c>
      <c r="X9" s="32" t="s">
        <v>7</v>
      </c>
      <c r="Y9" s="34">
        <v>0</v>
      </c>
      <c r="Z9" s="1" t="s">
        <v>30</v>
      </c>
      <c r="AA9" s="34">
        <v>1</v>
      </c>
      <c r="AB9" s="32" t="s">
        <v>51</v>
      </c>
      <c r="AC9" s="27">
        <f t="shared" si="5"/>
        <v>3</v>
      </c>
      <c r="AG9" s="48">
        <f t="shared" si="10"/>
        <v>24530</v>
      </c>
      <c r="AH9" s="49">
        <f t="shared" si="11"/>
        <v>3</v>
      </c>
      <c r="AI9" s="51" t="s">
        <v>50</v>
      </c>
      <c r="AJ9" s="51">
        <f t="shared" si="12"/>
        <v>22</v>
      </c>
      <c r="AK9" s="51">
        <f t="shared" si="13"/>
        <v>20</v>
      </c>
      <c r="AL9" s="51">
        <f t="shared" si="6"/>
        <v>5</v>
      </c>
      <c r="AM9" s="51">
        <f t="shared" si="7"/>
        <v>7</v>
      </c>
      <c r="AN9" s="51">
        <f t="shared" si="8"/>
        <v>8</v>
      </c>
      <c r="AO9" s="51">
        <f t="array" ref="AO9">SUMPRODUCT(IFERROR((Eq_Dom=AI9)*(Eq_Dom_score),""))+SUMPRODUCT(IFERROR((Eq_ext=AI9)*(Eq_ext_score),""))</f>
        <v>23</v>
      </c>
      <c r="AP9" s="51">
        <f t="array" ref="AP9">SUMPRODUCT(IFERROR((Eq_Dom=AJ9)*(Eq_ext_score),""))+SUMPRODUCT(IFERROR((Eq_ext=AJ9)*(Eq_Dom_score),""))</f>
        <v>0</v>
      </c>
      <c r="AQ9" s="52">
        <f t="shared" si="14"/>
        <v>23</v>
      </c>
      <c r="AR9" s="53">
        <f t="shared" si="9"/>
        <v>1.1499999999999999</v>
      </c>
      <c r="AS9" s="52">
        <f t="shared" si="15"/>
        <v>0</v>
      </c>
      <c r="AT9" s="20"/>
      <c r="AU9" s="5"/>
      <c r="AV9" s="5"/>
      <c r="AW9" s="5"/>
      <c r="AX9" s="10"/>
    </row>
    <row r="10" spans="2:50">
      <c r="B10" s="42"/>
      <c r="C10" s="27">
        <f t="shared" si="0"/>
        <v>0</v>
      </c>
      <c r="D10" s="32" t="s">
        <v>9</v>
      </c>
      <c r="E10" s="36">
        <v>0</v>
      </c>
      <c r="F10" s="1" t="s">
        <v>30</v>
      </c>
      <c r="G10" s="34">
        <v>1</v>
      </c>
      <c r="H10" s="32" t="s">
        <v>55</v>
      </c>
      <c r="I10" s="27">
        <f t="shared" si="1"/>
        <v>3</v>
      </c>
      <c r="K10" s="4"/>
      <c r="L10" s="42"/>
      <c r="M10" s="27">
        <f t="shared" si="2"/>
        <v>0</v>
      </c>
      <c r="N10" s="32" t="s">
        <v>29</v>
      </c>
      <c r="O10" s="34"/>
      <c r="P10" s="1" t="s">
        <v>30</v>
      </c>
      <c r="Q10" s="34"/>
      <c r="R10" s="32" t="s">
        <v>96</v>
      </c>
      <c r="S10" s="27">
        <f t="shared" si="3"/>
        <v>0</v>
      </c>
      <c r="U10" s="4"/>
      <c r="V10" s="42"/>
      <c r="W10" s="27">
        <f t="shared" si="4"/>
        <v>1</v>
      </c>
      <c r="X10" s="32" t="s">
        <v>9</v>
      </c>
      <c r="Y10" s="34">
        <v>0</v>
      </c>
      <c r="Z10" s="1" t="s">
        <v>30</v>
      </c>
      <c r="AA10" s="34">
        <v>0</v>
      </c>
      <c r="AB10" s="32" t="s">
        <v>50</v>
      </c>
      <c r="AC10" s="27">
        <f t="shared" si="5"/>
        <v>1</v>
      </c>
      <c r="AG10" s="48">
        <f t="shared" si="10"/>
        <v>25540</v>
      </c>
      <c r="AH10" s="49">
        <f t="shared" si="11"/>
        <v>2</v>
      </c>
      <c r="AI10" s="50" t="s">
        <v>51</v>
      </c>
      <c r="AJ10" s="51">
        <f t="shared" si="12"/>
        <v>24</v>
      </c>
      <c r="AK10" s="51">
        <f t="shared" si="13"/>
        <v>11</v>
      </c>
      <c r="AL10" s="51">
        <f t="shared" si="6"/>
        <v>7</v>
      </c>
      <c r="AM10" s="51">
        <f t="shared" si="7"/>
        <v>3</v>
      </c>
      <c r="AN10" s="51">
        <f t="shared" si="8"/>
        <v>1</v>
      </c>
      <c r="AO10" s="51">
        <f t="array" ref="AO10">SUMPRODUCT(IFERROR((Eq_Dom=AI10)*(Eq_Dom_score),""))+SUMPRODUCT(IFERROR((Eq_ext=AI10)*(Eq_ext_score),""))</f>
        <v>14</v>
      </c>
      <c r="AP10" s="51">
        <f t="array" ref="AP10">SUMPRODUCT(IFERROR((Eq_Dom=AJ10)*(Eq_ext_score),""))+SUMPRODUCT(IFERROR((Eq_ext=AJ10)*(Eq_Dom_score),""))</f>
        <v>0</v>
      </c>
      <c r="AQ10" s="52">
        <f t="shared" si="14"/>
        <v>14</v>
      </c>
      <c r="AR10" s="53">
        <f t="shared" si="9"/>
        <v>1.2727272727272727</v>
      </c>
      <c r="AS10" s="52">
        <f t="shared" si="15"/>
        <v>0</v>
      </c>
      <c r="AT10" s="20"/>
      <c r="AU10" s="5"/>
      <c r="AV10" s="5"/>
      <c r="AW10" s="5"/>
      <c r="AX10" s="10"/>
    </row>
    <row r="11" spans="2:50">
      <c r="B11" s="42"/>
      <c r="C11" s="27">
        <f t="shared" si="0"/>
        <v>0</v>
      </c>
      <c r="D11" s="32" t="s">
        <v>11</v>
      </c>
      <c r="E11" s="36">
        <v>0</v>
      </c>
      <c r="F11" s="1" t="s">
        <v>30</v>
      </c>
      <c r="G11" s="34">
        <v>5</v>
      </c>
      <c r="H11" s="32" t="s">
        <v>54</v>
      </c>
      <c r="I11" s="27">
        <f t="shared" si="1"/>
        <v>3</v>
      </c>
      <c r="K11" s="4"/>
      <c r="L11" s="42"/>
      <c r="M11" s="27">
        <f t="shared" si="2"/>
        <v>0</v>
      </c>
      <c r="N11" s="32" t="s">
        <v>21</v>
      </c>
      <c r="O11" s="34">
        <v>1</v>
      </c>
      <c r="P11" s="1" t="s">
        <v>30</v>
      </c>
      <c r="Q11" s="34">
        <v>2</v>
      </c>
      <c r="R11" s="32" t="s">
        <v>93</v>
      </c>
      <c r="S11" s="27">
        <f t="shared" si="3"/>
        <v>3</v>
      </c>
      <c r="U11" s="4"/>
      <c r="V11" s="42"/>
      <c r="W11" s="27">
        <f t="shared" si="4"/>
        <v>3</v>
      </c>
      <c r="X11" s="32" t="s">
        <v>11</v>
      </c>
      <c r="Y11" s="34">
        <v>2</v>
      </c>
      <c r="Z11" s="1" t="s">
        <v>30</v>
      </c>
      <c r="AA11" s="34">
        <v>0</v>
      </c>
      <c r="AB11" s="32" t="s">
        <v>56</v>
      </c>
      <c r="AC11" s="27">
        <f t="shared" si="5"/>
        <v>0</v>
      </c>
      <c r="AG11" s="48">
        <f t="shared" si="10"/>
        <v>13100</v>
      </c>
      <c r="AH11" s="49">
        <f t="shared" si="11"/>
        <v>13</v>
      </c>
      <c r="AI11" s="50" t="s">
        <v>52</v>
      </c>
      <c r="AJ11" s="51">
        <f t="shared" si="12"/>
        <v>12</v>
      </c>
      <c r="AK11" s="51">
        <f t="shared" si="13"/>
        <v>10</v>
      </c>
      <c r="AL11" s="51">
        <f t="shared" si="6"/>
        <v>3</v>
      </c>
      <c r="AM11" s="51">
        <f t="shared" si="7"/>
        <v>3</v>
      </c>
      <c r="AN11" s="51">
        <f t="shared" si="8"/>
        <v>4</v>
      </c>
      <c r="AO11" s="51">
        <f t="array" ref="AO11">SUMPRODUCT(IFERROR((Eq_Dom=AI11)*(Eq_Dom_score),""))+SUMPRODUCT(IFERROR((Eq_ext=AI11)*(Eq_ext_score),""))</f>
        <v>10</v>
      </c>
      <c r="AP11" s="51">
        <f t="array" ref="AP11">SUMPRODUCT(IFERROR((Eq_Dom=AJ11)*(Eq_ext_score),""))+SUMPRODUCT(IFERROR((Eq_ext=AJ11)*(Eq_Dom_score),""))</f>
        <v>0</v>
      </c>
      <c r="AQ11" s="52">
        <f t="shared" si="14"/>
        <v>10</v>
      </c>
      <c r="AR11" s="53">
        <f t="shared" si="9"/>
        <v>1</v>
      </c>
      <c r="AS11" s="52">
        <f t="shared" si="15"/>
        <v>0</v>
      </c>
      <c r="AT11" s="20"/>
      <c r="AU11" s="5"/>
      <c r="AV11" s="5"/>
      <c r="AW11" s="5"/>
      <c r="AX11" s="10"/>
    </row>
    <row r="12" spans="2:50">
      <c r="B12" s="42"/>
      <c r="C12" s="27">
        <f t="shared" si="0"/>
        <v>3</v>
      </c>
      <c r="D12" s="32" t="s">
        <v>13</v>
      </c>
      <c r="E12" s="36">
        <v>3</v>
      </c>
      <c r="F12" s="1" t="s">
        <v>30</v>
      </c>
      <c r="G12" s="34">
        <v>2</v>
      </c>
      <c r="H12" s="32" t="s">
        <v>52</v>
      </c>
      <c r="I12" s="27">
        <f t="shared" si="1"/>
        <v>0</v>
      </c>
      <c r="K12" s="4"/>
      <c r="L12" s="42"/>
      <c r="M12" s="27">
        <f t="shared" si="2"/>
        <v>1</v>
      </c>
      <c r="N12" s="32" t="s">
        <v>22</v>
      </c>
      <c r="O12" s="34">
        <v>1</v>
      </c>
      <c r="P12" s="1" t="s">
        <v>30</v>
      </c>
      <c r="Q12" s="34">
        <v>1</v>
      </c>
      <c r="R12" s="32" t="s">
        <v>94</v>
      </c>
      <c r="S12" s="27">
        <f t="shared" si="3"/>
        <v>1</v>
      </c>
      <c r="U12" s="4"/>
      <c r="V12" s="42"/>
      <c r="W12" s="27">
        <f t="shared" si="4"/>
        <v>0</v>
      </c>
      <c r="X12" s="32" t="s">
        <v>13</v>
      </c>
      <c r="Y12" s="34"/>
      <c r="Z12" s="1" t="s">
        <v>30</v>
      </c>
      <c r="AA12" s="34"/>
      <c r="AB12" s="32" t="s">
        <v>49</v>
      </c>
      <c r="AC12" s="27">
        <f t="shared" si="5"/>
        <v>0</v>
      </c>
      <c r="AG12" s="48">
        <f t="shared" si="10"/>
        <v>12880</v>
      </c>
      <c r="AH12" s="49">
        <f t="shared" si="11"/>
        <v>14</v>
      </c>
      <c r="AI12" s="51" t="s">
        <v>53</v>
      </c>
      <c r="AJ12" s="51">
        <f t="shared" si="12"/>
        <v>12</v>
      </c>
      <c r="AK12" s="51">
        <f t="shared" si="13"/>
        <v>10</v>
      </c>
      <c r="AL12" s="51">
        <f t="shared" si="6"/>
        <v>3</v>
      </c>
      <c r="AM12" s="51">
        <f t="shared" si="7"/>
        <v>3</v>
      </c>
      <c r="AN12" s="51">
        <f t="shared" si="8"/>
        <v>4</v>
      </c>
      <c r="AO12" s="51">
        <f t="array" ref="AO12">SUMPRODUCT(IFERROR((Eq_Dom=AI12)*(Eq_Dom_score),""))+SUMPRODUCT(IFERROR((Eq_ext=AI12)*(Eq_ext_score),""))</f>
        <v>8</v>
      </c>
      <c r="AP12" s="51">
        <f t="array" ref="AP12">SUMPRODUCT(IFERROR((Eq_Dom=AJ12)*(Eq_ext_score),""))+SUMPRODUCT(IFERROR((Eq_ext=AJ12)*(Eq_Dom_score),""))</f>
        <v>0</v>
      </c>
      <c r="AQ12" s="52">
        <f t="shared" si="14"/>
        <v>8</v>
      </c>
      <c r="AR12" s="53">
        <f t="shared" si="9"/>
        <v>0.8</v>
      </c>
      <c r="AS12" s="52">
        <f t="shared" si="15"/>
        <v>0</v>
      </c>
      <c r="AT12" s="20"/>
      <c r="AU12" s="5"/>
      <c r="AV12" s="5"/>
      <c r="AW12" s="5"/>
      <c r="AX12" s="10"/>
    </row>
    <row r="13" spans="2:50">
      <c r="B13" s="42"/>
      <c r="C13" s="27">
        <f t="shared" si="0"/>
        <v>0</v>
      </c>
      <c r="D13" s="32" t="s">
        <v>15</v>
      </c>
      <c r="E13" s="36">
        <v>0</v>
      </c>
      <c r="F13" s="1" t="s">
        <v>30</v>
      </c>
      <c r="G13" s="34">
        <v>1</v>
      </c>
      <c r="H13" s="32" t="s">
        <v>48</v>
      </c>
      <c r="I13" s="27">
        <f t="shared" si="1"/>
        <v>3</v>
      </c>
      <c r="K13" s="4"/>
      <c r="L13" s="42"/>
      <c r="M13" s="27">
        <f t="shared" si="2"/>
        <v>1</v>
      </c>
      <c r="N13" s="32" t="s">
        <v>23</v>
      </c>
      <c r="O13" s="34">
        <v>1</v>
      </c>
      <c r="P13" s="1" t="s">
        <v>30</v>
      </c>
      <c r="Q13" s="34">
        <v>1</v>
      </c>
      <c r="R13" s="32" t="s">
        <v>100</v>
      </c>
      <c r="S13" s="27">
        <f t="shared" si="3"/>
        <v>1</v>
      </c>
      <c r="U13" s="4"/>
      <c r="V13" s="42"/>
      <c r="W13" s="27">
        <f t="shared" si="4"/>
        <v>3</v>
      </c>
      <c r="X13" s="32" t="s">
        <v>15</v>
      </c>
      <c r="Y13" s="34">
        <v>1</v>
      </c>
      <c r="Z13" s="1" t="s">
        <v>30</v>
      </c>
      <c r="AA13" s="34">
        <v>0</v>
      </c>
      <c r="AB13" s="32" t="s">
        <v>53</v>
      </c>
      <c r="AC13" s="27">
        <f t="shared" si="5"/>
        <v>0</v>
      </c>
      <c r="AG13" s="48">
        <f t="shared" si="10"/>
        <v>14760</v>
      </c>
      <c r="AH13" s="49">
        <f t="shared" si="11"/>
        <v>10</v>
      </c>
      <c r="AI13" s="51" t="s">
        <v>24</v>
      </c>
      <c r="AJ13" s="51">
        <f t="shared" si="12"/>
        <v>13</v>
      </c>
      <c r="AK13" s="51">
        <f t="shared" si="13"/>
        <v>10</v>
      </c>
      <c r="AL13" s="51">
        <f t="shared" si="6"/>
        <v>3</v>
      </c>
      <c r="AM13" s="51">
        <f t="shared" si="7"/>
        <v>4</v>
      </c>
      <c r="AN13" s="51">
        <f t="shared" si="8"/>
        <v>3</v>
      </c>
      <c r="AO13" s="51">
        <f t="array" ref="AO13">SUMPRODUCT(IFERROR((Eq_Dom=AI13)*(Eq_Dom_score),""))+SUMPRODUCT(IFERROR((Eq_ext=AI13)*(Eq_ext_score),""))</f>
        <v>16</v>
      </c>
      <c r="AP13" s="51">
        <f t="array" ref="AP13">SUMPRODUCT(IFERROR((Eq_Dom=AJ13)*(Eq_ext_score),""))+SUMPRODUCT(IFERROR((Eq_ext=AJ13)*(Eq_Dom_score),""))</f>
        <v>0</v>
      </c>
      <c r="AQ13" s="52">
        <f t="shared" si="14"/>
        <v>16</v>
      </c>
      <c r="AR13" s="53">
        <f t="shared" si="9"/>
        <v>1.6</v>
      </c>
      <c r="AS13" s="52">
        <f t="shared" si="15"/>
        <v>0</v>
      </c>
      <c r="AT13" s="20"/>
      <c r="AU13" s="5"/>
      <c r="AV13" s="5"/>
      <c r="AW13" s="5"/>
      <c r="AX13" s="10"/>
    </row>
    <row r="14" spans="2:50">
      <c r="D14" s="32"/>
      <c r="E14" s="37"/>
      <c r="G14" s="34"/>
      <c r="H14" s="32"/>
      <c r="K14" s="4"/>
      <c r="L14" s="29"/>
      <c r="N14" s="32"/>
      <c r="O14" s="35"/>
      <c r="Q14" s="34"/>
      <c r="R14" s="32"/>
      <c r="U14" s="4"/>
      <c r="V14" s="29"/>
      <c r="X14" s="32"/>
      <c r="Y14" s="34"/>
      <c r="AA14" s="34"/>
      <c r="AB14" s="32"/>
      <c r="AG14" s="48">
        <f t="shared" si="10"/>
        <v>35750</v>
      </c>
      <c r="AH14" s="49">
        <f t="shared" si="11"/>
        <v>1</v>
      </c>
      <c r="AI14" s="50" t="s">
        <v>93</v>
      </c>
      <c r="AJ14" s="51">
        <f t="shared" si="12"/>
        <v>33</v>
      </c>
      <c r="AK14" s="51">
        <f t="shared" si="13"/>
        <v>20</v>
      </c>
      <c r="AL14" s="51">
        <f t="shared" si="6"/>
        <v>8</v>
      </c>
      <c r="AM14" s="51">
        <f t="shared" si="7"/>
        <v>9</v>
      </c>
      <c r="AN14" s="51">
        <f t="shared" si="8"/>
        <v>3</v>
      </c>
      <c r="AO14" s="51">
        <f t="array" ref="AO14">SUMPRODUCT(IFERROR((Eq_Dom=AI14)*(Eq_Dom_score),""))+SUMPRODUCT(IFERROR((Eq_ext=AI14)*(Eq_ext_score),""))</f>
        <v>25</v>
      </c>
      <c r="AP14" s="51">
        <f t="array" ref="AP14">SUMPRODUCT(IFERROR((Eq_Dom=AJ14)*(Eq_ext_score),""))+SUMPRODUCT(IFERROR((Eq_ext=AJ14)*(Eq_Dom_score),""))</f>
        <v>0</v>
      </c>
      <c r="AQ14" s="52">
        <f t="shared" si="14"/>
        <v>25</v>
      </c>
      <c r="AR14" s="53">
        <f t="shared" si="9"/>
        <v>1.25</v>
      </c>
      <c r="AS14" s="52">
        <f t="shared" si="15"/>
        <v>0</v>
      </c>
      <c r="AT14" s="20"/>
      <c r="AU14" s="5"/>
      <c r="AV14" s="5"/>
      <c r="AW14" s="5"/>
      <c r="AX14" s="10"/>
    </row>
    <row r="15" spans="2:50">
      <c r="B15" s="42" t="s">
        <v>60</v>
      </c>
      <c r="C15" s="27">
        <f t="shared" ref="C15:C23" si="16">IF(E15&lt;&gt;"",IF(E15&gt;G15,3,IF(E15=G15,1,IF(E15&lt;G15,0))),0)</f>
        <v>1</v>
      </c>
      <c r="D15" s="32" t="s">
        <v>16</v>
      </c>
      <c r="E15" s="36">
        <v>1</v>
      </c>
      <c r="F15" s="1" t="s">
        <v>30</v>
      </c>
      <c r="G15" s="34">
        <v>1</v>
      </c>
      <c r="H15" s="32" t="s">
        <v>97</v>
      </c>
      <c r="I15" s="27">
        <f t="shared" ref="I15:I23" si="17">IF(G15&lt;&gt;"",IF(E15&lt;G15,3,IF(E15=G15,1,IF(E15&gt;G15,0))),0)</f>
        <v>1</v>
      </c>
      <c r="K15" s="4"/>
      <c r="L15" s="42" t="s">
        <v>61</v>
      </c>
      <c r="M15" s="27">
        <f t="shared" ref="M15:M23" si="18">IF(O15&lt;&gt;"",IF(O15&gt;Q15,3,IF(O15=Q15,1,IF(O15&lt;Q15,0))),0)</f>
        <v>3</v>
      </c>
      <c r="N15" s="32" t="s">
        <v>1</v>
      </c>
      <c r="O15" s="34">
        <v>1</v>
      </c>
      <c r="P15" s="1" t="s">
        <v>30</v>
      </c>
      <c r="Q15" s="34">
        <v>0</v>
      </c>
      <c r="R15" s="32" t="s">
        <v>95</v>
      </c>
      <c r="S15" s="27">
        <f t="shared" ref="S15:S23" si="19">IF(Q15&lt;&gt;"",IF(O15&lt;Q15,3,IF(O15=Q15,1,IF(O15&gt;Q15,0))),0)</f>
        <v>0</v>
      </c>
      <c r="U15" s="4"/>
      <c r="V15" s="42" t="s">
        <v>62</v>
      </c>
      <c r="W15" s="27">
        <f t="shared" ref="W15:W23" si="20">IF(Y15&lt;&gt;"",IF(Y15&gt;AA15,3,IF(Y15=AA15,1,IF(Y15&lt;AA15,0))),0)</f>
        <v>1</v>
      </c>
      <c r="X15" s="32" t="s">
        <v>16</v>
      </c>
      <c r="Y15" s="34">
        <v>0</v>
      </c>
      <c r="Z15" s="1" t="s">
        <v>30</v>
      </c>
      <c r="AA15" s="34">
        <v>0</v>
      </c>
      <c r="AB15" s="32" t="s">
        <v>100</v>
      </c>
      <c r="AC15" s="27">
        <f t="shared" ref="AC15:AC23" si="21">IF(AA15&lt;&gt;"",IF(Y15&lt;AA15,3,IF(Y15=AA15,1,IF(Y15&gt;AA15,0))),0)</f>
        <v>1</v>
      </c>
      <c r="AG15" s="48">
        <f t="shared" si="10"/>
        <v>17100</v>
      </c>
      <c r="AH15" s="49">
        <f t="shared" si="11"/>
        <v>6</v>
      </c>
      <c r="AI15" s="51" t="s">
        <v>6</v>
      </c>
      <c r="AJ15" s="51">
        <f t="shared" si="12"/>
        <v>16</v>
      </c>
      <c r="AK15" s="51">
        <f t="shared" si="13"/>
        <v>11</v>
      </c>
      <c r="AL15" s="51">
        <f t="shared" si="6"/>
        <v>4</v>
      </c>
      <c r="AM15" s="51">
        <f t="shared" si="7"/>
        <v>4</v>
      </c>
      <c r="AN15" s="51">
        <f t="shared" si="8"/>
        <v>3</v>
      </c>
      <c r="AO15" s="51">
        <f t="array" ref="AO15">SUMPRODUCT(IFERROR((Eq_Dom=AI15)*(Eq_Dom_score),""))+SUMPRODUCT(IFERROR((Eq_ext=AI15)*(Eq_ext_score),""))</f>
        <v>10</v>
      </c>
      <c r="AP15" s="51">
        <f t="array" ref="AP15">SUMPRODUCT(IFERROR((Eq_Dom=AJ15)*(Eq_ext_score),""))+SUMPRODUCT(IFERROR((Eq_ext=AJ15)*(Eq_Dom_score),""))</f>
        <v>0</v>
      </c>
      <c r="AQ15" s="52">
        <f t="shared" si="14"/>
        <v>10</v>
      </c>
      <c r="AR15" s="53">
        <f t="shared" si="9"/>
        <v>0.90909090909090906</v>
      </c>
      <c r="AS15" s="52">
        <f t="shared" si="15"/>
        <v>0</v>
      </c>
      <c r="AT15" s="20"/>
      <c r="AU15" s="5"/>
      <c r="AV15" s="5"/>
      <c r="AW15" s="5"/>
      <c r="AX15" s="10"/>
    </row>
    <row r="16" spans="2:50">
      <c r="B16" s="42"/>
      <c r="C16" s="27">
        <f t="shared" si="16"/>
        <v>0</v>
      </c>
      <c r="D16" s="32" t="s">
        <v>50</v>
      </c>
      <c r="E16" s="36">
        <v>0</v>
      </c>
      <c r="F16" s="1" t="s">
        <v>30</v>
      </c>
      <c r="G16" s="34">
        <v>1</v>
      </c>
      <c r="H16" s="32" t="s">
        <v>94</v>
      </c>
      <c r="I16" s="27">
        <f t="shared" si="17"/>
        <v>3</v>
      </c>
      <c r="K16" s="4"/>
      <c r="L16" s="42"/>
      <c r="M16" s="27">
        <f t="shared" si="18"/>
        <v>3</v>
      </c>
      <c r="N16" s="32" t="s">
        <v>24</v>
      </c>
      <c r="O16" s="34">
        <v>2</v>
      </c>
      <c r="P16" s="1" t="s">
        <v>30</v>
      </c>
      <c r="Q16" s="34">
        <v>0</v>
      </c>
      <c r="R16" s="32" t="s">
        <v>56</v>
      </c>
      <c r="S16" s="27">
        <f t="shared" si="19"/>
        <v>0</v>
      </c>
      <c r="U16" s="4"/>
      <c r="V16" s="42"/>
      <c r="W16" s="27">
        <f t="shared" si="20"/>
        <v>1</v>
      </c>
      <c r="X16" s="32" t="s">
        <v>50</v>
      </c>
      <c r="Y16" s="34">
        <v>2</v>
      </c>
      <c r="Z16" s="1" t="s">
        <v>30</v>
      </c>
      <c r="AA16" s="34">
        <v>2</v>
      </c>
      <c r="AB16" s="32" t="s">
        <v>96</v>
      </c>
      <c r="AC16" s="27">
        <f t="shared" si="21"/>
        <v>1</v>
      </c>
      <c r="AG16" s="48">
        <f t="shared" si="10"/>
        <v>23640</v>
      </c>
      <c r="AH16" s="49">
        <f t="shared" si="11"/>
        <v>4</v>
      </c>
      <c r="AI16" s="50" t="s">
        <v>54</v>
      </c>
      <c r="AJ16" s="51">
        <f t="shared" si="12"/>
        <v>21</v>
      </c>
      <c r="AK16" s="51">
        <f t="shared" si="13"/>
        <v>11</v>
      </c>
      <c r="AL16" s="51">
        <f t="shared" si="6"/>
        <v>6</v>
      </c>
      <c r="AM16" s="51">
        <f t="shared" si="7"/>
        <v>3</v>
      </c>
      <c r="AN16" s="51">
        <f t="shared" si="8"/>
        <v>2</v>
      </c>
      <c r="AO16" s="51">
        <f t="array" ref="AO16">SUMPRODUCT(IFERROR((Eq_Dom=AI16)*(Eq_Dom_score),""))+SUMPRODUCT(IFERROR((Eq_ext=AI16)*(Eq_ext_score),""))</f>
        <v>24</v>
      </c>
      <c r="AP16" s="51">
        <f t="array" ref="AP16">SUMPRODUCT(IFERROR((Eq_Dom=AJ16)*(Eq_ext_score),""))+SUMPRODUCT(IFERROR((Eq_ext=AJ16)*(Eq_Dom_score),""))</f>
        <v>0</v>
      </c>
      <c r="AQ16" s="52">
        <f t="shared" si="14"/>
        <v>24</v>
      </c>
      <c r="AR16" s="53">
        <f t="shared" si="9"/>
        <v>2.1818181818181817</v>
      </c>
      <c r="AS16" s="52">
        <f t="shared" si="15"/>
        <v>0</v>
      </c>
      <c r="AT16" s="20"/>
      <c r="AU16" s="5"/>
      <c r="AV16" s="5"/>
      <c r="AW16" s="5"/>
      <c r="AX16" s="10"/>
    </row>
    <row r="17" spans="2:50">
      <c r="B17" s="42"/>
      <c r="C17" s="27">
        <f t="shared" si="16"/>
        <v>3</v>
      </c>
      <c r="D17" s="32" t="s">
        <v>17</v>
      </c>
      <c r="E17" s="36">
        <v>2</v>
      </c>
      <c r="F17" s="1" t="s">
        <v>30</v>
      </c>
      <c r="G17" s="34">
        <v>1</v>
      </c>
      <c r="H17" s="32" t="s">
        <v>100</v>
      </c>
      <c r="I17" s="27">
        <f t="shared" si="17"/>
        <v>0</v>
      </c>
      <c r="K17" s="4"/>
      <c r="L17" s="42"/>
      <c r="M17" s="27">
        <f t="shared" si="18"/>
        <v>0</v>
      </c>
      <c r="N17" s="32" t="s">
        <v>93</v>
      </c>
      <c r="O17" s="34"/>
      <c r="P17" s="1" t="s">
        <v>30</v>
      </c>
      <c r="Q17" s="34"/>
      <c r="R17" s="32" t="s">
        <v>49</v>
      </c>
      <c r="S17" s="27">
        <f t="shared" si="19"/>
        <v>0</v>
      </c>
      <c r="U17" s="4"/>
      <c r="V17" s="42"/>
      <c r="W17" s="27">
        <f t="shared" si="20"/>
        <v>1</v>
      </c>
      <c r="X17" s="32" t="s">
        <v>17</v>
      </c>
      <c r="Y17" s="34">
        <v>0</v>
      </c>
      <c r="Z17" s="1" t="s">
        <v>30</v>
      </c>
      <c r="AA17" s="34">
        <v>0</v>
      </c>
      <c r="AB17" s="32" t="s">
        <v>93</v>
      </c>
      <c r="AC17" s="27">
        <f t="shared" si="21"/>
        <v>1</v>
      </c>
      <c r="AG17" s="48">
        <f t="shared" si="10"/>
        <v>11990</v>
      </c>
      <c r="AH17" s="49">
        <f t="shared" si="11"/>
        <v>15</v>
      </c>
      <c r="AI17" s="50" t="s">
        <v>55</v>
      </c>
      <c r="AJ17" s="51">
        <f t="shared" si="12"/>
        <v>11</v>
      </c>
      <c r="AK17" s="51">
        <f t="shared" si="13"/>
        <v>12</v>
      </c>
      <c r="AL17" s="51">
        <f t="shared" si="6"/>
        <v>2</v>
      </c>
      <c r="AM17" s="51">
        <f t="shared" si="7"/>
        <v>5</v>
      </c>
      <c r="AN17" s="51">
        <f t="shared" si="8"/>
        <v>5</v>
      </c>
      <c r="AO17" s="51">
        <f t="array" ref="AO17">SUMPRODUCT(IFERROR((Eq_Dom=AI17)*(Eq_Dom_score),""))+SUMPRODUCT(IFERROR((Eq_ext=AI17)*(Eq_ext_score),""))</f>
        <v>9</v>
      </c>
      <c r="AP17" s="51">
        <f t="array" ref="AP17">SUMPRODUCT(IFERROR((Eq_Dom=AJ17)*(Eq_ext_score),""))+SUMPRODUCT(IFERROR((Eq_ext=AJ17)*(Eq_Dom_score),""))</f>
        <v>0</v>
      </c>
      <c r="AQ17" s="52">
        <f t="shared" si="14"/>
        <v>9</v>
      </c>
      <c r="AR17" s="53">
        <f t="shared" si="9"/>
        <v>0.75</v>
      </c>
      <c r="AS17" s="52">
        <f t="shared" si="15"/>
        <v>0</v>
      </c>
      <c r="AT17" s="20"/>
      <c r="AU17" s="5"/>
      <c r="AV17" s="5"/>
      <c r="AW17" s="5"/>
      <c r="AX17" s="10"/>
    </row>
    <row r="18" spans="2:50">
      <c r="B18" s="42"/>
      <c r="C18" s="27">
        <f t="shared" si="16"/>
        <v>1</v>
      </c>
      <c r="D18" s="32" t="s">
        <v>19</v>
      </c>
      <c r="E18" s="36">
        <v>1</v>
      </c>
      <c r="F18" s="1" t="s">
        <v>30</v>
      </c>
      <c r="G18" s="34">
        <v>1</v>
      </c>
      <c r="H18" s="32" t="s">
        <v>101</v>
      </c>
      <c r="I18" s="27">
        <f t="shared" si="17"/>
        <v>1</v>
      </c>
      <c r="K18" s="4"/>
      <c r="L18" s="42"/>
      <c r="M18" s="27">
        <f t="shared" si="18"/>
        <v>3</v>
      </c>
      <c r="N18" s="32" t="s">
        <v>6</v>
      </c>
      <c r="O18" s="34">
        <v>1</v>
      </c>
      <c r="P18" s="1" t="s">
        <v>30</v>
      </c>
      <c r="Q18" s="34">
        <v>0</v>
      </c>
      <c r="R18" s="32" t="s">
        <v>50</v>
      </c>
      <c r="S18" s="27">
        <f t="shared" si="19"/>
        <v>0</v>
      </c>
      <c r="U18" s="4"/>
      <c r="V18" s="42"/>
      <c r="W18" s="27">
        <f t="shared" si="20"/>
        <v>1</v>
      </c>
      <c r="X18" s="32" t="s">
        <v>20</v>
      </c>
      <c r="Y18" s="34">
        <v>1</v>
      </c>
      <c r="Z18" s="1" t="s">
        <v>30</v>
      </c>
      <c r="AA18" s="34">
        <v>1</v>
      </c>
      <c r="AB18" s="32" t="s">
        <v>52</v>
      </c>
      <c r="AC18" s="27">
        <f t="shared" si="21"/>
        <v>1</v>
      </c>
      <c r="AG18" s="48">
        <f t="shared" si="10"/>
        <v>11540</v>
      </c>
      <c r="AH18" s="49">
        <f t="shared" si="11"/>
        <v>16</v>
      </c>
      <c r="AI18" s="50" t="s">
        <v>56</v>
      </c>
      <c r="AJ18" s="51">
        <f t="shared" si="12"/>
        <v>10</v>
      </c>
      <c r="AK18" s="51">
        <f t="shared" si="13"/>
        <v>12</v>
      </c>
      <c r="AL18" s="51">
        <f t="shared" si="6"/>
        <v>2</v>
      </c>
      <c r="AM18" s="51">
        <f t="shared" si="7"/>
        <v>4</v>
      </c>
      <c r="AN18" s="51">
        <f t="shared" si="8"/>
        <v>6</v>
      </c>
      <c r="AO18" s="51">
        <f t="array" ref="AO18">SUMPRODUCT(IFERROR((Eq_Dom=AI18)*(Eq_Dom_score),""))+SUMPRODUCT(IFERROR((Eq_ext=AI18)*(Eq_ext_score),""))</f>
        <v>14</v>
      </c>
      <c r="AP18" s="51">
        <f t="array" ref="AP18">SUMPRODUCT(IFERROR((Eq_Dom=AJ18)*(Eq_ext_score),""))+SUMPRODUCT(IFERROR((Eq_ext=AJ18)*(Eq_Dom_score),""))</f>
        <v>0</v>
      </c>
      <c r="AQ18" s="52">
        <f t="shared" si="14"/>
        <v>14</v>
      </c>
      <c r="AR18" s="53">
        <f t="shared" si="9"/>
        <v>1.1666666666666667</v>
      </c>
      <c r="AS18" s="52">
        <f t="shared" si="15"/>
        <v>0</v>
      </c>
      <c r="AT18" s="20"/>
      <c r="AU18" s="5"/>
      <c r="AV18" s="5"/>
      <c r="AW18" s="5"/>
      <c r="AX18" s="10"/>
    </row>
    <row r="19" spans="2:50">
      <c r="B19" s="42"/>
      <c r="C19" s="27">
        <f t="shared" si="16"/>
        <v>1</v>
      </c>
      <c r="D19" s="32" t="s">
        <v>20</v>
      </c>
      <c r="E19" s="36">
        <v>0</v>
      </c>
      <c r="F19" s="1" t="s">
        <v>30</v>
      </c>
      <c r="G19" s="34">
        <v>0</v>
      </c>
      <c r="H19" s="32" t="s">
        <v>54</v>
      </c>
      <c r="I19" s="27">
        <f t="shared" si="17"/>
        <v>1</v>
      </c>
      <c r="K19" s="4"/>
      <c r="L19" s="42"/>
      <c r="M19" s="27">
        <f t="shared" si="18"/>
        <v>0</v>
      </c>
      <c r="N19" s="32" t="s">
        <v>21</v>
      </c>
      <c r="O19" s="34">
        <v>0</v>
      </c>
      <c r="P19" s="1" t="s">
        <v>30</v>
      </c>
      <c r="Q19" s="34">
        <v>1</v>
      </c>
      <c r="R19" s="32" t="s">
        <v>52</v>
      </c>
      <c r="S19" s="27">
        <f t="shared" si="19"/>
        <v>3</v>
      </c>
      <c r="U19" s="4"/>
      <c r="V19" s="42"/>
      <c r="W19" s="27">
        <f t="shared" si="20"/>
        <v>0</v>
      </c>
      <c r="X19" s="32" t="s">
        <v>29</v>
      </c>
      <c r="Y19" s="35"/>
      <c r="Z19" s="1" t="s">
        <v>30</v>
      </c>
      <c r="AA19" s="34"/>
      <c r="AB19" s="32" t="s">
        <v>101</v>
      </c>
      <c r="AC19" s="27">
        <f t="shared" si="21"/>
        <v>0</v>
      </c>
      <c r="AG19" s="48">
        <f t="shared" si="10"/>
        <v>18210</v>
      </c>
      <c r="AH19" s="49">
        <f t="shared" si="11"/>
        <v>5</v>
      </c>
      <c r="AI19" s="51" t="s">
        <v>7</v>
      </c>
      <c r="AJ19" s="51">
        <f t="shared" si="12"/>
        <v>17</v>
      </c>
      <c r="AK19" s="51">
        <f t="shared" si="13"/>
        <v>11</v>
      </c>
      <c r="AL19" s="51">
        <f t="shared" si="6"/>
        <v>4</v>
      </c>
      <c r="AM19" s="51">
        <f t="shared" si="7"/>
        <v>5</v>
      </c>
      <c r="AN19" s="51">
        <f t="shared" si="8"/>
        <v>2</v>
      </c>
      <c r="AO19" s="51">
        <f t="array" ref="AO19">SUMPRODUCT(IFERROR((Eq_Dom=AI19)*(Eq_Dom_score),""))+SUMPRODUCT(IFERROR((Eq_ext=AI19)*(Eq_ext_score),""))</f>
        <v>11</v>
      </c>
      <c r="AP19" s="51">
        <f t="array" ref="AP19">SUMPRODUCT(IFERROR((Eq_Dom=AJ19)*(Eq_ext_score),""))+SUMPRODUCT(IFERROR((Eq_ext=AJ19)*(Eq_Dom_score),""))</f>
        <v>0</v>
      </c>
      <c r="AQ19" s="52">
        <f t="shared" si="14"/>
        <v>11</v>
      </c>
      <c r="AR19" s="53">
        <f t="shared" si="9"/>
        <v>1</v>
      </c>
      <c r="AS19" s="52">
        <f t="shared" si="15"/>
        <v>0</v>
      </c>
      <c r="AT19" s="20"/>
      <c r="AU19" s="5"/>
      <c r="AV19" s="5"/>
      <c r="AW19" s="5"/>
      <c r="AX19" s="10"/>
    </row>
    <row r="20" spans="2:50">
      <c r="B20" s="42"/>
      <c r="C20" s="27">
        <f t="shared" si="16"/>
        <v>0</v>
      </c>
      <c r="D20" s="32" t="s">
        <v>29</v>
      </c>
      <c r="E20" s="37"/>
      <c r="F20" s="1" t="s">
        <v>30</v>
      </c>
      <c r="G20" s="35"/>
      <c r="H20" s="32" t="s">
        <v>98</v>
      </c>
      <c r="I20" s="27">
        <f t="shared" si="17"/>
        <v>0</v>
      </c>
      <c r="K20" s="4"/>
      <c r="L20" s="42"/>
      <c r="M20" s="27">
        <f t="shared" si="18"/>
        <v>1</v>
      </c>
      <c r="N20" s="32" t="s">
        <v>7</v>
      </c>
      <c r="O20" s="34">
        <v>1</v>
      </c>
      <c r="P20" s="1" t="s">
        <v>30</v>
      </c>
      <c r="Q20" s="34">
        <v>1</v>
      </c>
      <c r="R20" s="32" t="s">
        <v>48</v>
      </c>
      <c r="S20" s="27">
        <f t="shared" si="19"/>
        <v>1</v>
      </c>
      <c r="U20" s="4"/>
      <c r="V20" s="42"/>
      <c r="W20" s="27">
        <f t="shared" si="20"/>
        <v>3</v>
      </c>
      <c r="X20" s="32" t="s">
        <v>22</v>
      </c>
      <c r="Y20" s="34">
        <v>2</v>
      </c>
      <c r="Z20" s="1" t="s">
        <v>30</v>
      </c>
      <c r="AA20" s="34">
        <v>0</v>
      </c>
      <c r="AB20" s="32" t="s">
        <v>98</v>
      </c>
      <c r="AC20" s="27">
        <f t="shared" si="21"/>
        <v>0</v>
      </c>
      <c r="AG20" s="48">
        <f t="shared" si="10"/>
        <v>14320</v>
      </c>
      <c r="AH20" s="49">
        <f t="shared" si="11"/>
        <v>12</v>
      </c>
      <c r="AI20" s="51" t="s">
        <v>9</v>
      </c>
      <c r="AJ20" s="51">
        <f t="shared" si="12"/>
        <v>13</v>
      </c>
      <c r="AK20" s="51">
        <f t="shared" si="13"/>
        <v>10</v>
      </c>
      <c r="AL20" s="51">
        <f t="shared" si="6"/>
        <v>3</v>
      </c>
      <c r="AM20" s="51">
        <f t="shared" si="7"/>
        <v>4</v>
      </c>
      <c r="AN20" s="51">
        <f t="shared" si="8"/>
        <v>3</v>
      </c>
      <c r="AO20" s="51">
        <f t="array" ref="AO20">SUMPRODUCT(IFERROR((Eq_Dom=AI20)*(Eq_Dom_score),""))+SUMPRODUCT(IFERROR((Eq_ext=AI20)*(Eq_ext_score),""))</f>
        <v>12</v>
      </c>
      <c r="AP20" s="51">
        <f t="array" ref="AP20">SUMPRODUCT(IFERROR((Eq_Dom=AJ20)*(Eq_ext_score),""))+SUMPRODUCT(IFERROR((Eq_ext=AJ20)*(Eq_Dom_score),""))</f>
        <v>0</v>
      </c>
      <c r="AQ20" s="52">
        <f t="shared" si="14"/>
        <v>12</v>
      </c>
      <c r="AR20" s="53">
        <f t="shared" si="9"/>
        <v>1.2</v>
      </c>
      <c r="AS20" s="52">
        <f t="shared" si="15"/>
        <v>0</v>
      </c>
      <c r="AT20" s="20"/>
      <c r="AU20" s="5"/>
      <c r="AV20" s="5"/>
      <c r="AW20" s="5"/>
      <c r="AX20" s="10"/>
    </row>
    <row r="21" spans="2:50">
      <c r="B21" s="42"/>
      <c r="C21" s="27">
        <f t="shared" si="16"/>
        <v>3</v>
      </c>
      <c r="D21" s="32" t="s">
        <v>22</v>
      </c>
      <c r="E21" s="36">
        <v>1</v>
      </c>
      <c r="F21" s="1" t="s">
        <v>30</v>
      </c>
      <c r="G21" s="34">
        <v>0</v>
      </c>
      <c r="H21" s="32" t="s">
        <v>96</v>
      </c>
      <c r="I21" s="27">
        <f t="shared" si="17"/>
        <v>0</v>
      </c>
      <c r="K21" s="4"/>
      <c r="L21" s="42"/>
      <c r="M21" s="27">
        <f t="shared" si="18"/>
        <v>0</v>
      </c>
      <c r="N21" s="32" t="s">
        <v>9</v>
      </c>
      <c r="O21" s="34">
        <v>2</v>
      </c>
      <c r="P21" s="1" t="s">
        <v>30</v>
      </c>
      <c r="Q21" s="34">
        <v>3</v>
      </c>
      <c r="R21" s="32" t="s">
        <v>53</v>
      </c>
      <c r="S21" s="27">
        <f t="shared" si="19"/>
        <v>3</v>
      </c>
      <c r="U21" s="4"/>
      <c r="V21" s="42"/>
      <c r="W21" s="27">
        <f t="shared" si="20"/>
        <v>0</v>
      </c>
      <c r="X21" s="32" t="s">
        <v>23</v>
      </c>
      <c r="Y21" s="34">
        <v>2</v>
      </c>
      <c r="Z21" s="1" t="s">
        <v>30</v>
      </c>
      <c r="AA21" s="34">
        <v>3</v>
      </c>
      <c r="AB21" s="32" t="s">
        <v>54</v>
      </c>
      <c r="AC21" s="27">
        <f t="shared" si="21"/>
        <v>3</v>
      </c>
      <c r="AG21" s="48">
        <f t="shared" si="10"/>
        <v>16540</v>
      </c>
      <c r="AH21" s="49">
        <f t="shared" si="11"/>
        <v>8</v>
      </c>
      <c r="AI21" s="51" t="s">
        <v>11</v>
      </c>
      <c r="AJ21" s="51">
        <f t="shared" si="12"/>
        <v>15</v>
      </c>
      <c r="AK21" s="51">
        <f t="shared" si="13"/>
        <v>11</v>
      </c>
      <c r="AL21" s="51">
        <f t="shared" si="6"/>
        <v>4</v>
      </c>
      <c r="AM21" s="51">
        <f t="shared" si="7"/>
        <v>3</v>
      </c>
      <c r="AN21" s="51">
        <f t="shared" si="8"/>
        <v>4</v>
      </c>
      <c r="AO21" s="51">
        <f t="array" ref="AO21">SUMPRODUCT(IFERROR((Eq_Dom=AI21)*(Eq_Dom_score),""))+SUMPRODUCT(IFERROR((Eq_ext=AI21)*(Eq_ext_score),""))</f>
        <v>14</v>
      </c>
      <c r="AP21" s="51">
        <f t="array" ref="AP21">SUMPRODUCT(IFERROR((Eq_Dom=AJ21)*(Eq_ext_score),""))+SUMPRODUCT(IFERROR((Eq_ext=AJ21)*(Eq_Dom_score),""))</f>
        <v>0</v>
      </c>
      <c r="AQ21" s="52">
        <f t="shared" si="14"/>
        <v>14</v>
      </c>
      <c r="AR21" s="53">
        <f t="shared" si="9"/>
        <v>1.2727272727272727</v>
      </c>
      <c r="AS21" s="52">
        <f t="shared" si="15"/>
        <v>0</v>
      </c>
      <c r="AT21" s="20"/>
      <c r="AU21" s="5"/>
      <c r="AV21" s="5"/>
      <c r="AW21" s="5"/>
      <c r="AX21" s="10"/>
    </row>
    <row r="22" spans="2:50">
      <c r="B22" s="42"/>
      <c r="C22" s="27">
        <f t="shared" si="16"/>
        <v>0</v>
      </c>
      <c r="D22" s="32" t="s">
        <v>23</v>
      </c>
      <c r="E22" s="36">
        <v>1</v>
      </c>
      <c r="F22" s="1" t="s">
        <v>30</v>
      </c>
      <c r="G22" s="34">
        <v>3</v>
      </c>
      <c r="H22" s="32" t="s">
        <v>93</v>
      </c>
      <c r="I22" s="27">
        <f t="shared" si="17"/>
        <v>3</v>
      </c>
      <c r="K22" s="4"/>
      <c r="L22" s="42"/>
      <c r="M22" s="27">
        <f t="shared" si="18"/>
        <v>3</v>
      </c>
      <c r="N22" s="32" t="s">
        <v>11</v>
      </c>
      <c r="O22" s="34">
        <v>2</v>
      </c>
      <c r="P22" s="1" t="s">
        <v>30</v>
      </c>
      <c r="Q22" s="34">
        <v>0</v>
      </c>
      <c r="R22" s="32" t="s">
        <v>51</v>
      </c>
      <c r="S22" s="27">
        <f t="shared" si="19"/>
        <v>0</v>
      </c>
      <c r="U22" s="4"/>
      <c r="V22" s="42"/>
      <c r="W22" s="27">
        <f t="shared" si="20"/>
        <v>1</v>
      </c>
      <c r="X22" s="32" t="s">
        <v>9</v>
      </c>
      <c r="Y22" s="34">
        <v>1</v>
      </c>
      <c r="Z22" s="1" t="s">
        <v>30</v>
      </c>
      <c r="AA22" s="34">
        <v>1</v>
      </c>
      <c r="AB22" s="32" t="s">
        <v>94</v>
      </c>
      <c r="AC22" s="27">
        <f t="shared" si="21"/>
        <v>1</v>
      </c>
      <c r="AG22" s="48">
        <f t="shared" si="10"/>
        <v>14540</v>
      </c>
      <c r="AH22" s="49">
        <f t="shared" si="11"/>
        <v>11</v>
      </c>
      <c r="AI22" s="51" t="s">
        <v>13</v>
      </c>
      <c r="AJ22" s="51">
        <f t="shared" si="12"/>
        <v>13</v>
      </c>
      <c r="AK22" s="51">
        <f t="shared" si="13"/>
        <v>11</v>
      </c>
      <c r="AL22" s="51">
        <f t="shared" si="6"/>
        <v>3</v>
      </c>
      <c r="AM22" s="51">
        <f t="shared" si="7"/>
        <v>4</v>
      </c>
      <c r="AN22" s="51">
        <f t="shared" si="8"/>
        <v>4</v>
      </c>
      <c r="AO22" s="51">
        <f t="array" ref="AO22">SUMPRODUCT(IFERROR((Eq_Dom=AI22)*(Eq_Dom_score),""))+SUMPRODUCT(IFERROR((Eq_ext=AI22)*(Eq_ext_score),""))</f>
        <v>14</v>
      </c>
      <c r="AP22" s="51">
        <f t="array" ref="AP22">SUMPRODUCT(IFERROR((Eq_Dom=AJ22)*(Eq_ext_score),""))+SUMPRODUCT(IFERROR((Eq_ext=AJ22)*(Eq_Dom_score),""))</f>
        <v>0</v>
      </c>
      <c r="AQ22" s="52">
        <f t="shared" si="14"/>
        <v>14</v>
      </c>
      <c r="AR22" s="53">
        <f t="shared" si="9"/>
        <v>1.2727272727272727</v>
      </c>
      <c r="AS22" s="52">
        <f t="shared" si="15"/>
        <v>0</v>
      </c>
      <c r="AT22" s="20"/>
      <c r="AU22" s="5"/>
      <c r="AV22" s="5"/>
      <c r="AW22" s="5"/>
      <c r="AX22" s="10"/>
    </row>
    <row r="23" spans="2:50" ht="15" thickBot="1">
      <c r="B23" s="42"/>
      <c r="C23" s="27">
        <f t="shared" si="16"/>
        <v>1</v>
      </c>
      <c r="D23" s="32" t="s">
        <v>15</v>
      </c>
      <c r="E23" s="36">
        <v>1</v>
      </c>
      <c r="F23" s="1" t="s">
        <v>30</v>
      </c>
      <c r="G23" s="34">
        <v>1</v>
      </c>
      <c r="H23" s="32" t="s">
        <v>99</v>
      </c>
      <c r="I23" s="27">
        <f t="shared" si="17"/>
        <v>1</v>
      </c>
      <c r="K23" s="4"/>
      <c r="L23" s="42"/>
      <c r="M23" s="27">
        <f t="shared" si="18"/>
        <v>1</v>
      </c>
      <c r="N23" s="32" t="s">
        <v>13</v>
      </c>
      <c r="O23" s="34">
        <v>1</v>
      </c>
      <c r="P23" s="1" t="s">
        <v>30</v>
      </c>
      <c r="Q23" s="34">
        <v>1</v>
      </c>
      <c r="R23" s="32" t="s">
        <v>55</v>
      </c>
      <c r="S23" s="27">
        <f t="shared" si="19"/>
        <v>1</v>
      </c>
      <c r="U23" s="4"/>
      <c r="V23" s="42"/>
      <c r="W23" s="27">
        <f t="shared" si="20"/>
        <v>0</v>
      </c>
      <c r="X23" s="32" t="s">
        <v>15</v>
      </c>
      <c r="Y23" s="34">
        <v>2</v>
      </c>
      <c r="Z23" s="1" t="s">
        <v>30</v>
      </c>
      <c r="AA23" s="34">
        <v>3</v>
      </c>
      <c r="AB23" s="32" t="s">
        <v>97</v>
      </c>
      <c r="AC23" s="27">
        <f t="shared" si="21"/>
        <v>3</v>
      </c>
      <c r="AG23" s="48">
        <f t="shared" si="10"/>
        <v>11210</v>
      </c>
      <c r="AH23" s="54">
        <f t="shared" si="11"/>
        <v>17</v>
      </c>
      <c r="AI23" s="55" t="s">
        <v>15</v>
      </c>
      <c r="AJ23" s="55">
        <f t="shared" si="12"/>
        <v>10</v>
      </c>
      <c r="AK23" s="51">
        <f t="shared" si="13"/>
        <v>11</v>
      </c>
      <c r="AL23" s="51">
        <f t="shared" si="6"/>
        <v>2</v>
      </c>
      <c r="AM23" s="51">
        <f t="shared" si="7"/>
        <v>4</v>
      </c>
      <c r="AN23" s="51">
        <f t="shared" si="8"/>
        <v>5</v>
      </c>
      <c r="AO23" s="51">
        <f t="array" ref="AO23">SUMPRODUCT(IFERROR((Eq_Dom=AI23)*(Eq_Dom_score),""))+SUMPRODUCT(IFERROR((Eq_ext=AI23)*(Eq_ext_score),""))</f>
        <v>11</v>
      </c>
      <c r="AP23" s="51">
        <f t="array" ref="AP23">SUMPRODUCT(IFERROR((Eq_Dom=AJ23)*(Eq_ext_score),""))+SUMPRODUCT(IFERROR((Eq_ext=AJ23)*(Eq_Dom_score),""))</f>
        <v>0</v>
      </c>
      <c r="AQ23" s="52">
        <f t="shared" si="14"/>
        <v>11</v>
      </c>
      <c r="AR23" s="53">
        <f t="shared" si="9"/>
        <v>1</v>
      </c>
      <c r="AS23" s="52">
        <f t="shared" si="15"/>
        <v>0</v>
      </c>
      <c r="AT23" s="21"/>
      <c r="AU23" s="12"/>
      <c r="AV23" s="12"/>
      <c r="AW23" s="12"/>
      <c r="AX23" s="13"/>
    </row>
    <row r="24" spans="2:50">
      <c r="C24" s="27">
        <f t="shared" ref="C24" si="22">IF(E24&lt;&gt;"",IF(E24&gt;G24,3,IF(E24=G24,1,IF(E24&lt;G24,0))),0)</f>
        <v>0</v>
      </c>
      <c r="D24" s="32"/>
      <c r="E24" s="37"/>
      <c r="F24" s="1"/>
      <c r="G24" s="34"/>
      <c r="H24" s="32"/>
      <c r="K24" s="4"/>
      <c r="L24" s="29"/>
      <c r="N24" s="32"/>
      <c r="O24" s="35"/>
      <c r="Q24" s="35"/>
      <c r="R24" s="32"/>
      <c r="U24" s="4"/>
      <c r="V24" s="29"/>
      <c r="X24" s="32"/>
      <c r="Y24" s="34"/>
      <c r="AA24" s="34"/>
      <c r="AB24" s="32"/>
    </row>
    <row r="25" spans="2:50">
      <c r="B25" s="42" t="s">
        <v>63</v>
      </c>
      <c r="C25" s="27">
        <f t="shared" ref="C25:C33" si="23">IF(E25&lt;&gt;"",IF(E25&gt;G25,3,IF(E25=G25,1,IF(E25&lt;G25,0))),0)</f>
        <v>1</v>
      </c>
      <c r="D25" s="32" t="s">
        <v>1</v>
      </c>
      <c r="E25" s="36">
        <v>1</v>
      </c>
      <c r="F25" s="1" t="s">
        <v>30</v>
      </c>
      <c r="G25" s="34">
        <v>1</v>
      </c>
      <c r="H25" s="32" t="s">
        <v>53</v>
      </c>
      <c r="I25" s="27">
        <f t="shared" ref="I25:I33" si="24">IF(G25&lt;&gt;"",IF(E25&lt;G25,3,IF(E25=G25,1,IF(E25&gt;G25,0))),0)</f>
        <v>1</v>
      </c>
      <c r="K25" s="4"/>
      <c r="L25" s="42" t="s">
        <v>64</v>
      </c>
      <c r="M25" s="27">
        <f t="shared" ref="M25:M33" si="25">IF(O25&lt;&gt;"",IF(O25&gt;Q25,3,IF(O25=Q25,1,IF(O25&lt;Q25,0))),0)</f>
        <v>3</v>
      </c>
      <c r="N25" s="32" t="s">
        <v>16</v>
      </c>
      <c r="O25" s="34">
        <v>1</v>
      </c>
      <c r="P25" s="1" t="s">
        <v>30</v>
      </c>
      <c r="Q25" s="34">
        <v>0</v>
      </c>
      <c r="R25" s="32" t="s">
        <v>93</v>
      </c>
      <c r="S25" s="27">
        <f t="shared" ref="S25:S33" si="26">IF(Q25&lt;&gt;"",IF(O25&lt;Q25,3,IF(O25=Q25,1,IF(O25&gt;Q25,0))),0)</f>
        <v>0</v>
      </c>
      <c r="U25" s="4"/>
      <c r="V25" s="42" t="s">
        <v>65</v>
      </c>
      <c r="W25" s="27">
        <f t="shared" ref="W25:W33" si="27">IF(Y25&lt;&gt;"",IF(Y25&gt;AA25,3,IF(Y25=AA25,1,IF(Y25&lt;AA25,0))),0)</f>
        <v>0</v>
      </c>
      <c r="X25" s="32" t="s">
        <v>19</v>
      </c>
      <c r="Y25" s="34">
        <v>1</v>
      </c>
      <c r="Z25" s="1" t="s">
        <v>30</v>
      </c>
      <c r="AA25" s="34">
        <v>2</v>
      </c>
      <c r="AB25" s="32" t="s">
        <v>51</v>
      </c>
      <c r="AC25" s="27">
        <f t="shared" ref="AC25:AC33" si="28">IF(AA25&lt;&gt;"",IF(Y25&lt;AA25,3,IF(Y25=AA25,1,IF(Y25&gt;AA25,0))),0)</f>
        <v>3</v>
      </c>
    </row>
    <row r="26" spans="2:50" ht="15" thickBot="1">
      <c r="B26" s="42"/>
      <c r="C26" s="27">
        <f t="shared" si="23"/>
        <v>0</v>
      </c>
      <c r="D26" s="32" t="s">
        <v>19</v>
      </c>
      <c r="E26" s="36">
        <v>0</v>
      </c>
      <c r="F26" s="1" t="s">
        <v>30</v>
      </c>
      <c r="G26" s="34">
        <v>1</v>
      </c>
      <c r="H26" s="32" t="s">
        <v>56</v>
      </c>
      <c r="I26" s="27">
        <f t="shared" si="24"/>
        <v>3</v>
      </c>
      <c r="K26" s="4"/>
      <c r="L26" s="42"/>
      <c r="M26" s="27">
        <f t="shared" si="25"/>
        <v>0</v>
      </c>
      <c r="N26" s="32" t="s">
        <v>1</v>
      </c>
      <c r="O26" s="34">
        <v>1</v>
      </c>
      <c r="P26" s="1" t="s">
        <v>30</v>
      </c>
      <c r="Q26" s="34">
        <v>3</v>
      </c>
      <c r="R26" s="32" t="s">
        <v>97</v>
      </c>
      <c r="S26" s="27">
        <f t="shared" si="26"/>
        <v>3</v>
      </c>
      <c r="U26" s="4"/>
      <c r="V26" s="42"/>
      <c r="W26" s="27">
        <f t="shared" si="27"/>
        <v>1</v>
      </c>
      <c r="X26" s="32" t="s">
        <v>24</v>
      </c>
      <c r="Y26" s="34">
        <v>2</v>
      </c>
      <c r="Z26" s="1" t="s">
        <v>30</v>
      </c>
      <c r="AA26" s="34">
        <v>2</v>
      </c>
      <c r="AB26" s="32" t="s">
        <v>48</v>
      </c>
      <c r="AC26" s="27">
        <f t="shared" si="28"/>
        <v>1</v>
      </c>
      <c r="AH26" t="s">
        <v>91</v>
      </c>
    </row>
    <row r="27" spans="2:50">
      <c r="B27" s="42"/>
      <c r="C27" s="27">
        <f t="shared" si="23"/>
        <v>1</v>
      </c>
      <c r="D27" s="32" t="s">
        <v>24</v>
      </c>
      <c r="E27" s="36">
        <v>0</v>
      </c>
      <c r="F27" s="1" t="s">
        <v>30</v>
      </c>
      <c r="G27" s="34">
        <v>0</v>
      </c>
      <c r="H27" s="32" t="s">
        <v>51</v>
      </c>
      <c r="I27" s="27">
        <f t="shared" si="24"/>
        <v>1</v>
      </c>
      <c r="K27" s="4"/>
      <c r="L27" s="42"/>
      <c r="M27" s="27">
        <f t="shared" si="25"/>
        <v>3</v>
      </c>
      <c r="N27" s="32" t="s">
        <v>50</v>
      </c>
      <c r="O27" s="34">
        <v>3</v>
      </c>
      <c r="P27" s="1" t="s">
        <v>30</v>
      </c>
      <c r="Q27" s="34">
        <v>0</v>
      </c>
      <c r="R27" s="32" t="s">
        <v>98</v>
      </c>
      <c r="S27" s="27">
        <f t="shared" si="26"/>
        <v>0</v>
      </c>
      <c r="U27" s="4"/>
      <c r="V27" s="42"/>
      <c r="W27" s="27">
        <f t="shared" si="27"/>
        <v>3</v>
      </c>
      <c r="X27" s="32" t="s">
        <v>93</v>
      </c>
      <c r="Y27" s="34">
        <v>2</v>
      </c>
      <c r="Z27" s="1" t="s">
        <v>30</v>
      </c>
      <c r="AA27" s="34">
        <v>0</v>
      </c>
      <c r="AB27" s="32" t="s">
        <v>50</v>
      </c>
      <c r="AC27" s="27">
        <f t="shared" si="28"/>
        <v>0</v>
      </c>
      <c r="AH27" s="6" t="s">
        <v>31</v>
      </c>
      <c r="AI27" s="25" t="s">
        <v>32</v>
      </c>
      <c r="AJ27" s="25" t="s">
        <v>33</v>
      </c>
      <c r="AK27" s="25" t="s">
        <v>34</v>
      </c>
      <c r="AL27" s="25" t="s">
        <v>35</v>
      </c>
      <c r="AM27" s="25" t="s">
        <v>36</v>
      </c>
      <c r="AN27" s="25" t="s">
        <v>37</v>
      </c>
      <c r="AO27" s="25" t="s">
        <v>38</v>
      </c>
      <c r="AP27" s="25" t="s">
        <v>39</v>
      </c>
      <c r="AQ27" s="26" t="s">
        <v>40</v>
      </c>
      <c r="AR27" s="6" t="s">
        <v>46</v>
      </c>
      <c r="AS27" s="26" t="s">
        <v>47</v>
      </c>
      <c r="AT27" s="39" t="s">
        <v>45</v>
      </c>
      <c r="AU27" s="40"/>
      <c r="AV27" s="40"/>
      <c r="AW27" s="40"/>
      <c r="AX27" s="41"/>
    </row>
    <row r="28" spans="2:50">
      <c r="B28" s="42"/>
      <c r="C28" s="27">
        <f t="shared" si="23"/>
        <v>1</v>
      </c>
      <c r="D28" s="32" t="s">
        <v>93</v>
      </c>
      <c r="E28" s="36">
        <v>1</v>
      </c>
      <c r="F28" s="1" t="s">
        <v>30</v>
      </c>
      <c r="G28" s="34">
        <v>1</v>
      </c>
      <c r="H28" s="32" t="s">
        <v>55</v>
      </c>
      <c r="I28" s="27">
        <f t="shared" si="24"/>
        <v>1</v>
      </c>
      <c r="K28" s="4"/>
      <c r="L28" s="42"/>
      <c r="M28" s="27">
        <f t="shared" si="25"/>
        <v>0</v>
      </c>
      <c r="N28" s="32" t="s">
        <v>17</v>
      </c>
      <c r="O28" s="34">
        <v>0</v>
      </c>
      <c r="P28" s="1" t="s">
        <v>30</v>
      </c>
      <c r="Q28" s="34">
        <v>2</v>
      </c>
      <c r="R28" s="32" t="s">
        <v>54</v>
      </c>
      <c r="S28" s="27">
        <f t="shared" si="26"/>
        <v>3</v>
      </c>
      <c r="U28" s="4"/>
      <c r="V28" s="42"/>
      <c r="W28" s="27">
        <f t="shared" si="27"/>
        <v>3</v>
      </c>
      <c r="X28" s="32" t="s">
        <v>6</v>
      </c>
      <c r="Y28" s="34">
        <v>2</v>
      </c>
      <c r="Z28" s="1" t="s">
        <v>30</v>
      </c>
      <c r="AA28" s="34">
        <v>0</v>
      </c>
      <c r="AB28" s="32" t="s">
        <v>20</v>
      </c>
      <c r="AC28" s="27">
        <f t="shared" si="28"/>
        <v>0</v>
      </c>
      <c r="AG28" s="24" t="e">
        <f>AJ28*1000+AQ28*100+AO28*10</f>
        <v>#VALUE!</v>
      </c>
      <c r="AH28" s="9" t="e">
        <f>RANK(AG28,$AG$6:$AG$23,0)</f>
        <v>#VALUE!</v>
      </c>
      <c r="AI28" s="32" t="s">
        <v>48</v>
      </c>
      <c r="AJ28" s="5">
        <f>3*AL28+AM28</f>
        <v>0</v>
      </c>
      <c r="AK28" s="5">
        <f>SUMPRODUCT((N138:N443=AI28)*(O138:O443&lt;&gt;""))</f>
        <v>0</v>
      </c>
      <c r="AL28" s="5">
        <f t="shared" ref="AL28:AL45" si="29">SUMPRODUCT((Eq_Dom=AI28)*(Eq_Dom_score&gt;Eq_ext_score))</f>
        <v>0</v>
      </c>
      <c r="AM28" s="5">
        <f t="shared" ref="AM28:AM45" si="30">SUMPRODUCT((Eq_Dom=AI28)*(Eq_Dom_score=Eq_ext_score)*(Eq_Dom_score&lt;&gt;""))</f>
        <v>0</v>
      </c>
      <c r="AN28" s="5">
        <f t="shared" ref="AN28:AN45" si="31">SUMPRODUCT((Eq_Dom=AI28)*(Eq_Dom_score&lt;Eq_ext_score))</f>
        <v>0</v>
      </c>
      <c r="AO28" s="5" t="e">
        <f t="shared" ref="AO28:AO45" si="32">SUMPRODUCT((Eq_Dom=AI28)*(Eq_Dom_score))+SUMPRODUCT((Eq_ext=AI28)*(Eq_ext_score))</f>
        <v>#VALUE!</v>
      </c>
      <c r="AP28" s="5" t="e">
        <f t="shared" ref="AP28:AP45" si="33">SUMPRODUCT((Eq_Dom=AJ28)*(Eq_ext_score))+SUMPRODUCT((Eq_ext=AJ28)*(Eq_Dom_score))</f>
        <v>#VALUE!</v>
      </c>
      <c r="AQ28" s="10" t="e">
        <f>AO28-AP28</f>
        <v>#VALUE!</v>
      </c>
      <c r="AR28" s="22" t="e">
        <f>AO28/AK28</f>
        <v>#VALUE!</v>
      </c>
      <c r="AS28" s="10" t="e">
        <f>AP28/AK28</f>
        <v>#VALUE!</v>
      </c>
      <c r="AT28" s="20"/>
      <c r="AU28" s="5"/>
      <c r="AV28" s="5"/>
      <c r="AW28" s="5"/>
      <c r="AX28" s="10"/>
    </row>
    <row r="29" spans="2:50">
      <c r="B29" s="42"/>
      <c r="C29" s="27">
        <f t="shared" si="23"/>
        <v>1</v>
      </c>
      <c r="D29" s="32" t="s">
        <v>6</v>
      </c>
      <c r="E29" s="36">
        <v>0</v>
      </c>
      <c r="F29" s="1" t="s">
        <v>30</v>
      </c>
      <c r="G29" s="34">
        <v>0</v>
      </c>
      <c r="H29" s="32" t="s">
        <v>99</v>
      </c>
      <c r="I29" s="27">
        <f t="shared" si="24"/>
        <v>1</v>
      </c>
      <c r="K29" s="4"/>
      <c r="L29" s="42"/>
      <c r="M29" s="27">
        <f t="shared" si="25"/>
        <v>3</v>
      </c>
      <c r="N29" s="32" t="s">
        <v>20</v>
      </c>
      <c r="O29" s="34">
        <v>1</v>
      </c>
      <c r="P29" s="1" t="s">
        <v>30</v>
      </c>
      <c r="Q29" s="34">
        <v>0</v>
      </c>
      <c r="R29" s="32" t="s">
        <v>56</v>
      </c>
      <c r="S29" s="27">
        <f t="shared" si="26"/>
        <v>0</v>
      </c>
      <c r="U29" s="4"/>
      <c r="V29" s="42"/>
      <c r="W29" s="27">
        <f t="shared" si="27"/>
        <v>1</v>
      </c>
      <c r="X29" s="32" t="s">
        <v>21</v>
      </c>
      <c r="Y29" s="34">
        <v>2</v>
      </c>
      <c r="Z29" s="1" t="s">
        <v>30</v>
      </c>
      <c r="AA29" s="34">
        <v>2</v>
      </c>
      <c r="AB29" s="32" t="s">
        <v>55</v>
      </c>
      <c r="AC29" s="27">
        <f t="shared" si="28"/>
        <v>1</v>
      </c>
      <c r="AG29" s="24" t="e">
        <f t="shared" ref="AG29:AG45" si="34">AJ29*1000+AQ29*100+AO29*10</f>
        <v>#VALUE!</v>
      </c>
      <c r="AH29" s="9" t="e">
        <f t="shared" ref="AH29:AH45" si="35">RANK(AG29,$AG$6:$AG$23,0)</f>
        <v>#VALUE!</v>
      </c>
      <c r="AI29" s="5" t="s">
        <v>1</v>
      </c>
      <c r="AJ29" s="5">
        <f t="shared" ref="AJ29:AJ45" si="36">3*AL29+AM29</f>
        <v>15</v>
      </c>
      <c r="AK29" s="5">
        <f t="shared" ref="AK29:AK45" si="37">SUMPRODUCT((Eq_Dom=AI29)*(Eq_Dom_score&lt;&gt;""))</f>
        <v>12</v>
      </c>
      <c r="AL29" s="5">
        <f t="shared" si="29"/>
        <v>3</v>
      </c>
      <c r="AM29" s="5">
        <f t="shared" si="30"/>
        <v>6</v>
      </c>
      <c r="AN29" s="5">
        <f t="shared" si="31"/>
        <v>3</v>
      </c>
      <c r="AO29" s="5" t="e">
        <f t="shared" si="32"/>
        <v>#VALUE!</v>
      </c>
      <c r="AP29" s="5" t="e">
        <f t="shared" si="33"/>
        <v>#VALUE!</v>
      </c>
      <c r="AQ29" s="10" t="e">
        <f t="shared" ref="AQ29:AQ45" si="38">AO29-AP29</f>
        <v>#VALUE!</v>
      </c>
      <c r="AR29" s="22" t="e">
        <f t="shared" ref="AR29:AR45" si="39">AO29/AK29</f>
        <v>#VALUE!</v>
      </c>
      <c r="AS29" s="10" t="e">
        <f t="shared" ref="AS29:AS45" si="40">AP29/AK29</f>
        <v>#VALUE!</v>
      </c>
      <c r="AT29" s="20"/>
      <c r="AU29" s="5"/>
      <c r="AV29" s="5"/>
      <c r="AW29" s="5"/>
      <c r="AX29" s="10"/>
    </row>
    <row r="30" spans="2:50">
      <c r="B30" s="42"/>
      <c r="C30" s="27">
        <f t="shared" si="23"/>
        <v>0</v>
      </c>
      <c r="D30" s="32" t="s">
        <v>21</v>
      </c>
      <c r="E30" s="37"/>
      <c r="F30" s="1" t="s">
        <v>30</v>
      </c>
      <c r="G30" s="35"/>
      <c r="H30" s="32" t="s">
        <v>49</v>
      </c>
      <c r="I30" s="27">
        <f t="shared" si="24"/>
        <v>0</v>
      </c>
      <c r="K30" s="4"/>
      <c r="L30" s="42"/>
      <c r="M30" s="27">
        <f t="shared" si="25"/>
        <v>0</v>
      </c>
      <c r="N30" s="32" t="s">
        <v>29</v>
      </c>
      <c r="O30" s="34"/>
      <c r="P30" s="1" t="s">
        <v>30</v>
      </c>
      <c r="Q30" s="34"/>
      <c r="R30" s="32" t="s">
        <v>52</v>
      </c>
      <c r="S30" s="27">
        <f t="shared" si="26"/>
        <v>0</v>
      </c>
      <c r="U30" s="4"/>
      <c r="V30" s="42"/>
      <c r="W30" s="27">
        <f t="shared" si="27"/>
        <v>0</v>
      </c>
      <c r="X30" s="32" t="s">
        <v>23</v>
      </c>
      <c r="Y30" s="35"/>
      <c r="Z30" s="1" t="s">
        <v>30</v>
      </c>
      <c r="AA30" s="34"/>
      <c r="AB30" s="32" t="s">
        <v>49</v>
      </c>
      <c r="AC30" s="27">
        <f t="shared" si="28"/>
        <v>0</v>
      </c>
      <c r="AG30" s="24" t="e">
        <f t="shared" si="34"/>
        <v>#VALUE!</v>
      </c>
      <c r="AH30" s="9" t="e">
        <f t="shared" si="35"/>
        <v>#VALUE!</v>
      </c>
      <c r="AI30" s="32" t="s">
        <v>49</v>
      </c>
      <c r="AJ30" s="5">
        <f t="shared" si="36"/>
        <v>0</v>
      </c>
      <c r="AK30" s="5">
        <f t="shared" si="37"/>
        <v>0</v>
      </c>
      <c r="AL30" s="5">
        <f t="shared" si="29"/>
        <v>0</v>
      </c>
      <c r="AM30" s="5">
        <f t="shared" si="30"/>
        <v>0</v>
      </c>
      <c r="AN30" s="5">
        <f t="shared" si="31"/>
        <v>0</v>
      </c>
      <c r="AO30" s="5" t="e">
        <f t="shared" si="32"/>
        <v>#VALUE!</v>
      </c>
      <c r="AP30" s="5" t="e">
        <f t="shared" si="33"/>
        <v>#VALUE!</v>
      </c>
      <c r="AQ30" s="10" t="e">
        <f t="shared" si="38"/>
        <v>#VALUE!</v>
      </c>
      <c r="AR30" s="22" t="e">
        <f t="shared" si="39"/>
        <v>#VALUE!</v>
      </c>
      <c r="AS30" s="10" t="e">
        <f t="shared" si="40"/>
        <v>#VALUE!</v>
      </c>
      <c r="AT30" s="20"/>
      <c r="AU30" s="5"/>
      <c r="AV30" s="5"/>
      <c r="AW30" s="5"/>
      <c r="AX30" s="10"/>
    </row>
    <row r="31" spans="2:50">
      <c r="B31" s="42"/>
      <c r="C31" s="27">
        <f t="shared" si="23"/>
        <v>0</v>
      </c>
      <c r="D31" s="32" t="s">
        <v>7</v>
      </c>
      <c r="E31" s="36">
        <v>1</v>
      </c>
      <c r="F31" s="1" t="s">
        <v>30</v>
      </c>
      <c r="G31" s="34">
        <v>2</v>
      </c>
      <c r="H31" s="32" t="s">
        <v>95</v>
      </c>
      <c r="I31" s="27">
        <f t="shared" si="24"/>
        <v>3</v>
      </c>
      <c r="K31" s="4"/>
      <c r="L31" s="42"/>
      <c r="M31" s="27">
        <f t="shared" si="25"/>
        <v>3</v>
      </c>
      <c r="N31" s="32" t="s">
        <v>22</v>
      </c>
      <c r="O31" s="34">
        <v>2</v>
      </c>
      <c r="P31" s="1" t="s">
        <v>30</v>
      </c>
      <c r="Q31" s="34">
        <v>0</v>
      </c>
      <c r="R31" s="32" t="s">
        <v>101</v>
      </c>
      <c r="S31" s="27">
        <f t="shared" si="26"/>
        <v>0</v>
      </c>
      <c r="U31" s="4"/>
      <c r="V31" s="42"/>
      <c r="W31" s="27">
        <f t="shared" si="27"/>
        <v>1</v>
      </c>
      <c r="X31" s="32" t="s">
        <v>7</v>
      </c>
      <c r="Y31" s="34">
        <v>2</v>
      </c>
      <c r="Z31" s="1" t="s">
        <v>30</v>
      </c>
      <c r="AA31" s="34">
        <v>2</v>
      </c>
      <c r="AB31" s="32" t="s">
        <v>94</v>
      </c>
      <c r="AC31" s="27">
        <f t="shared" si="28"/>
        <v>1</v>
      </c>
      <c r="AG31" s="24" t="e">
        <f t="shared" si="34"/>
        <v>#VALUE!</v>
      </c>
      <c r="AH31" s="9" t="e">
        <f t="shared" si="35"/>
        <v>#VALUE!</v>
      </c>
      <c r="AI31" s="5" t="s">
        <v>50</v>
      </c>
      <c r="AJ31" s="5">
        <f t="shared" si="36"/>
        <v>11</v>
      </c>
      <c r="AK31" s="5">
        <f t="shared" si="37"/>
        <v>9</v>
      </c>
      <c r="AL31" s="5">
        <f t="shared" si="29"/>
        <v>3</v>
      </c>
      <c r="AM31" s="5">
        <f t="shared" si="30"/>
        <v>2</v>
      </c>
      <c r="AN31" s="5">
        <f t="shared" si="31"/>
        <v>4</v>
      </c>
      <c r="AO31" s="5" t="e">
        <f t="shared" si="32"/>
        <v>#VALUE!</v>
      </c>
      <c r="AP31" s="5" t="e">
        <f t="shared" si="33"/>
        <v>#VALUE!</v>
      </c>
      <c r="AQ31" s="10" t="e">
        <f t="shared" si="38"/>
        <v>#VALUE!</v>
      </c>
      <c r="AR31" s="22" t="e">
        <f t="shared" si="39"/>
        <v>#VALUE!</v>
      </c>
      <c r="AS31" s="10" t="e">
        <f t="shared" si="40"/>
        <v>#VALUE!</v>
      </c>
      <c r="AT31" s="20"/>
      <c r="AU31" s="5"/>
      <c r="AV31" s="5"/>
      <c r="AW31" s="5"/>
      <c r="AX31" s="10"/>
    </row>
    <row r="32" spans="2:50">
      <c r="B32" s="42"/>
      <c r="C32" s="27">
        <f t="shared" si="23"/>
        <v>0</v>
      </c>
      <c r="D32" s="32" t="s">
        <v>11</v>
      </c>
      <c r="E32" s="36">
        <v>0</v>
      </c>
      <c r="F32" s="1" t="s">
        <v>30</v>
      </c>
      <c r="G32" s="34">
        <v>1</v>
      </c>
      <c r="H32" s="32" t="s">
        <v>48</v>
      </c>
      <c r="I32" s="27">
        <f t="shared" si="24"/>
        <v>3</v>
      </c>
      <c r="K32" s="4"/>
      <c r="L32" s="42"/>
      <c r="M32" s="27">
        <f t="shared" si="25"/>
        <v>3</v>
      </c>
      <c r="N32" s="32" t="s">
        <v>9</v>
      </c>
      <c r="O32" s="34">
        <v>1</v>
      </c>
      <c r="P32" s="1" t="s">
        <v>30</v>
      </c>
      <c r="Q32" s="34">
        <v>0</v>
      </c>
      <c r="R32" s="32" t="s">
        <v>96</v>
      </c>
      <c r="S32" s="27">
        <f t="shared" si="26"/>
        <v>0</v>
      </c>
      <c r="U32" s="4"/>
      <c r="V32" s="42"/>
      <c r="W32" s="27">
        <f t="shared" si="27"/>
        <v>3</v>
      </c>
      <c r="X32" s="32" t="s">
        <v>11</v>
      </c>
      <c r="Y32" s="34">
        <v>3</v>
      </c>
      <c r="Z32" s="1" t="s">
        <v>30</v>
      </c>
      <c r="AA32" s="34">
        <v>1</v>
      </c>
      <c r="AB32" s="32" t="s">
        <v>95</v>
      </c>
      <c r="AC32" s="27">
        <f t="shared" si="28"/>
        <v>0</v>
      </c>
      <c r="AG32" s="24" t="e">
        <f t="shared" si="34"/>
        <v>#VALUE!</v>
      </c>
      <c r="AH32" s="9" t="e">
        <f t="shared" si="35"/>
        <v>#VALUE!</v>
      </c>
      <c r="AI32" s="32" t="s">
        <v>51</v>
      </c>
      <c r="AJ32" s="5">
        <f t="shared" si="36"/>
        <v>0</v>
      </c>
      <c r="AK32" s="5">
        <f t="shared" si="37"/>
        <v>0</v>
      </c>
      <c r="AL32" s="5">
        <f t="shared" si="29"/>
        <v>0</v>
      </c>
      <c r="AM32" s="5">
        <f t="shared" si="30"/>
        <v>0</v>
      </c>
      <c r="AN32" s="5">
        <f t="shared" si="31"/>
        <v>0</v>
      </c>
      <c r="AO32" s="5" t="e">
        <f t="shared" si="32"/>
        <v>#VALUE!</v>
      </c>
      <c r="AP32" s="5" t="e">
        <f t="shared" si="33"/>
        <v>#VALUE!</v>
      </c>
      <c r="AQ32" s="10" t="e">
        <f t="shared" si="38"/>
        <v>#VALUE!</v>
      </c>
      <c r="AR32" s="22" t="e">
        <f t="shared" si="39"/>
        <v>#VALUE!</v>
      </c>
      <c r="AS32" s="10" t="e">
        <f t="shared" si="40"/>
        <v>#VALUE!</v>
      </c>
      <c r="AT32" s="20"/>
      <c r="AU32" s="5"/>
      <c r="AV32" s="5"/>
      <c r="AW32" s="5"/>
      <c r="AX32" s="10"/>
    </row>
    <row r="33" spans="2:50">
      <c r="B33" s="42"/>
      <c r="C33" s="27">
        <f t="shared" si="23"/>
        <v>1</v>
      </c>
      <c r="D33" s="32" t="s">
        <v>13</v>
      </c>
      <c r="E33" s="36">
        <v>1</v>
      </c>
      <c r="F33" s="1" t="s">
        <v>30</v>
      </c>
      <c r="G33" s="34">
        <v>1</v>
      </c>
      <c r="H33" s="32" t="s">
        <v>50</v>
      </c>
      <c r="I33" s="27">
        <f t="shared" si="24"/>
        <v>1</v>
      </c>
      <c r="K33" s="4"/>
      <c r="L33" s="42"/>
      <c r="M33" s="27">
        <f t="shared" si="25"/>
        <v>1</v>
      </c>
      <c r="N33" s="32" t="s">
        <v>15</v>
      </c>
      <c r="O33" s="34">
        <v>1</v>
      </c>
      <c r="P33" s="1" t="s">
        <v>30</v>
      </c>
      <c r="Q33" s="34">
        <v>1</v>
      </c>
      <c r="R33" s="32" t="s">
        <v>100</v>
      </c>
      <c r="S33" s="27">
        <f t="shared" si="26"/>
        <v>1</v>
      </c>
      <c r="U33" s="4"/>
      <c r="V33" s="42"/>
      <c r="W33" s="27">
        <f t="shared" si="27"/>
        <v>3</v>
      </c>
      <c r="X33" s="32" t="s">
        <v>13</v>
      </c>
      <c r="Y33" s="34">
        <v>2</v>
      </c>
      <c r="Z33" s="1" t="s">
        <v>30</v>
      </c>
      <c r="AA33" s="34">
        <v>0</v>
      </c>
      <c r="AB33" s="32" t="s">
        <v>99</v>
      </c>
      <c r="AC33" s="27">
        <f t="shared" si="28"/>
        <v>0</v>
      </c>
      <c r="AG33" s="24" t="e">
        <f t="shared" si="34"/>
        <v>#VALUE!</v>
      </c>
      <c r="AH33" s="9" t="e">
        <f t="shared" si="35"/>
        <v>#VALUE!</v>
      </c>
      <c r="AI33" s="32" t="s">
        <v>52</v>
      </c>
      <c r="AJ33" s="5">
        <f t="shared" si="36"/>
        <v>0</v>
      </c>
      <c r="AK33" s="5">
        <f t="shared" si="37"/>
        <v>0</v>
      </c>
      <c r="AL33" s="5">
        <f t="shared" si="29"/>
        <v>0</v>
      </c>
      <c r="AM33" s="5">
        <f t="shared" si="30"/>
        <v>0</v>
      </c>
      <c r="AN33" s="5">
        <f t="shared" si="31"/>
        <v>0</v>
      </c>
      <c r="AO33" s="5" t="e">
        <f t="shared" si="32"/>
        <v>#VALUE!</v>
      </c>
      <c r="AP33" s="5" t="e">
        <f t="shared" si="33"/>
        <v>#VALUE!</v>
      </c>
      <c r="AQ33" s="10" t="e">
        <f t="shared" si="38"/>
        <v>#VALUE!</v>
      </c>
      <c r="AR33" s="22" t="e">
        <f t="shared" si="39"/>
        <v>#VALUE!</v>
      </c>
      <c r="AS33" s="10" t="e">
        <f t="shared" si="40"/>
        <v>#VALUE!</v>
      </c>
      <c r="AT33" s="20"/>
      <c r="AU33" s="5"/>
      <c r="AV33" s="5"/>
      <c r="AW33" s="5"/>
      <c r="AX33" s="10"/>
    </row>
    <row r="34" spans="2:50">
      <c r="D34" s="32"/>
      <c r="E34" s="37"/>
      <c r="F34" s="1"/>
      <c r="G34" s="34"/>
      <c r="H34" s="32"/>
      <c r="K34" s="4"/>
      <c r="L34" s="29"/>
      <c r="N34" s="32"/>
      <c r="O34" s="35"/>
      <c r="Q34" s="35"/>
      <c r="R34" s="32"/>
      <c r="U34" s="4"/>
      <c r="V34" s="29"/>
      <c r="X34" s="32"/>
      <c r="Y34" s="34"/>
      <c r="AA34" s="34"/>
      <c r="AB34" s="32"/>
      <c r="AG34" s="24" t="e">
        <f t="shared" si="34"/>
        <v>#VALUE!</v>
      </c>
      <c r="AH34" s="9" t="e">
        <f t="shared" si="35"/>
        <v>#VALUE!</v>
      </c>
      <c r="AI34" s="5" t="s">
        <v>53</v>
      </c>
      <c r="AJ34" s="5">
        <f t="shared" si="36"/>
        <v>0</v>
      </c>
      <c r="AK34" s="5">
        <f t="shared" si="37"/>
        <v>0</v>
      </c>
      <c r="AL34" s="5">
        <f t="shared" si="29"/>
        <v>0</v>
      </c>
      <c r="AM34" s="5">
        <f t="shared" si="30"/>
        <v>0</v>
      </c>
      <c r="AN34" s="5">
        <f t="shared" si="31"/>
        <v>0</v>
      </c>
      <c r="AO34" s="5" t="e">
        <f t="shared" si="32"/>
        <v>#VALUE!</v>
      </c>
      <c r="AP34" s="5" t="e">
        <f t="shared" si="33"/>
        <v>#VALUE!</v>
      </c>
      <c r="AQ34" s="10" t="e">
        <f t="shared" si="38"/>
        <v>#VALUE!</v>
      </c>
      <c r="AR34" s="22" t="e">
        <f t="shared" si="39"/>
        <v>#VALUE!</v>
      </c>
      <c r="AS34" s="10" t="e">
        <f t="shared" si="40"/>
        <v>#VALUE!</v>
      </c>
      <c r="AT34" s="20"/>
      <c r="AU34" s="5"/>
      <c r="AV34" s="5"/>
      <c r="AW34" s="5"/>
      <c r="AX34" s="10"/>
    </row>
    <row r="35" spans="2:50">
      <c r="B35" s="42" t="s">
        <v>66</v>
      </c>
      <c r="C35" s="27">
        <f t="shared" ref="C35:C43" si="41">IF(E35&lt;&gt;"",IF(E35&gt;G35,3,IF(E35=G35,1,IF(E35&lt;G35,0))),0)</f>
        <v>0</v>
      </c>
      <c r="D35" s="32" t="s">
        <v>16</v>
      </c>
      <c r="E35" s="36">
        <v>1</v>
      </c>
      <c r="F35" s="1" t="s">
        <v>30</v>
      </c>
      <c r="G35" s="34">
        <v>3</v>
      </c>
      <c r="H35" s="32" t="s">
        <v>54</v>
      </c>
      <c r="I35" s="27">
        <f t="shared" ref="I35:I43" si="42">IF(G35&lt;&gt;"",IF(E35&lt;G35,3,IF(E35=G35,1,IF(E35&gt;G35,0))),0)</f>
        <v>3</v>
      </c>
      <c r="K35" s="4"/>
      <c r="L35" s="42" t="s">
        <v>67</v>
      </c>
      <c r="M35" s="27">
        <f t="shared" ref="M35:M43" si="43">IF(O35&lt;&gt;"",IF(O35&gt;Q35,3,IF(O35=Q35,1,IF(O35&lt;Q35,0))),0)</f>
        <v>3</v>
      </c>
      <c r="N35" s="32" t="s">
        <v>19</v>
      </c>
      <c r="O35" s="34">
        <v>1</v>
      </c>
      <c r="P35" s="1" t="s">
        <v>30</v>
      </c>
      <c r="Q35" s="34">
        <v>0</v>
      </c>
      <c r="R35" s="32" t="s">
        <v>48</v>
      </c>
      <c r="S35" s="27">
        <f t="shared" ref="S35:S43" si="44">IF(Q35&lt;&gt;"",IF(O35&lt;Q35,3,IF(O35=Q35,1,IF(O35&gt;Q35,0))),0)</f>
        <v>0</v>
      </c>
      <c r="U35" s="4"/>
      <c r="V35" s="42" t="s">
        <v>68</v>
      </c>
      <c r="W35" s="27">
        <f t="shared" ref="W35:W43" si="45">IF(Y35&lt;&gt;"",IF(Y35&gt;AA35,3,IF(Y35=AA35,1,IF(Y35&lt;AA35,0))),0)</f>
        <v>1</v>
      </c>
      <c r="X35" s="32" t="s">
        <v>16</v>
      </c>
      <c r="Y35" s="34">
        <v>2</v>
      </c>
      <c r="Z35" s="1" t="s">
        <v>30</v>
      </c>
      <c r="AA35" s="34">
        <v>2</v>
      </c>
      <c r="AB35" s="32" t="s">
        <v>56</v>
      </c>
      <c r="AC35" s="27">
        <f t="shared" ref="AC35:AC43" si="46">IF(AA35&lt;&gt;"",IF(Y35&lt;AA35,3,IF(Y35=AA35,1,IF(Y35&gt;AA35,0))),0)</f>
        <v>1</v>
      </c>
      <c r="AG35" s="24" t="e">
        <f t="shared" si="34"/>
        <v>#VALUE!</v>
      </c>
      <c r="AH35" s="9" t="e">
        <f t="shared" si="35"/>
        <v>#VALUE!</v>
      </c>
      <c r="AI35" s="5" t="s">
        <v>24</v>
      </c>
      <c r="AJ35" s="5">
        <f t="shared" si="36"/>
        <v>13</v>
      </c>
      <c r="AK35" s="5">
        <f t="shared" si="37"/>
        <v>10</v>
      </c>
      <c r="AL35" s="5">
        <f t="shared" si="29"/>
        <v>3</v>
      </c>
      <c r="AM35" s="5">
        <f t="shared" si="30"/>
        <v>4</v>
      </c>
      <c r="AN35" s="5">
        <f t="shared" si="31"/>
        <v>3</v>
      </c>
      <c r="AO35" s="5" t="e">
        <f t="shared" si="32"/>
        <v>#VALUE!</v>
      </c>
      <c r="AP35" s="5" t="e">
        <f t="shared" si="33"/>
        <v>#VALUE!</v>
      </c>
      <c r="AQ35" s="10" t="e">
        <f t="shared" si="38"/>
        <v>#VALUE!</v>
      </c>
      <c r="AR35" s="22" t="e">
        <f t="shared" si="39"/>
        <v>#VALUE!</v>
      </c>
      <c r="AS35" s="10" t="e">
        <f t="shared" si="40"/>
        <v>#VALUE!</v>
      </c>
      <c r="AT35" s="20"/>
      <c r="AU35" s="5"/>
      <c r="AV35" s="5"/>
      <c r="AW35" s="5"/>
      <c r="AX35" s="10"/>
    </row>
    <row r="36" spans="2:50">
      <c r="B36" s="42"/>
      <c r="C36" s="27">
        <f t="shared" si="41"/>
        <v>0</v>
      </c>
      <c r="D36" s="32" t="s">
        <v>1</v>
      </c>
      <c r="E36" s="36">
        <v>0</v>
      </c>
      <c r="F36" s="1" t="s">
        <v>30</v>
      </c>
      <c r="G36" s="34">
        <v>2</v>
      </c>
      <c r="H36" s="32" t="s">
        <v>100</v>
      </c>
      <c r="I36" s="27">
        <f t="shared" si="42"/>
        <v>3</v>
      </c>
      <c r="K36" s="4"/>
      <c r="L36" s="42"/>
      <c r="M36" s="27">
        <f t="shared" si="43"/>
        <v>0</v>
      </c>
      <c r="N36" s="32" t="s">
        <v>29</v>
      </c>
      <c r="O36" s="34"/>
      <c r="P36" s="1" t="s">
        <v>30</v>
      </c>
      <c r="Q36" s="34"/>
      <c r="R36" s="32" t="s">
        <v>51</v>
      </c>
      <c r="S36" s="27">
        <f t="shared" si="44"/>
        <v>0</v>
      </c>
      <c r="U36" s="4"/>
      <c r="V36" s="42"/>
      <c r="W36" s="27">
        <f t="shared" si="45"/>
        <v>1</v>
      </c>
      <c r="X36" s="32" t="s">
        <v>1</v>
      </c>
      <c r="Y36" s="34">
        <v>1</v>
      </c>
      <c r="Z36" s="1" t="s">
        <v>30</v>
      </c>
      <c r="AA36" s="34">
        <v>1</v>
      </c>
      <c r="AB36" s="32" t="s">
        <v>93</v>
      </c>
      <c r="AC36" s="27">
        <f t="shared" si="46"/>
        <v>1</v>
      </c>
      <c r="AG36" s="24" t="e">
        <f t="shared" si="34"/>
        <v>#VALUE!</v>
      </c>
      <c r="AH36" s="9" t="e">
        <f t="shared" si="35"/>
        <v>#VALUE!</v>
      </c>
      <c r="AI36" s="32" t="s">
        <v>93</v>
      </c>
      <c r="AJ36" s="5">
        <f t="shared" si="36"/>
        <v>18</v>
      </c>
      <c r="AK36" s="5">
        <f t="shared" si="37"/>
        <v>10</v>
      </c>
      <c r="AL36" s="5">
        <f t="shared" si="29"/>
        <v>5</v>
      </c>
      <c r="AM36" s="5">
        <f t="shared" si="30"/>
        <v>3</v>
      </c>
      <c r="AN36" s="5">
        <f t="shared" si="31"/>
        <v>2</v>
      </c>
      <c r="AO36" s="5" t="e">
        <f t="shared" si="32"/>
        <v>#VALUE!</v>
      </c>
      <c r="AP36" s="5" t="e">
        <f t="shared" si="33"/>
        <v>#VALUE!</v>
      </c>
      <c r="AQ36" s="10" t="e">
        <f t="shared" si="38"/>
        <v>#VALUE!</v>
      </c>
      <c r="AR36" s="22" t="e">
        <f t="shared" si="39"/>
        <v>#VALUE!</v>
      </c>
      <c r="AS36" s="10" t="e">
        <f t="shared" si="40"/>
        <v>#VALUE!</v>
      </c>
      <c r="AT36" s="20"/>
      <c r="AU36" s="5"/>
      <c r="AV36" s="5"/>
      <c r="AW36" s="5"/>
      <c r="AX36" s="10"/>
    </row>
    <row r="37" spans="2:50">
      <c r="B37" s="42"/>
      <c r="C37" s="27">
        <f t="shared" si="41"/>
        <v>1</v>
      </c>
      <c r="D37" s="32" t="s">
        <v>50</v>
      </c>
      <c r="E37" s="36">
        <v>2</v>
      </c>
      <c r="F37" s="1" t="s">
        <v>30</v>
      </c>
      <c r="G37" s="34">
        <v>2</v>
      </c>
      <c r="H37" s="32" t="s">
        <v>101</v>
      </c>
      <c r="I37" s="27">
        <f t="shared" si="42"/>
        <v>1</v>
      </c>
      <c r="K37" s="4"/>
      <c r="L37" s="42"/>
      <c r="M37" s="27">
        <f t="shared" si="43"/>
        <v>3</v>
      </c>
      <c r="N37" s="32" t="s">
        <v>24</v>
      </c>
      <c r="O37" s="34">
        <v>4</v>
      </c>
      <c r="P37" s="1" t="s">
        <v>30</v>
      </c>
      <c r="Q37" s="34">
        <v>0</v>
      </c>
      <c r="R37" s="32" t="s">
        <v>95</v>
      </c>
      <c r="S37" s="27">
        <f t="shared" si="44"/>
        <v>0</v>
      </c>
      <c r="U37" s="4"/>
      <c r="V37" s="42"/>
      <c r="W37" s="27">
        <f t="shared" si="45"/>
        <v>3</v>
      </c>
      <c r="X37" s="32" t="s">
        <v>50</v>
      </c>
      <c r="Y37" s="34">
        <v>3</v>
      </c>
      <c r="Z37" s="1" t="s">
        <v>30</v>
      </c>
      <c r="AA37" s="34">
        <v>0</v>
      </c>
      <c r="AB37" s="32" t="s">
        <v>52</v>
      </c>
      <c r="AC37" s="27">
        <f t="shared" si="46"/>
        <v>0</v>
      </c>
      <c r="AG37" s="24" t="e">
        <f t="shared" si="34"/>
        <v>#VALUE!</v>
      </c>
      <c r="AH37" s="9" t="e">
        <f t="shared" si="35"/>
        <v>#VALUE!</v>
      </c>
      <c r="AI37" s="5" t="s">
        <v>6</v>
      </c>
      <c r="AJ37" s="5">
        <f t="shared" si="36"/>
        <v>16</v>
      </c>
      <c r="AK37" s="5">
        <f t="shared" si="37"/>
        <v>11</v>
      </c>
      <c r="AL37" s="5">
        <f t="shared" si="29"/>
        <v>4</v>
      </c>
      <c r="AM37" s="5">
        <f t="shared" si="30"/>
        <v>4</v>
      </c>
      <c r="AN37" s="5">
        <f t="shared" si="31"/>
        <v>3</v>
      </c>
      <c r="AO37" s="5" t="e">
        <f t="shared" si="32"/>
        <v>#VALUE!</v>
      </c>
      <c r="AP37" s="5" t="e">
        <f t="shared" si="33"/>
        <v>#VALUE!</v>
      </c>
      <c r="AQ37" s="10" t="e">
        <f t="shared" si="38"/>
        <v>#VALUE!</v>
      </c>
      <c r="AR37" s="22" t="e">
        <f t="shared" si="39"/>
        <v>#VALUE!</v>
      </c>
      <c r="AS37" s="10" t="e">
        <f t="shared" si="40"/>
        <v>#VALUE!</v>
      </c>
      <c r="AT37" s="20"/>
      <c r="AU37" s="5"/>
      <c r="AV37" s="5"/>
      <c r="AW37" s="5"/>
      <c r="AX37" s="10"/>
    </row>
    <row r="38" spans="2:50">
      <c r="B38" s="42"/>
      <c r="C38" s="27">
        <f t="shared" si="41"/>
        <v>3</v>
      </c>
      <c r="D38" s="32" t="s">
        <v>17</v>
      </c>
      <c r="E38" s="36">
        <v>3</v>
      </c>
      <c r="F38" s="1" t="s">
        <v>30</v>
      </c>
      <c r="G38" s="34">
        <v>1</v>
      </c>
      <c r="H38" s="32" t="s">
        <v>56</v>
      </c>
      <c r="I38" s="27">
        <f t="shared" si="42"/>
        <v>0</v>
      </c>
      <c r="K38" s="4"/>
      <c r="L38" s="42"/>
      <c r="M38" s="27">
        <f t="shared" si="43"/>
        <v>3</v>
      </c>
      <c r="N38" s="32" t="s">
        <v>93</v>
      </c>
      <c r="O38" s="34">
        <v>3</v>
      </c>
      <c r="P38" s="1" t="s">
        <v>30</v>
      </c>
      <c r="Q38" s="34">
        <v>1</v>
      </c>
      <c r="R38" s="32" t="s">
        <v>99</v>
      </c>
      <c r="S38" s="27">
        <f t="shared" si="44"/>
        <v>0</v>
      </c>
      <c r="U38" s="4"/>
      <c r="V38" s="42"/>
      <c r="W38" s="27">
        <f t="shared" si="45"/>
        <v>0</v>
      </c>
      <c r="X38" s="32" t="s">
        <v>20</v>
      </c>
      <c r="Y38" s="34">
        <v>2</v>
      </c>
      <c r="Z38" s="1" t="s">
        <v>30</v>
      </c>
      <c r="AA38" s="34">
        <v>4</v>
      </c>
      <c r="AB38" s="32" t="s">
        <v>51</v>
      </c>
      <c r="AC38" s="27">
        <f t="shared" si="46"/>
        <v>3</v>
      </c>
      <c r="AG38" s="24" t="e">
        <f t="shared" si="34"/>
        <v>#VALUE!</v>
      </c>
      <c r="AH38" s="9" t="e">
        <f t="shared" si="35"/>
        <v>#VALUE!</v>
      </c>
      <c r="AI38" s="32" t="s">
        <v>54</v>
      </c>
      <c r="AJ38" s="5">
        <f t="shared" si="36"/>
        <v>0</v>
      </c>
      <c r="AK38" s="5">
        <f t="shared" si="37"/>
        <v>0</v>
      </c>
      <c r="AL38" s="5">
        <f t="shared" si="29"/>
        <v>0</v>
      </c>
      <c r="AM38" s="5">
        <f t="shared" si="30"/>
        <v>0</v>
      </c>
      <c r="AN38" s="5">
        <f t="shared" si="31"/>
        <v>0</v>
      </c>
      <c r="AO38" s="5" t="e">
        <f t="shared" si="32"/>
        <v>#VALUE!</v>
      </c>
      <c r="AP38" s="5" t="e">
        <f t="shared" si="33"/>
        <v>#VALUE!</v>
      </c>
      <c r="AQ38" s="10" t="e">
        <f t="shared" si="38"/>
        <v>#VALUE!</v>
      </c>
      <c r="AR38" s="22" t="e">
        <f t="shared" si="39"/>
        <v>#VALUE!</v>
      </c>
      <c r="AS38" s="10" t="e">
        <f t="shared" si="40"/>
        <v>#VALUE!</v>
      </c>
      <c r="AT38" s="20"/>
      <c r="AU38" s="5"/>
      <c r="AV38" s="5"/>
      <c r="AW38" s="5"/>
      <c r="AX38" s="10"/>
    </row>
    <row r="39" spans="2:50">
      <c r="B39" s="42"/>
      <c r="C39" s="27">
        <f t="shared" si="41"/>
        <v>0</v>
      </c>
      <c r="D39" s="32" t="s">
        <v>20</v>
      </c>
      <c r="E39" s="37"/>
      <c r="F39" s="1" t="s">
        <v>30</v>
      </c>
      <c r="G39" s="35"/>
      <c r="H39" s="32" t="s">
        <v>49</v>
      </c>
      <c r="I39" s="27">
        <f t="shared" si="42"/>
        <v>0</v>
      </c>
      <c r="K39" s="4"/>
      <c r="L39" s="42"/>
      <c r="M39" s="27">
        <f t="shared" si="43"/>
        <v>3</v>
      </c>
      <c r="N39" s="32" t="s">
        <v>21</v>
      </c>
      <c r="O39" s="34">
        <v>4</v>
      </c>
      <c r="P39" s="1" t="s">
        <v>30</v>
      </c>
      <c r="Q39" s="34">
        <v>2</v>
      </c>
      <c r="R39" s="32" t="s">
        <v>50</v>
      </c>
      <c r="S39" s="27">
        <f t="shared" si="44"/>
        <v>0</v>
      </c>
      <c r="U39" s="4"/>
      <c r="V39" s="42"/>
      <c r="W39" s="27">
        <f t="shared" si="45"/>
        <v>3</v>
      </c>
      <c r="X39" s="32" t="s">
        <v>6</v>
      </c>
      <c r="Y39" s="34">
        <v>2</v>
      </c>
      <c r="Z39" s="1" t="s">
        <v>30</v>
      </c>
      <c r="AA39" s="34">
        <v>0</v>
      </c>
      <c r="AB39" s="32" t="s">
        <v>98</v>
      </c>
      <c r="AC39" s="27">
        <f t="shared" si="46"/>
        <v>0</v>
      </c>
      <c r="AG39" s="24" t="e">
        <f t="shared" si="34"/>
        <v>#VALUE!</v>
      </c>
      <c r="AH39" s="9" t="e">
        <f t="shared" si="35"/>
        <v>#VALUE!</v>
      </c>
      <c r="AI39" s="32" t="s">
        <v>55</v>
      </c>
      <c r="AJ39" s="5">
        <f t="shared" si="36"/>
        <v>0</v>
      </c>
      <c r="AK39" s="5">
        <f t="shared" si="37"/>
        <v>0</v>
      </c>
      <c r="AL39" s="5">
        <f t="shared" si="29"/>
        <v>0</v>
      </c>
      <c r="AM39" s="5">
        <f t="shared" si="30"/>
        <v>0</v>
      </c>
      <c r="AN39" s="5">
        <f t="shared" si="31"/>
        <v>0</v>
      </c>
      <c r="AO39" s="5" t="e">
        <f t="shared" si="32"/>
        <v>#VALUE!</v>
      </c>
      <c r="AP39" s="5" t="e">
        <f t="shared" si="33"/>
        <v>#VALUE!</v>
      </c>
      <c r="AQ39" s="10" t="e">
        <f t="shared" si="38"/>
        <v>#VALUE!</v>
      </c>
      <c r="AR39" s="22" t="e">
        <f t="shared" si="39"/>
        <v>#VALUE!</v>
      </c>
      <c r="AS39" s="10" t="e">
        <f t="shared" si="40"/>
        <v>#VALUE!</v>
      </c>
      <c r="AT39" s="20"/>
      <c r="AU39" s="5"/>
      <c r="AV39" s="5"/>
      <c r="AW39" s="5"/>
      <c r="AX39" s="10"/>
    </row>
    <row r="40" spans="2:50">
      <c r="B40" s="42"/>
      <c r="C40" s="27">
        <f t="shared" si="41"/>
        <v>1</v>
      </c>
      <c r="D40" s="32" t="s">
        <v>6</v>
      </c>
      <c r="E40" s="36">
        <v>2</v>
      </c>
      <c r="F40" s="1" t="s">
        <v>30</v>
      </c>
      <c r="G40" s="34">
        <v>2</v>
      </c>
      <c r="H40" s="32" t="s">
        <v>96</v>
      </c>
      <c r="I40" s="27">
        <f t="shared" si="42"/>
        <v>1</v>
      </c>
      <c r="K40" s="4"/>
      <c r="L40" s="42"/>
      <c r="M40" s="27">
        <f t="shared" si="43"/>
        <v>3</v>
      </c>
      <c r="N40" s="32" t="s">
        <v>23</v>
      </c>
      <c r="O40" s="34">
        <v>2</v>
      </c>
      <c r="P40" s="1" t="s">
        <v>30</v>
      </c>
      <c r="Q40" s="34">
        <v>1</v>
      </c>
      <c r="R40" s="32" t="s">
        <v>55</v>
      </c>
      <c r="S40" s="27">
        <f t="shared" si="44"/>
        <v>0</v>
      </c>
      <c r="U40" s="4"/>
      <c r="V40" s="42"/>
      <c r="W40" s="27">
        <f t="shared" si="45"/>
        <v>0</v>
      </c>
      <c r="X40" s="32" t="s">
        <v>22</v>
      </c>
      <c r="Y40" s="35"/>
      <c r="Z40" s="1" t="s">
        <v>30</v>
      </c>
      <c r="AA40" s="34"/>
      <c r="AB40" s="32" t="s">
        <v>49</v>
      </c>
      <c r="AC40" s="27">
        <f t="shared" si="46"/>
        <v>0</v>
      </c>
      <c r="AG40" s="24" t="e">
        <f t="shared" si="34"/>
        <v>#VALUE!</v>
      </c>
      <c r="AH40" s="9" t="e">
        <f t="shared" si="35"/>
        <v>#VALUE!</v>
      </c>
      <c r="AI40" s="32" t="s">
        <v>56</v>
      </c>
      <c r="AJ40" s="5">
        <f t="shared" si="36"/>
        <v>0</v>
      </c>
      <c r="AK40" s="5">
        <f t="shared" si="37"/>
        <v>0</v>
      </c>
      <c r="AL40" s="5">
        <f t="shared" si="29"/>
        <v>0</v>
      </c>
      <c r="AM40" s="5">
        <f t="shared" si="30"/>
        <v>0</v>
      </c>
      <c r="AN40" s="5">
        <f t="shared" si="31"/>
        <v>0</v>
      </c>
      <c r="AO40" s="5" t="e">
        <f t="shared" si="32"/>
        <v>#VALUE!</v>
      </c>
      <c r="AP40" s="5" t="e">
        <f t="shared" si="33"/>
        <v>#VALUE!</v>
      </c>
      <c r="AQ40" s="10" t="e">
        <f t="shared" si="38"/>
        <v>#VALUE!</v>
      </c>
      <c r="AR40" s="22" t="e">
        <f t="shared" si="39"/>
        <v>#VALUE!</v>
      </c>
      <c r="AS40" s="10" t="e">
        <f t="shared" si="40"/>
        <v>#VALUE!</v>
      </c>
      <c r="AT40" s="20"/>
      <c r="AU40" s="5"/>
      <c r="AV40" s="5"/>
      <c r="AW40" s="5"/>
      <c r="AX40" s="10"/>
    </row>
    <row r="41" spans="2:50">
      <c r="B41" s="42"/>
      <c r="C41" s="27">
        <f t="shared" si="41"/>
        <v>1</v>
      </c>
      <c r="D41" s="32" t="s">
        <v>22</v>
      </c>
      <c r="E41" s="36">
        <v>1</v>
      </c>
      <c r="F41" s="1" t="s">
        <v>30</v>
      </c>
      <c r="G41" s="34">
        <v>1</v>
      </c>
      <c r="H41" s="32" t="s">
        <v>52</v>
      </c>
      <c r="I41" s="27">
        <f t="shared" si="42"/>
        <v>1</v>
      </c>
      <c r="K41" s="4"/>
      <c r="L41" s="42"/>
      <c r="M41" s="27">
        <f t="shared" si="43"/>
        <v>3</v>
      </c>
      <c r="N41" s="32" t="s">
        <v>7</v>
      </c>
      <c r="O41" s="34">
        <v>1</v>
      </c>
      <c r="P41" s="1" t="s">
        <v>30</v>
      </c>
      <c r="Q41" s="34">
        <v>0</v>
      </c>
      <c r="R41" s="32" t="s">
        <v>53</v>
      </c>
      <c r="S41" s="27">
        <f t="shared" si="44"/>
        <v>0</v>
      </c>
      <c r="U41" s="4"/>
      <c r="V41" s="42"/>
      <c r="W41" s="27">
        <f t="shared" si="45"/>
        <v>1</v>
      </c>
      <c r="X41" s="32" t="s">
        <v>7</v>
      </c>
      <c r="Y41" s="34">
        <v>1</v>
      </c>
      <c r="Z41" s="1" t="s">
        <v>30</v>
      </c>
      <c r="AA41" s="34">
        <v>1</v>
      </c>
      <c r="AB41" s="32" t="s">
        <v>100</v>
      </c>
      <c r="AC41" s="27">
        <f t="shared" si="46"/>
        <v>1</v>
      </c>
      <c r="AG41" s="24" t="e">
        <f t="shared" si="34"/>
        <v>#VALUE!</v>
      </c>
      <c r="AH41" s="9" t="e">
        <f t="shared" si="35"/>
        <v>#VALUE!</v>
      </c>
      <c r="AI41" s="5" t="s">
        <v>7</v>
      </c>
      <c r="AJ41" s="5">
        <f t="shared" si="36"/>
        <v>17</v>
      </c>
      <c r="AK41" s="5">
        <f t="shared" si="37"/>
        <v>11</v>
      </c>
      <c r="AL41" s="5">
        <f t="shared" si="29"/>
        <v>4</v>
      </c>
      <c r="AM41" s="5">
        <f t="shared" si="30"/>
        <v>5</v>
      </c>
      <c r="AN41" s="5">
        <f t="shared" si="31"/>
        <v>2</v>
      </c>
      <c r="AO41" s="5" t="e">
        <f t="shared" si="32"/>
        <v>#VALUE!</v>
      </c>
      <c r="AP41" s="5" t="e">
        <f t="shared" si="33"/>
        <v>#VALUE!</v>
      </c>
      <c r="AQ41" s="10" t="e">
        <f t="shared" si="38"/>
        <v>#VALUE!</v>
      </c>
      <c r="AR41" s="22" t="e">
        <f t="shared" si="39"/>
        <v>#VALUE!</v>
      </c>
      <c r="AS41" s="10" t="e">
        <f t="shared" si="40"/>
        <v>#VALUE!</v>
      </c>
      <c r="AT41" s="20"/>
      <c r="AU41" s="5"/>
      <c r="AV41" s="5"/>
      <c r="AW41" s="5"/>
      <c r="AX41" s="10"/>
    </row>
    <row r="42" spans="2:50">
      <c r="B42" s="42"/>
      <c r="C42" s="27">
        <f t="shared" si="41"/>
        <v>1</v>
      </c>
      <c r="D42" s="32" t="s">
        <v>9</v>
      </c>
      <c r="E42" s="36">
        <v>1</v>
      </c>
      <c r="F42" s="1" t="s">
        <v>30</v>
      </c>
      <c r="G42" s="34">
        <v>1</v>
      </c>
      <c r="H42" s="32" t="s">
        <v>98</v>
      </c>
      <c r="I42" s="27">
        <f t="shared" si="42"/>
        <v>1</v>
      </c>
      <c r="K42" s="4"/>
      <c r="L42" s="42"/>
      <c r="M42" s="27">
        <f t="shared" si="43"/>
        <v>1</v>
      </c>
      <c r="N42" s="32" t="s">
        <v>11</v>
      </c>
      <c r="O42" s="34">
        <v>1</v>
      </c>
      <c r="P42" s="1" t="s">
        <v>30</v>
      </c>
      <c r="Q42" s="34">
        <v>1</v>
      </c>
      <c r="R42" s="32" t="s">
        <v>94</v>
      </c>
      <c r="S42" s="27">
        <f t="shared" si="44"/>
        <v>1</v>
      </c>
      <c r="U42" s="4"/>
      <c r="V42" s="42"/>
      <c r="W42" s="27">
        <f t="shared" si="45"/>
        <v>0</v>
      </c>
      <c r="X42" s="32" t="s">
        <v>9</v>
      </c>
      <c r="Y42" s="34">
        <v>0</v>
      </c>
      <c r="Z42" s="1" t="s">
        <v>30</v>
      </c>
      <c r="AA42" s="34">
        <v>2</v>
      </c>
      <c r="AB42" s="32" t="s">
        <v>101</v>
      </c>
      <c r="AC42" s="27">
        <f t="shared" si="46"/>
        <v>3</v>
      </c>
      <c r="AG42" s="24" t="e">
        <f t="shared" si="34"/>
        <v>#VALUE!</v>
      </c>
      <c r="AH42" s="9" t="e">
        <f t="shared" si="35"/>
        <v>#VALUE!</v>
      </c>
      <c r="AI42" s="5" t="s">
        <v>9</v>
      </c>
      <c r="AJ42" s="5">
        <f t="shared" si="36"/>
        <v>13</v>
      </c>
      <c r="AK42" s="5">
        <f t="shared" si="37"/>
        <v>10</v>
      </c>
      <c r="AL42" s="5">
        <f t="shared" si="29"/>
        <v>3</v>
      </c>
      <c r="AM42" s="5">
        <f t="shared" si="30"/>
        <v>4</v>
      </c>
      <c r="AN42" s="5">
        <f t="shared" si="31"/>
        <v>3</v>
      </c>
      <c r="AO42" s="5" t="e">
        <f t="shared" si="32"/>
        <v>#VALUE!</v>
      </c>
      <c r="AP42" s="5" t="e">
        <f t="shared" si="33"/>
        <v>#VALUE!</v>
      </c>
      <c r="AQ42" s="10" t="e">
        <f t="shared" si="38"/>
        <v>#VALUE!</v>
      </c>
      <c r="AR42" s="22" t="e">
        <f t="shared" si="39"/>
        <v>#VALUE!</v>
      </c>
      <c r="AS42" s="10" t="e">
        <f t="shared" si="40"/>
        <v>#VALUE!</v>
      </c>
      <c r="AT42" s="20"/>
      <c r="AU42" s="5"/>
      <c r="AV42" s="5"/>
      <c r="AW42" s="5"/>
      <c r="AX42" s="10"/>
    </row>
    <row r="43" spans="2:50">
      <c r="B43" s="42"/>
      <c r="C43" s="27">
        <f t="shared" si="41"/>
        <v>1</v>
      </c>
      <c r="D43" s="32" t="s">
        <v>15</v>
      </c>
      <c r="E43" s="36">
        <v>0</v>
      </c>
      <c r="F43" s="1" t="s">
        <v>30</v>
      </c>
      <c r="G43" s="34">
        <v>0</v>
      </c>
      <c r="H43" s="32" t="s">
        <v>93</v>
      </c>
      <c r="I43" s="27">
        <f t="shared" si="42"/>
        <v>1</v>
      </c>
      <c r="K43" s="4"/>
      <c r="L43" s="42"/>
      <c r="M43" s="27">
        <f t="shared" si="43"/>
        <v>0</v>
      </c>
      <c r="N43" s="32" t="s">
        <v>13</v>
      </c>
      <c r="O43" s="34">
        <v>1</v>
      </c>
      <c r="P43" s="1" t="s">
        <v>30</v>
      </c>
      <c r="Q43" s="34">
        <v>3</v>
      </c>
      <c r="R43" s="32" t="s">
        <v>97</v>
      </c>
      <c r="S43" s="27">
        <f t="shared" si="44"/>
        <v>3</v>
      </c>
      <c r="U43" s="4"/>
      <c r="V43" s="42"/>
      <c r="W43" s="27">
        <f t="shared" si="45"/>
        <v>0</v>
      </c>
      <c r="X43" s="32" t="s">
        <v>15</v>
      </c>
      <c r="Y43" s="34">
        <v>1</v>
      </c>
      <c r="Z43" s="1" t="s">
        <v>30</v>
      </c>
      <c r="AA43" s="34">
        <v>2</v>
      </c>
      <c r="AB43" s="32" t="s">
        <v>54</v>
      </c>
      <c r="AC43" s="27">
        <f t="shared" si="46"/>
        <v>3</v>
      </c>
      <c r="AG43" s="24" t="e">
        <f t="shared" si="34"/>
        <v>#VALUE!</v>
      </c>
      <c r="AH43" s="9" t="e">
        <f t="shared" si="35"/>
        <v>#VALUE!</v>
      </c>
      <c r="AI43" s="5" t="s">
        <v>11</v>
      </c>
      <c r="AJ43" s="5">
        <f t="shared" si="36"/>
        <v>15</v>
      </c>
      <c r="AK43" s="5">
        <f t="shared" si="37"/>
        <v>11</v>
      </c>
      <c r="AL43" s="5">
        <f t="shared" si="29"/>
        <v>4</v>
      </c>
      <c r="AM43" s="5">
        <f t="shared" si="30"/>
        <v>3</v>
      </c>
      <c r="AN43" s="5">
        <f t="shared" si="31"/>
        <v>4</v>
      </c>
      <c r="AO43" s="5" t="e">
        <f t="shared" si="32"/>
        <v>#VALUE!</v>
      </c>
      <c r="AP43" s="5" t="e">
        <f t="shared" si="33"/>
        <v>#VALUE!</v>
      </c>
      <c r="AQ43" s="10" t="e">
        <f t="shared" si="38"/>
        <v>#VALUE!</v>
      </c>
      <c r="AR43" s="22" t="e">
        <f t="shared" si="39"/>
        <v>#VALUE!</v>
      </c>
      <c r="AS43" s="10" t="e">
        <f t="shared" si="40"/>
        <v>#VALUE!</v>
      </c>
      <c r="AT43" s="20"/>
      <c r="AU43" s="5"/>
      <c r="AV43" s="5"/>
      <c r="AW43" s="5"/>
      <c r="AX43" s="10"/>
    </row>
    <row r="44" spans="2:50">
      <c r="D44" s="32"/>
      <c r="E44" s="37"/>
      <c r="F44" s="24"/>
      <c r="G44" s="34"/>
      <c r="H44" s="32"/>
      <c r="K44" s="4"/>
      <c r="N44" s="32"/>
      <c r="O44" s="35"/>
      <c r="Q44" s="35"/>
      <c r="R44" s="32"/>
      <c r="U44" s="4"/>
      <c r="V44" s="29"/>
      <c r="X44" s="32"/>
      <c r="Y44" s="34"/>
      <c r="AA44" s="34"/>
      <c r="AB44" s="32"/>
      <c r="AG44" s="24" t="e">
        <f t="shared" si="34"/>
        <v>#VALUE!</v>
      </c>
      <c r="AH44" s="9" t="e">
        <f t="shared" si="35"/>
        <v>#VALUE!</v>
      </c>
      <c r="AI44" s="5" t="s">
        <v>13</v>
      </c>
      <c r="AJ44" s="5">
        <f t="shared" si="36"/>
        <v>13</v>
      </c>
      <c r="AK44" s="5">
        <f t="shared" si="37"/>
        <v>11</v>
      </c>
      <c r="AL44" s="5">
        <f t="shared" si="29"/>
        <v>3</v>
      </c>
      <c r="AM44" s="5">
        <f t="shared" si="30"/>
        <v>4</v>
      </c>
      <c r="AN44" s="5">
        <f t="shared" si="31"/>
        <v>4</v>
      </c>
      <c r="AO44" s="5" t="e">
        <f t="shared" si="32"/>
        <v>#VALUE!</v>
      </c>
      <c r="AP44" s="5" t="e">
        <f t="shared" si="33"/>
        <v>#VALUE!</v>
      </c>
      <c r="AQ44" s="10" t="e">
        <f t="shared" si="38"/>
        <v>#VALUE!</v>
      </c>
      <c r="AR44" s="22" t="e">
        <f t="shared" si="39"/>
        <v>#VALUE!</v>
      </c>
      <c r="AS44" s="10" t="e">
        <f t="shared" si="40"/>
        <v>#VALUE!</v>
      </c>
      <c r="AT44" s="20"/>
      <c r="AU44" s="5"/>
      <c r="AV44" s="5"/>
      <c r="AW44" s="5"/>
      <c r="AX44" s="10"/>
    </row>
    <row r="45" spans="2:50" ht="15" thickBot="1">
      <c r="B45" s="42" t="s">
        <v>69</v>
      </c>
      <c r="C45" s="27">
        <f t="shared" ref="C45:C53" si="47">IF(E45&lt;&gt;"",IF(E45&gt;G45,3,IF(E45=G45,1,IF(E45&lt;G45,0))),0)</f>
        <v>1</v>
      </c>
      <c r="D45" s="32" t="s">
        <v>17</v>
      </c>
      <c r="E45" s="36">
        <v>1</v>
      </c>
      <c r="F45" s="1" t="s">
        <v>30</v>
      </c>
      <c r="G45" s="34">
        <v>1</v>
      </c>
      <c r="H45" s="32" t="s">
        <v>55</v>
      </c>
      <c r="I45" s="27">
        <f t="shared" ref="I45:I53" si="48">IF(G45&lt;&gt;"",IF(E45&lt;G45,3,IF(E45=G45,1,IF(E45&gt;G45,0))),0)</f>
        <v>1</v>
      </c>
      <c r="K45" s="4"/>
      <c r="L45" s="42" t="s">
        <v>70</v>
      </c>
      <c r="M45" s="27">
        <f t="shared" ref="M45:M53" si="49">IF(O45&lt;&gt;"",IF(O45&gt;Q45,3,IF(O45=Q45,1,IF(O45&lt;Q45,0))),0)</f>
        <v>1</v>
      </c>
      <c r="N45" s="32" t="s">
        <v>16</v>
      </c>
      <c r="O45" s="34">
        <v>0</v>
      </c>
      <c r="P45" s="1" t="s">
        <v>30</v>
      </c>
      <c r="Q45" s="34">
        <v>0</v>
      </c>
      <c r="R45" s="32" t="s">
        <v>51</v>
      </c>
      <c r="S45" s="27">
        <f t="shared" ref="S45:S53" si="50">IF(Q45&lt;&gt;"",IF(O45&lt;Q45,3,IF(O45=Q45,1,IF(O45&gt;Q45,0))),0)</f>
        <v>1</v>
      </c>
      <c r="U45" s="4"/>
      <c r="V45" s="42" t="s">
        <v>71</v>
      </c>
      <c r="W45" s="27">
        <f t="shared" ref="W45:W53" si="51">IF(Y45&lt;&gt;"",IF(Y45&gt;AA45,3,IF(Y45=AA45,1,IF(Y45&lt;AA45,0))),0)</f>
        <v>1</v>
      </c>
      <c r="X45" s="32" t="s">
        <v>17</v>
      </c>
      <c r="Y45" s="34">
        <v>0</v>
      </c>
      <c r="Z45" s="1" t="s">
        <v>30</v>
      </c>
      <c r="AA45" s="34">
        <v>0</v>
      </c>
      <c r="AB45" s="32" t="s">
        <v>50</v>
      </c>
      <c r="AC45" s="27">
        <f t="shared" ref="AC45:AC53" si="52">IF(AA45&lt;&gt;"",IF(Y45&lt;AA45,3,IF(Y45=AA45,1,IF(Y45&gt;AA45,0))),0)</f>
        <v>1</v>
      </c>
      <c r="AG45" s="24" t="e">
        <f t="shared" si="34"/>
        <v>#VALUE!</v>
      </c>
      <c r="AH45" s="11" t="e">
        <f t="shared" si="35"/>
        <v>#VALUE!</v>
      </c>
      <c r="AI45" s="12" t="s">
        <v>15</v>
      </c>
      <c r="AJ45" s="12">
        <f t="shared" si="36"/>
        <v>10</v>
      </c>
      <c r="AK45" s="5">
        <f t="shared" si="37"/>
        <v>11</v>
      </c>
      <c r="AL45" s="5">
        <f t="shared" si="29"/>
        <v>2</v>
      </c>
      <c r="AM45" s="5">
        <f t="shared" si="30"/>
        <v>4</v>
      </c>
      <c r="AN45" s="5">
        <f t="shared" si="31"/>
        <v>5</v>
      </c>
      <c r="AO45" s="5" t="e">
        <f t="shared" si="32"/>
        <v>#VALUE!</v>
      </c>
      <c r="AP45" s="5" t="e">
        <f t="shared" si="33"/>
        <v>#VALUE!</v>
      </c>
      <c r="AQ45" s="10" t="e">
        <f t="shared" si="38"/>
        <v>#VALUE!</v>
      </c>
      <c r="AR45" s="23" t="e">
        <f t="shared" si="39"/>
        <v>#VALUE!</v>
      </c>
      <c r="AS45" s="13" t="e">
        <f t="shared" si="40"/>
        <v>#VALUE!</v>
      </c>
      <c r="AT45" s="21"/>
      <c r="AU45" s="12"/>
      <c r="AV45" s="12"/>
      <c r="AW45" s="12"/>
      <c r="AX45" s="13"/>
    </row>
    <row r="46" spans="2:50">
      <c r="B46" s="42"/>
      <c r="C46" s="27">
        <f t="shared" si="47"/>
        <v>1</v>
      </c>
      <c r="D46" s="32" t="s">
        <v>19</v>
      </c>
      <c r="E46" s="36">
        <v>3</v>
      </c>
      <c r="F46" s="1" t="s">
        <v>30</v>
      </c>
      <c r="G46" s="34">
        <v>3</v>
      </c>
      <c r="H46" s="32" t="s">
        <v>95</v>
      </c>
      <c r="I46" s="27">
        <f t="shared" si="48"/>
        <v>1</v>
      </c>
      <c r="K46" s="4"/>
      <c r="L46" s="42"/>
      <c r="M46" s="27">
        <f t="shared" si="49"/>
        <v>1</v>
      </c>
      <c r="N46" s="32" t="s">
        <v>1</v>
      </c>
      <c r="O46" s="34">
        <v>1</v>
      </c>
      <c r="P46" s="1" t="s">
        <v>30</v>
      </c>
      <c r="Q46" s="34">
        <v>1</v>
      </c>
      <c r="R46" s="32" t="s">
        <v>54</v>
      </c>
      <c r="S46" s="27">
        <f t="shared" si="50"/>
        <v>1</v>
      </c>
      <c r="U46" s="4"/>
      <c r="V46" s="42"/>
      <c r="W46" s="27">
        <f t="shared" si="51"/>
        <v>0</v>
      </c>
      <c r="X46" s="32" t="s">
        <v>19</v>
      </c>
      <c r="Y46" s="34">
        <v>0</v>
      </c>
      <c r="Z46" s="1" t="s">
        <v>30</v>
      </c>
      <c r="AA46" s="34">
        <v>1</v>
      </c>
      <c r="AB46" s="32" t="s">
        <v>94</v>
      </c>
      <c r="AC46" s="27">
        <f t="shared" si="52"/>
        <v>3</v>
      </c>
    </row>
    <row r="47" spans="2:50" ht="15" thickBot="1">
      <c r="B47" s="42"/>
      <c r="C47" s="27">
        <f t="shared" si="47"/>
        <v>0</v>
      </c>
      <c r="D47" s="32" t="s">
        <v>29</v>
      </c>
      <c r="E47" s="37"/>
      <c r="F47" s="1" t="s">
        <v>30</v>
      </c>
      <c r="G47" s="35"/>
      <c r="H47" s="32" t="s">
        <v>48</v>
      </c>
      <c r="I47" s="27">
        <f t="shared" si="48"/>
        <v>0</v>
      </c>
      <c r="K47" s="4"/>
      <c r="L47" s="42"/>
      <c r="M47" s="27">
        <f t="shared" si="49"/>
        <v>0</v>
      </c>
      <c r="N47" s="32" t="s">
        <v>50</v>
      </c>
      <c r="O47" s="34"/>
      <c r="P47" s="1" t="s">
        <v>30</v>
      </c>
      <c r="Q47" s="34"/>
      <c r="R47" s="32" t="s">
        <v>49</v>
      </c>
      <c r="S47" s="27">
        <f t="shared" si="50"/>
        <v>0</v>
      </c>
      <c r="U47" s="4"/>
      <c r="V47" s="42"/>
      <c r="W47" s="27">
        <f t="shared" si="51"/>
        <v>0</v>
      </c>
      <c r="X47" s="32" t="s">
        <v>29</v>
      </c>
      <c r="Y47" s="35"/>
      <c r="Z47" s="1" t="s">
        <v>30</v>
      </c>
      <c r="AA47" s="34"/>
      <c r="AB47" s="32" t="s">
        <v>95</v>
      </c>
      <c r="AC47" s="27">
        <f t="shared" si="52"/>
        <v>0</v>
      </c>
      <c r="AH47" t="s">
        <v>92</v>
      </c>
    </row>
    <row r="48" spans="2:50">
      <c r="B48" s="42"/>
      <c r="C48" s="27">
        <f t="shared" si="47"/>
        <v>1</v>
      </c>
      <c r="D48" s="32" t="s">
        <v>24</v>
      </c>
      <c r="E48" s="36">
        <v>2</v>
      </c>
      <c r="F48" s="1" t="s">
        <v>30</v>
      </c>
      <c r="G48" s="34">
        <v>2</v>
      </c>
      <c r="H48" s="32" t="s">
        <v>94</v>
      </c>
      <c r="I48" s="27">
        <f t="shared" si="48"/>
        <v>1</v>
      </c>
      <c r="K48" s="4"/>
      <c r="L48" s="42"/>
      <c r="M48" s="27">
        <f t="shared" si="49"/>
        <v>3</v>
      </c>
      <c r="N48" s="32" t="s">
        <v>20</v>
      </c>
      <c r="O48" s="34">
        <v>1</v>
      </c>
      <c r="P48" s="1" t="s">
        <v>30</v>
      </c>
      <c r="Q48" s="34">
        <v>0</v>
      </c>
      <c r="R48" s="32" t="s">
        <v>55</v>
      </c>
      <c r="S48" s="27">
        <f t="shared" si="50"/>
        <v>0</v>
      </c>
      <c r="U48" s="4"/>
      <c r="V48" s="42"/>
      <c r="W48" s="27">
        <f t="shared" si="51"/>
        <v>0</v>
      </c>
      <c r="X48" s="32" t="s">
        <v>24</v>
      </c>
      <c r="Y48" s="34">
        <v>2</v>
      </c>
      <c r="Z48" s="1" t="s">
        <v>30</v>
      </c>
      <c r="AA48" s="34">
        <v>3</v>
      </c>
      <c r="AB48" s="32" t="s">
        <v>96</v>
      </c>
      <c r="AC48" s="27">
        <f t="shared" si="52"/>
        <v>3</v>
      </c>
      <c r="AH48" s="6" t="s">
        <v>31</v>
      </c>
      <c r="AI48" s="25" t="s">
        <v>32</v>
      </c>
      <c r="AJ48" s="25" t="s">
        <v>33</v>
      </c>
      <c r="AK48" s="25" t="s">
        <v>34</v>
      </c>
      <c r="AL48" s="25" t="s">
        <v>35</v>
      </c>
      <c r="AM48" s="25" t="s">
        <v>36</v>
      </c>
      <c r="AN48" s="25" t="s">
        <v>37</v>
      </c>
      <c r="AO48" s="25" t="s">
        <v>38</v>
      </c>
      <c r="AP48" s="25" t="s">
        <v>39</v>
      </c>
      <c r="AQ48" s="26" t="s">
        <v>40</v>
      </c>
      <c r="AR48" s="6" t="s">
        <v>46</v>
      </c>
      <c r="AS48" s="26" t="s">
        <v>47</v>
      </c>
      <c r="AT48" s="39" t="s">
        <v>45</v>
      </c>
      <c r="AU48" s="40"/>
      <c r="AV48" s="40"/>
      <c r="AW48" s="40"/>
      <c r="AX48" s="41"/>
    </row>
    <row r="49" spans="2:50">
      <c r="B49" s="42"/>
      <c r="C49" s="27">
        <f t="shared" si="47"/>
        <v>3</v>
      </c>
      <c r="D49" s="32" t="s">
        <v>93</v>
      </c>
      <c r="E49" s="36">
        <v>1</v>
      </c>
      <c r="F49" s="1" t="s">
        <v>30</v>
      </c>
      <c r="G49" s="34">
        <v>0</v>
      </c>
      <c r="H49" s="32" t="s">
        <v>97</v>
      </c>
      <c r="I49" s="27">
        <f t="shared" si="48"/>
        <v>0</v>
      </c>
      <c r="K49" s="4"/>
      <c r="L49" s="42"/>
      <c r="M49" s="27">
        <f t="shared" si="49"/>
        <v>0</v>
      </c>
      <c r="N49" s="32" t="s">
        <v>6</v>
      </c>
      <c r="O49" s="34">
        <v>0</v>
      </c>
      <c r="P49" s="1" t="s">
        <v>30</v>
      </c>
      <c r="Q49" s="34">
        <v>2</v>
      </c>
      <c r="R49" s="32" t="s">
        <v>101</v>
      </c>
      <c r="S49" s="27">
        <f t="shared" si="50"/>
        <v>3</v>
      </c>
      <c r="U49" s="4"/>
      <c r="V49" s="42"/>
      <c r="W49" s="27">
        <f t="shared" si="51"/>
        <v>0</v>
      </c>
      <c r="X49" s="32" t="s">
        <v>93</v>
      </c>
      <c r="Y49" s="34">
        <v>1</v>
      </c>
      <c r="Z49" s="1" t="s">
        <v>30</v>
      </c>
      <c r="AA49" s="34">
        <v>2</v>
      </c>
      <c r="AB49" s="32" t="s">
        <v>100</v>
      </c>
      <c r="AC49" s="27">
        <f t="shared" si="52"/>
        <v>3</v>
      </c>
      <c r="AG49" s="24" t="e">
        <f>AJ49*1000+AQ49*100+AO49*10</f>
        <v>#VALUE!</v>
      </c>
      <c r="AH49" s="9" t="e">
        <f>RANK(AG49,$AG$6:$AG$23,0)</f>
        <v>#VALUE!</v>
      </c>
      <c r="AI49" s="32" t="s">
        <v>48</v>
      </c>
      <c r="AJ49" s="5">
        <f>3*AL49+AM49</f>
        <v>14</v>
      </c>
      <c r="AK49" s="5">
        <f t="shared" ref="AK49:AK66" si="53">SUMPRODUCT((Eq_ext=AI49)*(Eq_ext_score&lt;&gt;""))</f>
        <v>11</v>
      </c>
      <c r="AL49" s="5">
        <f t="shared" ref="AL49:AL66" si="54">SUMPRODUCT((Eq_Dom=AI49)*(Eq_Dom_score&gt;Eq_ext_score))+SUMPRODUCT((Eq_ext=AI49)*(Eq_ext_score&gt;Eq_Dom_score))</f>
        <v>3</v>
      </c>
      <c r="AM49" s="5">
        <f t="shared" ref="AM49:AM66" si="55">SUMPRODUCT((Eq_Dom=AI49)*(Eq_Dom_score=Eq_ext_score)*(Eq_Dom_score&lt;&gt;""))+SUMPRODUCT((Eq_ext=AI49)*(Eq_ext_score=Eq_Dom_score)*(Eq_ext_score&lt;&gt;""))</f>
        <v>5</v>
      </c>
      <c r="AN49" s="5">
        <f t="shared" ref="AN49:AN66" si="56">SUMPRODUCT((Eq_Dom=AI49)*(Eq_Dom_score&lt;Eq_ext_score))+SUMPRODUCT((Eq_ext=AI49)*(Eq_ext_score&lt;Eq_Dom_score))</f>
        <v>3</v>
      </c>
      <c r="AO49" s="5" t="e">
        <f t="shared" ref="AO49:AO66" si="57">SUMPRODUCT((Eq_Dom=AI49)*(Eq_Dom_score))+SUMPRODUCT((Eq_ext=AI49)*(Eq_ext_score))</f>
        <v>#VALUE!</v>
      </c>
      <c r="AP49" s="5" t="e">
        <f t="shared" ref="AP49:AP66" si="58">SUMPRODUCT((Eq_Dom=AJ49)*(Eq_ext_score))+SUMPRODUCT((Eq_ext=AJ49)*(Eq_Dom_score))</f>
        <v>#VALUE!</v>
      </c>
      <c r="AQ49" s="10" t="e">
        <f>AO49-AP49</f>
        <v>#VALUE!</v>
      </c>
      <c r="AR49" s="22" t="e">
        <f>AO49/AK49</f>
        <v>#VALUE!</v>
      </c>
      <c r="AS49" s="10" t="e">
        <f>AP49/AK49</f>
        <v>#VALUE!</v>
      </c>
      <c r="AT49" s="20"/>
      <c r="AU49" s="5"/>
      <c r="AV49" s="5"/>
      <c r="AW49" s="5"/>
      <c r="AX49" s="10"/>
    </row>
    <row r="50" spans="2:50">
      <c r="B50" s="42"/>
      <c r="C50" s="27">
        <f t="shared" si="47"/>
        <v>0</v>
      </c>
      <c r="D50" s="32" t="s">
        <v>21</v>
      </c>
      <c r="E50" s="36">
        <v>1</v>
      </c>
      <c r="F50" s="1" t="s">
        <v>30</v>
      </c>
      <c r="G50" s="34">
        <v>5</v>
      </c>
      <c r="H50" s="32" t="s">
        <v>99</v>
      </c>
      <c r="I50" s="27">
        <f t="shared" si="48"/>
        <v>3</v>
      </c>
      <c r="K50" s="4"/>
      <c r="L50" s="42"/>
      <c r="M50" s="27">
        <f t="shared" si="49"/>
        <v>1</v>
      </c>
      <c r="N50" s="32" t="s">
        <v>7</v>
      </c>
      <c r="O50" s="34">
        <v>0</v>
      </c>
      <c r="P50" s="1" t="s">
        <v>30</v>
      </c>
      <c r="Q50" s="34">
        <v>0</v>
      </c>
      <c r="R50" s="32" t="s">
        <v>93</v>
      </c>
      <c r="S50" s="27">
        <f t="shared" si="50"/>
        <v>1</v>
      </c>
      <c r="U50" s="4"/>
      <c r="V50" s="42"/>
      <c r="W50" s="27">
        <f t="shared" si="51"/>
        <v>0</v>
      </c>
      <c r="X50" s="32" t="s">
        <v>21</v>
      </c>
      <c r="Y50" s="34">
        <v>0</v>
      </c>
      <c r="Z50" s="1" t="s">
        <v>30</v>
      </c>
      <c r="AA50" s="34">
        <v>1</v>
      </c>
      <c r="AB50" s="32" t="s">
        <v>97</v>
      </c>
      <c r="AC50" s="27">
        <f t="shared" si="52"/>
        <v>3</v>
      </c>
      <c r="AG50" s="24" t="e">
        <f t="shared" ref="AG50:AG66" si="59">AJ50*1000+AQ50*100+AO50*10</f>
        <v>#VALUE!</v>
      </c>
      <c r="AH50" s="9" t="e">
        <f t="shared" ref="AH50:AH66" si="60">RANK(AG50,$AG$6:$AG$23,0)</f>
        <v>#VALUE!</v>
      </c>
      <c r="AI50" s="5" t="s">
        <v>1</v>
      </c>
      <c r="AJ50" s="5">
        <f t="shared" ref="AJ50:AJ66" si="61">3*AL50+AM50</f>
        <v>15</v>
      </c>
      <c r="AK50" s="5">
        <f t="shared" si="53"/>
        <v>0</v>
      </c>
      <c r="AL50" s="5">
        <f t="shared" si="54"/>
        <v>3</v>
      </c>
      <c r="AM50" s="5">
        <f t="shared" si="55"/>
        <v>6</v>
      </c>
      <c r="AN50" s="5">
        <f t="shared" si="56"/>
        <v>3</v>
      </c>
      <c r="AO50" s="5" t="e">
        <f t="shared" si="57"/>
        <v>#VALUE!</v>
      </c>
      <c r="AP50" s="5" t="e">
        <f t="shared" si="58"/>
        <v>#VALUE!</v>
      </c>
      <c r="AQ50" s="10" t="e">
        <f t="shared" ref="AQ50:AQ66" si="62">AO50-AP50</f>
        <v>#VALUE!</v>
      </c>
      <c r="AR50" s="22" t="e">
        <f t="shared" ref="AR50:AR66" si="63">AO50/AK50</f>
        <v>#VALUE!</v>
      </c>
      <c r="AS50" s="10" t="e">
        <f t="shared" ref="AS50:AS66" si="64">AP50/AK50</f>
        <v>#VALUE!</v>
      </c>
      <c r="AT50" s="20"/>
      <c r="AU50" s="5"/>
      <c r="AV50" s="5"/>
      <c r="AW50" s="5"/>
      <c r="AX50" s="10"/>
    </row>
    <row r="51" spans="2:50">
      <c r="B51" s="42"/>
      <c r="C51" s="27">
        <f t="shared" si="47"/>
        <v>1</v>
      </c>
      <c r="D51" s="32" t="s">
        <v>23</v>
      </c>
      <c r="E51" s="36">
        <v>0</v>
      </c>
      <c r="F51" s="1" t="s">
        <v>30</v>
      </c>
      <c r="G51" s="34">
        <v>0</v>
      </c>
      <c r="H51" s="32" t="s">
        <v>50</v>
      </c>
      <c r="I51" s="27">
        <f t="shared" si="48"/>
        <v>1</v>
      </c>
      <c r="K51" s="4"/>
      <c r="L51" s="42"/>
      <c r="M51" s="27">
        <f t="shared" si="49"/>
        <v>3</v>
      </c>
      <c r="N51" s="32" t="s">
        <v>9</v>
      </c>
      <c r="O51" s="34">
        <v>2</v>
      </c>
      <c r="P51" s="1" t="s">
        <v>30</v>
      </c>
      <c r="Q51" s="34">
        <v>0</v>
      </c>
      <c r="R51" s="32" t="s">
        <v>52</v>
      </c>
      <c r="S51" s="27">
        <f t="shared" si="50"/>
        <v>0</v>
      </c>
      <c r="U51" s="4"/>
      <c r="V51" s="42"/>
      <c r="W51" s="27">
        <f t="shared" si="51"/>
        <v>1</v>
      </c>
      <c r="X51" s="32" t="s">
        <v>22</v>
      </c>
      <c r="Y51" s="34">
        <v>2</v>
      </c>
      <c r="Z51" s="1" t="s">
        <v>30</v>
      </c>
      <c r="AA51" s="34">
        <v>2</v>
      </c>
      <c r="AB51" s="32" t="s">
        <v>48</v>
      </c>
      <c r="AC51" s="27">
        <f t="shared" si="52"/>
        <v>1</v>
      </c>
      <c r="AG51" s="24" t="e">
        <f t="shared" si="59"/>
        <v>#VALUE!</v>
      </c>
      <c r="AH51" s="9" t="e">
        <f t="shared" si="60"/>
        <v>#VALUE!</v>
      </c>
      <c r="AI51" s="32" t="s">
        <v>49</v>
      </c>
      <c r="AJ51" s="5">
        <f t="shared" si="61"/>
        <v>0</v>
      </c>
      <c r="AK51" s="5">
        <f t="shared" si="53"/>
        <v>0</v>
      </c>
      <c r="AL51" s="5">
        <f t="shared" si="54"/>
        <v>0</v>
      </c>
      <c r="AM51" s="5">
        <f t="shared" si="55"/>
        <v>0</v>
      </c>
      <c r="AN51" s="5">
        <f t="shared" si="56"/>
        <v>0</v>
      </c>
      <c r="AO51" s="5" t="e">
        <f t="shared" si="57"/>
        <v>#VALUE!</v>
      </c>
      <c r="AP51" s="5" t="e">
        <f t="shared" si="58"/>
        <v>#VALUE!</v>
      </c>
      <c r="AQ51" s="10" t="e">
        <f t="shared" si="62"/>
        <v>#VALUE!</v>
      </c>
      <c r="AR51" s="22" t="e">
        <f t="shared" si="63"/>
        <v>#VALUE!</v>
      </c>
      <c r="AS51" s="10" t="e">
        <f t="shared" si="64"/>
        <v>#VALUE!</v>
      </c>
      <c r="AT51" s="20"/>
      <c r="AU51" s="5"/>
      <c r="AV51" s="5"/>
      <c r="AW51" s="5"/>
      <c r="AX51" s="10"/>
    </row>
    <row r="52" spans="2:50">
      <c r="B52" s="42"/>
      <c r="C52" s="27">
        <f t="shared" si="47"/>
        <v>3</v>
      </c>
      <c r="D52" s="32" t="s">
        <v>11</v>
      </c>
      <c r="E52" s="36">
        <v>3</v>
      </c>
      <c r="F52" s="1" t="s">
        <v>30</v>
      </c>
      <c r="G52" s="34">
        <v>0</v>
      </c>
      <c r="H52" s="32" t="s">
        <v>96</v>
      </c>
      <c r="I52" s="27">
        <f t="shared" si="48"/>
        <v>0</v>
      </c>
      <c r="K52" s="4"/>
      <c r="L52" s="42"/>
      <c r="M52" s="27">
        <f t="shared" si="49"/>
        <v>0</v>
      </c>
      <c r="N52" s="32" t="s">
        <v>13</v>
      </c>
      <c r="O52" s="34">
        <v>1</v>
      </c>
      <c r="P52" s="1" t="s">
        <v>30</v>
      </c>
      <c r="Q52" s="34">
        <v>2</v>
      </c>
      <c r="R52" s="32" t="s">
        <v>98</v>
      </c>
      <c r="S52" s="27">
        <f t="shared" si="50"/>
        <v>3</v>
      </c>
      <c r="U52" s="4"/>
      <c r="V52" s="42"/>
      <c r="W52" s="27">
        <f t="shared" si="51"/>
        <v>3</v>
      </c>
      <c r="X52" s="32" t="s">
        <v>23</v>
      </c>
      <c r="Y52" s="34">
        <v>3</v>
      </c>
      <c r="Z52" s="1" t="s">
        <v>30</v>
      </c>
      <c r="AA52" s="34">
        <v>2</v>
      </c>
      <c r="AB52" s="32" t="s">
        <v>99</v>
      </c>
      <c r="AC52" s="27">
        <f t="shared" si="52"/>
        <v>0</v>
      </c>
      <c r="AG52" s="24" t="e">
        <f t="shared" si="59"/>
        <v>#VALUE!</v>
      </c>
      <c r="AH52" s="9" t="e">
        <f t="shared" si="60"/>
        <v>#VALUE!</v>
      </c>
      <c r="AI52" s="5" t="s">
        <v>50</v>
      </c>
      <c r="AJ52" s="5">
        <f t="shared" si="61"/>
        <v>22</v>
      </c>
      <c r="AK52" s="5">
        <f t="shared" si="53"/>
        <v>11</v>
      </c>
      <c r="AL52" s="5">
        <f t="shared" si="54"/>
        <v>5</v>
      </c>
      <c r="AM52" s="5">
        <f t="shared" si="55"/>
        <v>7</v>
      </c>
      <c r="AN52" s="5">
        <f t="shared" si="56"/>
        <v>8</v>
      </c>
      <c r="AO52" s="5" t="e">
        <f t="shared" si="57"/>
        <v>#VALUE!</v>
      </c>
      <c r="AP52" s="5" t="e">
        <f t="shared" si="58"/>
        <v>#VALUE!</v>
      </c>
      <c r="AQ52" s="10" t="e">
        <f t="shared" si="62"/>
        <v>#VALUE!</v>
      </c>
      <c r="AR52" s="22" t="e">
        <f t="shared" si="63"/>
        <v>#VALUE!</v>
      </c>
      <c r="AS52" s="10" t="e">
        <f t="shared" si="64"/>
        <v>#VALUE!</v>
      </c>
      <c r="AT52" s="20"/>
      <c r="AU52" s="5"/>
      <c r="AV52" s="5"/>
      <c r="AW52" s="5"/>
      <c r="AX52" s="10"/>
    </row>
    <row r="53" spans="2:50">
      <c r="B53" s="42"/>
      <c r="C53" s="27">
        <f t="shared" si="47"/>
        <v>3</v>
      </c>
      <c r="D53" s="32" t="s">
        <v>13</v>
      </c>
      <c r="E53" s="36">
        <v>1</v>
      </c>
      <c r="F53" s="1" t="s">
        <v>30</v>
      </c>
      <c r="G53" s="34">
        <v>0</v>
      </c>
      <c r="H53" s="32" t="s">
        <v>53</v>
      </c>
      <c r="I53" s="27">
        <f t="shared" si="48"/>
        <v>0</v>
      </c>
      <c r="K53" s="4"/>
      <c r="L53" s="42"/>
      <c r="M53" s="27">
        <f t="shared" si="49"/>
        <v>1</v>
      </c>
      <c r="N53" s="32" t="s">
        <v>15</v>
      </c>
      <c r="O53" s="34">
        <v>2</v>
      </c>
      <c r="P53" s="1" t="s">
        <v>30</v>
      </c>
      <c r="Q53" s="34">
        <v>2</v>
      </c>
      <c r="R53" s="32" t="s">
        <v>56</v>
      </c>
      <c r="S53" s="27">
        <f t="shared" si="50"/>
        <v>1</v>
      </c>
      <c r="U53" s="4"/>
      <c r="V53" s="42"/>
      <c r="W53" s="27">
        <f t="shared" si="51"/>
        <v>1</v>
      </c>
      <c r="X53" s="32" t="s">
        <v>11</v>
      </c>
      <c r="Y53" s="34">
        <v>0</v>
      </c>
      <c r="Z53" s="1" t="s">
        <v>30</v>
      </c>
      <c r="AA53" s="34">
        <v>0</v>
      </c>
      <c r="AB53" s="32" t="s">
        <v>53</v>
      </c>
      <c r="AC53" s="27">
        <f t="shared" si="52"/>
        <v>1</v>
      </c>
      <c r="AG53" s="24" t="e">
        <f t="shared" si="59"/>
        <v>#VALUE!</v>
      </c>
      <c r="AH53" s="9" t="e">
        <f t="shared" si="60"/>
        <v>#VALUE!</v>
      </c>
      <c r="AI53" s="32" t="s">
        <v>51</v>
      </c>
      <c r="AJ53" s="5">
        <f t="shared" si="61"/>
        <v>24</v>
      </c>
      <c r="AK53" s="5">
        <f t="shared" si="53"/>
        <v>11</v>
      </c>
      <c r="AL53" s="5">
        <f t="shared" si="54"/>
        <v>7</v>
      </c>
      <c r="AM53" s="5">
        <f t="shared" si="55"/>
        <v>3</v>
      </c>
      <c r="AN53" s="5">
        <f t="shared" si="56"/>
        <v>1</v>
      </c>
      <c r="AO53" s="5" t="e">
        <f t="shared" si="57"/>
        <v>#VALUE!</v>
      </c>
      <c r="AP53" s="5" t="e">
        <f t="shared" si="58"/>
        <v>#VALUE!</v>
      </c>
      <c r="AQ53" s="10" t="e">
        <f t="shared" si="62"/>
        <v>#VALUE!</v>
      </c>
      <c r="AR53" s="22" t="e">
        <f t="shared" si="63"/>
        <v>#VALUE!</v>
      </c>
      <c r="AS53" s="10" t="e">
        <f t="shared" si="64"/>
        <v>#VALUE!</v>
      </c>
      <c r="AT53" s="20"/>
      <c r="AU53" s="5"/>
      <c r="AV53" s="5"/>
      <c r="AW53" s="5"/>
      <c r="AX53" s="10"/>
    </row>
    <row r="54" spans="2:50">
      <c r="D54" s="32"/>
      <c r="E54" s="37"/>
      <c r="G54" s="34"/>
      <c r="H54" s="32"/>
      <c r="K54" s="4"/>
      <c r="N54" s="32"/>
      <c r="O54" s="35"/>
      <c r="Q54" s="35"/>
      <c r="R54" s="32"/>
      <c r="U54" s="4"/>
      <c r="X54" s="32"/>
      <c r="AB54" s="32"/>
      <c r="AG54" s="24" t="e">
        <f t="shared" si="59"/>
        <v>#VALUE!</v>
      </c>
      <c r="AH54" s="9" t="e">
        <f t="shared" si="60"/>
        <v>#VALUE!</v>
      </c>
      <c r="AI54" s="32" t="s">
        <v>52</v>
      </c>
      <c r="AJ54" s="5">
        <f t="shared" si="61"/>
        <v>12</v>
      </c>
      <c r="AK54" s="5">
        <f t="shared" si="53"/>
        <v>10</v>
      </c>
      <c r="AL54" s="5">
        <f t="shared" si="54"/>
        <v>3</v>
      </c>
      <c r="AM54" s="5">
        <f t="shared" si="55"/>
        <v>3</v>
      </c>
      <c r="AN54" s="5">
        <f t="shared" si="56"/>
        <v>4</v>
      </c>
      <c r="AO54" s="5" t="e">
        <f t="shared" si="57"/>
        <v>#VALUE!</v>
      </c>
      <c r="AP54" s="5" t="e">
        <f t="shared" si="58"/>
        <v>#VALUE!</v>
      </c>
      <c r="AQ54" s="10" t="e">
        <f t="shared" si="62"/>
        <v>#VALUE!</v>
      </c>
      <c r="AR54" s="22" t="e">
        <f t="shared" si="63"/>
        <v>#VALUE!</v>
      </c>
      <c r="AS54" s="10" t="e">
        <f t="shared" si="64"/>
        <v>#VALUE!</v>
      </c>
      <c r="AT54" s="20"/>
      <c r="AU54" s="5"/>
      <c r="AV54" s="5"/>
      <c r="AW54" s="5"/>
      <c r="AX54" s="10"/>
    </row>
    <row r="55" spans="2:50">
      <c r="B55" s="42" t="s">
        <v>72</v>
      </c>
      <c r="C55" s="27">
        <f t="shared" ref="C55:C63" si="65">IF(E55&lt;&gt;"",IF(E55&gt;G55,3,IF(E55=G55,1,IF(E55&lt;G55,0))),0)</f>
        <v>3</v>
      </c>
      <c r="D55" s="32" t="s">
        <v>1</v>
      </c>
      <c r="E55" s="36">
        <v>2</v>
      </c>
      <c r="F55" s="1" t="s">
        <v>30</v>
      </c>
      <c r="G55" s="34">
        <v>1</v>
      </c>
      <c r="H55" s="32" t="s">
        <v>56</v>
      </c>
      <c r="I55" s="27">
        <f t="shared" ref="I55:I63" si="66">IF(G55&lt;&gt;"",IF(E55&lt;G55,3,IF(E55=G55,1,IF(E55&gt;G55,0))),0)</f>
        <v>0</v>
      </c>
      <c r="K55" s="4"/>
      <c r="L55" s="42" t="s">
        <v>73</v>
      </c>
      <c r="M55" s="27">
        <f t="shared" ref="M55:M63" si="67">IF(O55&lt;&gt;"",IF(O55&gt;Q55,3,IF(O55=Q55,1,IF(O55&lt;Q55,0))),0)</f>
        <v>0</v>
      </c>
      <c r="N55" s="32" t="s">
        <v>16</v>
      </c>
      <c r="O55" s="34">
        <v>0</v>
      </c>
      <c r="P55" s="1" t="s">
        <v>30</v>
      </c>
      <c r="Q55" s="34">
        <v>1</v>
      </c>
      <c r="R55" s="32" t="s">
        <v>50</v>
      </c>
      <c r="S55" s="27">
        <f t="shared" ref="S55:S63" si="68">IF(Q55&lt;&gt;"",IF(O55&lt;Q55,3,IF(O55=Q55,1,IF(O55&gt;Q55,0))),0)</f>
        <v>3</v>
      </c>
      <c r="U55" s="4"/>
      <c r="X55" s="32"/>
      <c r="Y55" s="35"/>
      <c r="AA55" s="35"/>
      <c r="AB55" s="32"/>
      <c r="AG55" s="24" t="e">
        <f t="shared" si="59"/>
        <v>#VALUE!</v>
      </c>
      <c r="AH55" s="9" t="e">
        <f t="shared" si="60"/>
        <v>#VALUE!</v>
      </c>
      <c r="AI55" s="5" t="s">
        <v>53</v>
      </c>
      <c r="AJ55" s="5">
        <f t="shared" si="61"/>
        <v>12</v>
      </c>
      <c r="AK55" s="5">
        <f t="shared" si="53"/>
        <v>10</v>
      </c>
      <c r="AL55" s="5">
        <f t="shared" si="54"/>
        <v>3</v>
      </c>
      <c r="AM55" s="5">
        <f t="shared" si="55"/>
        <v>3</v>
      </c>
      <c r="AN55" s="5">
        <f t="shared" si="56"/>
        <v>4</v>
      </c>
      <c r="AO55" s="5" t="e">
        <f t="shared" si="57"/>
        <v>#VALUE!</v>
      </c>
      <c r="AP55" s="5" t="e">
        <f t="shared" si="58"/>
        <v>#VALUE!</v>
      </c>
      <c r="AQ55" s="10" t="e">
        <f t="shared" si="62"/>
        <v>#VALUE!</v>
      </c>
      <c r="AR55" s="22" t="e">
        <f t="shared" si="63"/>
        <v>#VALUE!</v>
      </c>
      <c r="AS55" s="10" t="e">
        <f t="shared" si="64"/>
        <v>#VALUE!</v>
      </c>
      <c r="AT55" s="20"/>
      <c r="AU55" s="5"/>
      <c r="AV55" s="5"/>
      <c r="AW55" s="5"/>
      <c r="AX55" s="10"/>
    </row>
    <row r="56" spans="2:50">
      <c r="B56" s="42"/>
      <c r="C56" s="27">
        <f t="shared" si="65"/>
        <v>3</v>
      </c>
      <c r="D56" s="32" t="s">
        <v>50</v>
      </c>
      <c r="E56" s="36">
        <v>3</v>
      </c>
      <c r="F56" s="1" t="s">
        <v>30</v>
      </c>
      <c r="G56" s="34">
        <v>0</v>
      </c>
      <c r="H56" s="32" t="s">
        <v>55</v>
      </c>
      <c r="I56" s="27">
        <f t="shared" si="66"/>
        <v>0</v>
      </c>
      <c r="K56" s="4"/>
      <c r="L56" s="42"/>
      <c r="M56" s="27">
        <f t="shared" si="67"/>
        <v>1</v>
      </c>
      <c r="N56" s="32" t="s">
        <v>17</v>
      </c>
      <c r="O56" s="34">
        <v>0</v>
      </c>
      <c r="P56" s="1" t="s">
        <v>30</v>
      </c>
      <c r="Q56" s="34">
        <v>0</v>
      </c>
      <c r="R56" s="32" t="s">
        <v>99</v>
      </c>
      <c r="S56" s="27">
        <f t="shared" si="68"/>
        <v>1</v>
      </c>
      <c r="U56" s="4"/>
      <c r="X56" s="32"/>
      <c r="AB56" s="32"/>
      <c r="AD56" s="32"/>
      <c r="AG56" s="24" t="e">
        <f t="shared" si="59"/>
        <v>#VALUE!</v>
      </c>
      <c r="AH56" s="9" t="e">
        <f t="shared" si="60"/>
        <v>#VALUE!</v>
      </c>
      <c r="AI56" s="5" t="s">
        <v>24</v>
      </c>
      <c r="AJ56" s="5">
        <f t="shared" si="61"/>
        <v>13</v>
      </c>
      <c r="AK56" s="5">
        <f t="shared" si="53"/>
        <v>0</v>
      </c>
      <c r="AL56" s="5">
        <f t="shared" si="54"/>
        <v>3</v>
      </c>
      <c r="AM56" s="5">
        <f t="shared" si="55"/>
        <v>4</v>
      </c>
      <c r="AN56" s="5">
        <f t="shared" si="56"/>
        <v>3</v>
      </c>
      <c r="AO56" s="5" t="e">
        <f t="shared" si="57"/>
        <v>#VALUE!</v>
      </c>
      <c r="AP56" s="5" t="e">
        <f t="shared" si="58"/>
        <v>#VALUE!</v>
      </c>
      <c r="AQ56" s="10" t="e">
        <f t="shared" si="62"/>
        <v>#VALUE!</v>
      </c>
      <c r="AR56" s="22" t="e">
        <f t="shared" si="63"/>
        <v>#VALUE!</v>
      </c>
      <c r="AS56" s="10" t="e">
        <f t="shared" si="64"/>
        <v>#VALUE!</v>
      </c>
      <c r="AT56" s="20"/>
      <c r="AU56" s="5"/>
      <c r="AV56" s="5"/>
      <c r="AW56" s="5"/>
      <c r="AX56" s="10"/>
    </row>
    <row r="57" spans="2:50">
      <c r="B57" s="42"/>
      <c r="C57" s="27">
        <f t="shared" si="65"/>
        <v>1</v>
      </c>
      <c r="D57" s="32" t="s">
        <v>20</v>
      </c>
      <c r="E57" s="36">
        <v>1</v>
      </c>
      <c r="F57" s="1" t="s">
        <v>30</v>
      </c>
      <c r="G57" s="34">
        <v>1</v>
      </c>
      <c r="H57" s="32" t="s">
        <v>48</v>
      </c>
      <c r="I57" s="27">
        <f t="shared" si="66"/>
        <v>1</v>
      </c>
      <c r="K57" s="4"/>
      <c r="L57" s="42"/>
      <c r="M57" s="27">
        <f t="shared" si="67"/>
        <v>3</v>
      </c>
      <c r="N57" s="32" t="s">
        <v>19</v>
      </c>
      <c r="O57" s="34">
        <v>1</v>
      </c>
      <c r="P57" s="1" t="s">
        <v>30</v>
      </c>
      <c r="Q57" s="34">
        <v>0</v>
      </c>
      <c r="R57" s="32" t="s">
        <v>96</v>
      </c>
      <c r="S57" s="27">
        <f t="shared" si="68"/>
        <v>0</v>
      </c>
      <c r="U57" s="4"/>
      <c r="X57" s="34"/>
      <c r="AB57" s="32"/>
      <c r="AG57" s="24" t="e">
        <f t="shared" si="59"/>
        <v>#VALUE!</v>
      </c>
      <c r="AH57" s="9" t="e">
        <f t="shared" si="60"/>
        <v>#VALUE!</v>
      </c>
      <c r="AI57" s="32" t="s">
        <v>93</v>
      </c>
      <c r="AJ57" s="5">
        <f t="shared" si="61"/>
        <v>33</v>
      </c>
      <c r="AK57" s="5">
        <f t="shared" si="53"/>
        <v>10</v>
      </c>
      <c r="AL57" s="5">
        <f t="shared" si="54"/>
        <v>8</v>
      </c>
      <c r="AM57" s="5">
        <f t="shared" si="55"/>
        <v>9</v>
      </c>
      <c r="AN57" s="5">
        <f t="shared" si="56"/>
        <v>3</v>
      </c>
      <c r="AO57" s="5" t="e">
        <f t="shared" si="57"/>
        <v>#VALUE!</v>
      </c>
      <c r="AP57" s="5" t="e">
        <f t="shared" si="58"/>
        <v>#VALUE!</v>
      </c>
      <c r="AQ57" s="10" t="e">
        <f t="shared" si="62"/>
        <v>#VALUE!</v>
      </c>
      <c r="AR57" s="22" t="e">
        <f t="shared" si="63"/>
        <v>#VALUE!</v>
      </c>
      <c r="AS57" s="10" t="e">
        <f t="shared" si="64"/>
        <v>#VALUE!</v>
      </c>
      <c r="AT57" s="20"/>
      <c r="AU57" s="5"/>
      <c r="AV57" s="5"/>
      <c r="AW57" s="5"/>
      <c r="AX57" s="10"/>
    </row>
    <row r="58" spans="2:50">
      <c r="B58" s="42"/>
      <c r="C58" s="27">
        <f t="shared" si="65"/>
        <v>0</v>
      </c>
      <c r="D58" s="32" t="s">
        <v>6</v>
      </c>
      <c r="E58" s="36">
        <v>1</v>
      </c>
      <c r="F58" s="1" t="s">
        <v>30</v>
      </c>
      <c r="G58" s="34">
        <v>2</v>
      </c>
      <c r="H58" s="32" t="s">
        <v>52</v>
      </c>
      <c r="I58" s="27">
        <f t="shared" si="66"/>
        <v>3</v>
      </c>
      <c r="K58" s="4"/>
      <c r="L58" s="42"/>
      <c r="M58" s="27">
        <f t="shared" si="67"/>
        <v>1</v>
      </c>
      <c r="N58" s="32" t="s">
        <v>20</v>
      </c>
      <c r="O58" s="34">
        <v>0</v>
      </c>
      <c r="P58" s="1" t="s">
        <v>30</v>
      </c>
      <c r="Q58" s="34">
        <v>0</v>
      </c>
      <c r="R58" s="32" t="s">
        <v>93</v>
      </c>
      <c r="S58" s="27">
        <f t="shared" si="68"/>
        <v>1</v>
      </c>
      <c r="U58" s="4"/>
      <c r="V58" s="32"/>
      <c r="X58" s="34"/>
      <c r="AB58" s="32"/>
      <c r="AG58" s="24" t="e">
        <f t="shared" si="59"/>
        <v>#VALUE!</v>
      </c>
      <c r="AH58" s="9" t="e">
        <f t="shared" si="60"/>
        <v>#VALUE!</v>
      </c>
      <c r="AI58" s="5" t="s">
        <v>6</v>
      </c>
      <c r="AJ58" s="5">
        <f t="shared" si="61"/>
        <v>16</v>
      </c>
      <c r="AK58" s="5">
        <f t="shared" si="53"/>
        <v>0</v>
      </c>
      <c r="AL58" s="5">
        <f t="shared" si="54"/>
        <v>4</v>
      </c>
      <c r="AM58" s="5">
        <f t="shared" si="55"/>
        <v>4</v>
      </c>
      <c r="AN58" s="5">
        <f t="shared" si="56"/>
        <v>3</v>
      </c>
      <c r="AO58" s="5" t="e">
        <f t="shared" si="57"/>
        <v>#VALUE!</v>
      </c>
      <c r="AP58" s="5" t="e">
        <f t="shared" si="58"/>
        <v>#VALUE!</v>
      </c>
      <c r="AQ58" s="10" t="e">
        <f t="shared" si="62"/>
        <v>#VALUE!</v>
      </c>
      <c r="AR58" s="22" t="e">
        <f t="shared" si="63"/>
        <v>#VALUE!</v>
      </c>
      <c r="AS58" s="10" t="e">
        <f t="shared" si="64"/>
        <v>#VALUE!</v>
      </c>
      <c r="AT58" s="20"/>
      <c r="AU58" s="5"/>
      <c r="AV58" s="5"/>
      <c r="AW58" s="5"/>
      <c r="AX58" s="10"/>
    </row>
    <row r="59" spans="2:50">
      <c r="B59" s="42"/>
      <c r="C59" s="27">
        <f t="shared" si="65"/>
        <v>1</v>
      </c>
      <c r="D59" s="32" t="s">
        <v>7</v>
      </c>
      <c r="E59" s="36">
        <v>1</v>
      </c>
      <c r="F59" s="1" t="s">
        <v>30</v>
      </c>
      <c r="G59" s="34">
        <v>1</v>
      </c>
      <c r="H59" s="32" t="s">
        <v>54</v>
      </c>
      <c r="I59" s="27">
        <f t="shared" si="66"/>
        <v>1</v>
      </c>
      <c r="K59" s="4"/>
      <c r="L59" s="42"/>
      <c r="M59" s="27">
        <f t="shared" si="67"/>
        <v>0</v>
      </c>
      <c r="N59" s="32" t="s">
        <v>29</v>
      </c>
      <c r="O59" s="34"/>
      <c r="P59" s="1" t="s">
        <v>30</v>
      </c>
      <c r="Q59" s="34"/>
      <c r="R59" s="32" t="s">
        <v>94</v>
      </c>
      <c r="S59" s="27">
        <f t="shared" si="68"/>
        <v>0</v>
      </c>
      <c r="U59" s="4"/>
      <c r="V59" s="29"/>
      <c r="X59" s="34"/>
      <c r="AB59" s="32"/>
      <c r="AG59" s="24" t="e">
        <f t="shared" si="59"/>
        <v>#VALUE!</v>
      </c>
      <c r="AH59" s="9" t="e">
        <f t="shared" si="60"/>
        <v>#VALUE!</v>
      </c>
      <c r="AI59" s="32" t="s">
        <v>54</v>
      </c>
      <c r="AJ59" s="5">
        <f t="shared" si="61"/>
        <v>21</v>
      </c>
      <c r="AK59" s="5">
        <f t="shared" si="53"/>
        <v>11</v>
      </c>
      <c r="AL59" s="5">
        <f t="shared" si="54"/>
        <v>6</v>
      </c>
      <c r="AM59" s="5">
        <f t="shared" si="55"/>
        <v>3</v>
      </c>
      <c r="AN59" s="5">
        <f t="shared" si="56"/>
        <v>2</v>
      </c>
      <c r="AO59" s="5" t="e">
        <f t="shared" si="57"/>
        <v>#VALUE!</v>
      </c>
      <c r="AP59" s="5" t="e">
        <f t="shared" si="58"/>
        <v>#VALUE!</v>
      </c>
      <c r="AQ59" s="10" t="e">
        <f t="shared" si="62"/>
        <v>#VALUE!</v>
      </c>
      <c r="AR59" s="22" t="e">
        <f t="shared" si="63"/>
        <v>#VALUE!</v>
      </c>
      <c r="AS59" s="10" t="e">
        <f t="shared" si="64"/>
        <v>#VALUE!</v>
      </c>
      <c r="AT59" s="20"/>
      <c r="AU59" s="5"/>
      <c r="AV59" s="5"/>
      <c r="AW59" s="5"/>
      <c r="AX59" s="10"/>
    </row>
    <row r="60" spans="2:50">
      <c r="B60" s="42"/>
      <c r="C60" s="27">
        <f t="shared" si="65"/>
        <v>0</v>
      </c>
      <c r="D60" s="32" t="s">
        <v>9</v>
      </c>
      <c r="E60" s="37"/>
      <c r="F60" s="1" t="s">
        <v>30</v>
      </c>
      <c r="G60" s="35"/>
      <c r="H60" s="32" t="s">
        <v>49</v>
      </c>
      <c r="I60" s="27">
        <f t="shared" si="66"/>
        <v>0</v>
      </c>
      <c r="K60" s="4"/>
      <c r="L60" s="42"/>
      <c r="M60" s="27">
        <f t="shared" si="67"/>
        <v>3</v>
      </c>
      <c r="N60" s="32" t="s">
        <v>24</v>
      </c>
      <c r="O60" s="34">
        <v>1</v>
      </c>
      <c r="P60" s="1" t="s">
        <v>30</v>
      </c>
      <c r="Q60" s="34">
        <v>0</v>
      </c>
      <c r="R60" s="32" t="s">
        <v>98</v>
      </c>
      <c r="S60" s="27">
        <f t="shared" si="68"/>
        <v>0</v>
      </c>
      <c r="U60" s="4"/>
      <c r="X60" s="35"/>
      <c r="AB60" s="32"/>
      <c r="AG60" s="24" t="e">
        <f t="shared" si="59"/>
        <v>#VALUE!</v>
      </c>
      <c r="AH60" s="9" t="e">
        <f t="shared" si="60"/>
        <v>#VALUE!</v>
      </c>
      <c r="AI60" s="32" t="s">
        <v>55</v>
      </c>
      <c r="AJ60" s="5">
        <f t="shared" si="61"/>
        <v>11</v>
      </c>
      <c r="AK60" s="5">
        <f t="shared" si="53"/>
        <v>12</v>
      </c>
      <c r="AL60" s="5">
        <f t="shared" si="54"/>
        <v>2</v>
      </c>
      <c r="AM60" s="5">
        <f t="shared" si="55"/>
        <v>5</v>
      </c>
      <c r="AN60" s="5">
        <f t="shared" si="56"/>
        <v>5</v>
      </c>
      <c r="AO60" s="5" t="e">
        <f t="shared" si="57"/>
        <v>#VALUE!</v>
      </c>
      <c r="AP60" s="5" t="e">
        <f t="shared" si="58"/>
        <v>#VALUE!</v>
      </c>
      <c r="AQ60" s="10" t="e">
        <f t="shared" si="62"/>
        <v>#VALUE!</v>
      </c>
      <c r="AR60" s="22" t="e">
        <f t="shared" si="63"/>
        <v>#VALUE!</v>
      </c>
      <c r="AS60" s="10" t="e">
        <f t="shared" si="64"/>
        <v>#VALUE!</v>
      </c>
      <c r="AT60" s="20"/>
      <c r="AU60" s="5"/>
      <c r="AV60" s="5"/>
      <c r="AW60" s="5"/>
      <c r="AX60" s="10"/>
    </row>
    <row r="61" spans="2:50">
      <c r="B61" s="42"/>
      <c r="C61" s="27">
        <f t="shared" si="65"/>
        <v>0</v>
      </c>
      <c r="D61" s="32" t="s">
        <v>11</v>
      </c>
      <c r="E61" s="36">
        <v>2</v>
      </c>
      <c r="F61" s="1" t="s">
        <v>30</v>
      </c>
      <c r="G61" s="34">
        <v>3</v>
      </c>
      <c r="H61" s="32" t="s">
        <v>93</v>
      </c>
      <c r="I61" s="27">
        <f t="shared" si="66"/>
        <v>3</v>
      </c>
      <c r="K61" s="4"/>
      <c r="L61" s="42"/>
      <c r="M61" s="27">
        <f t="shared" si="67"/>
        <v>0</v>
      </c>
      <c r="N61" s="32" t="s">
        <v>21</v>
      </c>
      <c r="O61" s="34">
        <v>2</v>
      </c>
      <c r="P61" s="1" t="s">
        <v>30</v>
      </c>
      <c r="Q61" s="34">
        <v>4</v>
      </c>
      <c r="R61" s="32" t="s">
        <v>100</v>
      </c>
      <c r="S61" s="27">
        <f t="shared" si="68"/>
        <v>3</v>
      </c>
      <c r="U61" s="4"/>
      <c r="X61" s="35"/>
      <c r="AB61" s="32"/>
      <c r="AG61" s="24" t="e">
        <f t="shared" si="59"/>
        <v>#VALUE!</v>
      </c>
      <c r="AH61" s="9" t="e">
        <f t="shared" si="60"/>
        <v>#VALUE!</v>
      </c>
      <c r="AI61" s="32" t="s">
        <v>56</v>
      </c>
      <c r="AJ61" s="5">
        <f t="shared" si="61"/>
        <v>10</v>
      </c>
      <c r="AK61" s="5">
        <f t="shared" si="53"/>
        <v>12</v>
      </c>
      <c r="AL61" s="5">
        <f t="shared" si="54"/>
        <v>2</v>
      </c>
      <c r="AM61" s="5">
        <f t="shared" si="55"/>
        <v>4</v>
      </c>
      <c r="AN61" s="5">
        <f t="shared" si="56"/>
        <v>6</v>
      </c>
      <c r="AO61" s="5" t="e">
        <f t="shared" si="57"/>
        <v>#VALUE!</v>
      </c>
      <c r="AP61" s="5" t="e">
        <f t="shared" si="58"/>
        <v>#VALUE!</v>
      </c>
      <c r="AQ61" s="10" t="e">
        <f t="shared" si="62"/>
        <v>#VALUE!</v>
      </c>
      <c r="AR61" s="22" t="e">
        <f t="shared" si="63"/>
        <v>#VALUE!</v>
      </c>
      <c r="AS61" s="10" t="e">
        <f t="shared" si="64"/>
        <v>#VALUE!</v>
      </c>
      <c r="AT61" s="20"/>
      <c r="AU61" s="5"/>
      <c r="AV61" s="5"/>
      <c r="AW61" s="5"/>
      <c r="AX61" s="10"/>
    </row>
    <row r="62" spans="2:50">
      <c r="B62" s="42"/>
      <c r="C62" s="27">
        <f t="shared" si="65"/>
        <v>0</v>
      </c>
      <c r="D62" s="32" t="s">
        <v>13</v>
      </c>
      <c r="E62" s="36">
        <v>2</v>
      </c>
      <c r="F62" s="1" t="s">
        <v>30</v>
      </c>
      <c r="G62" s="34">
        <v>3</v>
      </c>
      <c r="H62" s="32" t="s">
        <v>101</v>
      </c>
      <c r="I62" s="27">
        <f t="shared" si="66"/>
        <v>3</v>
      </c>
      <c r="K62" s="4"/>
      <c r="L62" s="42"/>
      <c r="M62" s="27">
        <f t="shared" si="67"/>
        <v>1</v>
      </c>
      <c r="N62" s="32" t="s">
        <v>22</v>
      </c>
      <c r="O62" s="34">
        <v>1</v>
      </c>
      <c r="P62" s="1" t="s">
        <v>30</v>
      </c>
      <c r="Q62" s="34">
        <v>1</v>
      </c>
      <c r="R62" s="32" t="s">
        <v>95</v>
      </c>
      <c r="S62" s="27">
        <f t="shared" si="68"/>
        <v>1</v>
      </c>
      <c r="U62" s="4"/>
      <c r="X62" s="32"/>
      <c r="AB62" s="32"/>
      <c r="AG62" s="24" t="e">
        <f t="shared" si="59"/>
        <v>#VALUE!</v>
      </c>
      <c r="AH62" s="9" t="e">
        <f t="shared" si="60"/>
        <v>#VALUE!</v>
      </c>
      <c r="AI62" s="5" t="s">
        <v>7</v>
      </c>
      <c r="AJ62" s="5">
        <f t="shared" si="61"/>
        <v>17</v>
      </c>
      <c r="AK62" s="5">
        <f t="shared" si="53"/>
        <v>0</v>
      </c>
      <c r="AL62" s="5">
        <f t="shared" si="54"/>
        <v>4</v>
      </c>
      <c r="AM62" s="5">
        <f t="shared" si="55"/>
        <v>5</v>
      </c>
      <c r="AN62" s="5">
        <f t="shared" si="56"/>
        <v>2</v>
      </c>
      <c r="AO62" s="5" t="e">
        <f t="shared" si="57"/>
        <v>#VALUE!</v>
      </c>
      <c r="AP62" s="5" t="e">
        <f t="shared" si="58"/>
        <v>#VALUE!</v>
      </c>
      <c r="AQ62" s="10" t="e">
        <f t="shared" si="62"/>
        <v>#VALUE!</v>
      </c>
      <c r="AR62" s="22" t="e">
        <f t="shared" si="63"/>
        <v>#VALUE!</v>
      </c>
      <c r="AS62" s="10" t="e">
        <f t="shared" si="64"/>
        <v>#VALUE!</v>
      </c>
      <c r="AT62" s="20"/>
      <c r="AU62" s="5"/>
      <c r="AV62" s="5"/>
      <c r="AW62" s="5"/>
      <c r="AX62" s="10"/>
    </row>
    <row r="63" spans="2:50">
      <c r="B63" s="42"/>
      <c r="C63" s="27">
        <f t="shared" si="65"/>
        <v>0</v>
      </c>
      <c r="D63" s="32" t="s">
        <v>15</v>
      </c>
      <c r="E63" s="36">
        <v>0</v>
      </c>
      <c r="F63" s="1" t="s">
        <v>30</v>
      </c>
      <c r="G63" s="34">
        <v>1</v>
      </c>
      <c r="H63" s="32" t="s">
        <v>51</v>
      </c>
      <c r="I63" s="27">
        <f t="shared" si="66"/>
        <v>3</v>
      </c>
      <c r="K63" s="4"/>
      <c r="L63" s="42"/>
      <c r="M63" s="27">
        <f t="shared" si="67"/>
        <v>0</v>
      </c>
      <c r="N63" s="32" t="s">
        <v>23</v>
      </c>
      <c r="O63" s="34">
        <v>1</v>
      </c>
      <c r="P63" s="1" t="s">
        <v>30</v>
      </c>
      <c r="Q63" s="34">
        <v>2</v>
      </c>
      <c r="R63" s="32" t="s">
        <v>18</v>
      </c>
      <c r="S63" s="27">
        <f t="shared" si="68"/>
        <v>3</v>
      </c>
      <c r="U63" s="4"/>
      <c r="X63" s="32"/>
      <c r="AB63" s="32"/>
      <c r="AG63" s="24" t="e">
        <f t="shared" si="59"/>
        <v>#VALUE!</v>
      </c>
      <c r="AH63" s="9" t="e">
        <f t="shared" si="60"/>
        <v>#VALUE!</v>
      </c>
      <c r="AI63" s="5" t="s">
        <v>9</v>
      </c>
      <c r="AJ63" s="5">
        <f t="shared" si="61"/>
        <v>13</v>
      </c>
      <c r="AK63" s="5">
        <f t="shared" si="53"/>
        <v>0</v>
      </c>
      <c r="AL63" s="5">
        <f t="shared" si="54"/>
        <v>3</v>
      </c>
      <c r="AM63" s="5">
        <f t="shared" si="55"/>
        <v>4</v>
      </c>
      <c r="AN63" s="5">
        <f t="shared" si="56"/>
        <v>3</v>
      </c>
      <c r="AO63" s="5" t="e">
        <f t="shared" si="57"/>
        <v>#VALUE!</v>
      </c>
      <c r="AP63" s="5" t="e">
        <f t="shared" si="58"/>
        <v>#VALUE!</v>
      </c>
      <c r="AQ63" s="10" t="e">
        <f t="shared" si="62"/>
        <v>#VALUE!</v>
      </c>
      <c r="AR63" s="22" t="e">
        <f t="shared" si="63"/>
        <v>#VALUE!</v>
      </c>
      <c r="AS63" s="10" t="e">
        <f t="shared" si="64"/>
        <v>#VALUE!</v>
      </c>
      <c r="AT63" s="20"/>
      <c r="AU63" s="5"/>
      <c r="AV63" s="5"/>
      <c r="AW63" s="5"/>
      <c r="AX63" s="10"/>
    </row>
    <row r="64" spans="2:50">
      <c r="D64" s="32"/>
      <c r="E64" s="35"/>
      <c r="G64" s="34"/>
      <c r="H64" s="32"/>
      <c r="K64" s="4"/>
      <c r="N64" s="32"/>
      <c r="O64" s="35"/>
      <c r="Q64" s="35"/>
      <c r="R64" s="32"/>
      <c r="U64" s="4"/>
      <c r="X64" s="32"/>
      <c r="AB64" s="32"/>
      <c r="AG64" s="24" t="e">
        <f t="shared" si="59"/>
        <v>#VALUE!</v>
      </c>
      <c r="AH64" s="9" t="e">
        <f t="shared" si="60"/>
        <v>#VALUE!</v>
      </c>
      <c r="AI64" s="5" t="s">
        <v>11</v>
      </c>
      <c r="AJ64" s="5">
        <f t="shared" si="61"/>
        <v>15</v>
      </c>
      <c r="AK64" s="5">
        <f t="shared" si="53"/>
        <v>0</v>
      </c>
      <c r="AL64" s="5">
        <f t="shared" si="54"/>
        <v>4</v>
      </c>
      <c r="AM64" s="5">
        <f t="shared" si="55"/>
        <v>3</v>
      </c>
      <c r="AN64" s="5">
        <f t="shared" si="56"/>
        <v>4</v>
      </c>
      <c r="AO64" s="5" t="e">
        <f t="shared" si="57"/>
        <v>#VALUE!</v>
      </c>
      <c r="AP64" s="5" t="e">
        <f t="shared" si="58"/>
        <v>#VALUE!</v>
      </c>
      <c r="AQ64" s="10" t="e">
        <f t="shared" si="62"/>
        <v>#VALUE!</v>
      </c>
      <c r="AR64" s="22" t="e">
        <f t="shared" si="63"/>
        <v>#VALUE!</v>
      </c>
      <c r="AS64" s="10" t="e">
        <f t="shared" si="64"/>
        <v>#VALUE!</v>
      </c>
      <c r="AT64" s="20"/>
      <c r="AU64" s="5"/>
      <c r="AV64" s="5"/>
      <c r="AW64" s="5"/>
      <c r="AX64" s="10"/>
    </row>
    <row r="65" spans="2:50">
      <c r="D65" s="35"/>
      <c r="E65" s="35"/>
      <c r="G65" s="35"/>
      <c r="H65" s="35"/>
      <c r="K65" s="4"/>
      <c r="N65" s="35"/>
      <c r="O65" s="35"/>
      <c r="Q65" s="35"/>
      <c r="R65" s="35"/>
      <c r="U65" s="4"/>
      <c r="X65" s="35"/>
      <c r="Y65" s="35"/>
      <c r="AA65" s="35"/>
      <c r="AB65" s="35"/>
      <c r="AG65" s="24" t="e">
        <f t="shared" si="59"/>
        <v>#VALUE!</v>
      </c>
      <c r="AH65" s="9" t="e">
        <f t="shared" si="60"/>
        <v>#VALUE!</v>
      </c>
      <c r="AI65" s="5" t="s">
        <v>13</v>
      </c>
      <c r="AJ65" s="5">
        <f t="shared" si="61"/>
        <v>13</v>
      </c>
      <c r="AK65" s="5">
        <f t="shared" si="53"/>
        <v>0</v>
      </c>
      <c r="AL65" s="5">
        <f t="shared" si="54"/>
        <v>3</v>
      </c>
      <c r="AM65" s="5">
        <f t="shared" si="55"/>
        <v>4</v>
      </c>
      <c r="AN65" s="5">
        <f t="shared" si="56"/>
        <v>4</v>
      </c>
      <c r="AO65" s="5" t="e">
        <f t="shared" si="57"/>
        <v>#VALUE!</v>
      </c>
      <c r="AP65" s="5" t="e">
        <f t="shared" si="58"/>
        <v>#VALUE!</v>
      </c>
      <c r="AQ65" s="10" t="e">
        <f t="shared" si="62"/>
        <v>#VALUE!</v>
      </c>
      <c r="AR65" s="22" t="e">
        <f t="shared" si="63"/>
        <v>#VALUE!</v>
      </c>
      <c r="AS65" s="10" t="e">
        <f t="shared" si="64"/>
        <v>#VALUE!</v>
      </c>
      <c r="AT65" s="20"/>
      <c r="AU65" s="5"/>
      <c r="AV65" s="5"/>
      <c r="AW65" s="5"/>
      <c r="AX65" s="10"/>
    </row>
    <row r="66" spans="2:50" ht="15" thickBot="1">
      <c r="B66" s="2" t="s">
        <v>26</v>
      </c>
      <c r="D66" s="32"/>
      <c r="E66" s="35"/>
      <c r="G66" s="35"/>
      <c r="H66" s="32"/>
      <c r="K66" s="4"/>
      <c r="N66" s="32"/>
      <c r="O66" s="35"/>
      <c r="Q66" s="35"/>
      <c r="R66" s="32"/>
      <c r="U66" s="4"/>
      <c r="X66" s="32"/>
      <c r="Y66" s="35"/>
      <c r="AA66" s="35"/>
      <c r="AB66" s="32"/>
      <c r="AG66" s="24" t="e">
        <f t="shared" si="59"/>
        <v>#VALUE!</v>
      </c>
      <c r="AH66" s="11" t="e">
        <f t="shared" si="60"/>
        <v>#VALUE!</v>
      </c>
      <c r="AI66" s="12" t="s">
        <v>15</v>
      </c>
      <c r="AJ66" s="12">
        <f t="shared" si="61"/>
        <v>10</v>
      </c>
      <c r="AK66" s="5">
        <f t="shared" si="53"/>
        <v>0</v>
      </c>
      <c r="AL66" s="5">
        <f t="shared" si="54"/>
        <v>2</v>
      </c>
      <c r="AM66" s="5">
        <f t="shared" si="55"/>
        <v>4</v>
      </c>
      <c r="AN66" s="5">
        <f t="shared" si="56"/>
        <v>5</v>
      </c>
      <c r="AO66" s="5" t="e">
        <f t="shared" si="57"/>
        <v>#VALUE!</v>
      </c>
      <c r="AP66" s="5" t="e">
        <f t="shared" si="58"/>
        <v>#VALUE!</v>
      </c>
      <c r="AQ66" s="10" t="e">
        <f t="shared" si="62"/>
        <v>#VALUE!</v>
      </c>
      <c r="AR66" s="23" t="e">
        <f t="shared" si="63"/>
        <v>#VALUE!</v>
      </c>
      <c r="AS66" s="13" t="e">
        <f t="shared" si="64"/>
        <v>#VALUE!</v>
      </c>
      <c r="AT66" s="21"/>
      <c r="AU66" s="12"/>
      <c r="AV66" s="12"/>
      <c r="AW66" s="12"/>
      <c r="AX66" s="13"/>
    </row>
    <row r="67" spans="2:50">
      <c r="D67" s="32"/>
      <c r="G67" s="34"/>
      <c r="H67" s="32"/>
      <c r="K67" s="4"/>
      <c r="N67" s="32"/>
      <c r="O67" s="35"/>
      <c r="Q67" s="35"/>
      <c r="R67" s="32"/>
      <c r="U67" s="4"/>
      <c r="X67" s="32"/>
      <c r="AB67" s="32"/>
    </row>
    <row r="68" spans="2:50">
      <c r="B68" s="42" t="s">
        <v>74</v>
      </c>
      <c r="C68" s="27">
        <f t="shared" ref="C68:C76" si="69">IF(E68&lt;&gt;"",IF(E68&gt;G68,3,IF(E68=G68,1,IF(E68&lt;G68,0))),0)</f>
        <v>1</v>
      </c>
      <c r="D68" s="32" t="s">
        <v>11</v>
      </c>
      <c r="E68" s="34">
        <v>1</v>
      </c>
      <c r="F68" s="1" t="s">
        <v>30</v>
      </c>
      <c r="G68" s="34">
        <v>1</v>
      </c>
      <c r="H68" s="32" t="s">
        <v>52</v>
      </c>
      <c r="I68" s="27">
        <f t="shared" ref="I68:I76" si="70">IF(G68&lt;&gt;"",IF(E68&lt;G68,3,IF(E68=G68,1,IF(E68&gt;G68,0))),0)</f>
        <v>1</v>
      </c>
      <c r="K68" s="4"/>
      <c r="L68" s="42" t="s">
        <v>75</v>
      </c>
      <c r="M68" s="27">
        <f t="shared" ref="M68:M76" si="71">IF(O68&lt;&gt;"",IF(O68&gt;Q68,3,IF(O68=Q68,1,IF(O68&lt;Q68,0))),0)</f>
        <v>1</v>
      </c>
      <c r="N68" s="32" t="s">
        <v>16</v>
      </c>
      <c r="O68" s="34">
        <v>0</v>
      </c>
      <c r="P68" s="1" t="s">
        <v>30</v>
      </c>
      <c r="Q68" s="34">
        <v>0</v>
      </c>
      <c r="R68" s="32" t="s">
        <v>94</v>
      </c>
      <c r="S68" s="27">
        <f t="shared" ref="S68:S76" si="72">IF(Q68&lt;&gt;"",IF(O68&lt;Q68,3,IF(O68=Q68,1,IF(O68&gt;Q68,0))),0)</f>
        <v>1</v>
      </c>
      <c r="U68" s="4"/>
      <c r="V68" s="42" t="s">
        <v>76</v>
      </c>
      <c r="W68" s="27">
        <f t="shared" ref="W68:W76" si="73">IF(Y68&lt;&gt;"",IF(Y68&gt;AA68,3,IF(Y68=AA68,1,IF(Y68&lt;AA68,0))),0)</f>
        <v>0</v>
      </c>
      <c r="X68" s="32" t="s">
        <v>11</v>
      </c>
      <c r="Y68" s="34"/>
      <c r="Z68" s="1" t="s">
        <v>30</v>
      </c>
      <c r="AA68" s="34"/>
      <c r="AB68" s="32" t="s">
        <v>49</v>
      </c>
      <c r="AC68" s="27">
        <f t="shared" ref="AC68:AC76" si="74">IF(AA68&lt;&gt;"",IF(Y68&lt;AA68,3,IF(Y68=AA68,1,IF(Y68&gt;AA68,0))),0)</f>
        <v>0</v>
      </c>
      <c r="AD68" s="28"/>
    </row>
    <row r="69" spans="2:50">
      <c r="B69" s="42"/>
      <c r="C69" s="27">
        <f t="shared" si="69"/>
        <v>1</v>
      </c>
      <c r="D69" s="32" t="s">
        <v>24</v>
      </c>
      <c r="E69" s="34">
        <v>1</v>
      </c>
      <c r="F69" s="1" t="s">
        <v>30</v>
      </c>
      <c r="G69" s="34">
        <v>1</v>
      </c>
      <c r="H69" s="32" t="s">
        <v>53</v>
      </c>
      <c r="I69" s="27">
        <f t="shared" si="70"/>
        <v>1</v>
      </c>
      <c r="K69" s="4"/>
      <c r="L69" s="42"/>
      <c r="M69" s="27">
        <f t="shared" si="71"/>
        <v>0</v>
      </c>
      <c r="N69" s="32" t="s">
        <v>50</v>
      </c>
      <c r="O69" s="34">
        <v>0</v>
      </c>
      <c r="P69" s="1" t="s">
        <v>30</v>
      </c>
      <c r="Q69" s="34">
        <v>2</v>
      </c>
      <c r="R69" s="32" t="s">
        <v>99</v>
      </c>
      <c r="S69" s="27">
        <f t="shared" si="72"/>
        <v>3</v>
      </c>
      <c r="U69" s="4"/>
      <c r="V69" s="42"/>
      <c r="W69" s="27">
        <f t="shared" si="73"/>
        <v>0</v>
      </c>
      <c r="X69" s="32" t="s">
        <v>24</v>
      </c>
      <c r="Y69" s="34">
        <v>1</v>
      </c>
      <c r="Z69" s="1" t="s">
        <v>30</v>
      </c>
      <c r="AA69" s="34">
        <v>2</v>
      </c>
      <c r="AB69" s="32" t="s">
        <v>52</v>
      </c>
      <c r="AC69" s="27">
        <f t="shared" si="74"/>
        <v>3</v>
      </c>
      <c r="AD69" s="28"/>
    </row>
    <row r="70" spans="2:50">
      <c r="B70" s="42"/>
      <c r="C70" s="27">
        <f t="shared" si="69"/>
        <v>3</v>
      </c>
      <c r="D70" s="32" t="s">
        <v>93</v>
      </c>
      <c r="E70" s="34">
        <v>1</v>
      </c>
      <c r="F70" s="1" t="s">
        <v>30</v>
      </c>
      <c r="G70" s="34">
        <v>0</v>
      </c>
      <c r="H70" s="32" t="s">
        <v>54</v>
      </c>
      <c r="I70" s="27">
        <f t="shared" si="70"/>
        <v>0</v>
      </c>
      <c r="K70" s="4"/>
      <c r="L70" s="42"/>
      <c r="M70" s="27">
        <f t="shared" si="71"/>
        <v>0</v>
      </c>
      <c r="N70" s="32" t="s">
        <v>17</v>
      </c>
      <c r="O70" s="34">
        <v>1</v>
      </c>
      <c r="P70" s="1" t="s">
        <v>30</v>
      </c>
      <c r="Q70" s="34">
        <v>2</v>
      </c>
      <c r="R70" s="32" t="s">
        <v>96</v>
      </c>
      <c r="S70" s="27">
        <f t="shared" si="72"/>
        <v>3</v>
      </c>
      <c r="U70" s="4"/>
      <c r="V70" s="42"/>
      <c r="W70" s="27">
        <f t="shared" si="73"/>
        <v>1</v>
      </c>
      <c r="X70" s="32" t="s">
        <v>93</v>
      </c>
      <c r="Y70" s="34">
        <v>2</v>
      </c>
      <c r="Z70" s="1" t="s">
        <v>30</v>
      </c>
      <c r="AA70" s="34">
        <v>2</v>
      </c>
      <c r="AB70" s="32" t="s">
        <v>56</v>
      </c>
      <c r="AC70" s="27">
        <f t="shared" si="74"/>
        <v>1</v>
      </c>
      <c r="AD70" s="28"/>
    </row>
    <row r="71" spans="2:50">
      <c r="B71" s="42"/>
      <c r="C71" s="27">
        <f t="shared" si="69"/>
        <v>0</v>
      </c>
      <c r="D71" s="32" t="s">
        <v>6</v>
      </c>
      <c r="E71" s="34">
        <v>0</v>
      </c>
      <c r="F71" s="1" t="s">
        <v>30</v>
      </c>
      <c r="G71" s="34">
        <v>2</v>
      </c>
      <c r="H71" s="32" t="s">
        <v>51</v>
      </c>
      <c r="I71" s="27">
        <f t="shared" si="70"/>
        <v>3</v>
      </c>
      <c r="K71" s="4"/>
      <c r="L71" s="42"/>
      <c r="M71" s="27">
        <f t="shared" si="71"/>
        <v>1</v>
      </c>
      <c r="N71" s="32" t="s">
        <v>19</v>
      </c>
      <c r="O71" s="34">
        <v>2</v>
      </c>
      <c r="P71" s="1" t="s">
        <v>30</v>
      </c>
      <c r="Q71" s="34">
        <v>2</v>
      </c>
      <c r="R71" s="32" t="s">
        <v>93</v>
      </c>
      <c r="S71" s="27">
        <f t="shared" si="72"/>
        <v>1</v>
      </c>
      <c r="U71" s="4"/>
      <c r="V71" s="42"/>
      <c r="W71" s="27">
        <f t="shared" si="73"/>
        <v>1</v>
      </c>
      <c r="X71" s="32" t="s">
        <v>6</v>
      </c>
      <c r="Y71" s="34">
        <v>1</v>
      </c>
      <c r="Z71" s="1" t="s">
        <v>30</v>
      </c>
      <c r="AA71" s="34">
        <v>1</v>
      </c>
      <c r="AB71" s="32" t="s">
        <v>48</v>
      </c>
      <c r="AC71" s="27">
        <f t="shared" si="74"/>
        <v>1</v>
      </c>
      <c r="AD71" s="28"/>
    </row>
    <row r="72" spans="2:50">
      <c r="B72" s="42"/>
      <c r="C72" s="27">
        <f t="shared" si="69"/>
        <v>1</v>
      </c>
      <c r="D72" s="32" t="s">
        <v>1</v>
      </c>
      <c r="E72" s="34">
        <v>1</v>
      </c>
      <c r="F72" s="1" t="s">
        <v>30</v>
      </c>
      <c r="G72" s="34">
        <v>1</v>
      </c>
      <c r="H72" s="32" t="s">
        <v>55</v>
      </c>
      <c r="I72" s="27">
        <f t="shared" si="70"/>
        <v>1</v>
      </c>
      <c r="K72" s="4"/>
      <c r="L72" s="42"/>
      <c r="M72" s="27">
        <f t="shared" si="71"/>
        <v>0</v>
      </c>
      <c r="N72" s="32" t="s">
        <v>20</v>
      </c>
      <c r="O72" s="34">
        <v>1</v>
      </c>
      <c r="P72" s="1" t="s">
        <v>30</v>
      </c>
      <c r="Q72" s="34">
        <v>2</v>
      </c>
      <c r="R72" s="32" t="s">
        <v>95</v>
      </c>
      <c r="S72" s="27">
        <f t="shared" si="72"/>
        <v>3</v>
      </c>
      <c r="U72" s="4"/>
      <c r="V72" s="42"/>
      <c r="W72" s="27">
        <f t="shared" si="73"/>
        <v>3</v>
      </c>
      <c r="X72" s="32" t="s">
        <v>21</v>
      </c>
      <c r="Y72" s="34">
        <v>3</v>
      </c>
      <c r="Z72" s="1" t="s">
        <v>30</v>
      </c>
      <c r="AA72" s="34">
        <v>1</v>
      </c>
      <c r="AB72" s="32" t="s">
        <v>53</v>
      </c>
      <c r="AC72" s="27">
        <f t="shared" si="74"/>
        <v>0</v>
      </c>
      <c r="AD72" s="28"/>
    </row>
    <row r="73" spans="2:50">
      <c r="B73" s="42"/>
      <c r="C73" s="27">
        <f t="shared" si="69"/>
        <v>1</v>
      </c>
      <c r="D73" s="32" t="s">
        <v>13</v>
      </c>
      <c r="E73" s="34">
        <v>2</v>
      </c>
      <c r="F73" s="1" t="s">
        <v>30</v>
      </c>
      <c r="G73" s="34">
        <v>2</v>
      </c>
      <c r="H73" s="32" t="s">
        <v>56</v>
      </c>
      <c r="I73" s="27">
        <f t="shared" si="70"/>
        <v>1</v>
      </c>
      <c r="K73" s="4"/>
      <c r="L73" s="42"/>
      <c r="M73" s="27">
        <f t="shared" si="71"/>
        <v>0</v>
      </c>
      <c r="N73" s="32" t="s">
        <v>29</v>
      </c>
      <c r="O73" s="34"/>
      <c r="P73" s="1" t="s">
        <v>30</v>
      </c>
      <c r="Q73" s="34"/>
      <c r="R73" s="32" t="s">
        <v>100</v>
      </c>
      <c r="S73" s="27">
        <f t="shared" si="72"/>
        <v>0</v>
      </c>
      <c r="U73" s="4"/>
      <c r="V73" s="42"/>
      <c r="W73" s="27">
        <f t="shared" si="73"/>
        <v>1</v>
      </c>
      <c r="X73" s="32" t="s">
        <v>1</v>
      </c>
      <c r="Y73" s="34">
        <v>2</v>
      </c>
      <c r="Z73" s="1" t="s">
        <v>30</v>
      </c>
      <c r="AA73" s="34">
        <v>2</v>
      </c>
      <c r="AB73" s="32" t="s">
        <v>50</v>
      </c>
      <c r="AC73" s="27">
        <f t="shared" si="74"/>
        <v>1</v>
      </c>
      <c r="AD73" s="28"/>
    </row>
    <row r="74" spans="2:50">
      <c r="B74" s="42"/>
      <c r="C74" s="27">
        <f t="shared" si="69"/>
        <v>0</v>
      </c>
      <c r="D74" s="32" t="s">
        <v>7</v>
      </c>
      <c r="E74" s="34"/>
      <c r="F74" s="1" t="s">
        <v>30</v>
      </c>
      <c r="G74" s="34"/>
      <c r="H74" s="32" t="s">
        <v>49</v>
      </c>
      <c r="I74" s="27">
        <f t="shared" si="70"/>
        <v>0</v>
      </c>
      <c r="K74" s="4"/>
      <c r="L74" s="42"/>
      <c r="M74" s="27">
        <f t="shared" si="71"/>
        <v>0</v>
      </c>
      <c r="N74" s="32" t="s">
        <v>21</v>
      </c>
      <c r="O74" s="34"/>
      <c r="P74" s="1" t="s">
        <v>30</v>
      </c>
      <c r="Q74" s="34"/>
      <c r="R74" s="32" t="s">
        <v>101</v>
      </c>
      <c r="S74" s="27">
        <f t="shared" si="72"/>
        <v>0</v>
      </c>
      <c r="U74" s="4"/>
      <c r="V74" s="42"/>
      <c r="W74" s="27">
        <f t="shared" si="73"/>
        <v>1</v>
      </c>
      <c r="X74" s="32" t="s">
        <v>13</v>
      </c>
      <c r="Y74" s="34">
        <v>0</v>
      </c>
      <c r="Z74" s="1" t="s">
        <v>30</v>
      </c>
      <c r="AA74" s="34">
        <v>0</v>
      </c>
      <c r="AB74" s="32" t="s">
        <v>51</v>
      </c>
      <c r="AC74" s="27">
        <f t="shared" si="74"/>
        <v>1</v>
      </c>
      <c r="AD74" s="28"/>
      <c r="AF74" s="32"/>
    </row>
    <row r="75" spans="2:50">
      <c r="B75" s="42"/>
      <c r="C75" s="27">
        <f t="shared" si="69"/>
        <v>3</v>
      </c>
      <c r="D75" s="32" t="s">
        <v>9</v>
      </c>
      <c r="E75" s="34">
        <v>3</v>
      </c>
      <c r="F75" s="1" t="s">
        <v>30</v>
      </c>
      <c r="G75" s="34">
        <v>1</v>
      </c>
      <c r="H75" s="32" t="s">
        <v>48</v>
      </c>
      <c r="I75" s="27">
        <f t="shared" si="70"/>
        <v>0</v>
      </c>
      <c r="K75" s="4"/>
      <c r="L75" s="42"/>
      <c r="M75" s="27">
        <f t="shared" si="71"/>
        <v>0</v>
      </c>
      <c r="N75" s="32" t="s">
        <v>22</v>
      </c>
      <c r="O75" s="34">
        <v>1</v>
      </c>
      <c r="P75" s="1" t="s">
        <v>30</v>
      </c>
      <c r="Q75" s="34">
        <v>2</v>
      </c>
      <c r="R75" s="32" t="s">
        <v>97</v>
      </c>
      <c r="S75" s="27">
        <f t="shared" si="72"/>
        <v>3</v>
      </c>
      <c r="U75" s="4"/>
      <c r="V75" s="42"/>
      <c r="W75" s="27">
        <f t="shared" si="73"/>
        <v>3</v>
      </c>
      <c r="X75" s="32" t="s">
        <v>7</v>
      </c>
      <c r="Y75" s="34">
        <v>1</v>
      </c>
      <c r="Z75" s="1" t="s">
        <v>30</v>
      </c>
      <c r="AA75" s="34">
        <v>0</v>
      </c>
      <c r="AB75" s="32" t="s">
        <v>55</v>
      </c>
      <c r="AC75" s="27">
        <f t="shared" si="74"/>
        <v>0</v>
      </c>
      <c r="AD75" s="28"/>
    </row>
    <row r="76" spans="2:50">
      <c r="B76" s="42"/>
      <c r="C76" s="27">
        <f t="shared" si="69"/>
        <v>0</v>
      </c>
      <c r="D76" s="32" t="s">
        <v>15</v>
      </c>
      <c r="E76" s="34">
        <v>1</v>
      </c>
      <c r="F76" s="1" t="s">
        <v>30</v>
      </c>
      <c r="G76" s="34">
        <v>3</v>
      </c>
      <c r="H76" s="32" t="s">
        <v>50</v>
      </c>
      <c r="I76" s="27">
        <f t="shared" si="70"/>
        <v>3</v>
      </c>
      <c r="K76" s="4"/>
      <c r="L76" s="42"/>
      <c r="M76" s="27">
        <f t="shared" si="71"/>
        <v>0</v>
      </c>
      <c r="N76" s="32" t="s">
        <v>23</v>
      </c>
      <c r="O76" s="34"/>
      <c r="P76" s="1" t="s">
        <v>30</v>
      </c>
      <c r="Q76" s="34"/>
      <c r="R76" s="32" t="s">
        <v>98</v>
      </c>
      <c r="S76" s="27">
        <f t="shared" si="72"/>
        <v>0</v>
      </c>
      <c r="U76" s="4"/>
      <c r="V76" s="42"/>
      <c r="W76" s="27">
        <f t="shared" si="73"/>
        <v>1</v>
      </c>
      <c r="X76" s="32" t="s">
        <v>9</v>
      </c>
      <c r="Y76" s="34">
        <v>2</v>
      </c>
      <c r="Z76" s="1" t="s">
        <v>30</v>
      </c>
      <c r="AA76" s="34">
        <v>2</v>
      </c>
      <c r="AB76" s="32" t="s">
        <v>95</v>
      </c>
      <c r="AC76" s="27">
        <f t="shared" si="74"/>
        <v>1</v>
      </c>
      <c r="AD76" s="28"/>
    </row>
    <row r="77" spans="2:50">
      <c r="D77" s="32"/>
      <c r="E77" s="35"/>
      <c r="G77" s="34"/>
      <c r="H77" s="32"/>
      <c r="K77" s="4"/>
      <c r="N77" s="32"/>
      <c r="O77" s="35"/>
      <c r="Q77" s="35"/>
      <c r="R77" s="32"/>
      <c r="U77" s="4"/>
      <c r="X77" s="32"/>
      <c r="Y77" s="34"/>
      <c r="AA77" s="34"/>
      <c r="AB77" s="32"/>
    </row>
    <row r="78" spans="2:50">
      <c r="B78" s="42" t="s">
        <v>77</v>
      </c>
      <c r="C78" s="27">
        <f t="shared" ref="C78:C86" si="75">IF(E78&lt;&gt;"",IF(E78&gt;G78,3,IF(E78=G78,1,IF(E78&lt;G78,0))),0)</f>
        <v>1</v>
      </c>
      <c r="D78" s="32" t="s">
        <v>16</v>
      </c>
      <c r="E78" s="34">
        <v>1</v>
      </c>
      <c r="F78" s="1" t="s">
        <v>30</v>
      </c>
      <c r="G78" s="34">
        <v>1</v>
      </c>
      <c r="H78" s="32" t="s">
        <v>96</v>
      </c>
      <c r="I78" s="27">
        <f t="shared" ref="I78:I86" si="76">IF(G78&lt;&gt;"",IF(E78&lt;G78,3,IF(E78=G78,1,IF(E78&gt;G78,0))),0)</f>
        <v>1</v>
      </c>
      <c r="K78" s="4"/>
      <c r="L78" s="42" t="s">
        <v>78</v>
      </c>
      <c r="M78" s="27">
        <f t="shared" ref="M78:M86" si="77">IF(O78&lt;&gt;"",IF(O78&gt;Q78,3,IF(O78=Q78,1,IF(O78&lt;Q78,0))),0)</f>
        <v>0</v>
      </c>
      <c r="N78" s="32" t="s">
        <v>11</v>
      </c>
      <c r="O78" s="34">
        <v>0</v>
      </c>
      <c r="P78" s="1" t="s">
        <v>30</v>
      </c>
      <c r="Q78" s="34">
        <v>1</v>
      </c>
      <c r="R78" s="32" t="s">
        <v>55</v>
      </c>
      <c r="S78" s="27">
        <f t="shared" ref="S78:S86" si="78">IF(Q78&lt;&gt;"",IF(O78&lt;Q78,3,IF(O78=Q78,1,IF(O78&gt;Q78,0))),0)</f>
        <v>3</v>
      </c>
      <c r="U78" s="4"/>
      <c r="V78" s="42" t="s">
        <v>79</v>
      </c>
      <c r="W78" s="27">
        <f t="shared" ref="W78:W86" si="79">IF(Y78&lt;&gt;"",IF(Y78&gt;AA78,3,IF(Y78=AA78,1,IF(Y78&lt;AA78,0))),0)</f>
        <v>0</v>
      </c>
      <c r="X78" s="32" t="s">
        <v>16</v>
      </c>
      <c r="Y78" s="34"/>
      <c r="Z78" s="1" t="s">
        <v>30</v>
      </c>
      <c r="AA78" s="34"/>
      <c r="AB78" s="32" t="s">
        <v>98</v>
      </c>
      <c r="AC78" s="27">
        <f t="shared" ref="AC78:AC86" si="80">IF(AA78&lt;&gt;"",IF(Y78&lt;AA78,3,IF(Y78=AA78,1,IF(Y78&gt;AA78,0))),0)</f>
        <v>0</v>
      </c>
    </row>
    <row r="79" spans="2:50">
      <c r="B79" s="42"/>
      <c r="C79" s="27">
        <f t="shared" si="75"/>
        <v>0</v>
      </c>
      <c r="D79" s="32" t="s">
        <v>50</v>
      </c>
      <c r="E79" s="34"/>
      <c r="F79" s="1" t="s">
        <v>30</v>
      </c>
      <c r="G79" s="34"/>
      <c r="H79" s="32" t="s">
        <v>97</v>
      </c>
      <c r="I79" s="27">
        <f t="shared" si="76"/>
        <v>0</v>
      </c>
      <c r="K79" s="4"/>
      <c r="L79" s="42"/>
      <c r="M79" s="27">
        <f t="shared" si="77"/>
        <v>0</v>
      </c>
      <c r="N79" s="32" t="s">
        <v>19</v>
      </c>
      <c r="O79" s="34">
        <v>0</v>
      </c>
      <c r="P79" s="1" t="s">
        <v>30</v>
      </c>
      <c r="Q79" s="34">
        <v>1</v>
      </c>
      <c r="R79" s="32" t="s">
        <v>53</v>
      </c>
      <c r="S79" s="27">
        <f t="shared" si="78"/>
        <v>3</v>
      </c>
      <c r="U79" s="4"/>
      <c r="V79" s="42"/>
      <c r="W79" s="27">
        <f t="shared" si="79"/>
        <v>0</v>
      </c>
      <c r="X79" s="32" t="s">
        <v>50</v>
      </c>
      <c r="Y79" s="34"/>
      <c r="Z79" s="1" t="s">
        <v>30</v>
      </c>
      <c r="AA79" s="34"/>
      <c r="AB79" s="32" t="s">
        <v>100</v>
      </c>
      <c r="AC79" s="27">
        <f t="shared" si="80"/>
        <v>0</v>
      </c>
    </row>
    <row r="80" spans="2:50">
      <c r="B80" s="42"/>
      <c r="C80" s="27">
        <f t="shared" si="75"/>
        <v>3</v>
      </c>
      <c r="D80" s="32" t="s">
        <v>17</v>
      </c>
      <c r="E80" s="34">
        <v>1</v>
      </c>
      <c r="F80" s="1" t="s">
        <v>30</v>
      </c>
      <c r="G80" s="34">
        <v>0</v>
      </c>
      <c r="H80" s="32" t="s">
        <v>98</v>
      </c>
      <c r="I80" s="27">
        <f t="shared" si="76"/>
        <v>0</v>
      </c>
      <c r="K80" s="4"/>
      <c r="L80" s="42"/>
      <c r="M80" s="27">
        <f t="shared" si="77"/>
        <v>0</v>
      </c>
      <c r="N80" s="32" t="s">
        <v>24</v>
      </c>
      <c r="O80" s="34"/>
      <c r="P80" s="1" t="s">
        <v>30</v>
      </c>
      <c r="Q80" s="34"/>
      <c r="R80" s="32" t="s">
        <v>49</v>
      </c>
      <c r="S80" s="27">
        <f t="shared" si="78"/>
        <v>0</v>
      </c>
      <c r="U80" s="4"/>
      <c r="V80" s="42"/>
      <c r="W80" s="27">
        <f t="shared" si="79"/>
        <v>0</v>
      </c>
      <c r="X80" s="32" t="s">
        <v>17</v>
      </c>
      <c r="Y80" s="34"/>
      <c r="Z80" s="1" t="s">
        <v>30</v>
      </c>
      <c r="AA80" s="34"/>
      <c r="AB80" s="32" t="s">
        <v>101</v>
      </c>
      <c r="AC80" s="27">
        <f t="shared" si="80"/>
        <v>0</v>
      </c>
      <c r="AG80" s="30"/>
    </row>
    <row r="81" spans="2:32">
      <c r="B81" s="42"/>
      <c r="C81" s="27">
        <f t="shared" si="75"/>
        <v>3</v>
      </c>
      <c r="D81" s="32" t="s">
        <v>19</v>
      </c>
      <c r="E81" s="34">
        <v>4</v>
      </c>
      <c r="F81" s="1" t="s">
        <v>30</v>
      </c>
      <c r="G81" s="34">
        <v>3</v>
      </c>
      <c r="H81" s="32" t="s">
        <v>54</v>
      </c>
      <c r="I81" s="27">
        <f t="shared" si="76"/>
        <v>0</v>
      </c>
      <c r="K81" s="4"/>
      <c r="L81" s="42"/>
      <c r="M81" s="27">
        <f t="shared" si="77"/>
        <v>0</v>
      </c>
      <c r="N81" s="32" t="s">
        <v>93</v>
      </c>
      <c r="O81" s="34">
        <v>0</v>
      </c>
      <c r="P81" s="1" t="s">
        <v>30</v>
      </c>
      <c r="Q81" s="34">
        <v>1</v>
      </c>
      <c r="R81" s="32" t="s">
        <v>51</v>
      </c>
      <c r="S81" s="27">
        <f t="shared" si="78"/>
        <v>3</v>
      </c>
      <c r="U81" s="4"/>
      <c r="V81" s="42"/>
      <c r="W81" s="27">
        <f t="shared" si="79"/>
        <v>0</v>
      </c>
      <c r="X81" s="32" t="s">
        <v>20</v>
      </c>
      <c r="Y81" s="34"/>
      <c r="Z81" s="1" t="s">
        <v>30</v>
      </c>
      <c r="AA81" s="34"/>
      <c r="AB81" s="32" t="s">
        <v>94</v>
      </c>
      <c r="AC81" s="27">
        <f t="shared" si="80"/>
        <v>0</v>
      </c>
    </row>
    <row r="82" spans="2:32">
      <c r="B82" s="42"/>
      <c r="C82" s="27">
        <f t="shared" si="75"/>
        <v>0</v>
      </c>
      <c r="D82" s="32" t="s">
        <v>20</v>
      </c>
      <c r="E82" s="34">
        <v>1</v>
      </c>
      <c r="F82" s="1" t="s">
        <v>30</v>
      </c>
      <c r="G82" s="34">
        <v>2</v>
      </c>
      <c r="H82" s="32" t="s">
        <v>99</v>
      </c>
      <c r="I82" s="27">
        <f t="shared" si="76"/>
        <v>3</v>
      </c>
      <c r="K82" s="4"/>
      <c r="L82" s="42"/>
      <c r="M82" s="27">
        <f t="shared" si="77"/>
        <v>1</v>
      </c>
      <c r="N82" s="32" t="s">
        <v>6</v>
      </c>
      <c r="O82" s="34">
        <v>0</v>
      </c>
      <c r="P82" s="1" t="s">
        <v>30</v>
      </c>
      <c r="Q82" s="34">
        <v>0</v>
      </c>
      <c r="R82" s="32" t="s">
        <v>95</v>
      </c>
      <c r="S82" s="27">
        <f t="shared" si="78"/>
        <v>1</v>
      </c>
      <c r="U82" s="4"/>
      <c r="V82" s="42"/>
      <c r="W82" s="27">
        <f t="shared" si="79"/>
        <v>0</v>
      </c>
      <c r="X82" s="32" t="s">
        <v>29</v>
      </c>
      <c r="Y82" s="34"/>
      <c r="Z82" s="1" t="s">
        <v>30</v>
      </c>
      <c r="AA82" s="34"/>
      <c r="AB82" s="32" t="s">
        <v>54</v>
      </c>
      <c r="AC82" s="27">
        <f t="shared" si="80"/>
        <v>0</v>
      </c>
      <c r="AF82" s="32"/>
    </row>
    <row r="83" spans="2:32">
      <c r="B83" s="42"/>
      <c r="C83" s="27">
        <f t="shared" si="75"/>
        <v>0</v>
      </c>
      <c r="D83" s="32" t="s">
        <v>29</v>
      </c>
      <c r="E83" s="34"/>
      <c r="F83" s="1" t="s">
        <v>30</v>
      </c>
      <c r="G83" s="34"/>
      <c r="H83" s="32" t="s">
        <v>93</v>
      </c>
      <c r="I83" s="27">
        <f t="shared" si="76"/>
        <v>0</v>
      </c>
      <c r="K83" s="4"/>
      <c r="L83" s="42"/>
      <c r="M83" s="27">
        <f t="shared" si="77"/>
        <v>0</v>
      </c>
      <c r="N83" s="32" t="s">
        <v>21</v>
      </c>
      <c r="O83" s="34">
        <v>1</v>
      </c>
      <c r="P83" s="1" t="s">
        <v>30</v>
      </c>
      <c r="Q83" s="34">
        <v>3</v>
      </c>
      <c r="R83" s="32" t="s">
        <v>56</v>
      </c>
      <c r="S83" s="27">
        <f t="shared" si="78"/>
        <v>3</v>
      </c>
      <c r="U83" s="4"/>
      <c r="V83" s="42"/>
      <c r="W83" s="27">
        <f t="shared" si="79"/>
        <v>0</v>
      </c>
      <c r="X83" s="32" t="s">
        <v>22</v>
      </c>
      <c r="Y83" s="34"/>
      <c r="Z83" s="1" t="s">
        <v>30</v>
      </c>
      <c r="AA83" s="34"/>
      <c r="AB83" s="32" t="s">
        <v>93</v>
      </c>
      <c r="AC83" s="27">
        <f t="shared" si="80"/>
        <v>0</v>
      </c>
      <c r="AF83" s="32"/>
    </row>
    <row r="84" spans="2:32">
      <c r="B84" s="42"/>
      <c r="C84" s="27">
        <f t="shared" si="75"/>
        <v>3</v>
      </c>
      <c r="D84" s="32" t="s">
        <v>22</v>
      </c>
      <c r="E84" s="34">
        <v>3</v>
      </c>
      <c r="F84" s="1" t="s">
        <v>30</v>
      </c>
      <c r="G84" s="34">
        <v>1</v>
      </c>
      <c r="H84" s="32" t="s">
        <v>100</v>
      </c>
      <c r="I84" s="27">
        <f t="shared" si="76"/>
        <v>0</v>
      </c>
      <c r="K84" s="4"/>
      <c r="L84" s="42"/>
      <c r="M84" s="27">
        <f t="shared" si="77"/>
        <v>1</v>
      </c>
      <c r="N84" s="32" t="s">
        <v>1</v>
      </c>
      <c r="O84" s="34">
        <v>1</v>
      </c>
      <c r="P84" s="1" t="s">
        <v>30</v>
      </c>
      <c r="Q84" s="34">
        <v>1</v>
      </c>
      <c r="R84" s="32" t="s">
        <v>99</v>
      </c>
      <c r="S84" s="27">
        <f t="shared" si="78"/>
        <v>1</v>
      </c>
      <c r="U84" s="4"/>
      <c r="V84" s="42"/>
      <c r="W84" s="27">
        <f t="shared" si="79"/>
        <v>0</v>
      </c>
      <c r="X84" s="32" t="s">
        <v>9</v>
      </c>
      <c r="Y84" s="34"/>
      <c r="Z84" s="1" t="s">
        <v>30</v>
      </c>
      <c r="AA84" s="34"/>
      <c r="AB84" s="32" t="s">
        <v>97</v>
      </c>
      <c r="AC84" s="27">
        <f t="shared" si="80"/>
        <v>0</v>
      </c>
    </row>
    <row r="85" spans="2:32">
      <c r="B85" s="42"/>
      <c r="C85" s="27">
        <f t="shared" si="75"/>
        <v>1</v>
      </c>
      <c r="D85" s="32" t="s">
        <v>23</v>
      </c>
      <c r="E85" s="34">
        <v>0</v>
      </c>
      <c r="F85" s="1" t="s">
        <v>30</v>
      </c>
      <c r="G85" s="34">
        <v>0</v>
      </c>
      <c r="H85" s="32" t="s">
        <v>101</v>
      </c>
      <c r="I85" s="27">
        <f t="shared" si="76"/>
        <v>1</v>
      </c>
      <c r="K85" s="4"/>
      <c r="L85" s="42"/>
      <c r="M85" s="27">
        <f t="shared" si="77"/>
        <v>0</v>
      </c>
      <c r="N85" s="32" t="s">
        <v>13</v>
      </c>
      <c r="O85" s="34">
        <v>0</v>
      </c>
      <c r="P85" s="1" t="s">
        <v>30</v>
      </c>
      <c r="Q85" s="34">
        <v>2</v>
      </c>
      <c r="R85" s="32" t="s">
        <v>48</v>
      </c>
      <c r="S85" s="27">
        <f t="shared" si="78"/>
        <v>3</v>
      </c>
      <c r="U85" s="4"/>
      <c r="V85" s="42"/>
      <c r="W85" s="27">
        <f t="shared" si="79"/>
        <v>0</v>
      </c>
      <c r="X85" s="32" t="s">
        <v>23</v>
      </c>
      <c r="Y85" s="34"/>
      <c r="Z85" s="1" t="s">
        <v>30</v>
      </c>
      <c r="AA85" s="34"/>
      <c r="AB85" s="32" t="s">
        <v>52</v>
      </c>
      <c r="AC85" s="27">
        <f t="shared" si="80"/>
        <v>0</v>
      </c>
    </row>
    <row r="86" spans="2:32">
      <c r="B86" s="42"/>
      <c r="C86" s="27">
        <f t="shared" si="75"/>
        <v>3</v>
      </c>
      <c r="D86" s="32" t="s">
        <v>15</v>
      </c>
      <c r="E86" s="34">
        <v>2</v>
      </c>
      <c r="F86" s="1" t="s">
        <v>30</v>
      </c>
      <c r="G86" s="34">
        <v>1</v>
      </c>
      <c r="H86" s="32" t="s">
        <v>94</v>
      </c>
      <c r="I86" s="27">
        <f t="shared" si="76"/>
        <v>0</v>
      </c>
      <c r="K86" s="4"/>
      <c r="L86" s="42"/>
      <c r="M86" s="27">
        <f t="shared" si="77"/>
        <v>3</v>
      </c>
      <c r="N86" s="32" t="s">
        <v>7</v>
      </c>
      <c r="O86" s="34">
        <v>2</v>
      </c>
      <c r="P86" s="1" t="s">
        <v>30</v>
      </c>
      <c r="Q86" s="34">
        <v>1</v>
      </c>
      <c r="R86" s="32" t="s">
        <v>50</v>
      </c>
      <c r="S86" s="27">
        <f t="shared" si="78"/>
        <v>0</v>
      </c>
      <c r="U86" s="4"/>
      <c r="V86" s="42"/>
      <c r="W86" s="27">
        <f t="shared" si="79"/>
        <v>0</v>
      </c>
      <c r="X86" s="32" t="s">
        <v>15</v>
      </c>
      <c r="Y86" s="34"/>
      <c r="Z86" s="1" t="s">
        <v>30</v>
      </c>
      <c r="AA86" s="34"/>
      <c r="AB86" s="32" t="s">
        <v>96</v>
      </c>
      <c r="AC86" s="27">
        <f t="shared" si="80"/>
        <v>0</v>
      </c>
    </row>
    <row r="87" spans="2:32">
      <c r="D87" s="32"/>
      <c r="E87" s="35"/>
      <c r="F87" s="1"/>
      <c r="G87" s="34"/>
      <c r="H87" s="32"/>
      <c r="K87" s="4"/>
      <c r="N87" s="32"/>
      <c r="O87" s="35"/>
      <c r="Q87" s="35"/>
      <c r="R87" s="32"/>
      <c r="U87" s="4"/>
      <c r="X87" s="32"/>
      <c r="Y87" s="34"/>
      <c r="AA87" s="34"/>
      <c r="AB87" s="32"/>
    </row>
    <row r="88" spans="2:32">
      <c r="B88" s="42" t="s">
        <v>80</v>
      </c>
      <c r="C88" s="27">
        <f t="shared" ref="C88:C96" si="81">IF(E88&lt;&gt;"",IF(E88&gt;G88,3,IF(E88=G88,1,IF(E88&lt;G88,0))),0)</f>
        <v>0</v>
      </c>
      <c r="D88" s="32" t="s">
        <v>11</v>
      </c>
      <c r="E88" s="34"/>
      <c r="F88" s="1" t="s">
        <v>30</v>
      </c>
      <c r="G88" s="34"/>
      <c r="H88" s="32" t="s">
        <v>50</v>
      </c>
      <c r="I88" s="27">
        <f t="shared" ref="I88:I96" si="82">IF(G88&lt;&gt;"",IF(E88&lt;G88,3,IF(E88=G88,1,IF(E88&gt;G88,0))),0)</f>
        <v>0</v>
      </c>
      <c r="K88" s="4"/>
      <c r="L88" s="42" t="s">
        <v>81</v>
      </c>
      <c r="M88" s="27">
        <f t="shared" ref="M88:M96" si="83">IF(O88&lt;&gt;"",IF(O88&gt;Q88,3,IF(O88=Q88,1,IF(O88&lt;Q88,0))),0)</f>
        <v>0</v>
      </c>
      <c r="N88" s="32" t="s">
        <v>50</v>
      </c>
      <c r="O88" s="34"/>
      <c r="P88" s="1" t="s">
        <v>30</v>
      </c>
      <c r="Q88" s="34"/>
      <c r="R88" s="32" t="s">
        <v>93</v>
      </c>
      <c r="S88" s="27">
        <f t="shared" ref="S88:S96" si="84">IF(Q88&lt;&gt;"",IF(O88&lt;Q88,3,IF(O88=Q88,1,IF(O88&gt;Q88,0))),0)</f>
        <v>0</v>
      </c>
      <c r="U88" s="4"/>
      <c r="V88" s="42" t="s">
        <v>82</v>
      </c>
      <c r="W88" s="27">
        <f t="shared" ref="W88:W96" si="85">IF(Y88&lt;&gt;"",IF(Y88&gt;AA88,3,IF(Y88=AA88,1,IF(Y88&lt;AA88,0))),0)</f>
        <v>0</v>
      </c>
      <c r="X88" s="32" t="s">
        <v>11</v>
      </c>
      <c r="Y88" s="34"/>
      <c r="Z88" s="1" t="s">
        <v>30</v>
      </c>
      <c r="AA88" s="34"/>
      <c r="AB88" s="32" t="s">
        <v>99</v>
      </c>
      <c r="AC88" s="27">
        <f t="shared" ref="AC88:AC96" si="86">IF(AA88&lt;&gt;"",IF(Y88&lt;AA88,3,IF(Y88=AA88,1,IF(Y88&gt;AA88,0))),0)</f>
        <v>0</v>
      </c>
    </row>
    <row r="89" spans="2:32">
      <c r="B89" s="42"/>
      <c r="C89" s="27">
        <f t="shared" si="81"/>
        <v>0</v>
      </c>
      <c r="D89" s="32" t="s">
        <v>19</v>
      </c>
      <c r="E89" s="34"/>
      <c r="F89" s="1" t="s">
        <v>30</v>
      </c>
      <c r="G89" s="34"/>
      <c r="H89" s="32" t="s">
        <v>49</v>
      </c>
      <c r="I89" s="27">
        <f t="shared" si="82"/>
        <v>0</v>
      </c>
      <c r="K89" s="4"/>
      <c r="L89" s="42"/>
      <c r="M89" s="27">
        <f t="shared" si="83"/>
        <v>0</v>
      </c>
      <c r="N89" s="32" t="s">
        <v>17</v>
      </c>
      <c r="O89" s="34"/>
      <c r="P89" s="1" t="s">
        <v>30</v>
      </c>
      <c r="Q89" s="34"/>
      <c r="R89" s="32" t="s">
        <v>52</v>
      </c>
      <c r="S89" s="27">
        <f t="shared" si="84"/>
        <v>0</v>
      </c>
      <c r="U89" s="4"/>
      <c r="V89" s="42"/>
      <c r="W89" s="27">
        <f t="shared" si="85"/>
        <v>0</v>
      </c>
      <c r="X89" s="32" t="s">
        <v>19</v>
      </c>
      <c r="Y89" s="34"/>
      <c r="Z89" s="1" t="s">
        <v>30</v>
      </c>
      <c r="AA89" s="34"/>
      <c r="AB89" s="32" t="s">
        <v>55</v>
      </c>
      <c r="AC89" s="27">
        <f t="shared" si="86"/>
        <v>0</v>
      </c>
    </row>
    <row r="90" spans="2:32">
      <c r="B90" s="42"/>
      <c r="C90" s="27">
        <f t="shared" si="81"/>
        <v>0</v>
      </c>
      <c r="D90" s="32" t="s">
        <v>24</v>
      </c>
      <c r="E90" s="34"/>
      <c r="F90" s="1" t="s">
        <v>30</v>
      </c>
      <c r="G90" s="34"/>
      <c r="H90" s="32" t="s">
        <v>55</v>
      </c>
      <c r="I90" s="27">
        <f t="shared" si="82"/>
        <v>0</v>
      </c>
      <c r="K90" s="4"/>
      <c r="L90" s="42"/>
      <c r="M90" s="27">
        <f t="shared" si="83"/>
        <v>0</v>
      </c>
      <c r="N90" s="32" t="s">
        <v>20</v>
      </c>
      <c r="O90" s="34"/>
      <c r="P90" s="1" t="s">
        <v>30</v>
      </c>
      <c r="Q90" s="34"/>
      <c r="R90" s="32" t="s">
        <v>97</v>
      </c>
      <c r="S90" s="27">
        <f t="shared" si="84"/>
        <v>0</v>
      </c>
      <c r="U90" s="4"/>
      <c r="V90" s="42"/>
      <c r="W90" s="27">
        <f t="shared" si="85"/>
        <v>0</v>
      </c>
      <c r="X90" s="32" t="s">
        <v>29</v>
      </c>
      <c r="Y90" s="34"/>
      <c r="Z90" s="1" t="s">
        <v>30</v>
      </c>
      <c r="AA90" s="34"/>
      <c r="AB90" s="32" t="s">
        <v>53</v>
      </c>
      <c r="AC90" s="27">
        <f t="shared" si="86"/>
        <v>0</v>
      </c>
    </row>
    <row r="91" spans="2:32">
      <c r="B91" s="42"/>
      <c r="C91" s="27">
        <f t="shared" si="81"/>
        <v>0</v>
      </c>
      <c r="D91" s="32" t="s">
        <v>93</v>
      </c>
      <c r="E91" s="34"/>
      <c r="F91" s="1" t="s">
        <v>30</v>
      </c>
      <c r="G91" s="34"/>
      <c r="H91" s="32" t="s">
        <v>48</v>
      </c>
      <c r="I91" s="27">
        <f t="shared" si="82"/>
        <v>0</v>
      </c>
      <c r="K91" s="4"/>
      <c r="L91" s="42"/>
      <c r="M91" s="27">
        <f t="shared" si="83"/>
        <v>0</v>
      </c>
      <c r="N91" s="32" t="s">
        <v>29</v>
      </c>
      <c r="O91" s="34"/>
      <c r="P91" s="1" t="s">
        <v>30</v>
      </c>
      <c r="Q91" s="34"/>
      <c r="R91" s="32" t="s">
        <v>56</v>
      </c>
      <c r="S91" s="27">
        <f t="shared" si="84"/>
        <v>0</v>
      </c>
      <c r="U91" s="4"/>
      <c r="V91" s="42"/>
      <c r="W91" s="27">
        <f t="shared" si="85"/>
        <v>0</v>
      </c>
      <c r="X91" s="32" t="s">
        <v>24</v>
      </c>
      <c r="Y91" s="34"/>
      <c r="Z91" s="1" t="s">
        <v>30</v>
      </c>
      <c r="AA91" s="34"/>
      <c r="AB91" s="32" t="s">
        <v>50</v>
      </c>
      <c r="AC91" s="27">
        <f t="shared" si="86"/>
        <v>0</v>
      </c>
    </row>
    <row r="92" spans="2:32">
      <c r="B92" s="42"/>
      <c r="C92" s="27">
        <f t="shared" si="81"/>
        <v>0</v>
      </c>
      <c r="D92" s="32" t="s">
        <v>6</v>
      </c>
      <c r="E92" s="34"/>
      <c r="F92" s="1" t="s">
        <v>30</v>
      </c>
      <c r="G92" s="34"/>
      <c r="H92" s="32" t="s">
        <v>94</v>
      </c>
      <c r="I92" s="27">
        <f t="shared" si="82"/>
        <v>0</v>
      </c>
      <c r="K92" s="4"/>
      <c r="L92" s="42"/>
      <c r="M92" s="27">
        <f t="shared" si="83"/>
        <v>0</v>
      </c>
      <c r="N92" s="32" t="s">
        <v>1</v>
      </c>
      <c r="O92" s="34"/>
      <c r="P92" s="1" t="s">
        <v>30</v>
      </c>
      <c r="Q92" s="34"/>
      <c r="R92" s="32" t="s">
        <v>96</v>
      </c>
      <c r="S92" s="27">
        <f t="shared" si="84"/>
        <v>0</v>
      </c>
      <c r="U92" s="4"/>
      <c r="V92" s="42"/>
      <c r="W92" s="27">
        <f t="shared" si="85"/>
        <v>0</v>
      </c>
      <c r="X92" s="32" t="s">
        <v>93</v>
      </c>
      <c r="Y92" s="34"/>
      <c r="Z92" s="1" t="s">
        <v>30</v>
      </c>
      <c r="AA92" s="34"/>
      <c r="AB92" s="32" t="s">
        <v>95</v>
      </c>
      <c r="AC92" s="27">
        <f t="shared" si="86"/>
        <v>0</v>
      </c>
    </row>
    <row r="93" spans="2:32">
      <c r="B93" s="42"/>
      <c r="C93" s="27">
        <f t="shared" si="81"/>
        <v>0</v>
      </c>
      <c r="D93" s="32" t="s">
        <v>21</v>
      </c>
      <c r="E93" s="34"/>
      <c r="F93" s="1" t="s">
        <v>30</v>
      </c>
      <c r="G93" s="34"/>
      <c r="H93" s="32" t="s">
        <v>51</v>
      </c>
      <c r="I93" s="27">
        <f t="shared" si="82"/>
        <v>0</v>
      </c>
      <c r="K93" s="4"/>
      <c r="L93" s="42"/>
      <c r="M93" s="27">
        <f t="shared" si="83"/>
        <v>0</v>
      </c>
      <c r="N93" s="32" t="s">
        <v>22</v>
      </c>
      <c r="O93" s="34"/>
      <c r="P93" s="1" t="s">
        <v>30</v>
      </c>
      <c r="Q93" s="34"/>
      <c r="R93" s="32" t="s">
        <v>54</v>
      </c>
      <c r="S93" s="27">
        <f t="shared" si="84"/>
        <v>0</v>
      </c>
      <c r="U93" s="4"/>
      <c r="V93" s="42"/>
      <c r="W93" s="27">
        <f t="shared" si="85"/>
        <v>0</v>
      </c>
      <c r="X93" s="32" t="s">
        <v>21</v>
      </c>
      <c r="Y93" s="34"/>
      <c r="Z93" s="1" t="s">
        <v>30</v>
      </c>
      <c r="AA93" s="34"/>
      <c r="AB93" s="32" t="s">
        <v>48</v>
      </c>
      <c r="AC93" s="27">
        <f t="shared" si="86"/>
        <v>0</v>
      </c>
    </row>
    <row r="94" spans="2:32">
      <c r="B94" s="42"/>
      <c r="C94" s="27">
        <f t="shared" si="81"/>
        <v>0</v>
      </c>
      <c r="D94" s="32" t="s">
        <v>13</v>
      </c>
      <c r="E94" s="34"/>
      <c r="F94" s="1" t="s">
        <v>30</v>
      </c>
      <c r="G94" s="34"/>
      <c r="H94" s="32" t="s">
        <v>95</v>
      </c>
      <c r="I94" s="27">
        <f t="shared" si="82"/>
        <v>0</v>
      </c>
      <c r="K94" s="4"/>
      <c r="L94" s="42"/>
      <c r="M94" s="27">
        <f t="shared" si="83"/>
        <v>0</v>
      </c>
      <c r="N94" s="32" t="s">
        <v>9</v>
      </c>
      <c r="O94" s="34"/>
      <c r="P94" s="1" t="s">
        <v>30</v>
      </c>
      <c r="Q94" s="34"/>
      <c r="R94" s="32" t="s">
        <v>100</v>
      </c>
      <c r="S94" s="27">
        <f t="shared" si="84"/>
        <v>0</v>
      </c>
      <c r="U94" s="4"/>
      <c r="V94" s="42"/>
      <c r="W94" s="27">
        <f t="shared" si="85"/>
        <v>0</v>
      </c>
      <c r="X94" s="32" t="s">
        <v>13</v>
      </c>
      <c r="Y94" s="34"/>
      <c r="Z94" s="1" t="s">
        <v>30</v>
      </c>
      <c r="AA94" s="34"/>
      <c r="AB94" s="32" t="s">
        <v>94</v>
      </c>
      <c r="AC94" s="27">
        <f t="shared" si="86"/>
        <v>0</v>
      </c>
    </row>
    <row r="95" spans="2:32">
      <c r="B95" s="42"/>
      <c r="C95" s="27">
        <f t="shared" si="81"/>
        <v>0</v>
      </c>
      <c r="D95" s="32" t="s">
        <v>7</v>
      </c>
      <c r="E95" s="34"/>
      <c r="F95" s="1" t="s">
        <v>30</v>
      </c>
      <c r="G95" s="34"/>
      <c r="H95" s="32" t="s">
        <v>99</v>
      </c>
      <c r="I95" s="27">
        <f t="shared" si="82"/>
        <v>0</v>
      </c>
      <c r="K95" s="4"/>
      <c r="L95" s="42"/>
      <c r="M95" s="27">
        <f t="shared" si="83"/>
        <v>0</v>
      </c>
      <c r="N95" s="32" t="s">
        <v>15</v>
      </c>
      <c r="O95" s="34"/>
      <c r="P95" s="1" t="s">
        <v>30</v>
      </c>
      <c r="Q95" s="34"/>
      <c r="R95" s="32" t="s">
        <v>98</v>
      </c>
      <c r="S95" s="27">
        <f t="shared" si="84"/>
        <v>0</v>
      </c>
      <c r="U95" s="4"/>
      <c r="V95" s="42"/>
      <c r="W95" s="27">
        <f t="shared" si="85"/>
        <v>0</v>
      </c>
      <c r="X95" s="32" t="s">
        <v>7</v>
      </c>
      <c r="Y95" s="34"/>
      <c r="Z95" s="1" t="s">
        <v>30</v>
      </c>
      <c r="AA95" s="34"/>
      <c r="AB95" s="32" t="s">
        <v>97</v>
      </c>
      <c r="AC95" s="27">
        <f t="shared" si="86"/>
        <v>0</v>
      </c>
    </row>
    <row r="96" spans="2:32">
      <c r="B96" s="42"/>
      <c r="C96" s="27">
        <f t="shared" si="81"/>
        <v>0</v>
      </c>
      <c r="D96" s="32" t="s">
        <v>23</v>
      </c>
      <c r="E96" s="34"/>
      <c r="F96" s="1" t="s">
        <v>30</v>
      </c>
      <c r="G96" s="34"/>
      <c r="H96" s="32" t="s">
        <v>4</v>
      </c>
      <c r="I96" s="27">
        <f t="shared" si="82"/>
        <v>0</v>
      </c>
      <c r="K96" s="4"/>
      <c r="L96" s="42"/>
      <c r="M96" s="27">
        <f t="shared" si="83"/>
        <v>0</v>
      </c>
      <c r="N96" s="32" t="s">
        <v>48</v>
      </c>
      <c r="O96" s="34"/>
      <c r="P96" s="1" t="s">
        <v>30</v>
      </c>
      <c r="Q96" s="34"/>
      <c r="R96" s="32" t="s">
        <v>102</v>
      </c>
      <c r="S96" s="27">
        <f t="shared" si="84"/>
        <v>0</v>
      </c>
      <c r="U96" s="4"/>
      <c r="V96" s="42"/>
      <c r="W96" s="27">
        <f t="shared" si="85"/>
        <v>0</v>
      </c>
      <c r="X96" s="32" t="s">
        <v>23</v>
      </c>
      <c r="Y96" s="34"/>
      <c r="Z96" s="1" t="s">
        <v>30</v>
      </c>
      <c r="AA96" s="34"/>
      <c r="AB96" s="32" t="s">
        <v>51</v>
      </c>
      <c r="AC96" s="27">
        <f t="shared" si="86"/>
        <v>0</v>
      </c>
    </row>
    <row r="97" spans="2:29">
      <c r="D97" s="32"/>
      <c r="E97" s="35"/>
      <c r="G97" s="34"/>
      <c r="H97" s="32"/>
      <c r="K97" s="4"/>
      <c r="N97" s="32"/>
      <c r="O97" s="35"/>
      <c r="Q97" s="35"/>
      <c r="R97" s="32"/>
      <c r="U97" s="4"/>
      <c r="X97" s="32"/>
      <c r="Y97" s="34"/>
      <c r="AA97" s="34"/>
      <c r="AB97" s="32"/>
    </row>
    <row r="98" spans="2:29">
      <c r="B98" s="42" t="s">
        <v>83</v>
      </c>
      <c r="C98" s="27">
        <f t="shared" ref="C98:C106" si="87">IF(E98&lt;&gt;"",IF(E98&gt;G98,3,IF(E98=G98,1,IF(E98&lt;G98,0))),0)</f>
        <v>0</v>
      </c>
      <c r="D98" s="32" t="s">
        <v>16</v>
      </c>
      <c r="E98" s="34"/>
      <c r="F98" s="1" t="s">
        <v>30</v>
      </c>
      <c r="G98" s="34"/>
      <c r="H98" s="32" t="s">
        <v>52</v>
      </c>
      <c r="I98" s="27">
        <f t="shared" ref="I98:I106" si="88">IF(G98&lt;&gt;"",IF(E98&lt;G98,3,IF(E98=G98,1,IF(E98&gt;G98,0))),0)</f>
        <v>0</v>
      </c>
      <c r="K98" s="4"/>
      <c r="L98" s="42" t="s">
        <v>84</v>
      </c>
      <c r="M98" s="27">
        <f t="shared" ref="M98:M106" si="89">IF(O98&lt;&gt;"",IF(O98&gt;Q98,3,IF(O98=Q98,1,IF(O98&lt;Q98,0))),0)</f>
        <v>0</v>
      </c>
      <c r="N98" s="32" t="s">
        <v>11</v>
      </c>
      <c r="O98" s="34"/>
      <c r="P98" s="1" t="s">
        <v>30</v>
      </c>
      <c r="Q98" s="34"/>
      <c r="R98" s="32" t="s">
        <v>97</v>
      </c>
      <c r="S98" s="27">
        <f t="shared" ref="S98:S106" si="90">IF(Q98&lt;&gt;"",IF(O98&lt;Q98,3,IF(O98=Q98,1,IF(O98&gt;Q98,0))),0)</f>
        <v>0</v>
      </c>
      <c r="U98" s="4"/>
      <c r="V98" s="42" t="s">
        <v>85</v>
      </c>
      <c r="W98" s="27">
        <f t="shared" ref="W98:W106" si="91">IF(Y98&lt;&gt;"",IF(Y98&gt;AA98,3,IF(Y98=AA98,1,IF(Y98&lt;AA98,0))),0)</f>
        <v>0</v>
      </c>
      <c r="X98" s="32" t="s">
        <v>16</v>
      </c>
      <c r="Y98" s="34"/>
      <c r="Z98" s="1" t="s">
        <v>30</v>
      </c>
      <c r="AA98" s="34"/>
      <c r="AB98" s="32" t="s">
        <v>49</v>
      </c>
      <c r="AC98" s="27">
        <f t="shared" ref="AC98:AC106" si="92">IF(AA98&lt;&gt;"",IF(Y98&lt;AA98,3,IF(Y98=AA98,1,IF(Y98&gt;AA98,0))),0)</f>
        <v>0</v>
      </c>
    </row>
    <row r="99" spans="2:29">
      <c r="B99" s="42"/>
      <c r="C99" s="27">
        <f t="shared" si="87"/>
        <v>0</v>
      </c>
      <c r="D99" s="32" t="s">
        <v>50</v>
      </c>
      <c r="E99" s="34"/>
      <c r="F99" s="1" t="s">
        <v>30</v>
      </c>
      <c r="G99" s="34"/>
      <c r="H99" s="32" t="s">
        <v>54</v>
      </c>
      <c r="I99" s="27">
        <f t="shared" si="88"/>
        <v>0</v>
      </c>
      <c r="K99" s="4"/>
      <c r="L99" s="42"/>
      <c r="M99" s="27">
        <f t="shared" si="89"/>
        <v>0</v>
      </c>
      <c r="N99" s="32" t="s">
        <v>17</v>
      </c>
      <c r="O99" s="34"/>
      <c r="P99" s="1" t="s">
        <v>30</v>
      </c>
      <c r="Q99" s="34"/>
      <c r="R99" s="32" t="s">
        <v>53</v>
      </c>
      <c r="S99" s="27">
        <f t="shared" si="90"/>
        <v>0</v>
      </c>
      <c r="U99" s="4"/>
      <c r="V99" s="42"/>
      <c r="W99" s="27">
        <f t="shared" si="91"/>
        <v>0</v>
      </c>
      <c r="X99" s="32" t="s">
        <v>50</v>
      </c>
      <c r="Y99" s="34"/>
      <c r="Z99" s="1" t="s">
        <v>30</v>
      </c>
      <c r="AA99" s="34"/>
      <c r="AB99" s="32" t="s">
        <v>56</v>
      </c>
      <c r="AC99" s="27">
        <f t="shared" si="92"/>
        <v>0</v>
      </c>
    </row>
    <row r="100" spans="2:29">
      <c r="B100" s="42"/>
      <c r="C100" s="27">
        <f t="shared" si="87"/>
        <v>0</v>
      </c>
      <c r="D100" s="32" t="s">
        <v>17</v>
      </c>
      <c r="E100" s="34"/>
      <c r="F100" s="1" t="s">
        <v>30</v>
      </c>
      <c r="G100" s="34"/>
      <c r="H100" s="32" t="s">
        <v>49</v>
      </c>
      <c r="I100" s="27">
        <f t="shared" si="88"/>
        <v>0</v>
      </c>
      <c r="K100" s="4"/>
      <c r="L100" s="42"/>
      <c r="M100" s="27">
        <f t="shared" si="89"/>
        <v>0</v>
      </c>
      <c r="N100" s="32" t="s">
        <v>19</v>
      </c>
      <c r="O100" s="34"/>
      <c r="P100" s="1" t="s">
        <v>30</v>
      </c>
      <c r="Q100" s="34"/>
      <c r="R100" s="32" t="s">
        <v>50</v>
      </c>
      <c r="S100" s="27">
        <f t="shared" si="90"/>
        <v>0</v>
      </c>
      <c r="U100" s="4"/>
      <c r="V100" s="42"/>
      <c r="W100" s="27">
        <f t="shared" si="91"/>
        <v>0</v>
      </c>
      <c r="X100" s="32" t="s">
        <v>20</v>
      </c>
      <c r="Y100" s="34"/>
      <c r="Z100" s="1" t="s">
        <v>30</v>
      </c>
      <c r="AA100" s="34"/>
      <c r="AB100" s="32" t="s">
        <v>100</v>
      </c>
      <c r="AC100" s="27">
        <f t="shared" si="92"/>
        <v>0</v>
      </c>
    </row>
    <row r="101" spans="2:29">
      <c r="B101" s="42"/>
      <c r="C101" s="27">
        <f t="shared" si="87"/>
        <v>0</v>
      </c>
      <c r="D101" s="32" t="s">
        <v>20</v>
      </c>
      <c r="E101" s="34"/>
      <c r="F101" s="1" t="s">
        <v>30</v>
      </c>
      <c r="G101" s="34"/>
      <c r="H101" s="32" t="s">
        <v>96</v>
      </c>
      <c r="I101" s="27">
        <f t="shared" si="88"/>
        <v>0</v>
      </c>
      <c r="K101" s="4"/>
      <c r="L101" s="42"/>
      <c r="M101" s="27">
        <f t="shared" si="89"/>
        <v>0</v>
      </c>
      <c r="N101" s="32" t="s">
        <v>29</v>
      </c>
      <c r="O101" s="34"/>
      <c r="P101" s="1" t="s">
        <v>30</v>
      </c>
      <c r="Q101" s="34"/>
      <c r="R101" s="32" t="s">
        <v>55</v>
      </c>
      <c r="S101" s="27">
        <f t="shared" si="90"/>
        <v>0</v>
      </c>
      <c r="U101" s="4"/>
      <c r="V101" s="42"/>
      <c r="W101" s="27">
        <f t="shared" si="91"/>
        <v>0</v>
      </c>
      <c r="X101" s="32" t="s">
        <v>6</v>
      </c>
      <c r="Y101" s="34"/>
      <c r="Z101" s="1" t="s">
        <v>30</v>
      </c>
      <c r="AA101" s="34"/>
      <c r="AB101" s="32" t="s">
        <v>93</v>
      </c>
      <c r="AC101" s="27">
        <f t="shared" si="92"/>
        <v>0</v>
      </c>
    </row>
    <row r="102" spans="2:29">
      <c r="B102" s="42"/>
      <c r="C102" s="27">
        <f t="shared" si="87"/>
        <v>0</v>
      </c>
      <c r="D102" s="32" t="s">
        <v>6</v>
      </c>
      <c r="E102" s="34"/>
      <c r="F102" s="1" t="s">
        <v>30</v>
      </c>
      <c r="G102" s="34"/>
      <c r="H102" s="32" t="s">
        <v>100</v>
      </c>
      <c r="I102" s="27">
        <f t="shared" si="88"/>
        <v>0</v>
      </c>
      <c r="K102" s="4"/>
      <c r="L102" s="42"/>
      <c r="M102" s="27">
        <f t="shared" si="89"/>
        <v>0</v>
      </c>
      <c r="N102" s="32" t="s">
        <v>24</v>
      </c>
      <c r="O102" s="34"/>
      <c r="P102" s="1" t="s">
        <v>30</v>
      </c>
      <c r="Q102" s="34"/>
      <c r="R102" s="32" t="s">
        <v>99</v>
      </c>
      <c r="S102" s="27">
        <f t="shared" si="90"/>
        <v>0</v>
      </c>
      <c r="U102" s="4"/>
      <c r="V102" s="42"/>
      <c r="W102" s="27">
        <f t="shared" si="91"/>
        <v>0</v>
      </c>
      <c r="X102" s="32" t="s">
        <v>1</v>
      </c>
      <c r="Y102" s="34"/>
      <c r="Z102" s="1" t="s">
        <v>30</v>
      </c>
      <c r="AA102" s="34"/>
      <c r="AB102" s="32" t="s">
        <v>101</v>
      </c>
      <c r="AC102" s="27">
        <f t="shared" si="92"/>
        <v>0</v>
      </c>
    </row>
    <row r="103" spans="2:29">
      <c r="B103" s="42"/>
      <c r="C103" s="27">
        <f t="shared" si="87"/>
        <v>0</v>
      </c>
      <c r="D103" s="32" t="s">
        <v>1</v>
      </c>
      <c r="E103" s="34"/>
      <c r="F103" s="1" t="s">
        <v>30</v>
      </c>
      <c r="G103" s="34"/>
      <c r="H103" s="32" t="s">
        <v>98</v>
      </c>
      <c r="I103" s="27">
        <f t="shared" si="88"/>
        <v>0</v>
      </c>
      <c r="K103" s="4"/>
      <c r="L103" s="42"/>
      <c r="M103" s="27">
        <f t="shared" si="89"/>
        <v>0</v>
      </c>
      <c r="N103" s="32" t="s">
        <v>93</v>
      </c>
      <c r="O103" s="34"/>
      <c r="P103" s="1" t="s">
        <v>30</v>
      </c>
      <c r="Q103" s="34"/>
      <c r="R103" s="32" t="s">
        <v>94</v>
      </c>
      <c r="S103" s="27">
        <f t="shared" si="90"/>
        <v>0</v>
      </c>
      <c r="U103" s="4"/>
      <c r="V103" s="42"/>
      <c r="W103" s="27">
        <f t="shared" si="91"/>
        <v>0</v>
      </c>
      <c r="X103" s="32" t="s">
        <v>22</v>
      </c>
      <c r="Y103" s="34"/>
      <c r="Z103" s="1" t="s">
        <v>30</v>
      </c>
      <c r="AA103" s="34"/>
      <c r="AB103" s="32" t="s">
        <v>51</v>
      </c>
      <c r="AC103" s="27">
        <f t="shared" si="92"/>
        <v>0</v>
      </c>
    </row>
    <row r="104" spans="2:29">
      <c r="B104" s="42"/>
      <c r="C104" s="27">
        <f t="shared" si="87"/>
        <v>0</v>
      </c>
      <c r="D104" s="32" t="s">
        <v>22</v>
      </c>
      <c r="E104" s="34"/>
      <c r="F104" s="1" t="s">
        <v>30</v>
      </c>
      <c r="G104" s="34"/>
      <c r="H104" s="32" t="s">
        <v>56</v>
      </c>
      <c r="I104" s="27">
        <f t="shared" si="88"/>
        <v>0</v>
      </c>
      <c r="K104" s="4"/>
      <c r="L104" s="42"/>
      <c r="M104" s="27">
        <f t="shared" si="89"/>
        <v>0</v>
      </c>
      <c r="N104" s="32" t="s">
        <v>21</v>
      </c>
      <c r="O104" s="34"/>
      <c r="P104" s="1" t="s">
        <v>30</v>
      </c>
      <c r="Q104" s="34"/>
      <c r="R104" s="32" t="s">
        <v>95</v>
      </c>
      <c r="S104" s="27">
        <f t="shared" si="90"/>
        <v>0</v>
      </c>
      <c r="U104" s="4"/>
      <c r="V104" s="42"/>
      <c r="W104" s="27">
        <f t="shared" si="91"/>
        <v>0</v>
      </c>
      <c r="X104" s="32" t="s">
        <v>7</v>
      </c>
      <c r="Y104" s="34"/>
      <c r="Z104" s="1" t="s">
        <v>30</v>
      </c>
      <c r="AA104" s="34"/>
      <c r="AB104" s="32" t="s">
        <v>98</v>
      </c>
      <c r="AC104" s="27">
        <f t="shared" si="92"/>
        <v>0</v>
      </c>
    </row>
    <row r="105" spans="2:29">
      <c r="B105" s="42"/>
      <c r="C105" s="27">
        <f t="shared" si="87"/>
        <v>0</v>
      </c>
      <c r="D105" s="32" t="s">
        <v>9</v>
      </c>
      <c r="E105" s="34"/>
      <c r="F105" s="1" t="s">
        <v>30</v>
      </c>
      <c r="G105" s="34"/>
      <c r="H105" s="32" t="s">
        <v>93</v>
      </c>
      <c r="I105" s="27">
        <f t="shared" si="88"/>
        <v>0</v>
      </c>
      <c r="K105" s="4"/>
      <c r="L105" s="42"/>
      <c r="M105" s="27">
        <f t="shared" si="89"/>
        <v>0</v>
      </c>
      <c r="N105" s="32" t="s">
        <v>13</v>
      </c>
      <c r="O105" s="34"/>
      <c r="P105" s="1" t="s">
        <v>30</v>
      </c>
      <c r="Q105" s="34"/>
      <c r="R105" s="32" t="s">
        <v>96</v>
      </c>
      <c r="S105" s="27">
        <f t="shared" si="90"/>
        <v>0</v>
      </c>
      <c r="U105" s="4"/>
      <c r="V105" s="42"/>
      <c r="W105" s="27">
        <f t="shared" si="91"/>
        <v>0</v>
      </c>
      <c r="X105" s="32" t="s">
        <v>9</v>
      </c>
      <c r="Y105" s="34"/>
      <c r="Z105" s="1" t="s">
        <v>30</v>
      </c>
      <c r="AA105" s="34"/>
      <c r="AB105" s="32" t="s">
        <v>54</v>
      </c>
      <c r="AC105" s="27">
        <f t="shared" si="92"/>
        <v>0</v>
      </c>
    </row>
    <row r="106" spans="2:29">
      <c r="B106" s="42"/>
      <c r="C106" s="27">
        <f t="shared" si="87"/>
        <v>0</v>
      </c>
      <c r="D106" s="32" t="s">
        <v>15</v>
      </c>
      <c r="E106" s="34"/>
      <c r="F106" s="1" t="s">
        <v>30</v>
      </c>
      <c r="G106" s="34"/>
      <c r="H106" s="32" t="s">
        <v>101</v>
      </c>
      <c r="I106" s="27">
        <f t="shared" si="88"/>
        <v>0</v>
      </c>
      <c r="K106" s="4"/>
      <c r="L106" s="42"/>
      <c r="M106" s="27">
        <f t="shared" si="89"/>
        <v>0</v>
      </c>
      <c r="N106" s="32" t="s">
        <v>23</v>
      </c>
      <c r="O106" s="34"/>
      <c r="P106" s="1" t="s">
        <v>30</v>
      </c>
      <c r="Q106" s="34"/>
      <c r="R106" s="32" t="s">
        <v>48</v>
      </c>
      <c r="S106" s="27">
        <f t="shared" si="90"/>
        <v>0</v>
      </c>
      <c r="U106" s="4"/>
      <c r="V106" s="42"/>
      <c r="W106" s="27">
        <f t="shared" si="91"/>
        <v>0</v>
      </c>
      <c r="X106" s="32" t="s">
        <v>15</v>
      </c>
      <c r="Y106" s="34"/>
      <c r="Z106" s="1" t="s">
        <v>30</v>
      </c>
      <c r="AA106" s="34"/>
      <c r="AB106" s="32" t="s">
        <v>52</v>
      </c>
      <c r="AC106" s="27">
        <f t="shared" si="92"/>
        <v>0</v>
      </c>
    </row>
    <row r="107" spans="2:29">
      <c r="D107" s="32"/>
      <c r="E107" s="35"/>
      <c r="G107" s="34"/>
      <c r="H107" s="32"/>
      <c r="K107" s="4"/>
      <c r="N107" s="32"/>
      <c r="O107" s="35"/>
      <c r="Q107" s="35"/>
      <c r="R107" s="32"/>
      <c r="U107" s="4"/>
      <c r="X107" s="32"/>
      <c r="Y107" s="34"/>
      <c r="AA107" s="34"/>
      <c r="AB107" s="32"/>
    </row>
    <row r="108" spans="2:29">
      <c r="B108" s="42" t="s">
        <v>86</v>
      </c>
      <c r="C108" s="27">
        <f t="shared" ref="C108:C116" si="93">IF(E108&lt;&gt;"",IF(E108&gt;G108,3,IF(E108=G108,1,IF(E108&lt;G108,0))),0)</f>
        <v>0</v>
      </c>
      <c r="D108" s="32" t="s">
        <v>11</v>
      </c>
      <c r="E108" s="34"/>
      <c r="F108" s="1" t="s">
        <v>30</v>
      </c>
      <c r="G108" s="34"/>
      <c r="H108" s="32" t="s">
        <v>100</v>
      </c>
      <c r="I108" s="27">
        <f t="shared" ref="I108:I116" si="94">IF(G108&lt;&gt;"",IF(E108&lt;G108,3,IF(E108=G108,1,IF(E108&gt;G108,0))),0)</f>
        <v>0</v>
      </c>
      <c r="K108" s="4"/>
      <c r="L108" s="42" t="s">
        <v>87</v>
      </c>
      <c r="M108" s="27">
        <f t="shared" ref="M108:M116" si="95">IF(O108&lt;&gt;"",IF(O108&gt;Q108,3,IF(O108=Q108,1,IF(O108&lt;Q108,0))),0)</f>
        <v>0</v>
      </c>
      <c r="N108" s="32" t="s">
        <v>16</v>
      </c>
      <c r="O108" s="34"/>
      <c r="P108" s="1" t="s">
        <v>30</v>
      </c>
      <c r="Q108" s="34"/>
      <c r="R108" s="32" t="s">
        <v>55</v>
      </c>
      <c r="S108" s="27">
        <f t="shared" ref="S108:S116" si="96">IF(Q108&lt;&gt;"",IF(O108&lt;Q108,3,IF(O108=Q108,1,IF(O108&gt;Q108,0))),0)</f>
        <v>0</v>
      </c>
      <c r="U108" s="4"/>
      <c r="V108" s="42" t="s">
        <v>88</v>
      </c>
      <c r="W108" s="27">
        <f t="shared" ref="W108:W116" si="97">IF(Y108&lt;&gt;"",IF(Y108&gt;AA108,3,IF(Y108=AA108,1,IF(Y108&lt;AA108,0))),0)</f>
        <v>0</v>
      </c>
      <c r="X108" s="32" t="s">
        <v>16</v>
      </c>
      <c r="Y108" s="34"/>
      <c r="Z108" s="1" t="s">
        <v>30</v>
      </c>
      <c r="AA108" s="34"/>
      <c r="AB108" s="32" t="s">
        <v>53</v>
      </c>
      <c r="AC108" s="27">
        <f t="shared" ref="AC108:AC116" si="98">IF(AA108&lt;&gt;"",IF(Y108&lt;AA108,3,IF(Y108=AA108,1,IF(Y108&gt;AA108,0))),0)</f>
        <v>0</v>
      </c>
    </row>
    <row r="109" spans="2:29">
      <c r="B109" s="42"/>
      <c r="C109" s="27">
        <f t="shared" si="93"/>
        <v>0</v>
      </c>
      <c r="D109" s="32" t="s">
        <v>17</v>
      </c>
      <c r="E109" s="34"/>
      <c r="F109" s="1" t="s">
        <v>30</v>
      </c>
      <c r="G109" s="34"/>
      <c r="H109" s="32" t="s">
        <v>48</v>
      </c>
      <c r="I109" s="27">
        <f t="shared" si="94"/>
        <v>0</v>
      </c>
      <c r="K109" s="4"/>
      <c r="L109" s="42"/>
      <c r="M109" s="27">
        <f t="shared" si="95"/>
        <v>0</v>
      </c>
      <c r="N109" s="32" t="s">
        <v>50</v>
      </c>
      <c r="O109" s="34"/>
      <c r="P109" s="1" t="s">
        <v>30</v>
      </c>
      <c r="Q109" s="34"/>
      <c r="R109" s="32" t="s">
        <v>51</v>
      </c>
      <c r="S109" s="27">
        <f t="shared" si="96"/>
        <v>0</v>
      </c>
      <c r="U109" s="4"/>
      <c r="V109" s="42"/>
      <c r="W109" s="27">
        <f t="shared" si="97"/>
        <v>0</v>
      </c>
      <c r="X109" s="32" t="s">
        <v>17</v>
      </c>
      <c r="Y109" s="34"/>
      <c r="Z109" s="1" t="s">
        <v>30</v>
      </c>
      <c r="AA109" s="34"/>
      <c r="AB109" s="32" t="s">
        <v>95</v>
      </c>
      <c r="AC109" s="27">
        <f t="shared" si="98"/>
        <v>0</v>
      </c>
    </row>
    <row r="110" spans="2:29">
      <c r="B110" s="42"/>
      <c r="C110" s="27">
        <f t="shared" si="93"/>
        <v>0</v>
      </c>
      <c r="D110" s="32" t="s">
        <v>19</v>
      </c>
      <c r="E110" s="34"/>
      <c r="F110" s="1" t="s">
        <v>30</v>
      </c>
      <c r="G110" s="34"/>
      <c r="H110" s="32" t="s">
        <v>99</v>
      </c>
      <c r="I110" s="27">
        <f t="shared" si="94"/>
        <v>0</v>
      </c>
      <c r="K110" s="4"/>
      <c r="L110" s="42"/>
      <c r="M110" s="27">
        <f t="shared" si="95"/>
        <v>0</v>
      </c>
      <c r="N110" s="32" t="s">
        <v>20</v>
      </c>
      <c r="O110" s="34"/>
      <c r="P110" s="1" t="s">
        <v>30</v>
      </c>
      <c r="Q110" s="34"/>
      <c r="R110" s="32" t="s">
        <v>98</v>
      </c>
      <c r="S110" s="27">
        <f t="shared" si="96"/>
        <v>0</v>
      </c>
      <c r="U110" s="4"/>
      <c r="V110" s="42"/>
      <c r="W110" s="27">
        <f t="shared" si="97"/>
        <v>0</v>
      </c>
      <c r="X110" s="32" t="s">
        <v>19</v>
      </c>
      <c r="Y110" s="34"/>
      <c r="Z110" s="1" t="s">
        <v>30</v>
      </c>
      <c r="AA110" s="34"/>
      <c r="AB110" s="32" t="s">
        <v>97</v>
      </c>
      <c r="AC110" s="27">
        <f t="shared" si="98"/>
        <v>0</v>
      </c>
    </row>
    <row r="111" spans="2:29">
      <c r="B111" s="42"/>
      <c r="C111" s="27">
        <f t="shared" si="93"/>
        <v>0</v>
      </c>
      <c r="D111" s="32" t="s">
        <v>29</v>
      </c>
      <c r="E111" s="34"/>
      <c r="F111" s="1" t="s">
        <v>30</v>
      </c>
      <c r="G111" s="34"/>
      <c r="H111" s="32" t="s">
        <v>50</v>
      </c>
      <c r="I111" s="27">
        <f t="shared" si="94"/>
        <v>0</v>
      </c>
      <c r="K111" s="4"/>
      <c r="L111" s="42"/>
      <c r="M111" s="27">
        <f t="shared" si="95"/>
        <v>0</v>
      </c>
      <c r="N111" s="32" t="s">
        <v>6</v>
      </c>
      <c r="O111" s="34"/>
      <c r="P111" s="1" t="s">
        <v>30</v>
      </c>
      <c r="Q111" s="34"/>
      <c r="R111" s="32" t="s">
        <v>54</v>
      </c>
      <c r="S111" s="27">
        <f t="shared" si="96"/>
        <v>0</v>
      </c>
      <c r="U111" s="4"/>
      <c r="V111" s="42"/>
      <c r="W111" s="27">
        <f t="shared" si="97"/>
        <v>0</v>
      </c>
      <c r="X111" s="32" t="s">
        <v>29</v>
      </c>
      <c r="Y111" s="34"/>
      <c r="Z111" s="1" t="s">
        <v>30</v>
      </c>
      <c r="AA111" s="34"/>
      <c r="AB111" s="32" t="s">
        <v>99</v>
      </c>
      <c r="AC111" s="27">
        <f t="shared" si="98"/>
        <v>0</v>
      </c>
    </row>
    <row r="112" spans="2:29">
      <c r="B112" s="42"/>
      <c r="C112" s="27">
        <f t="shared" si="93"/>
        <v>0</v>
      </c>
      <c r="D112" s="32" t="s">
        <v>24</v>
      </c>
      <c r="E112" s="34"/>
      <c r="F112" s="1" t="s">
        <v>30</v>
      </c>
      <c r="G112" s="34"/>
      <c r="H112" s="32" t="s">
        <v>97</v>
      </c>
      <c r="I112" s="27">
        <f t="shared" si="94"/>
        <v>0</v>
      </c>
      <c r="K112" s="4"/>
      <c r="L112" s="42"/>
      <c r="M112" s="27">
        <f t="shared" si="95"/>
        <v>0</v>
      </c>
      <c r="N112" s="32" t="s">
        <v>1</v>
      </c>
      <c r="O112" s="34"/>
      <c r="P112" s="1" t="s">
        <v>30</v>
      </c>
      <c r="Q112" s="34"/>
      <c r="R112" s="32" t="s">
        <v>52</v>
      </c>
      <c r="S112" s="27">
        <f t="shared" si="96"/>
        <v>0</v>
      </c>
      <c r="U112" s="4"/>
      <c r="V112" s="42"/>
      <c r="W112" s="27">
        <f t="shared" si="97"/>
        <v>0</v>
      </c>
      <c r="X112" s="32" t="s">
        <v>24</v>
      </c>
      <c r="Y112" s="34"/>
      <c r="Z112" s="1" t="s">
        <v>30</v>
      </c>
      <c r="AA112" s="34"/>
      <c r="AB112" s="32" t="s">
        <v>100</v>
      </c>
      <c r="AC112" s="27">
        <f t="shared" si="98"/>
        <v>0</v>
      </c>
    </row>
    <row r="113" spans="2:32">
      <c r="B113" s="42"/>
      <c r="C113" s="27">
        <f t="shared" si="93"/>
        <v>0</v>
      </c>
      <c r="D113" s="32" t="s">
        <v>93</v>
      </c>
      <c r="E113" s="34"/>
      <c r="F113" s="1" t="s">
        <v>30</v>
      </c>
      <c r="G113" s="34"/>
      <c r="H113" s="32" t="s">
        <v>96</v>
      </c>
      <c r="I113" s="27">
        <f t="shared" si="94"/>
        <v>0</v>
      </c>
      <c r="K113" s="4"/>
      <c r="L113" s="42"/>
      <c r="M113" s="27">
        <f t="shared" si="95"/>
        <v>0</v>
      </c>
      <c r="N113" s="32" t="s">
        <v>13</v>
      </c>
      <c r="O113" s="34"/>
      <c r="P113" s="1" t="s">
        <v>30</v>
      </c>
      <c r="Q113" s="34"/>
      <c r="R113" s="32" t="s">
        <v>93</v>
      </c>
      <c r="S113" s="27">
        <f t="shared" si="96"/>
        <v>0</v>
      </c>
      <c r="U113" s="4"/>
      <c r="V113" s="42"/>
      <c r="W113" s="27">
        <f t="shared" si="97"/>
        <v>0</v>
      </c>
      <c r="X113" s="32" t="s">
        <v>93</v>
      </c>
      <c r="Y113" s="34"/>
      <c r="Z113" s="1" t="s">
        <v>30</v>
      </c>
      <c r="AA113" s="34"/>
      <c r="AB113" s="32" t="s">
        <v>98</v>
      </c>
      <c r="AC113" s="27">
        <f t="shared" si="98"/>
        <v>0</v>
      </c>
    </row>
    <row r="114" spans="2:32">
      <c r="B114" s="42"/>
      <c r="C114" s="27">
        <f t="shared" si="93"/>
        <v>0</v>
      </c>
      <c r="D114" s="32" t="s">
        <v>21</v>
      </c>
      <c r="E114" s="34"/>
      <c r="F114" s="1" t="s">
        <v>30</v>
      </c>
      <c r="G114" s="34"/>
      <c r="H114" s="32" t="s">
        <v>94</v>
      </c>
      <c r="I114" s="27">
        <f t="shared" si="94"/>
        <v>0</v>
      </c>
      <c r="K114" s="4"/>
      <c r="L114" s="42"/>
      <c r="M114" s="27">
        <f t="shared" si="95"/>
        <v>0</v>
      </c>
      <c r="N114" s="32" t="s">
        <v>7</v>
      </c>
      <c r="O114" s="34"/>
      <c r="P114" s="1" t="s">
        <v>30</v>
      </c>
      <c r="Q114" s="34"/>
      <c r="R114" s="32" t="s">
        <v>101</v>
      </c>
      <c r="S114" s="27">
        <f t="shared" si="96"/>
        <v>0</v>
      </c>
      <c r="U114" s="4"/>
      <c r="V114" s="42"/>
      <c r="W114" s="27">
        <f t="shared" si="97"/>
        <v>0</v>
      </c>
      <c r="X114" s="32" t="s">
        <v>21</v>
      </c>
      <c r="Y114" s="34"/>
      <c r="Z114" s="1" t="s">
        <v>30</v>
      </c>
      <c r="AA114" s="34"/>
      <c r="AB114" s="32" t="s">
        <v>96</v>
      </c>
      <c r="AC114" s="27">
        <f t="shared" si="98"/>
        <v>0</v>
      </c>
    </row>
    <row r="115" spans="2:32">
      <c r="B115" s="42"/>
      <c r="C115" s="27">
        <f t="shared" si="93"/>
        <v>0</v>
      </c>
      <c r="D115" s="32" t="s">
        <v>22</v>
      </c>
      <c r="E115" s="34"/>
      <c r="F115" s="1" t="s">
        <v>30</v>
      </c>
      <c r="G115" s="34"/>
      <c r="H115" s="32" t="s">
        <v>53</v>
      </c>
      <c r="I115" s="27">
        <f t="shared" si="94"/>
        <v>0</v>
      </c>
      <c r="K115" s="4"/>
      <c r="L115" s="42"/>
      <c r="M115" s="27">
        <f t="shared" si="95"/>
        <v>0</v>
      </c>
      <c r="N115" s="32" t="s">
        <v>9</v>
      </c>
      <c r="O115" s="34"/>
      <c r="P115" s="1" t="s">
        <v>30</v>
      </c>
      <c r="Q115" s="34"/>
      <c r="R115" s="32" t="s">
        <v>56</v>
      </c>
      <c r="S115" s="27">
        <f t="shared" si="96"/>
        <v>0</v>
      </c>
      <c r="U115" s="4"/>
      <c r="V115" s="42"/>
      <c r="W115" s="27">
        <f t="shared" si="97"/>
        <v>0</v>
      </c>
      <c r="X115" s="32" t="s">
        <v>22</v>
      </c>
      <c r="Y115" s="34"/>
      <c r="Z115" s="1" t="s">
        <v>30</v>
      </c>
      <c r="AA115" s="34"/>
      <c r="AB115" s="32" t="s">
        <v>50</v>
      </c>
      <c r="AC115" s="27">
        <f t="shared" si="98"/>
        <v>0</v>
      </c>
    </row>
    <row r="116" spans="2:32">
      <c r="B116" s="42"/>
      <c r="C116" s="27">
        <f t="shared" si="93"/>
        <v>0</v>
      </c>
      <c r="D116" s="32" t="s">
        <v>23</v>
      </c>
      <c r="E116" s="34"/>
      <c r="F116" s="1" t="s">
        <v>30</v>
      </c>
      <c r="G116" s="34"/>
      <c r="H116" s="32" t="s">
        <v>95</v>
      </c>
      <c r="I116" s="27">
        <f t="shared" si="94"/>
        <v>0</v>
      </c>
      <c r="K116" s="4"/>
      <c r="L116" s="42"/>
      <c r="M116" s="27">
        <f t="shared" si="95"/>
        <v>0</v>
      </c>
      <c r="N116" s="32" t="s">
        <v>15</v>
      </c>
      <c r="O116" s="34"/>
      <c r="P116" s="1" t="s">
        <v>30</v>
      </c>
      <c r="Q116" s="34"/>
      <c r="R116" s="32" t="s">
        <v>49</v>
      </c>
      <c r="S116" s="27">
        <f t="shared" si="96"/>
        <v>0</v>
      </c>
      <c r="U116" s="4"/>
      <c r="V116" s="42"/>
      <c r="W116" s="27">
        <f t="shared" si="97"/>
        <v>0</v>
      </c>
      <c r="X116" s="32" t="s">
        <v>23</v>
      </c>
      <c r="Y116" s="34"/>
      <c r="Z116" s="1" t="s">
        <v>30</v>
      </c>
      <c r="AA116" s="34"/>
      <c r="AB116" s="32" t="s">
        <v>94</v>
      </c>
      <c r="AC116" s="27">
        <f t="shared" si="98"/>
        <v>0</v>
      </c>
    </row>
    <row r="117" spans="2:32">
      <c r="D117" s="32"/>
      <c r="E117" s="35"/>
      <c r="G117" s="34"/>
      <c r="H117" s="32"/>
      <c r="K117" s="4"/>
      <c r="N117" s="32"/>
      <c r="O117" s="35"/>
      <c r="Q117" s="35"/>
      <c r="R117" s="32"/>
      <c r="U117" s="4"/>
    </row>
    <row r="118" spans="2:32">
      <c r="B118" s="42" t="s">
        <v>89</v>
      </c>
      <c r="C118" s="27">
        <f t="shared" ref="C118:C126" si="99">IF(E118&lt;&gt;"",IF(E118&gt;G118,3,IF(E118=G118,1,IF(E118&lt;G118,0))),0)</f>
        <v>0</v>
      </c>
      <c r="D118" s="32" t="s">
        <v>50</v>
      </c>
      <c r="E118" s="34"/>
      <c r="F118" s="1" t="s">
        <v>30</v>
      </c>
      <c r="G118" s="34"/>
      <c r="H118" s="32" t="s">
        <v>48</v>
      </c>
      <c r="I118" s="27">
        <f t="shared" ref="I118:I126" si="100">IF(G118&lt;&gt;"",IF(E118&lt;G118,3,IF(E118=G118,1,IF(E118&gt;G118,0))),0)</f>
        <v>0</v>
      </c>
      <c r="K118" s="4"/>
      <c r="L118" s="42" t="s">
        <v>90</v>
      </c>
      <c r="M118" s="27">
        <f t="shared" ref="M118:M126" si="101">IF(O118&lt;&gt;"",IF(O118&gt;Q118,3,IF(O118=Q118,1,IF(O118&lt;Q118,0))),0)</f>
        <v>0</v>
      </c>
      <c r="N118" s="32" t="s">
        <v>16</v>
      </c>
      <c r="O118" s="34"/>
      <c r="P118" s="1" t="s">
        <v>30</v>
      </c>
      <c r="Q118" s="34"/>
      <c r="R118" s="32" t="s">
        <v>95</v>
      </c>
      <c r="S118" s="27">
        <f t="shared" ref="S118:S126" si="102">IF(Q118&lt;&gt;"",IF(O118&lt;Q118,3,IF(O118=Q118,1,IF(O118&gt;Q118,0))),0)</f>
        <v>0</v>
      </c>
      <c r="U118" s="4"/>
    </row>
    <row r="119" spans="2:32">
      <c r="B119" s="42"/>
      <c r="C119" s="27">
        <f t="shared" si="99"/>
        <v>0</v>
      </c>
      <c r="D119" s="32" t="s">
        <v>11</v>
      </c>
      <c r="E119" s="34"/>
      <c r="F119" s="1" t="s">
        <v>30</v>
      </c>
      <c r="G119" s="34"/>
      <c r="H119" s="32" t="s">
        <v>101</v>
      </c>
      <c r="I119" s="27">
        <f t="shared" si="100"/>
        <v>0</v>
      </c>
      <c r="K119" s="4"/>
      <c r="L119" s="42"/>
      <c r="M119" s="27">
        <f t="shared" si="101"/>
        <v>0</v>
      </c>
      <c r="N119" s="32" t="s">
        <v>17</v>
      </c>
      <c r="O119" s="34"/>
      <c r="P119" s="1" t="s">
        <v>30</v>
      </c>
      <c r="Q119" s="34"/>
      <c r="R119" s="32" t="s">
        <v>94</v>
      </c>
      <c r="S119" s="27">
        <f t="shared" si="102"/>
        <v>0</v>
      </c>
      <c r="U119" s="4"/>
    </row>
    <row r="120" spans="2:32">
      <c r="B120" s="42"/>
      <c r="C120" s="27">
        <f t="shared" si="99"/>
        <v>0</v>
      </c>
      <c r="D120" s="32" t="s">
        <v>93</v>
      </c>
      <c r="E120" s="34"/>
      <c r="F120" s="1" t="s">
        <v>30</v>
      </c>
      <c r="G120" s="34"/>
      <c r="H120" s="32" t="s">
        <v>53</v>
      </c>
      <c r="I120" s="27">
        <f t="shared" si="100"/>
        <v>0</v>
      </c>
      <c r="K120" s="4"/>
      <c r="L120" s="42"/>
      <c r="M120" s="27">
        <f t="shared" si="101"/>
        <v>0</v>
      </c>
      <c r="N120" s="32" t="s">
        <v>19</v>
      </c>
      <c r="O120" s="34"/>
      <c r="P120" s="1" t="s">
        <v>30</v>
      </c>
      <c r="Q120" s="34"/>
      <c r="R120" s="32" t="s">
        <v>100</v>
      </c>
      <c r="S120" s="27">
        <f t="shared" si="102"/>
        <v>0</v>
      </c>
      <c r="U120" s="4"/>
    </row>
    <row r="121" spans="2:32">
      <c r="B121" s="42"/>
      <c r="C121" s="27">
        <f t="shared" si="99"/>
        <v>0</v>
      </c>
      <c r="D121" s="32" t="s">
        <v>6</v>
      </c>
      <c r="E121" s="34"/>
      <c r="F121" s="1" t="s">
        <v>30</v>
      </c>
      <c r="G121" s="34"/>
      <c r="H121" s="32" t="s">
        <v>56</v>
      </c>
      <c r="I121" s="27">
        <f t="shared" si="100"/>
        <v>0</v>
      </c>
      <c r="K121" s="4"/>
      <c r="L121" s="42"/>
      <c r="M121" s="27">
        <f t="shared" si="101"/>
        <v>0</v>
      </c>
      <c r="N121" s="32" t="s">
        <v>20</v>
      </c>
      <c r="O121" s="34"/>
      <c r="P121" s="1" t="s">
        <v>30</v>
      </c>
      <c r="Q121" s="34"/>
      <c r="R121" s="32" t="s">
        <v>50</v>
      </c>
      <c r="S121" s="27">
        <f t="shared" si="102"/>
        <v>0</v>
      </c>
      <c r="U121" s="4"/>
    </row>
    <row r="122" spans="2:32">
      <c r="B122" s="42"/>
      <c r="C122" s="27">
        <f t="shared" si="99"/>
        <v>0</v>
      </c>
      <c r="D122" s="32" t="s">
        <v>1</v>
      </c>
      <c r="E122" s="34"/>
      <c r="F122" s="1" t="s">
        <v>30</v>
      </c>
      <c r="G122" s="34"/>
      <c r="H122" s="32" t="s">
        <v>49</v>
      </c>
      <c r="I122" s="27">
        <f t="shared" si="100"/>
        <v>0</v>
      </c>
      <c r="K122" s="4"/>
      <c r="L122" s="42"/>
      <c r="M122" s="27">
        <f t="shared" si="101"/>
        <v>0</v>
      </c>
      <c r="N122" s="32" t="s">
        <v>29</v>
      </c>
      <c r="O122" s="34"/>
      <c r="P122" s="1" t="s">
        <v>30</v>
      </c>
      <c r="Q122" s="34"/>
      <c r="R122" s="32" t="s">
        <v>97</v>
      </c>
      <c r="S122" s="27">
        <f t="shared" si="102"/>
        <v>0</v>
      </c>
      <c r="U122" s="4"/>
      <c r="V122" s="29"/>
      <c r="Z122" s="1"/>
    </row>
    <row r="123" spans="2:32">
      <c r="B123" s="42"/>
      <c r="C123" s="27">
        <f t="shared" si="99"/>
        <v>0</v>
      </c>
      <c r="D123" s="32" t="s">
        <v>13</v>
      </c>
      <c r="E123" s="34"/>
      <c r="F123" s="1" t="s">
        <v>30</v>
      </c>
      <c r="G123" s="34"/>
      <c r="H123" s="32" t="s">
        <v>54</v>
      </c>
      <c r="I123" s="27">
        <f t="shared" si="100"/>
        <v>0</v>
      </c>
      <c r="K123" s="4"/>
      <c r="L123" s="42"/>
      <c r="M123" s="27">
        <f t="shared" si="101"/>
        <v>0</v>
      </c>
      <c r="N123" s="32" t="s">
        <v>24</v>
      </c>
      <c r="O123" s="34"/>
      <c r="P123" s="1" t="s">
        <v>30</v>
      </c>
      <c r="Q123" s="34"/>
      <c r="R123" s="32" t="s">
        <v>93</v>
      </c>
      <c r="S123" s="27">
        <f t="shared" si="102"/>
        <v>0</v>
      </c>
      <c r="U123" s="4"/>
    </row>
    <row r="124" spans="2:32">
      <c r="B124" s="42"/>
      <c r="C124" s="27">
        <f t="shared" si="99"/>
        <v>0</v>
      </c>
      <c r="D124" s="32" t="s">
        <v>7</v>
      </c>
      <c r="E124" s="34"/>
      <c r="F124" s="1" t="s">
        <v>30</v>
      </c>
      <c r="G124" s="34"/>
      <c r="H124" s="32" t="s">
        <v>52</v>
      </c>
      <c r="I124" s="27">
        <f t="shared" si="100"/>
        <v>0</v>
      </c>
      <c r="K124" s="4"/>
      <c r="L124" s="42"/>
      <c r="M124" s="27">
        <f t="shared" si="101"/>
        <v>0</v>
      </c>
      <c r="N124" s="32" t="s">
        <v>21</v>
      </c>
      <c r="O124" s="34"/>
      <c r="P124" s="1" t="s">
        <v>30</v>
      </c>
      <c r="Q124" s="34"/>
      <c r="R124" s="32" t="s">
        <v>98</v>
      </c>
      <c r="S124" s="27">
        <f t="shared" si="102"/>
        <v>0</v>
      </c>
      <c r="U124" s="4"/>
    </row>
    <row r="125" spans="2:32">
      <c r="B125" s="42"/>
      <c r="C125" s="27">
        <f t="shared" si="99"/>
        <v>0</v>
      </c>
      <c r="D125" s="32" t="s">
        <v>9</v>
      </c>
      <c r="E125" s="34"/>
      <c r="F125" s="1" t="s">
        <v>30</v>
      </c>
      <c r="G125" s="34"/>
      <c r="H125" s="32" t="s">
        <v>51</v>
      </c>
      <c r="I125" s="27">
        <f t="shared" si="100"/>
        <v>0</v>
      </c>
      <c r="K125" s="4"/>
      <c r="L125" s="42"/>
      <c r="M125" s="27">
        <f t="shared" si="101"/>
        <v>0</v>
      </c>
      <c r="N125" s="32" t="s">
        <v>22</v>
      </c>
      <c r="O125" s="34"/>
      <c r="P125" s="1" t="s">
        <v>30</v>
      </c>
      <c r="Q125" s="34"/>
      <c r="R125" s="32" t="s">
        <v>99</v>
      </c>
      <c r="S125" s="27">
        <f t="shared" si="102"/>
        <v>0</v>
      </c>
      <c r="U125" s="4"/>
    </row>
    <row r="126" spans="2:32">
      <c r="B126" s="42"/>
      <c r="C126" s="27">
        <f t="shared" si="99"/>
        <v>0</v>
      </c>
      <c r="D126" s="32" t="s">
        <v>15</v>
      </c>
      <c r="E126" s="34"/>
      <c r="F126" s="1" t="s">
        <v>30</v>
      </c>
      <c r="G126" s="34"/>
      <c r="H126" s="32" t="s">
        <v>55</v>
      </c>
      <c r="I126" s="27">
        <f t="shared" si="100"/>
        <v>0</v>
      </c>
      <c r="K126" s="4"/>
      <c r="L126" s="42"/>
      <c r="M126" s="27">
        <f t="shared" si="101"/>
        <v>0</v>
      </c>
      <c r="N126" s="32" t="s">
        <v>23</v>
      </c>
      <c r="O126" s="34"/>
      <c r="P126" s="1" t="s">
        <v>30</v>
      </c>
      <c r="Q126" s="34"/>
      <c r="R126" s="32" t="s">
        <v>96</v>
      </c>
      <c r="S126" s="27">
        <f t="shared" si="102"/>
        <v>0</v>
      </c>
      <c r="U126" s="4"/>
    </row>
    <row r="128" spans="2:32">
      <c r="D128" s="35"/>
      <c r="E128" s="35"/>
      <c r="G128" s="35"/>
      <c r="H128" s="35"/>
      <c r="N128" s="35"/>
      <c r="O128" s="35"/>
      <c r="Q128" s="35"/>
      <c r="R128" s="35"/>
      <c r="X128" s="35"/>
      <c r="Y128" s="35"/>
      <c r="AA128" s="35"/>
      <c r="AB128" s="35"/>
      <c r="AD128" s="35"/>
      <c r="AF128" s="35"/>
    </row>
    <row r="129" spans="2:32">
      <c r="E129" s="35"/>
      <c r="G129" s="35"/>
      <c r="O129" s="35"/>
      <c r="Q129" s="35"/>
      <c r="Y129" s="35"/>
      <c r="AA129" s="35"/>
      <c r="AD129" s="35"/>
      <c r="AF129" s="35"/>
    </row>
    <row r="136" spans="2:32">
      <c r="K136" s="33"/>
      <c r="L136" s="33"/>
      <c r="U136" s="33"/>
      <c r="V136" s="33"/>
    </row>
    <row r="137" spans="2:32">
      <c r="K137" s="33"/>
      <c r="L137" s="33"/>
      <c r="U137" s="33"/>
      <c r="V137" s="33"/>
    </row>
    <row r="138" spans="2:32">
      <c r="B138" s="27"/>
      <c r="C138" s="42" t="s">
        <v>57</v>
      </c>
      <c r="D138" s="31" t="str">
        <f>D5</f>
        <v xml:space="preserve">ENTENTE SSG </v>
      </c>
      <c r="E138" s="34">
        <f>IF(E5&lt;&gt;"",E5,"")</f>
        <v>0</v>
      </c>
      <c r="G138" s="34">
        <f t="shared" ref="G138:G146" si="103">IF(G5&lt;&gt;"",G5,"")</f>
        <v>3</v>
      </c>
      <c r="H138" s="31" t="str">
        <f t="shared" ref="H138:H146" si="104">H5</f>
        <v>GRENOBLE FOOT 38</v>
      </c>
      <c r="I138"/>
      <c r="J138" s="27"/>
      <c r="K138" s="27"/>
      <c r="L138" s="33"/>
      <c r="M138"/>
      <c r="N138" s="27"/>
      <c r="Q138" s="27"/>
      <c r="S138"/>
      <c r="U138" s="33"/>
      <c r="V138" s="33"/>
      <c r="W138" s="1"/>
      <c r="AA138" s="27"/>
      <c r="AC138"/>
    </row>
    <row r="139" spans="2:32">
      <c r="B139" s="27"/>
      <c r="C139" s="42"/>
      <c r="D139" s="31" t="str">
        <f t="shared" ref="D139" si="105">D6</f>
        <v>FC CHAMBLY OISE</v>
      </c>
      <c r="E139" s="34">
        <f t="shared" ref="E139" si="106">IF(E6&lt;&gt;"",E6,"")</f>
        <v>0</v>
      </c>
      <c r="G139" s="34">
        <f t="shared" si="103"/>
        <v>1</v>
      </c>
      <c r="H139" s="31" t="str">
        <f t="shared" si="104"/>
        <v>LYON DUCHÈRE AS</v>
      </c>
      <c r="I139"/>
      <c r="J139" s="27"/>
      <c r="K139" s="27"/>
      <c r="M139"/>
      <c r="Q139" s="27"/>
      <c r="S139"/>
      <c r="U139" s="27"/>
      <c r="W139" s="1"/>
      <c r="AA139" s="27"/>
      <c r="AC139"/>
    </row>
    <row r="140" spans="2:32">
      <c r="B140" s="27"/>
      <c r="C140" s="42"/>
      <c r="D140" s="31" t="str">
        <f t="shared" ref="D140" si="107">D7</f>
        <v>RED STAR FC</v>
      </c>
      <c r="E140" s="34">
        <f t="shared" ref="E140" si="108">IF(E7&lt;&gt;"",E7,"")</f>
        <v>1</v>
      </c>
      <c r="G140" s="34">
        <f t="shared" si="103"/>
        <v>1</v>
      </c>
      <c r="H140" s="31" t="str">
        <f t="shared" si="104"/>
        <v>PAU FC</v>
      </c>
      <c r="I140"/>
      <c r="J140" s="27"/>
      <c r="M140"/>
      <c r="Q140" s="27"/>
      <c r="S140"/>
      <c r="U140" s="27"/>
      <c r="W140" s="1"/>
      <c r="AA140" s="27"/>
      <c r="AC140"/>
    </row>
    <row r="141" spans="2:32">
      <c r="B141" s="27"/>
      <c r="C141" s="42"/>
      <c r="D141" s="31" t="str">
        <f t="shared" ref="D141" si="109">D8</f>
        <v xml:space="preserve">RODEZ AVEYRON F. </v>
      </c>
      <c r="E141" s="34" t="str">
        <f t="shared" ref="E141" si="110">IF(E8&lt;&gt;"",E8,"")</f>
        <v/>
      </c>
      <c r="G141" s="34" t="str">
        <f t="shared" si="103"/>
        <v/>
      </c>
      <c r="H141" s="31" t="str">
        <f t="shared" si="104"/>
        <v>EXEMPT</v>
      </c>
      <c r="I141"/>
      <c r="J141" s="27"/>
      <c r="K141" s="27"/>
      <c r="M141"/>
      <c r="Q141" s="27"/>
      <c r="S141"/>
      <c r="U141" s="27"/>
      <c r="W141" s="1"/>
      <c r="AA141" s="27"/>
      <c r="AC141"/>
    </row>
    <row r="142" spans="2:32">
      <c r="B142" s="27"/>
      <c r="C142" s="42"/>
      <c r="D142" s="31" t="str">
        <f t="shared" ref="D142" si="111">D9</f>
        <v xml:space="preserve">US BOULOGNE CO </v>
      </c>
      <c r="E142" s="34">
        <f t="shared" ref="E142" si="112">IF(E9&lt;&gt;"",E9,"")</f>
        <v>1</v>
      </c>
      <c r="G142" s="34">
        <f t="shared" si="103"/>
        <v>0</v>
      </c>
      <c r="H142" s="31" t="str">
        <f t="shared" si="104"/>
        <v>US AVRANCHES MSM</v>
      </c>
      <c r="I142"/>
      <c r="J142" s="27"/>
      <c r="K142" s="27"/>
      <c r="M142"/>
      <c r="Q142" s="27"/>
      <c r="S142"/>
      <c r="U142" s="27"/>
      <c r="W142" s="1"/>
      <c r="AA142" s="27"/>
      <c r="AC142"/>
    </row>
    <row r="143" spans="2:32">
      <c r="B143" s="27"/>
      <c r="C143" s="42"/>
      <c r="D143" s="31" t="str">
        <f t="shared" ref="D143" si="113">D10</f>
        <v xml:space="preserve">US CONCARNEAU </v>
      </c>
      <c r="E143" s="34">
        <f t="shared" ref="E143" si="114">IF(E10&lt;&gt;"",E10,"")</f>
        <v>0</v>
      </c>
      <c r="G143" s="34">
        <f t="shared" si="103"/>
        <v>1</v>
      </c>
      <c r="H143" s="31" t="str">
        <f t="shared" si="104"/>
        <v>STADE LAVALLOIS</v>
      </c>
      <c r="I143"/>
      <c r="J143" s="27"/>
      <c r="K143" s="27"/>
      <c r="M143"/>
      <c r="Q143" s="27"/>
      <c r="S143"/>
      <c r="U143" s="27"/>
      <c r="W143" s="1"/>
      <c r="AA143" s="27"/>
      <c r="AC143"/>
    </row>
    <row r="144" spans="2:32">
      <c r="B144" s="27"/>
      <c r="C144" s="42"/>
      <c r="D144" s="31" t="str">
        <f t="shared" ref="D144" si="115">D11</f>
        <v xml:space="preserve">USCL </v>
      </c>
      <c r="E144" s="34">
        <f t="shared" ref="E144" si="116">IF(E11&lt;&gt;"",E11,"")</f>
        <v>0</v>
      </c>
      <c r="G144" s="34">
        <f t="shared" si="103"/>
        <v>5</v>
      </c>
      <c r="H144" s="31" t="str">
        <f t="shared" si="104"/>
        <v>SO CHOLET</v>
      </c>
      <c r="I144"/>
      <c r="J144" s="27"/>
      <c r="K144" s="27"/>
      <c r="M144"/>
      <c r="Q144" s="27"/>
      <c r="S144"/>
      <c r="U144" s="27"/>
      <c r="W144" s="1"/>
      <c r="AA144" s="27"/>
      <c r="AC144"/>
    </row>
    <row r="145" spans="2:29">
      <c r="B145" s="27"/>
      <c r="C145" s="42"/>
      <c r="D145" s="31" t="str">
        <f t="shared" ref="D145" si="117">D12</f>
        <v xml:space="preserve">USL DUNKERQUE </v>
      </c>
      <c r="E145" s="34">
        <f t="shared" ref="E145" si="118">IF(E12&lt;&gt;"",E12,"")</f>
        <v>3</v>
      </c>
      <c r="G145" s="34">
        <f t="shared" si="103"/>
        <v>2</v>
      </c>
      <c r="H145" s="31" t="str">
        <f t="shared" si="104"/>
        <v>GS MARSEILLE CONSOLAT</v>
      </c>
      <c r="I145"/>
      <c r="J145" s="27"/>
      <c r="K145" s="27"/>
      <c r="M145"/>
      <c r="Q145" s="27"/>
      <c r="S145"/>
      <c r="U145" s="27"/>
      <c r="W145" s="1"/>
      <c r="AA145" s="27"/>
      <c r="AC145"/>
    </row>
    <row r="146" spans="2:29">
      <c r="B146" s="27"/>
      <c r="C146" s="42"/>
      <c r="D146" s="31" t="str">
        <f t="shared" ref="D146" si="119">D13</f>
        <v xml:space="preserve">VENDÉE LES HERBIERS F. </v>
      </c>
      <c r="E146" s="34">
        <f t="shared" ref="E146" si="120">IF(E13&lt;&gt;"",E13,"")</f>
        <v>0</v>
      </c>
      <c r="G146" s="34">
        <f t="shared" si="103"/>
        <v>1</v>
      </c>
      <c r="H146" s="31" t="str">
        <f t="shared" si="104"/>
        <v>AS BÉZIERS</v>
      </c>
      <c r="I146"/>
      <c r="J146" s="27"/>
      <c r="K146" s="27"/>
      <c r="M146"/>
      <c r="Q146" s="27"/>
      <c r="S146"/>
      <c r="U146" s="27"/>
      <c r="W146" s="1"/>
      <c r="AA146" s="27"/>
      <c r="AC146"/>
    </row>
    <row r="147" spans="2:29">
      <c r="B147" s="27"/>
      <c r="C147" s="42" t="s">
        <v>58</v>
      </c>
      <c r="D147" s="31" t="str">
        <f>N5</f>
        <v xml:space="preserve">AS BÉZIERS </v>
      </c>
      <c r="E147" s="34">
        <f>IF(O5&lt;&gt;"",O5,"")</f>
        <v>1</v>
      </c>
      <c r="G147" s="34">
        <f t="shared" ref="G147:G155" si="121">IF(Q5&lt;&gt;"",Q5,"")</f>
        <v>0</v>
      </c>
      <c r="H147" s="31" t="str">
        <f t="shared" ref="H147:H155" si="122">R5</f>
        <v>US CONCARNEAU</v>
      </c>
      <c r="I147"/>
      <c r="J147" s="27"/>
      <c r="K147" s="27"/>
      <c r="M147"/>
      <c r="Q147" s="27"/>
      <c r="S147"/>
      <c r="U147" s="27"/>
      <c r="W147" s="1"/>
      <c r="AA147" s="27"/>
      <c r="AC147"/>
    </row>
    <row r="148" spans="2:29">
      <c r="B148" s="27"/>
      <c r="C148" s="42"/>
      <c r="D148" s="31" t="str">
        <f t="shared" ref="D148:D155" si="123">N6</f>
        <v>FC CHAMBLY OISE</v>
      </c>
      <c r="E148" s="34">
        <f t="shared" ref="E148:E155" si="124">IF(O6&lt;&gt;"",O6,"")</f>
        <v>0</v>
      </c>
      <c r="G148" s="34">
        <f t="shared" si="121"/>
        <v>2</v>
      </c>
      <c r="H148" s="31" t="str">
        <f t="shared" si="122"/>
        <v>VENDÉE LES HERBIERS F.</v>
      </c>
      <c r="I148"/>
      <c r="J148" s="27"/>
      <c r="K148" s="27"/>
      <c r="M148"/>
      <c r="Q148" s="27"/>
      <c r="S148"/>
      <c r="U148" s="27"/>
      <c r="W148" s="1"/>
      <c r="AA148" s="27"/>
      <c r="AC148"/>
    </row>
    <row r="149" spans="2:29">
      <c r="B149" s="27"/>
      <c r="C149" s="42"/>
      <c r="D149" s="31" t="str">
        <f t="shared" si="123"/>
        <v xml:space="preserve">GRENOBLE FOOT 38 </v>
      </c>
      <c r="E149" s="34">
        <f t="shared" si="124"/>
        <v>1</v>
      </c>
      <c r="G149" s="34">
        <f t="shared" si="121"/>
        <v>1</v>
      </c>
      <c r="H149" s="31" t="str">
        <f t="shared" si="122"/>
        <v>RODEZ AVEYRON F.</v>
      </c>
      <c r="I149"/>
      <c r="J149" s="27"/>
      <c r="K149" s="27"/>
      <c r="M149"/>
      <c r="Q149" s="27"/>
      <c r="S149"/>
      <c r="U149" s="27"/>
      <c r="W149" s="1"/>
      <c r="AA149" s="27"/>
      <c r="AC149"/>
    </row>
    <row r="150" spans="2:29">
      <c r="B150" s="27"/>
      <c r="C150" s="42"/>
      <c r="D150" s="31" t="str">
        <f t="shared" si="123"/>
        <v xml:space="preserve">GS MARSEILLE CONSOLAT </v>
      </c>
      <c r="E150" s="34">
        <f t="shared" si="124"/>
        <v>2</v>
      </c>
      <c r="G150" s="34">
        <f t="shared" si="121"/>
        <v>1</v>
      </c>
      <c r="H150" s="31" t="str">
        <f t="shared" si="122"/>
        <v>USCL</v>
      </c>
      <c r="I150"/>
      <c r="J150" s="27"/>
      <c r="K150" s="27"/>
      <c r="M150"/>
      <c r="Q150" s="27"/>
      <c r="S150"/>
      <c r="U150" s="27"/>
      <c r="W150" s="1"/>
      <c r="AA150" s="27"/>
      <c r="AC150"/>
    </row>
    <row r="151" spans="2:29">
      <c r="B151" s="27"/>
      <c r="C151" s="42"/>
      <c r="D151" s="31" t="str">
        <f t="shared" si="123"/>
        <v xml:space="preserve">LYON DUCHÈRE AS </v>
      </c>
      <c r="E151" s="34">
        <f t="shared" si="124"/>
        <v>2</v>
      </c>
      <c r="G151" s="34">
        <f t="shared" si="121"/>
        <v>1</v>
      </c>
      <c r="H151" s="31" t="str">
        <f t="shared" si="122"/>
        <v>PAU FC</v>
      </c>
      <c r="I151"/>
      <c r="J151" s="27"/>
      <c r="K151" s="27"/>
      <c r="M151"/>
      <c r="Q151" s="27"/>
      <c r="S151"/>
      <c r="U151" s="27"/>
      <c r="W151" s="1"/>
      <c r="AA151" s="27"/>
      <c r="AC151"/>
    </row>
    <row r="152" spans="2:29">
      <c r="B152" s="27"/>
      <c r="C152" s="42"/>
      <c r="D152" s="31" t="str">
        <f t="shared" si="123"/>
        <v xml:space="preserve">EXEMPT </v>
      </c>
      <c r="E152" s="34" t="str">
        <f t="shared" si="124"/>
        <v/>
      </c>
      <c r="G152" s="34" t="str">
        <f t="shared" si="121"/>
        <v/>
      </c>
      <c r="H152" s="31" t="str">
        <f t="shared" si="122"/>
        <v>US BOULOGNE CO</v>
      </c>
      <c r="I152"/>
      <c r="J152" s="27"/>
      <c r="K152" s="27"/>
      <c r="M152"/>
      <c r="Q152" s="27"/>
      <c r="S152"/>
      <c r="U152" s="27"/>
      <c r="W152" s="1"/>
      <c r="AA152" s="27"/>
      <c r="AC152"/>
    </row>
    <row r="153" spans="2:29">
      <c r="B153" s="27"/>
      <c r="C153" s="42"/>
      <c r="D153" s="31" t="str">
        <f t="shared" si="123"/>
        <v xml:space="preserve">SO CHOLET </v>
      </c>
      <c r="E153" s="34">
        <f t="shared" si="124"/>
        <v>1</v>
      </c>
      <c r="G153" s="34">
        <f t="shared" si="121"/>
        <v>2</v>
      </c>
      <c r="H153" s="31" t="str">
        <f t="shared" si="122"/>
        <v>RED STAR FC</v>
      </c>
      <c r="I153"/>
      <c r="J153" s="27"/>
      <c r="K153" s="27"/>
      <c r="M153"/>
      <c r="Q153" s="27"/>
      <c r="S153"/>
      <c r="U153" s="27"/>
      <c r="W153" s="1"/>
      <c r="AA153" s="27"/>
      <c r="AC153"/>
    </row>
    <row r="154" spans="2:29">
      <c r="B154" s="27"/>
      <c r="C154" s="42"/>
      <c r="D154" s="31" t="str">
        <f t="shared" si="123"/>
        <v xml:space="preserve">STADE LAVALLOIS </v>
      </c>
      <c r="E154" s="34">
        <f t="shared" si="124"/>
        <v>1</v>
      </c>
      <c r="G154" s="34">
        <f t="shared" si="121"/>
        <v>1</v>
      </c>
      <c r="H154" s="31" t="str">
        <f t="shared" si="122"/>
        <v>ENTENTE SSG</v>
      </c>
      <c r="I154"/>
      <c r="J154" s="27"/>
      <c r="K154" s="27"/>
      <c r="M154"/>
      <c r="Q154" s="27"/>
      <c r="S154"/>
      <c r="U154" s="27"/>
      <c r="W154" s="1"/>
      <c r="AA154" s="27"/>
      <c r="AC154"/>
    </row>
    <row r="155" spans="2:29">
      <c r="B155" s="27"/>
      <c r="C155" s="42"/>
      <c r="D155" s="31" t="str">
        <f t="shared" si="123"/>
        <v xml:space="preserve">US AVRANCHES MSM </v>
      </c>
      <c r="E155" s="34">
        <f t="shared" si="124"/>
        <v>1</v>
      </c>
      <c r="G155" s="34">
        <f t="shared" si="121"/>
        <v>1</v>
      </c>
      <c r="H155" s="31" t="str">
        <f t="shared" si="122"/>
        <v>USL DUNKERQUE</v>
      </c>
      <c r="I155"/>
      <c r="J155" s="27"/>
      <c r="K155" s="27"/>
      <c r="M155"/>
      <c r="Q155" s="27"/>
      <c r="S155"/>
      <c r="U155" s="27"/>
      <c r="W155" s="1"/>
      <c r="AA155" s="27"/>
      <c r="AC155"/>
    </row>
    <row r="156" spans="2:29">
      <c r="B156" s="27"/>
      <c r="C156" s="42" t="s">
        <v>59</v>
      </c>
      <c r="D156" s="31" t="str">
        <f>X5</f>
        <v xml:space="preserve">ENTENTE SSG </v>
      </c>
      <c r="E156" s="34">
        <f>IF(Y5&lt;&gt;"",Y5,"")</f>
        <v>4</v>
      </c>
      <c r="G156" s="34">
        <f t="shared" ref="G156:G164" si="125">IF(AA5&lt;&gt;"",AA5,"")</f>
        <v>2</v>
      </c>
      <c r="H156" s="31" t="str">
        <f t="shared" ref="H156:H164" si="126">AB5</f>
        <v>AS BÉZIERS</v>
      </c>
      <c r="I156"/>
      <c r="J156" s="27"/>
      <c r="K156" s="27"/>
      <c r="M156"/>
      <c r="Q156" s="27"/>
      <c r="S156"/>
      <c r="U156" s="27"/>
      <c r="W156" s="1"/>
      <c r="AA156" s="27"/>
      <c r="AC156"/>
    </row>
    <row r="157" spans="2:29">
      <c r="B157" s="27"/>
      <c r="C157" s="42"/>
      <c r="D157" s="31" t="str">
        <f t="shared" ref="D157:D164" si="127">X6</f>
        <v xml:space="preserve">PAU FC </v>
      </c>
      <c r="E157" s="34">
        <f t="shared" ref="E157:E164" si="128">IF(Y6&lt;&gt;"",Y6,"")</f>
        <v>1</v>
      </c>
      <c r="G157" s="34">
        <f t="shared" si="125"/>
        <v>4</v>
      </c>
      <c r="H157" s="31" t="str">
        <f t="shared" si="126"/>
        <v>SO CHOLET</v>
      </c>
      <c r="I157"/>
      <c r="J157" s="27"/>
      <c r="K157" s="27"/>
      <c r="M157"/>
      <c r="Q157" s="27"/>
      <c r="S157"/>
      <c r="U157" s="27"/>
      <c r="W157" s="1"/>
      <c r="AA157" s="27"/>
      <c r="AC157"/>
    </row>
    <row r="158" spans="2:29">
      <c r="B158" s="27"/>
      <c r="C158" s="42"/>
      <c r="D158" s="31" t="str">
        <f t="shared" si="127"/>
        <v>RED STAR FC</v>
      </c>
      <c r="E158" s="34">
        <f t="shared" si="128"/>
        <v>2</v>
      </c>
      <c r="G158" s="34">
        <f t="shared" si="125"/>
        <v>0</v>
      </c>
      <c r="H158" s="31" t="str">
        <f t="shared" si="126"/>
        <v>GS MARSEILLE CONSOLAT</v>
      </c>
      <c r="I158"/>
      <c r="J158" s="27"/>
      <c r="K158" s="27"/>
      <c r="M158"/>
      <c r="Q158" s="27"/>
      <c r="S158"/>
      <c r="U158" s="27"/>
      <c r="W158" s="1"/>
      <c r="AA158" s="27"/>
      <c r="AC158"/>
    </row>
    <row r="159" spans="2:29">
      <c r="B159" s="27"/>
      <c r="C159" s="42"/>
      <c r="D159" s="31" t="str">
        <f t="shared" si="127"/>
        <v xml:space="preserve">RODEZ AVEYRON F. </v>
      </c>
      <c r="E159" s="34">
        <f t="shared" si="128"/>
        <v>1</v>
      </c>
      <c r="G159" s="34">
        <f t="shared" si="125"/>
        <v>0</v>
      </c>
      <c r="H159" s="31" t="str">
        <f t="shared" si="126"/>
        <v>STADE LAVALLOIS</v>
      </c>
      <c r="I159"/>
      <c r="J159" s="27"/>
      <c r="K159" s="27"/>
      <c r="M159"/>
      <c r="Q159" s="27"/>
      <c r="S159"/>
      <c r="U159" s="27"/>
      <c r="W159" s="1"/>
      <c r="AA159" s="27"/>
      <c r="AC159"/>
    </row>
    <row r="160" spans="2:29">
      <c r="B160" s="27"/>
      <c r="C160" s="42"/>
      <c r="D160" s="31" t="str">
        <f t="shared" si="127"/>
        <v xml:space="preserve">US BOULOGNE CO </v>
      </c>
      <c r="E160" s="34">
        <f t="shared" si="128"/>
        <v>0</v>
      </c>
      <c r="G160" s="34">
        <f t="shared" si="125"/>
        <v>1</v>
      </c>
      <c r="H160" s="31" t="str">
        <f t="shared" si="126"/>
        <v>GRENOBLE FOOT 38</v>
      </c>
      <c r="I160"/>
      <c r="J160" s="27"/>
      <c r="K160" s="27"/>
      <c r="M160"/>
      <c r="Q160" s="27"/>
      <c r="S160"/>
      <c r="U160" s="27"/>
      <c r="W160" s="1"/>
      <c r="AA160" s="27"/>
      <c r="AC160"/>
    </row>
    <row r="161" spans="2:29">
      <c r="B161" s="27"/>
      <c r="C161" s="42"/>
      <c r="D161" s="31" t="str">
        <f t="shared" si="127"/>
        <v xml:space="preserve">US CONCARNEAU </v>
      </c>
      <c r="E161" s="34">
        <f t="shared" si="128"/>
        <v>0</v>
      </c>
      <c r="G161" s="34">
        <f t="shared" si="125"/>
        <v>0</v>
      </c>
      <c r="H161" s="31" t="str">
        <f t="shared" si="126"/>
        <v>FC CHAMBLY OISE</v>
      </c>
      <c r="I161"/>
      <c r="J161" s="27"/>
      <c r="K161" s="27"/>
      <c r="M161"/>
      <c r="Q161" s="27"/>
      <c r="S161"/>
      <c r="U161" s="27"/>
      <c r="W161" s="1"/>
      <c r="AA161" s="27"/>
      <c r="AC161"/>
    </row>
    <row r="162" spans="2:29">
      <c r="B162" s="27"/>
      <c r="C162" s="42"/>
      <c r="D162" s="31" t="str">
        <f t="shared" si="127"/>
        <v xml:space="preserve">USCL </v>
      </c>
      <c r="E162" s="34">
        <f t="shared" si="128"/>
        <v>2</v>
      </c>
      <c r="G162" s="34">
        <f t="shared" si="125"/>
        <v>0</v>
      </c>
      <c r="H162" s="31" t="str">
        <f t="shared" si="126"/>
        <v>US AVRANCHES MSM</v>
      </c>
      <c r="I162"/>
      <c r="J162" s="27"/>
      <c r="K162" s="27"/>
      <c r="M162"/>
      <c r="Q162" s="27"/>
      <c r="S162"/>
      <c r="U162" s="27"/>
      <c r="W162" s="1"/>
      <c r="AA162" s="27"/>
      <c r="AC162"/>
    </row>
    <row r="163" spans="2:29">
      <c r="B163" s="27"/>
      <c r="C163" s="42"/>
      <c r="D163" s="31" t="str">
        <f t="shared" si="127"/>
        <v xml:space="preserve">USL DUNKERQUE </v>
      </c>
      <c r="E163" s="34" t="str">
        <f t="shared" si="128"/>
        <v/>
      </c>
      <c r="G163" s="34" t="str">
        <f t="shared" si="125"/>
        <v/>
      </c>
      <c r="H163" s="31" t="str">
        <f t="shared" si="126"/>
        <v>EXEMPT</v>
      </c>
      <c r="I163"/>
      <c r="J163" s="27"/>
      <c r="K163" s="27"/>
      <c r="M163"/>
      <c r="Q163" s="27"/>
      <c r="S163"/>
      <c r="U163" s="27"/>
      <c r="W163" s="1"/>
      <c r="AA163" s="27"/>
      <c r="AC163"/>
    </row>
    <row r="164" spans="2:29">
      <c r="B164" s="27"/>
      <c r="C164" s="42"/>
      <c r="D164" s="31" t="str">
        <f t="shared" si="127"/>
        <v xml:space="preserve">VENDÉE LES HERBIERS F. </v>
      </c>
      <c r="E164" s="34">
        <f t="shared" si="128"/>
        <v>1</v>
      </c>
      <c r="G164" s="34">
        <f t="shared" si="125"/>
        <v>0</v>
      </c>
      <c r="H164" s="31" t="str">
        <f t="shared" si="126"/>
        <v>LYON DUCHÈRE AS</v>
      </c>
      <c r="I164"/>
      <c r="J164" s="27"/>
      <c r="K164" s="27"/>
      <c r="M164"/>
      <c r="Q164" s="27"/>
      <c r="S164"/>
      <c r="U164" s="27"/>
      <c r="W164" s="1"/>
      <c r="AA164" s="27"/>
      <c r="AC164"/>
    </row>
    <row r="165" spans="2:29">
      <c r="B165" s="27"/>
      <c r="C165" s="42" t="s">
        <v>60</v>
      </c>
      <c r="D165" s="31" t="str">
        <f>D15</f>
        <v xml:space="preserve">AS BÉZIERS </v>
      </c>
      <c r="E165" s="34">
        <f>IF(E15&lt;&gt;"",E15,"")</f>
        <v>1</v>
      </c>
      <c r="G165" s="34">
        <f t="shared" ref="G165:G173" si="129">IF(G15&lt;&gt;"",G15,"")</f>
        <v>1</v>
      </c>
      <c r="H165" s="31" t="str">
        <f t="shared" ref="H165:H173" si="130">H15</f>
        <v>RODEZ AVEYRON F.</v>
      </c>
      <c r="I165"/>
      <c r="J165" s="27"/>
      <c r="K165" s="27"/>
      <c r="M165"/>
      <c r="Q165" s="27"/>
      <c r="S165"/>
      <c r="U165" s="27"/>
      <c r="W165" s="1"/>
      <c r="AA165" s="27"/>
      <c r="AC165"/>
    </row>
    <row r="166" spans="2:29">
      <c r="B166" s="27"/>
      <c r="C166" s="42"/>
      <c r="D166" s="31" t="str">
        <f t="shared" ref="D166" si="131">D16</f>
        <v>FC CHAMBLY OISE</v>
      </c>
      <c r="E166" s="34">
        <f t="shared" ref="E166" si="132">IF(E16&lt;&gt;"",E16,"")</f>
        <v>0</v>
      </c>
      <c r="G166" s="34">
        <f t="shared" si="129"/>
        <v>1</v>
      </c>
      <c r="H166" s="31" t="str">
        <f t="shared" si="130"/>
        <v>ENTENTE SSG</v>
      </c>
      <c r="I166"/>
      <c r="J166" s="27"/>
      <c r="K166" s="27"/>
      <c r="M166"/>
      <c r="Q166" s="27"/>
      <c r="S166"/>
      <c r="U166" s="27"/>
      <c r="W166" s="1"/>
      <c r="AA166" s="27"/>
      <c r="AC166"/>
    </row>
    <row r="167" spans="2:29">
      <c r="B167" s="27"/>
      <c r="C167" s="42"/>
      <c r="D167" s="31" t="str">
        <f t="shared" ref="D167" si="133">D17</f>
        <v xml:space="preserve">GRENOBLE FOOT 38 </v>
      </c>
      <c r="E167" s="34">
        <f t="shared" ref="E167" si="134">IF(E17&lt;&gt;"",E17,"")</f>
        <v>2</v>
      </c>
      <c r="G167" s="34">
        <f t="shared" si="129"/>
        <v>1</v>
      </c>
      <c r="H167" s="31" t="str">
        <f t="shared" si="130"/>
        <v>USL DUNKERQUE</v>
      </c>
      <c r="I167"/>
      <c r="J167" s="27"/>
      <c r="K167" s="27"/>
      <c r="M167"/>
      <c r="Q167" s="27"/>
      <c r="S167"/>
      <c r="U167" s="27"/>
      <c r="W167" s="1"/>
      <c r="AA167" s="27"/>
      <c r="AC167"/>
    </row>
    <row r="168" spans="2:29">
      <c r="B168" s="27"/>
      <c r="C168" s="42"/>
      <c r="D168" s="31" t="str">
        <f t="shared" ref="D168" si="135">D18</f>
        <v xml:space="preserve">GS MARSEILLE CONSOLAT </v>
      </c>
      <c r="E168" s="34">
        <f t="shared" ref="E168" si="136">IF(E18&lt;&gt;"",E18,"")</f>
        <v>1</v>
      </c>
      <c r="G168" s="34">
        <f t="shared" si="129"/>
        <v>1</v>
      </c>
      <c r="H168" s="31" t="str">
        <f t="shared" si="130"/>
        <v>PAU FC</v>
      </c>
      <c r="I168"/>
      <c r="J168" s="27"/>
      <c r="K168" s="27"/>
      <c r="M168"/>
      <c r="Q168" s="27"/>
      <c r="S168"/>
      <c r="U168" s="27"/>
      <c r="W168" s="1"/>
      <c r="AA168" s="27"/>
      <c r="AC168"/>
    </row>
    <row r="169" spans="2:29">
      <c r="B169" s="27"/>
      <c r="C169" s="42"/>
      <c r="D169" s="31" t="str">
        <f t="shared" ref="D169" si="137">D19</f>
        <v xml:space="preserve">LYON DUCHÈRE AS </v>
      </c>
      <c r="E169" s="34">
        <f t="shared" ref="E169" si="138">IF(E19&lt;&gt;"",E19,"")</f>
        <v>0</v>
      </c>
      <c r="G169" s="34">
        <f t="shared" si="129"/>
        <v>0</v>
      </c>
      <c r="H169" s="31" t="str">
        <f t="shared" si="130"/>
        <v>SO CHOLET</v>
      </c>
      <c r="I169"/>
      <c r="J169" s="27"/>
      <c r="K169" s="27"/>
      <c r="M169"/>
      <c r="Q169" s="27"/>
      <c r="S169"/>
      <c r="U169" s="27"/>
      <c r="W169" s="1"/>
      <c r="AA169" s="27"/>
      <c r="AC169"/>
    </row>
    <row r="170" spans="2:29">
      <c r="B170" s="27"/>
      <c r="C170" s="42"/>
      <c r="D170" s="31" t="str">
        <f t="shared" ref="D170" si="139">D20</f>
        <v xml:space="preserve">EXEMPT </v>
      </c>
      <c r="E170" s="34" t="str">
        <f t="shared" ref="E170" si="140">IF(E20&lt;&gt;"",E20,"")</f>
        <v/>
      </c>
      <c r="G170" s="34" t="str">
        <f t="shared" si="129"/>
        <v/>
      </c>
      <c r="H170" s="31" t="str">
        <f t="shared" si="130"/>
        <v>USCL</v>
      </c>
      <c r="I170"/>
      <c r="J170" s="27"/>
      <c r="K170" s="27"/>
      <c r="M170"/>
      <c r="Q170" s="27"/>
      <c r="S170"/>
      <c r="U170" s="27"/>
      <c r="W170" s="1"/>
      <c r="AA170" s="27"/>
      <c r="AC170"/>
    </row>
    <row r="171" spans="2:29">
      <c r="B171" s="27"/>
      <c r="C171" s="42"/>
      <c r="D171" s="31" t="str">
        <f t="shared" ref="D171" si="141">D21</f>
        <v xml:space="preserve">STADE LAVALLOIS </v>
      </c>
      <c r="E171" s="34">
        <f t="shared" ref="E171" si="142">IF(E21&lt;&gt;"",E21,"")</f>
        <v>1</v>
      </c>
      <c r="G171" s="34">
        <f t="shared" si="129"/>
        <v>0</v>
      </c>
      <c r="H171" s="31" t="str">
        <f t="shared" si="130"/>
        <v>US BOULOGNE CO</v>
      </c>
      <c r="I171"/>
      <c r="J171" s="27"/>
      <c r="K171" s="27"/>
      <c r="M171"/>
      <c r="Q171" s="27"/>
      <c r="S171"/>
      <c r="U171" s="27"/>
      <c r="W171" s="1"/>
      <c r="AA171" s="27"/>
      <c r="AC171"/>
    </row>
    <row r="172" spans="2:29">
      <c r="B172" s="27"/>
      <c r="C172" s="42"/>
      <c r="D172" s="31" t="str">
        <f t="shared" ref="D172" si="143">D22</f>
        <v xml:space="preserve">US AVRANCHES MSM </v>
      </c>
      <c r="E172" s="34">
        <f t="shared" ref="E172" si="144">IF(E22&lt;&gt;"",E22,"")</f>
        <v>1</v>
      </c>
      <c r="G172" s="34">
        <f t="shared" si="129"/>
        <v>3</v>
      </c>
      <c r="H172" s="31" t="str">
        <f t="shared" si="130"/>
        <v>RED STAR FC</v>
      </c>
      <c r="I172"/>
      <c r="J172" s="27"/>
      <c r="K172" s="27"/>
      <c r="M172"/>
      <c r="Q172" s="27"/>
      <c r="S172"/>
      <c r="U172" s="27"/>
      <c r="W172" s="1"/>
      <c r="AA172" s="27"/>
      <c r="AC172"/>
    </row>
    <row r="173" spans="2:29">
      <c r="B173" s="27"/>
      <c r="C173" s="42"/>
      <c r="D173" s="31" t="str">
        <f t="shared" ref="D173" si="145">D23</f>
        <v xml:space="preserve">VENDÉE LES HERBIERS F. </v>
      </c>
      <c r="E173" s="34">
        <f t="shared" ref="E173" si="146">IF(E23&lt;&gt;"",E23,"")</f>
        <v>1</v>
      </c>
      <c r="G173" s="34">
        <f t="shared" si="129"/>
        <v>1</v>
      </c>
      <c r="H173" s="31" t="str">
        <f t="shared" si="130"/>
        <v>US CONCARNEAU</v>
      </c>
      <c r="I173"/>
      <c r="J173" s="27"/>
      <c r="K173" s="27"/>
      <c r="M173"/>
      <c r="Q173" s="27"/>
      <c r="S173"/>
      <c r="U173" s="27"/>
      <c r="W173" s="1"/>
      <c r="AA173" s="27"/>
      <c r="AC173"/>
    </row>
    <row r="174" spans="2:29">
      <c r="B174" s="27"/>
      <c r="C174" s="42" t="s">
        <v>61</v>
      </c>
      <c r="D174" s="31" t="str">
        <f>N15</f>
        <v xml:space="preserve">ENTENTE SSG </v>
      </c>
      <c r="E174" s="34">
        <f>IF(O15&lt;&gt;"",O15,"")</f>
        <v>1</v>
      </c>
      <c r="G174" s="34">
        <f t="shared" ref="G174:G182" si="147">IF(Q15&lt;&gt;"",Q15,"")</f>
        <v>0</v>
      </c>
      <c r="H174" s="31" t="str">
        <f t="shared" ref="H174:H182" si="148">R15</f>
        <v>VENDÉE LES HERBIERS F.</v>
      </c>
      <c r="I174" s="24"/>
      <c r="J174" s="27"/>
      <c r="K174" s="27"/>
      <c r="M174"/>
      <c r="Q174" s="27"/>
      <c r="S174"/>
      <c r="U174" s="27"/>
      <c r="W174" s="1"/>
      <c r="AA174" s="27"/>
      <c r="AC174"/>
    </row>
    <row r="175" spans="2:29">
      <c r="B175" s="27"/>
      <c r="C175" s="42"/>
      <c r="D175" s="31" t="str">
        <f t="shared" ref="D175:D182" si="149">N16</f>
        <v xml:space="preserve">PAU FC </v>
      </c>
      <c r="E175" s="34">
        <f t="shared" ref="E175:E182" si="150">IF(O16&lt;&gt;"",O16,"")</f>
        <v>2</v>
      </c>
      <c r="G175" s="34">
        <f t="shared" si="147"/>
        <v>0</v>
      </c>
      <c r="H175" s="31" t="str">
        <f t="shared" si="148"/>
        <v>US AVRANCHES MSM</v>
      </c>
      <c r="I175"/>
      <c r="J175" s="27"/>
      <c r="K175" s="27"/>
      <c r="M175"/>
      <c r="Q175" s="27"/>
      <c r="S175"/>
      <c r="U175" s="27"/>
      <c r="W175" s="1"/>
      <c r="AA175" s="27"/>
      <c r="AC175"/>
    </row>
    <row r="176" spans="2:29">
      <c r="B176" s="27"/>
      <c r="C176" s="42"/>
      <c r="D176" s="31" t="str">
        <f t="shared" si="149"/>
        <v>RED STAR FC</v>
      </c>
      <c r="E176" s="34" t="str">
        <f t="shared" si="150"/>
        <v/>
      </c>
      <c r="G176" s="34" t="str">
        <f t="shared" si="147"/>
        <v/>
      </c>
      <c r="H176" s="31" t="str">
        <f t="shared" si="148"/>
        <v>EXEMPT</v>
      </c>
      <c r="I176"/>
      <c r="J176" s="27"/>
      <c r="K176" s="27"/>
      <c r="M176"/>
      <c r="Q176" s="27"/>
      <c r="S176"/>
      <c r="U176" s="27"/>
      <c r="W176" s="1"/>
      <c r="AA176" s="27"/>
      <c r="AC176"/>
    </row>
    <row r="177" spans="2:29">
      <c r="B177" s="27"/>
      <c r="C177" s="42"/>
      <c r="D177" s="31" t="str">
        <f t="shared" si="149"/>
        <v xml:space="preserve">RODEZ AVEYRON F. </v>
      </c>
      <c r="E177" s="34">
        <f t="shared" si="150"/>
        <v>1</v>
      </c>
      <c r="G177" s="34">
        <f t="shared" si="147"/>
        <v>0</v>
      </c>
      <c r="H177" s="31" t="str">
        <f t="shared" si="148"/>
        <v>FC CHAMBLY OISE</v>
      </c>
      <c r="I177"/>
      <c r="J177" s="27"/>
      <c r="K177" s="27"/>
      <c r="M177"/>
      <c r="Q177" s="27"/>
      <c r="S177"/>
      <c r="U177" s="27"/>
      <c r="W177" s="1"/>
      <c r="AA177" s="27"/>
      <c r="AC177"/>
    </row>
    <row r="178" spans="2:29">
      <c r="B178" s="27"/>
      <c r="C178" s="42"/>
      <c r="D178" s="31" t="str">
        <f t="shared" si="149"/>
        <v xml:space="preserve">SO CHOLET </v>
      </c>
      <c r="E178" s="34">
        <f t="shared" si="150"/>
        <v>0</v>
      </c>
      <c r="G178" s="34">
        <f t="shared" si="147"/>
        <v>1</v>
      </c>
      <c r="H178" s="31" t="str">
        <f t="shared" si="148"/>
        <v>GS MARSEILLE CONSOLAT</v>
      </c>
      <c r="I178"/>
      <c r="J178" s="27"/>
      <c r="K178" s="27"/>
      <c r="M178"/>
      <c r="Q178" s="27"/>
      <c r="S178"/>
      <c r="U178" s="27"/>
      <c r="W178" s="1"/>
      <c r="AA178" s="27"/>
      <c r="AC178"/>
    </row>
    <row r="179" spans="2:29">
      <c r="B179" s="27"/>
      <c r="C179" s="42"/>
      <c r="D179" s="31" t="str">
        <f t="shared" si="149"/>
        <v xml:space="preserve">US BOULOGNE CO </v>
      </c>
      <c r="E179" s="34">
        <f t="shared" si="150"/>
        <v>1</v>
      </c>
      <c r="G179" s="34">
        <f t="shared" si="147"/>
        <v>1</v>
      </c>
      <c r="H179" s="31" t="str">
        <f t="shared" si="148"/>
        <v>AS BÉZIERS</v>
      </c>
      <c r="I179"/>
      <c r="J179" s="27"/>
      <c r="K179" s="27"/>
      <c r="M179"/>
      <c r="Q179" s="27"/>
      <c r="S179"/>
      <c r="U179" s="27"/>
      <c r="W179" s="1"/>
      <c r="AA179" s="27"/>
      <c r="AC179"/>
    </row>
    <row r="180" spans="2:29">
      <c r="B180" s="27"/>
      <c r="C180" s="42"/>
      <c r="D180" s="31" t="str">
        <f t="shared" si="149"/>
        <v xml:space="preserve">US CONCARNEAU </v>
      </c>
      <c r="E180" s="34">
        <f t="shared" si="150"/>
        <v>2</v>
      </c>
      <c r="G180" s="34">
        <f t="shared" si="147"/>
        <v>3</v>
      </c>
      <c r="H180" s="31" t="str">
        <f t="shared" si="148"/>
        <v>LYON DUCHÈRE AS</v>
      </c>
      <c r="I180"/>
      <c r="J180" s="27"/>
      <c r="K180" s="27"/>
      <c r="M180"/>
      <c r="Q180" s="27"/>
      <c r="S180"/>
      <c r="U180" s="27"/>
      <c r="W180" s="1"/>
      <c r="AA180" s="27"/>
      <c r="AC180"/>
    </row>
    <row r="181" spans="2:29">
      <c r="B181" s="27"/>
      <c r="C181" s="42"/>
      <c r="D181" s="31" t="str">
        <f t="shared" si="149"/>
        <v xml:space="preserve">USCL </v>
      </c>
      <c r="E181" s="34">
        <f t="shared" si="150"/>
        <v>2</v>
      </c>
      <c r="G181" s="34">
        <f t="shared" si="147"/>
        <v>0</v>
      </c>
      <c r="H181" s="31" t="str">
        <f t="shared" si="148"/>
        <v>GRENOBLE FOOT 38</v>
      </c>
      <c r="I181"/>
      <c r="J181" s="27"/>
      <c r="K181" s="27"/>
      <c r="M181"/>
      <c r="Q181" s="27"/>
      <c r="S181"/>
      <c r="U181" s="27"/>
      <c r="W181" s="1"/>
      <c r="AA181" s="27"/>
      <c r="AC181"/>
    </row>
    <row r="182" spans="2:29">
      <c r="B182" s="27"/>
      <c r="C182" s="42"/>
      <c r="D182" s="31" t="str">
        <f t="shared" si="149"/>
        <v xml:space="preserve">USL DUNKERQUE </v>
      </c>
      <c r="E182" s="34">
        <f t="shared" si="150"/>
        <v>1</v>
      </c>
      <c r="G182" s="34">
        <f t="shared" si="147"/>
        <v>1</v>
      </c>
      <c r="H182" s="31" t="str">
        <f t="shared" si="148"/>
        <v>STADE LAVALLOIS</v>
      </c>
      <c r="I182"/>
      <c r="J182" s="27"/>
      <c r="K182" s="27"/>
      <c r="M182"/>
      <c r="Q182" s="27"/>
      <c r="S182"/>
      <c r="U182" s="27"/>
      <c r="W182" s="1"/>
      <c r="AA182" s="27"/>
      <c r="AC182"/>
    </row>
    <row r="183" spans="2:29">
      <c r="B183" s="27"/>
      <c r="C183" s="42" t="s">
        <v>62</v>
      </c>
      <c r="D183" s="31" t="str">
        <f>X15</f>
        <v xml:space="preserve">AS BÉZIERS </v>
      </c>
      <c r="E183" s="34">
        <f>IF(Y15&lt;&gt;"",Y15,"")</f>
        <v>0</v>
      </c>
      <c r="G183" s="34">
        <f t="shared" ref="G183:G191" si="151">IF(AA15&lt;&gt;"",AA15,"")</f>
        <v>0</v>
      </c>
      <c r="H183" s="31" t="str">
        <f t="shared" ref="H183:H191" si="152">AB15</f>
        <v>USL DUNKERQUE</v>
      </c>
      <c r="I183"/>
      <c r="J183" s="27"/>
      <c r="K183" s="27"/>
      <c r="M183"/>
      <c r="Q183" s="27"/>
      <c r="S183"/>
      <c r="U183" s="27"/>
      <c r="W183" s="1"/>
      <c r="AA183" s="27"/>
      <c r="AC183"/>
    </row>
    <row r="184" spans="2:29">
      <c r="B184" s="27"/>
      <c r="C184" s="42"/>
      <c r="D184" s="31" t="str">
        <f t="shared" ref="D184:D191" si="153">X16</f>
        <v>FC CHAMBLY OISE</v>
      </c>
      <c r="E184" s="34">
        <f t="shared" ref="E184:E191" si="154">IF(Y16&lt;&gt;"",Y16,"")</f>
        <v>2</v>
      </c>
      <c r="G184" s="34">
        <f t="shared" si="151"/>
        <v>2</v>
      </c>
      <c r="H184" s="31" t="str">
        <f t="shared" si="152"/>
        <v>US BOULOGNE CO</v>
      </c>
      <c r="I184"/>
      <c r="J184" s="27"/>
      <c r="K184" s="27"/>
      <c r="M184"/>
      <c r="Q184" s="27"/>
      <c r="S184"/>
      <c r="U184" s="27"/>
      <c r="W184" s="1"/>
      <c r="AA184" s="27"/>
      <c r="AC184"/>
    </row>
    <row r="185" spans="2:29">
      <c r="B185" s="27"/>
      <c r="C185" s="42"/>
      <c r="D185" s="31" t="str">
        <f t="shared" si="153"/>
        <v xml:space="preserve">GRENOBLE FOOT 38 </v>
      </c>
      <c r="E185" s="34">
        <f t="shared" si="154"/>
        <v>0</v>
      </c>
      <c r="G185" s="34">
        <f t="shared" si="151"/>
        <v>0</v>
      </c>
      <c r="H185" s="31" t="str">
        <f t="shared" si="152"/>
        <v>RED STAR FC</v>
      </c>
      <c r="I185"/>
      <c r="J185" s="27"/>
      <c r="K185" s="27"/>
      <c r="M185"/>
      <c r="Q185" s="27"/>
      <c r="S185"/>
      <c r="U185" s="27"/>
      <c r="W185" s="1"/>
      <c r="AA185" s="27"/>
      <c r="AC185"/>
    </row>
    <row r="186" spans="2:29">
      <c r="B186" s="27"/>
      <c r="C186" s="42"/>
      <c r="D186" s="31" t="str">
        <f t="shared" si="153"/>
        <v xml:space="preserve">LYON DUCHÈRE AS </v>
      </c>
      <c r="E186" s="34">
        <f t="shared" si="154"/>
        <v>1</v>
      </c>
      <c r="G186" s="34">
        <f t="shared" si="151"/>
        <v>1</v>
      </c>
      <c r="H186" s="31" t="str">
        <f t="shared" si="152"/>
        <v>GS MARSEILLE CONSOLAT</v>
      </c>
      <c r="I186"/>
      <c r="J186" s="27"/>
      <c r="K186" s="27"/>
      <c r="M186"/>
      <c r="Q186" s="27"/>
      <c r="S186"/>
      <c r="U186" s="27"/>
      <c r="W186" s="1"/>
      <c r="AA186" s="27"/>
      <c r="AC186"/>
    </row>
    <row r="187" spans="2:29">
      <c r="B187" s="27"/>
      <c r="C187" s="42"/>
      <c r="D187" s="31" t="str">
        <f t="shared" si="153"/>
        <v xml:space="preserve">EXEMPT </v>
      </c>
      <c r="E187" s="34" t="str">
        <f t="shared" si="154"/>
        <v/>
      </c>
      <c r="G187" s="34" t="str">
        <f t="shared" si="151"/>
        <v/>
      </c>
      <c r="H187" s="31" t="str">
        <f t="shared" si="152"/>
        <v>PAU FC</v>
      </c>
      <c r="I187"/>
      <c r="J187" s="27"/>
      <c r="K187" s="27"/>
      <c r="M187"/>
      <c r="Q187" s="27"/>
      <c r="S187"/>
      <c r="U187" s="27"/>
      <c r="W187" s="1"/>
      <c r="AA187" s="27"/>
      <c r="AC187"/>
    </row>
    <row r="188" spans="2:29">
      <c r="B188" s="27"/>
      <c r="C188" s="42"/>
      <c r="D188" s="31" t="str">
        <f t="shared" si="153"/>
        <v xml:space="preserve">STADE LAVALLOIS </v>
      </c>
      <c r="E188" s="34">
        <f t="shared" si="154"/>
        <v>2</v>
      </c>
      <c r="G188" s="34">
        <f t="shared" si="151"/>
        <v>0</v>
      </c>
      <c r="H188" s="31" t="str">
        <f t="shared" si="152"/>
        <v>USCL</v>
      </c>
      <c r="I188"/>
      <c r="J188" s="27"/>
      <c r="K188" s="27"/>
      <c r="M188"/>
      <c r="Q188" s="27"/>
      <c r="S188"/>
      <c r="U188" s="27"/>
      <c r="W188" s="1"/>
      <c r="AA188" s="27"/>
      <c r="AC188"/>
    </row>
    <row r="189" spans="2:29">
      <c r="B189" s="27"/>
      <c r="C189" s="42"/>
      <c r="D189" s="31" t="str">
        <f t="shared" si="153"/>
        <v xml:space="preserve">US AVRANCHES MSM </v>
      </c>
      <c r="E189" s="34">
        <f t="shared" si="154"/>
        <v>2</v>
      </c>
      <c r="G189" s="34">
        <f t="shared" si="151"/>
        <v>3</v>
      </c>
      <c r="H189" s="31" t="str">
        <f t="shared" si="152"/>
        <v>SO CHOLET</v>
      </c>
      <c r="I189"/>
      <c r="J189" s="27"/>
      <c r="K189" s="27"/>
      <c r="M189"/>
      <c r="Q189" s="27"/>
      <c r="S189"/>
      <c r="U189" s="27"/>
      <c r="W189" s="1"/>
      <c r="AA189" s="27"/>
      <c r="AC189"/>
    </row>
    <row r="190" spans="2:29">
      <c r="B190" s="27"/>
      <c r="C190" s="42"/>
      <c r="D190" s="31" t="str">
        <f t="shared" si="153"/>
        <v xml:space="preserve">US CONCARNEAU </v>
      </c>
      <c r="E190" s="34">
        <f t="shared" si="154"/>
        <v>1</v>
      </c>
      <c r="G190" s="34">
        <f t="shared" si="151"/>
        <v>1</v>
      </c>
      <c r="H190" s="31" t="str">
        <f t="shared" si="152"/>
        <v>ENTENTE SSG</v>
      </c>
      <c r="I190"/>
      <c r="J190" s="27"/>
      <c r="K190" s="27"/>
      <c r="M190"/>
      <c r="Q190" s="27"/>
      <c r="S190"/>
      <c r="U190" s="27"/>
      <c r="W190" s="1"/>
      <c r="AA190" s="27"/>
      <c r="AC190"/>
    </row>
    <row r="191" spans="2:29">
      <c r="B191" s="27"/>
      <c r="C191" s="42"/>
      <c r="D191" s="31" t="str">
        <f t="shared" si="153"/>
        <v xml:space="preserve">VENDÉE LES HERBIERS F. </v>
      </c>
      <c r="E191" s="34">
        <f t="shared" si="154"/>
        <v>2</v>
      </c>
      <c r="G191" s="34">
        <f t="shared" si="151"/>
        <v>3</v>
      </c>
      <c r="H191" s="31" t="str">
        <f t="shared" si="152"/>
        <v>RODEZ AVEYRON F.</v>
      </c>
      <c r="I191"/>
      <c r="J191" s="27"/>
      <c r="K191" s="27"/>
      <c r="M191"/>
      <c r="Q191" s="27"/>
      <c r="S191"/>
      <c r="U191" s="27"/>
      <c r="W191" s="1"/>
      <c r="AA191" s="27"/>
      <c r="AC191"/>
    </row>
    <row r="192" spans="2:29">
      <c r="B192" s="27"/>
      <c r="C192" s="42" t="s">
        <v>63</v>
      </c>
      <c r="D192" s="31" t="str">
        <f>D25</f>
        <v xml:space="preserve">ENTENTE SSG </v>
      </c>
      <c r="E192" s="34">
        <f>IF(E25&lt;&gt;"",E25,"")</f>
        <v>1</v>
      </c>
      <c r="G192" s="34">
        <f t="shared" ref="G192:G200" si="155">IF(G25&lt;&gt;"",G25,"")</f>
        <v>1</v>
      </c>
      <c r="H192" s="31" t="str">
        <f t="shared" ref="H192:H200" si="156">H25</f>
        <v>LYON DUCHÈRE AS</v>
      </c>
      <c r="I192"/>
      <c r="J192" s="27"/>
      <c r="K192" s="27"/>
      <c r="M192"/>
      <c r="Q192" s="27"/>
      <c r="S192"/>
      <c r="U192" s="27"/>
      <c r="W192" s="1"/>
      <c r="AA192" s="27"/>
      <c r="AC192"/>
    </row>
    <row r="193" spans="2:29">
      <c r="B193" s="27"/>
      <c r="C193" s="42"/>
      <c r="D193" s="31" t="str">
        <f t="shared" ref="D193" si="157">D26</f>
        <v xml:space="preserve">GS MARSEILLE CONSOLAT </v>
      </c>
      <c r="E193" s="34">
        <f t="shared" ref="E193" si="158">IF(E26&lt;&gt;"",E26,"")</f>
        <v>0</v>
      </c>
      <c r="G193" s="34">
        <f t="shared" si="155"/>
        <v>1</v>
      </c>
      <c r="H193" s="31" t="str">
        <f t="shared" si="156"/>
        <v>US AVRANCHES MSM</v>
      </c>
      <c r="I193"/>
      <c r="J193" s="27"/>
      <c r="K193" s="27"/>
      <c r="M193"/>
      <c r="Q193" s="27"/>
      <c r="S193"/>
      <c r="U193" s="27"/>
      <c r="W193" s="1"/>
      <c r="AA193" s="27"/>
      <c r="AC193"/>
    </row>
    <row r="194" spans="2:29">
      <c r="B194" s="27"/>
      <c r="C194" s="42"/>
      <c r="D194" s="31" t="str">
        <f t="shared" ref="D194" si="159">D27</f>
        <v xml:space="preserve">PAU FC </v>
      </c>
      <c r="E194" s="34">
        <f t="shared" ref="E194" si="160">IF(E27&lt;&gt;"",E27,"")</f>
        <v>0</v>
      </c>
      <c r="G194" s="34">
        <f t="shared" si="155"/>
        <v>0</v>
      </c>
      <c r="H194" s="31" t="str">
        <f t="shared" si="156"/>
        <v>GRENOBLE FOOT 38</v>
      </c>
      <c r="I194"/>
      <c r="J194" s="27"/>
      <c r="K194" s="27"/>
      <c r="M194"/>
      <c r="Q194" s="27"/>
      <c r="S194"/>
      <c r="U194" s="27"/>
      <c r="W194" s="1"/>
      <c r="AA194" s="27"/>
      <c r="AC194"/>
    </row>
    <row r="195" spans="2:29">
      <c r="B195" s="27"/>
      <c r="C195" s="42"/>
      <c r="D195" s="31" t="str">
        <f t="shared" ref="D195" si="161">D28</f>
        <v>RED STAR FC</v>
      </c>
      <c r="E195" s="34">
        <f t="shared" ref="E195" si="162">IF(E28&lt;&gt;"",E28,"")</f>
        <v>1</v>
      </c>
      <c r="G195" s="34">
        <f t="shared" si="155"/>
        <v>1</v>
      </c>
      <c r="H195" s="31" t="str">
        <f t="shared" si="156"/>
        <v>STADE LAVALLOIS</v>
      </c>
      <c r="I195"/>
      <c r="J195" s="27"/>
      <c r="K195" s="27"/>
      <c r="M195"/>
      <c r="Q195" s="27"/>
      <c r="S195"/>
      <c r="U195" s="27"/>
      <c r="W195" s="1"/>
      <c r="AA195" s="27"/>
      <c r="AC195"/>
    </row>
    <row r="196" spans="2:29">
      <c r="B196" s="27"/>
      <c r="C196" s="42"/>
      <c r="D196" s="31" t="str">
        <f t="shared" ref="D196" si="163">D29</f>
        <v xml:space="preserve">RODEZ AVEYRON F. </v>
      </c>
      <c r="E196" s="34">
        <f t="shared" ref="E196" si="164">IF(E29&lt;&gt;"",E29,"")</f>
        <v>0</v>
      </c>
      <c r="G196" s="34">
        <f t="shared" si="155"/>
        <v>0</v>
      </c>
      <c r="H196" s="31" t="str">
        <f t="shared" si="156"/>
        <v>US CONCARNEAU</v>
      </c>
      <c r="I196"/>
      <c r="J196" s="27"/>
      <c r="K196" s="27"/>
      <c r="M196"/>
      <c r="Q196" s="27"/>
      <c r="S196"/>
      <c r="U196" s="27"/>
      <c r="W196" s="1"/>
      <c r="AA196" s="27"/>
      <c r="AC196"/>
    </row>
    <row r="197" spans="2:29">
      <c r="B197" s="27"/>
      <c r="C197" s="42"/>
      <c r="D197" s="31" t="str">
        <f t="shared" ref="D197" si="165">D30</f>
        <v xml:space="preserve">SO CHOLET </v>
      </c>
      <c r="E197" s="34" t="str">
        <f t="shared" ref="E197" si="166">IF(E30&lt;&gt;"",E30,"")</f>
        <v/>
      </c>
      <c r="G197" s="34" t="str">
        <f t="shared" si="155"/>
        <v/>
      </c>
      <c r="H197" s="31" t="str">
        <f t="shared" si="156"/>
        <v>EXEMPT</v>
      </c>
      <c r="I197"/>
      <c r="J197" s="27"/>
      <c r="K197" s="27"/>
      <c r="M197"/>
      <c r="Q197" s="27"/>
      <c r="S197"/>
      <c r="U197" s="27"/>
      <c r="W197" s="1"/>
      <c r="AA197" s="27"/>
      <c r="AC197"/>
    </row>
    <row r="198" spans="2:29">
      <c r="B198" s="27"/>
      <c r="C198" s="42"/>
      <c r="D198" s="31" t="str">
        <f t="shared" ref="D198" si="167">D31</f>
        <v xml:space="preserve">US BOULOGNE CO </v>
      </c>
      <c r="E198" s="34">
        <f t="shared" ref="E198" si="168">IF(E31&lt;&gt;"",E31,"")</f>
        <v>1</v>
      </c>
      <c r="G198" s="34">
        <f t="shared" si="155"/>
        <v>2</v>
      </c>
      <c r="H198" s="31" t="str">
        <f t="shared" si="156"/>
        <v>VENDÉE LES HERBIERS F.</v>
      </c>
      <c r="I198"/>
      <c r="J198" s="27"/>
      <c r="K198" s="27"/>
      <c r="M198"/>
      <c r="Q198" s="27"/>
      <c r="S198"/>
      <c r="U198" s="27"/>
      <c r="W198" s="1"/>
      <c r="AA198" s="27"/>
      <c r="AC198"/>
    </row>
    <row r="199" spans="2:29">
      <c r="B199" s="27"/>
      <c r="C199" s="42"/>
      <c r="D199" s="31" t="str">
        <f t="shared" ref="D199" si="169">D32</f>
        <v xml:space="preserve">USCL </v>
      </c>
      <c r="E199" s="34">
        <f t="shared" ref="E199" si="170">IF(E32&lt;&gt;"",E32,"")</f>
        <v>0</v>
      </c>
      <c r="G199" s="34">
        <f t="shared" si="155"/>
        <v>1</v>
      </c>
      <c r="H199" s="31" t="str">
        <f t="shared" si="156"/>
        <v>AS BÉZIERS</v>
      </c>
      <c r="I199"/>
      <c r="J199" s="27"/>
      <c r="K199" s="27"/>
      <c r="M199"/>
      <c r="Q199" s="27"/>
      <c r="S199"/>
      <c r="U199" s="27"/>
      <c r="W199" s="1"/>
      <c r="AA199" s="27"/>
      <c r="AC199"/>
    </row>
    <row r="200" spans="2:29">
      <c r="B200" s="27"/>
      <c r="C200" s="42"/>
      <c r="D200" s="31" t="str">
        <f t="shared" ref="D200" si="171">D33</f>
        <v xml:space="preserve">USL DUNKERQUE </v>
      </c>
      <c r="E200" s="34">
        <f t="shared" ref="E200" si="172">IF(E33&lt;&gt;"",E33,"")</f>
        <v>1</v>
      </c>
      <c r="G200" s="34">
        <f t="shared" si="155"/>
        <v>1</v>
      </c>
      <c r="H200" s="31" t="str">
        <f t="shared" si="156"/>
        <v>FC CHAMBLY OISE</v>
      </c>
      <c r="I200"/>
      <c r="J200" s="27"/>
      <c r="K200" s="27"/>
      <c r="M200"/>
      <c r="Q200" s="27"/>
      <c r="S200"/>
      <c r="U200" s="27"/>
      <c r="W200" s="1"/>
      <c r="AA200" s="27"/>
      <c r="AC200"/>
    </row>
    <row r="201" spans="2:29">
      <c r="B201" s="27"/>
      <c r="C201" s="42" t="s">
        <v>64</v>
      </c>
      <c r="D201" s="31" t="str">
        <f>N25</f>
        <v xml:space="preserve">AS BÉZIERS </v>
      </c>
      <c r="E201" s="34">
        <f>IF(O25&lt;&gt;"",O25,"")</f>
        <v>1</v>
      </c>
      <c r="G201" s="34">
        <f t="shared" ref="G201:G209" si="173">IF(Q25&lt;&gt;"",Q25,"")</f>
        <v>0</v>
      </c>
      <c r="H201" s="31" t="str">
        <f t="shared" ref="H201:H209" si="174">R25</f>
        <v>RED STAR FC</v>
      </c>
      <c r="I201"/>
      <c r="J201" s="27"/>
      <c r="K201" s="27"/>
      <c r="M201"/>
      <c r="Q201" s="27"/>
      <c r="S201"/>
      <c r="U201" s="27"/>
      <c r="W201" s="1"/>
      <c r="AA201" s="27"/>
      <c r="AC201"/>
    </row>
    <row r="202" spans="2:29">
      <c r="B202" s="27"/>
      <c r="C202" s="42"/>
      <c r="D202" s="31" t="str">
        <f t="shared" ref="D202:D209" si="175">N26</f>
        <v xml:space="preserve">ENTENTE SSG </v>
      </c>
      <c r="E202" s="34">
        <f t="shared" ref="E202:E209" si="176">IF(O26&lt;&gt;"",O26,"")</f>
        <v>1</v>
      </c>
      <c r="G202" s="34">
        <f t="shared" si="173"/>
        <v>3</v>
      </c>
      <c r="H202" s="31" t="str">
        <f t="shared" si="174"/>
        <v>RODEZ AVEYRON F.</v>
      </c>
      <c r="I202"/>
      <c r="J202" s="27"/>
      <c r="K202" s="27"/>
      <c r="M202"/>
      <c r="Q202" s="27"/>
      <c r="S202"/>
      <c r="U202" s="27"/>
      <c r="W202" s="1"/>
      <c r="AA202" s="27"/>
      <c r="AC202"/>
    </row>
    <row r="203" spans="2:29">
      <c r="B203" s="27"/>
      <c r="C203" s="42"/>
      <c r="D203" s="31" t="str">
        <f t="shared" si="175"/>
        <v>FC CHAMBLY OISE</v>
      </c>
      <c r="E203" s="34">
        <f t="shared" si="176"/>
        <v>3</v>
      </c>
      <c r="G203" s="34">
        <f t="shared" si="173"/>
        <v>0</v>
      </c>
      <c r="H203" s="31" t="str">
        <f t="shared" si="174"/>
        <v>USCL</v>
      </c>
      <c r="I203"/>
      <c r="J203" s="27"/>
      <c r="K203" s="27"/>
      <c r="M203"/>
      <c r="Q203" s="27"/>
      <c r="S203"/>
      <c r="U203" s="27"/>
      <c r="W203" s="1"/>
      <c r="AA203" s="27"/>
      <c r="AC203"/>
    </row>
    <row r="204" spans="2:29">
      <c r="B204" s="27"/>
      <c r="C204" s="42"/>
      <c r="D204" s="31" t="str">
        <f t="shared" si="175"/>
        <v xml:space="preserve">GRENOBLE FOOT 38 </v>
      </c>
      <c r="E204" s="34">
        <f t="shared" si="176"/>
        <v>0</v>
      </c>
      <c r="G204" s="34">
        <f t="shared" si="173"/>
        <v>2</v>
      </c>
      <c r="H204" s="31" t="str">
        <f t="shared" si="174"/>
        <v>SO CHOLET</v>
      </c>
      <c r="I204"/>
      <c r="J204" s="27"/>
      <c r="K204" s="27"/>
      <c r="M204"/>
      <c r="Q204" s="27"/>
      <c r="S204"/>
      <c r="U204" s="27"/>
      <c r="W204" s="1"/>
      <c r="AA204" s="27"/>
      <c r="AC204"/>
    </row>
    <row r="205" spans="2:29">
      <c r="B205" s="27"/>
      <c r="C205" s="42"/>
      <c r="D205" s="31" t="str">
        <f t="shared" si="175"/>
        <v xml:space="preserve">LYON DUCHÈRE AS </v>
      </c>
      <c r="E205" s="34">
        <f t="shared" si="176"/>
        <v>1</v>
      </c>
      <c r="G205" s="34">
        <f t="shared" si="173"/>
        <v>0</v>
      </c>
      <c r="H205" s="31" t="str">
        <f t="shared" si="174"/>
        <v>US AVRANCHES MSM</v>
      </c>
      <c r="I205"/>
      <c r="J205" s="27"/>
      <c r="K205" s="27"/>
      <c r="M205"/>
      <c r="Q205" s="27"/>
      <c r="S205"/>
      <c r="U205" s="27"/>
      <c r="W205" s="1"/>
      <c r="AA205" s="27"/>
      <c r="AC205"/>
    </row>
    <row r="206" spans="2:29">
      <c r="B206" s="27"/>
      <c r="C206" s="42"/>
      <c r="D206" s="31" t="str">
        <f t="shared" si="175"/>
        <v xml:space="preserve">EXEMPT </v>
      </c>
      <c r="E206" s="34" t="str">
        <f t="shared" si="176"/>
        <v/>
      </c>
      <c r="G206" s="34" t="str">
        <f t="shared" si="173"/>
        <v/>
      </c>
      <c r="H206" s="31" t="str">
        <f t="shared" si="174"/>
        <v>GS MARSEILLE CONSOLAT</v>
      </c>
      <c r="I206"/>
      <c r="J206" s="27"/>
      <c r="K206" s="27"/>
      <c r="M206"/>
      <c r="Q206" s="27"/>
      <c r="S206"/>
      <c r="U206" s="27"/>
      <c r="W206" s="1"/>
      <c r="AA206" s="27"/>
      <c r="AC206"/>
    </row>
    <row r="207" spans="2:29">
      <c r="B207" s="27"/>
      <c r="C207" s="42"/>
      <c r="D207" s="31" t="str">
        <f t="shared" si="175"/>
        <v xml:space="preserve">STADE LAVALLOIS </v>
      </c>
      <c r="E207" s="34">
        <f t="shared" si="176"/>
        <v>2</v>
      </c>
      <c r="G207" s="34">
        <f t="shared" si="173"/>
        <v>0</v>
      </c>
      <c r="H207" s="31" t="str">
        <f t="shared" si="174"/>
        <v>PAU FC</v>
      </c>
      <c r="I207"/>
      <c r="J207" s="27"/>
      <c r="K207" s="27"/>
      <c r="M207"/>
      <c r="Q207" s="27"/>
      <c r="S207"/>
      <c r="U207" s="27"/>
      <c r="W207" s="1"/>
      <c r="AA207" s="27"/>
      <c r="AC207"/>
    </row>
    <row r="208" spans="2:29">
      <c r="B208" s="27"/>
      <c r="C208" s="42"/>
      <c r="D208" s="31" t="str">
        <f t="shared" si="175"/>
        <v xml:space="preserve">US CONCARNEAU </v>
      </c>
      <c r="E208" s="34">
        <f t="shared" si="176"/>
        <v>1</v>
      </c>
      <c r="G208" s="34">
        <f t="shared" si="173"/>
        <v>0</v>
      </c>
      <c r="H208" s="31" t="str">
        <f t="shared" si="174"/>
        <v>US BOULOGNE CO</v>
      </c>
      <c r="I208"/>
      <c r="J208" s="27"/>
      <c r="K208" s="27"/>
      <c r="M208"/>
      <c r="Q208" s="27"/>
      <c r="S208"/>
      <c r="U208" s="27"/>
      <c r="W208" s="1"/>
      <c r="AA208" s="27"/>
      <c r="AC208"/>
    </row>
    <row r="209" spans="2:29">
      <c r="B209" s="27"/>
      <c r="C209" s="42"/>
      <c r="D209" s="31" t="str">
        <f t="shared" si="175"/>
        <v xml:space="preserve">VENDÉE LES HERBIERS F. </v>
      </c>
      <c r="E209" s="34">
        <f t="shared" si="176"/>
        <v>1</v>
      </c>
      <c r="G209" s="34">
        <f t="shared" si="173"/>
        <v>1</v>
      </c>
      <c r="H209" s="31" t="str">
        <f t="shared" si="174"/>
        <v>USL DUNKERQUE</v>
      </c>
      <c r="I209"/>
      <c r="J209" s="27"/>
      <c r="K209" s="27"/>
      <c r="M209"/>
      <c r="Q209" s="27"/>
      <c r="S209"/>
      <c r="U209" s="27"/>
      <c r="W209" s="1"/>
      <c r="AA209" s="27"/>
      <c r="AC209"/>
    </row>
    <row r="210" spans="2:29">
      <c r="B210" s="27"/>
      <c r="C210" s="42" t="s">
        <v>65</v>
      </c>
      <c r="D210" s="31" t="str">
        <f>X25</f>
        <v xml:space="preserve">GS MARSEILLE CONSOLAT </v>
      </c>
      <c r="E210" s="34">
        <f>IF(Y25&lt;&gt;"",Y25,"")</f>
        <v>1</v>
      </c>
      <c r="G210" s="34">
        <f t="shared" ref="G210:G218" si="177">IF(AA25&lt;&gt;"",AA25,"")</f>
        <v>2</v>
      </c>
      <c r="H210" s="31" t="str">
        <f t="shared" ref="H210:H218" si="178">AB25</f>
        <v>GRENOBLE FOOT 38</v>
      </c>
      <c r="I210"/>
      <c r="J210" s="27"/>
      <c r="K210" s="27"/>
      <c r="M210"/>
      <c r="Q210" s="27"/>
      <c r="S210"/>
      <c r="U210" s="27"/>
      <c r="W210" s="1"/>
      <c r="AA210" s="27"/>
      <c r="AC210"/>
    </row>
    <row r="211" spans="2:29">
      <c r="B211" s="27"/>
      <c r="C211" s="42"/>
      <c r="D211" s="31" t="str">
        <f t="shared" ref="D211:D218" si="179">X26</f>
        <v xml:space="preserve">PAU FC </v>
      </c>
      <c r="E211" s="34">
        <f t="shared" ref="E211:E218" si="180">IF(Y26&lt;&gt;"",Y26,"")</f>
        <v>2</v>
      </c>
      <c r="G211" s="34">
        <f t="shared" si="177"/>
        <v>2</v>
      </c>
      <c r="H211" s="31" t="str">
        <f t="shared" si="178"/>
        <v>AS BÉZIERS</v>
      </c>
      <c r="I211"/>
      <c r="J211" s="27"/>
      <c r="K211" s="27"/>
      <c r="M211"/>
      <c r="Q211" s="27"/>
      <c r="S211"/>
      <c r="U211" s="27"/>
      <c r="W211" s="1"/>
      <c r="AA211" s="27"/>
      <c r="AC211"/>
    </row>
    <row r="212" spans="2:29">
      <c r="B212" s="27"/>
      <c r="C212" s="42"/>
      <c r="D212" s="31" t="str">
        <f t="shared" si="179"/>
        <v>RED STAR FC</v>
      </c>
      <c r="E212" s="34">
        <f t="shared" si="180"/>
        <v>2</v>
      </c>
      <c r="G212" s="34">
        <f t="shared" si="177"/>
        <v>0</v>
      </c>
      <c r="H212" s="31" t="str">
        <f t="shared" si="178"/>
        <v>FC CHAMBLY OISE</v>
      </c>
      <c r="I212"/>
      <c r="J212" s="27"/>
      <c r="K212" s="27"/>
      <c r="M212"/>
      <c r="Q212" s="27"/>
      <c r="S212"/>
      <c r="U212" s="27"/>
      <c r="W212" s="1"/>
      <c r="AA212" s="27"/>
      <c r="AC212"/>
    </row>
    <row r="213" spans="2:29">
      <c r="B213" s="27"/>
      <c r="C213" s="42"/>
      <c r="D213" s="31" t="str">
        <f t="shared" si="179"/>
        <v xml:space="preserve">RODEZ AVEYRON F. </v>
      </c>
      <c r="E213" s="34">
        <f t="shared" si="180"/>
        <v>2</v>
      </c>
      <c r="G213" s="34">
        <f t="shared" si="177"/>
        <v>0</v>
      </c>
      <c r="H213" s="31" t="str">
        <f t="shared" si="178"/>
        <v xml:space="preserve">LYON DUCHÈRE AS </v>
      </c>
      <c r="I213"/>
      <c r="J213" s="27"/>
      <c r="K213" s="27"/>
      <c r="M213"/>
      <c r="Q213" s="27"/>
      <c r="S213"/>
      <c r="U213" s="27"/>
      <c r="W213" s="1"/>
      <c r="AA213" s="27"/>
      <c r="AC213"/>
    </row>
    <row r="214" spans="2:29">
      <c r="B214" s="27"/>
      <c r="C214" s="42"/>
      <c r="D214" s="31" t="str">
        <f t="shared" si="179"/>
        <v xml:space="preserve">SO CHOLET </v>
      </c>
      <c r="E214" s="34">
        <f t="shared" si="180"/>
        <v>2</v>
      </c>
      <c r="G214" s="34">
        <f t="shared" si="177"/>
        <v>2</v>
      </c>
      <c r="H214" s="31" t="str">
        <f t="shared" si="178"/>
        <v>STADE LAVALLOIS</v>
      </c>
      <c r="I214"/>
      <c r="J214" s="27"/>
      <c r="K214" s="27"/>
      <c r="M214"/>
      <c r="Q214" s="27"/>
      <c r="S214"/>
      <c r="U214" s="27"/>
      <c r="W214" s="1"/>
      <c r="AA214" s="27"/>
      <c r="AC214"/>
    </row>
    <row r="215" spans="2:29">
      <c r="B215" s="27"/>
      <c r="C215" s="42"/>
      <c r="D215" s="31" t="str">
        <f t="shared" si="179"/>
        <v xml:space="preserve">US AVRANCHES MSM </v>
      </c>
      <c r="E215" s="34" t="str">
        <f t="shared" si="180"/>
        <v/>
      </c>
      <c r="G215" s="34" t="str">
        <f t="shared" si="177"/>
        <v/>
      </c>
      <c r="H215" s="31" t="str">
        <f t="shared" si="178"/>
        <v>EXEMPT</v>
      </c>
      <c r="I215"/>
      <c r="J215" s="27"/>
      <c r="K215" s="27"/>
      <c r="M215"/>
      <c r="Q215" s="27"/>
      <c r="S215"/>
      <c r="U215" s="27"/>
      <c r="W215" s="1"/>
      <c r="AA215" s="27"/>
      <c r="AC215"/>
    </row>
    <row r="216" spans="2:29">
      <c r="B216" s="27"/>
      <c r="C216" s="42"/>
      <c r="D216" s="31" t="str">
        <f t="shared" si="179"/>
        <v xml:space="preserve">US BOULOGNE CO </v>
      </c>
      <c r="E216" s="34">
        <f t="shared" si="180"/>
        <v>2</v>
      </c>
      <c r="G216" s="34">
        <f t="shared" si="177"/>
        <v>2</v>
      </c>
      <c r="H216" s="31" t="str">
        <f t="shared" si="178"/>
        <v>ENTENTE SSG</v>
      </c>
      <c r="I216"/>
      <c r="J216" s="27"/>
      <c r="K216" s="27"/>
      <c r="M216"/>
      <c r="Q216" s="27"/>
      <c r="S216"/>
      <c r="U216" s="27"/>
      <c r="W216" s="1"/>
      <c r="AA216" s="27"/>
      <c r="AC216"/>
    </row>
    <row r="217" spans="2:29">
      <c r="B217" s="27"/>
      <c r="C217" s="42"/>
      <c r="D217" s="31" t="str">
        <f t="shared" si="179"/>
        <v xml:space="preserve">USCL </v>
      </c>
      <c r="E217" s="34">
        <f t="shared" si="180"/>
        <v>3</v>
      </c>
      <c r="G217" s="34">
        <f t="shared" si="177"/>
        <v>1</v>
      </c>
      <c r="H217" s="31" t="str">
        <f t="shared" si="178"/>
        <v>VENDÉE LES HERBIERS F.</v>
      </c>
      <c r="I217"/>
      <c r="J217" s="27"/>
      <c r="K217" s="27"/>
      <c r="M217"/>
      <c r="Q217" s="27"/>
      <c r="S217"/>
      <c r="U217" s="27"/>
      <c r="W217" s="1"/>
      <c r="AA217" s="27"/>
      <c r="AC217"/>
    </row>
    <row r="218" spans="2:29">
      <c r="B218" s="27"/>
      <c r="C218" s="42"/>
      <c r="D218" s="31" t="str">
        <f t="shared" si="179"/>
        <v xml:space="preserve">USL DUNKERQUE </v>
      </c>
      <c r="E218" s="34">
        <f t="shared" si="180"/>
        <v>2</v>
      </c>
      <c r="G218" s="34">
        <f t="shared" si="177"/>
        <v>0</v>
      </c>
      <c r="H218" s="31" t="str">
        <f t="shared" si="178"/>
        <v>US CONCARNEAU</v>
      </c>
      <c r="I218"/>
      <c r="J218" s="27"/>
      <c r="K218" s="27"/>
      <c r="M218"/>
      <c r="Q218" s="27"/>
      <c r="S218"/>
      <c r="U218" s="27"/>
      <c r="W218" s="1"/>
      <c r="AA218" s="27"/>
      <c r="AC218"/>
    </row>
    <row r="219" spans="2:29">
      <c r="B219" s="27"/>
      <c r="C219" s="42" t="s">
        <v>66</v>
      </c>
      <c r="D219" s="31" t="str">
        <f>D35</f>
        <v xml:space="preserve">AS BÉZIERS </v>
      </c>
      <c r="E219" s="34">
        <f>IF(E35&lt;&gt;"",E35,"")</f>
        <v>1</v>
      </c>
      <c r="G219" s="34">
        <f t="shared" ref="G219:G227" si="181">IF(G35&lt;&gt;"",G35,"")</f>
        <v>3</v>
      </c>
      <c r="H219" s="31" t="str">
        <f t="shared" ref="H219:H227" si="182">H35</f>
        <v>SO CHOLET</v>
      </c>
      <c r="I219"/>
      <c r="J219" s="27"/>
      <c r="K219" s="27"/>
      <c r="M219"/>
      <c r="Q219" s="27"/>
      <c r="S219"/>
      <c r="U219" s="27"/>
      <c r="W219" s="1"/>
      <c r="AA219" s="27"/>
      <c r="AC219"/>
    </row>
    <row r="220" spans="2:29">
      <c r="B220" s="27"/>
      <c r="C220" s="42"/>
      <c r="D220" s="31" t="str">
        <f t="shared" ref="D220" si="183">D36</f>
        <v xml:space="preserve">ENTENTE SSG </v>
      </c>
      <c r="E220" s="34">
        <f t="shared" ref="E220" si="184">IF(E36&lt;&gt;"",E36,"")</f>
        <v>0</v>
      </c>
      <c r="G220" s="34">
        <f t="shared" si="181"/>
        <v>2</v>
      </c>
      <c r="H220" s="31" t="str">
        <f t="shared" si="182"/>
        <v>USL DUNKERQUE</v>
      </c>
      <c r="I220"/>
      <c r="J220" s="27"/>
      <c r="K220" s="27"/>
      <c r="M220"/>
      <c r="Q220" s="27"/>
      <c r="S220"/>
      <c r="U220" s="27"/>
      <c r="W220" s="1"/>
      <c r="AA220" s="27"/>
      <c r="AC220"/>
    </row>
    <row r="221" spans="2:29">
      <c r="B221" s="27"/>
      <c r="C221" s="42"/>
      <c r="D221" s="31" t="str">
        <f t="shared" ref="D221" si="185">D37</f>
        <v>FC CHAMBLY OISE</v>
      </c>
      <c r="E221" s="34">
        <f t="shared" ref="E221" si="186">IF(E37&lt;&gt;"",E37,"")</f>
        <v>2</v>
      </c>
      <c r="G221" s="34">
        <f t="shared" si="181"/>
        <v>2</v>
      </c>
      <c r="H221" s="31" t="str">
        <f t="shared" si="182"/>
        <v>PAU FC</v>
      </c>
      <c r="I221"/>
      <c r="J221" s="27"/>
      <c r="K221" s="27"/>
      <c r="M221"/>
      <c r="Q221" s="27"/>
      <c r="S221"/>
      <c r="U221" s="27"/>
      <c r="W221" s="1"/>
      <c r="AA221" s="27"/>
      <c r="AC221"/>
    </row>
    <row r="222" spans="2:29">
      <c r="B222" s="27"/>
      <c r="C222" s="42"/>
      <c r="D222" s="31" t="str">
        <f t="shared" ref="D222" si="187">D38</f>
        <v xml:space="preserve">GRENOBLE FOOT 38 </v>
      </c>
      <c r="E222" s="34">
        <f t="shared" ref="E222" si="188">IF(E38&lt;&gt;"",E38,"")</f>
        <v>3</v>
      </c>
      <c r="G222" s="34">
        <f t="shared" si="181"/>
        <v>1</v>
      </c>
      <c r="H222" s="31" t="str">
        <f t="shared" si="182"/>
        <v>US AVRANCHES MSM</v>
      </c>
      <c r="I222"/>
      <c r="J222" s="27"/>
      <c r="K222" s="27"/>
      <c r="M222"/>
      <c r="Q222" s="27"/>
      <c r="S222"/>
      <c r="U222" s="27"/>
      <c r="W222" s="1"/>
      <c r="AA222" s="27"/>
      <c r="AC222"/>
    </row>
    <row r="223" spans="2:29">
      <c r="B223" s="27"/>
      <c r="C223" s="42"/>
      <c r="D223" s="31" t="str">
        <f t="shared" ref="D223" si="189">D39</f>
        <v xml:space="preserve">LYON DUCHÈRE AS </v>
      </c>
      <c r="E223" s="34" t="str">
        <f t="shared" ref="E223" si="190">IF(E39&lt;&gt;"",E39,"")</f>
        <v/>
      </c>
      <c r="G223" s="34" t="str">
        <f t="shared" si="181"/>
        <v/>
      </c>
      <c r="H223" s="31" t="str">
        <f t="shared" si="182"/>
        <v>EXEMPT</v>
      </c>
      <c r="I223"/>
      <c r="J223" s="27"/>
      <c r="K223" s="27"/>
      <c r="M223"/>
      <c r="Q223" s="27"/>
      <c r="S223"/>
      <c r="U223" s="27"/>
      <c r="W223" s="1"/>
      <c r="AA223" s="27"/>
      <c r="AC223"/>
    </row>
    <row r="224" spans="2:29">
      <c r="B224" s="27"/>
      <c r="C224" s="42"/>
      <c r="D224" s="31" t="str">
        <f t="shared" ref="D224" si="191">D40</f>
        <v xml:space="preserve">RODEZ AVEYRON F. </v>
      </c>
      <c r="E224" s="34">
        <f t="shared" ref="E224" si="192">IF(E40&lt;&gt;"",E40,"")</f>
        <v>2</v>
      </c>
      <c r="G224" s="34">
        <f t="shared" si="181"/>
        <v>2</v>
      </c>
      <c r="H224" s="31" t="str">
        <f t="shared" si="182"/>
        <v>US BOULOGNE CO</v>
      </c>
      <c r="I224"/>
      <c r="J224" s="27"/>
      <c r="K224" s="27"/>
      <c r="M224"/>
      <c r="Q224" s="27"/>
      <c r="S224"/>
      <c r="U224" s="27"/>
      <c r="W224" s="1"/>
      <c r="AA224" s="27"/>
      <c r="AC224"/>
    </row>
    <row r="225" spans="2:29">
      <c r="B225" s="27"/>
      <c r="C225" s="42"/>
      <c r="D225" s="31" t="str">
        <f t="shared" ref="D225" si="193">D41</f>
        <v xml:space="preserve">STADE LAVALLOIS </v>
      </c>
      <c r="E225" s="34">
        <f t="shared" ref="E225" si="194">IF(E41&lt;&gt;"",E41,"")</f>
        <v>1</v>
      </c>
      <c r="G225" s="34">
        <f t="shared" si="181"/>
        <v>1</v>
      </c>
      <c r="H225" s="31" t="str">
        <f t="shared" si="182"/>
        <v>GS MARSEILLE CONSOLAT</v>
      </c>
      <c r="I225"/>
      <c r="J225" s="27"/>
      <c r="K225" s="27"/>
      <c r="M225"/>
      <c r="Q225" s="27"/>
      <c r="S225"/>
      <c r="U225" s="27"/>
      <c r="W225" s="1"/>
      <c r="AA225" s="27"/>
      <c r="AC225"/>
    </row>
    <row r="226" spans="2:29">
      <c r="B226" s="27"/>
      <c r="C226" s="42"/>
      <c r="D226" s="31" t="str">
        <f t="shared" ref="D226" si="195">D42</f>
        <v xml:space="preserve">US CONCARNEAU </v>
      </c>
      <c r="E226" s="34">
        <f t="shared" ref="E226" si="196">IF(E42&lt;&gt;"",E42,"")</f>
        <v>1</v>
      </c>
      <c r="G226" s="34">
        <f t="shared" si="181"/>
        <v>1</v>
      </c>
      <c r="H226" s="31" t="str">
        <f t="shared" si="182"/>
        <v>USCL</v>
      </c>
      <c r="I226"/>
      <c r="J226" s="27"/>
      <c r="K226" s="27"/>
      <c r="M226"/>
      <c r="Q226" s="27"/>
      <c r="S226"/>
      <c r="U226" s="27"/>
      <c r="W226" s="1"/>
      <c r="AA226" s="27"/>
      <c r="AC226"/>
    </row>
    <row r="227" spans="2:29">
      <c r="B227" s="27"/>
      <c r="C227" s="42"/>
      <c r="D227" s="31" t="str">
        <f t="shared" ref="D227" si="197">D43</f>
        <v xml:space="preserve">VENDÉE LES HERBIERS F. </v>
      </c>
      <c r="E227" s="34">
        <f t="shared" ref="E227" si="198">IF(E43&lt;&gt;"",E43,"")</f>
        <v>0</v>
      </c>
      <c r="G227" s="34">
        <f t="shared" si="181"/>
        <v>0</v>
      </c>
      <c r="H227" s="31" t="str">
        <f t="shared" si="182"/>
        <v>RED STAR FC</v>
      </c>
      <c r="I227"/>
      <c r="J227" s="27"/>
      <c r="K227" s="27"/>
      <c r="M227"/>
      <c r="Q227" s="27"/>
      <c r="S227"/>
      <c r="U227" s="27"/>
      <c r="W227" s="1"/>
      <c r="AA227" s="27"/>
      <c r="AC227"/>
    </row>
    <row r="228" spans="2:29">
      <c r="B228" s="27"/>
      <c r="C228" s="42" t="s">
        <v>67</v>
      </c>
      <c r="D228" s="31" t="str">
        <f>N35</f>
        <v xml:space="preserve">GS MARSEILLE CONSOLAT </v>
      </c>
      <c r="E228" s="34">
        <f>IF(O35&lt;&gt;"",O35,"")</f>
        <v>1</v>
      </c>
      <c r="G228" s="34">
        <f t="shared" ref="G228:G236" si="199">IF(Q35&lt;&gt;"",Q35,"")</f>
        <v>0</v>
      </c>
      <c r="H228" s="31" t="str">
        <f t="shared" ref="H228:H236" si="200">R35</f>
        <v>AS BÉZIERS</v>
      </c>
      <c r="I228"/>
      <c r="J228" s="27"/>
      <c r="K228" s="27"/>
      <c r="M228"/>
      <c r="Q228" s="27"/>
      <c r="S228"/>
      <c r="U228" s="27"/>
      <c r="W228" s="1"/>
      <c r="AA228" s="27"/>
      <c r="AC228"/>
    </row>
    <row r="229" spans="2:29">
      <c r="B229" s="27"/>
      <c r="C229" s="42"/>
      <c r="D229" s="31" t="str">
        <f t="shared" ref="D229:D236" si="201">N36</f>
        <v xml:space="preserve">EXEMPT </v>
      </c>
      <c r="E229" s="34" t="str">
        <f t="shared" ref="E229:E236" si="202">IF(O36&lt;&gt;"",O36,"")</f>
        <v/>
      </c>
      <c r="G229" s="34" t="str">
        <f t="shared" si="199"/>
        <v/>
      </c>
      <c r="H229" s="31" t="str">
        <f t="shared" si="200"/>
        <v>GRENOBLE FOOT 38</v>
      </c>
      <c r="I229"/>
      <c r="J229" s="27"/>
      <c r="K229" s="27"/>
      <c r="M229"/>
      <c r="Q229" s="27"/>
      <c r="S229"/>
      <c r="U229" s="27"/>
      <c r="W229" s="1"/>
      <c r="AA229" s="27"/>
      <c r="AC229"/>
    </row>
    <row r="230" spans="2:29">
      <c r="B230" s="27"/>
      <c r="C230" s="42"/>
      <c r="D230" s="31" t="str">
        <f t="shared" si="201"/>
        <v xml:space="preserve">PAU FC </v>
      </c>
      <c r="E230" s="34">
        <f t="shared" si="202"/>
        <v>4</v>
      </c>
      <c r="G230" s="34">
        <f t="shared" si="199"/>
        <v>0</v>
      </c>
      <c r="H230" s="31" t="str">
        <f t="shared" si="200"/>
        <v>VENDÉE LES HERBIERS F.</v>
      </c>
      <c r="I230"/>
      <c r="J230" s="27"/>
      <c r="K230" s="27"/>
      <c r="M230"/>
      <c r="Q230" s="27"/>
      <c r="S230"/>
      <c r="U230" s="27"/>
      <c r="W230" s="1"/>
      <c r="AA230" s="27"/>
      <c r="AC230"/>
    </row>
    <row r="231" spans="2:29">
      <c r="B231" s="27"/>
      <c r="C231" s="42"/>
      <c r="D231" s="31" t="str">
        <f t="shared" si="201"/>
        <v>RED STAR FC</v>
      </c>
      <c r="E231" s="34">
        <f t="shared" si="202"/>
        <v>3</v>
      </c>
      <c r="G231" s="34">
        <f t="shared" si="199"/>
        <v>1</v>
      </c>
      <c r="H231" s="31" t="str">
        <f t="shared" si="200"/>
        <v>US CONCARNEAU</v>
      </c>
      <c r="I231"/>
      <c r="J231" s="27"/>
      <c r="K231" s="27"/>
      <c r="M231"/>
      <c r="Q231" s="27"/>
      <c r="S231"/>
      <c r="U231" s="27"/>
      <c r="W231" s="1"/>
      <c r="AA231" s="27"/>
      <c r="AC231"/>
    </row>
    <row r="232" spans="2:29">
      <c r="B232" s="27"/>
      <c r="C232" s="42"/>
      <c r="D232" s="31" t="str">
        <f t="shared" si="201"/>
        <v xml:space="preserve">SO CHOLET </v>
      </c>
      <c r="E232" s="34">
        <f t="shared" si="202"/>
        <v>4</v>
      </c>
      <c r="G232" s="34">
        <f t="shared" si="199"/>
        <v>2</v>
      </c>
      <c r="H232" s="31" t="str">
        <f t="shared" si="200"/>
        <v>FC CHAMBLY OISE</v>
      </c>
      <c r="I232"/>
      <c r="J232" s="27"/>
      <c r="K232" s="27"/>
      <c r="M232"/>
      <c r="Q232" s="27"/>
      <c r="S232"/>
      <c r="U232" s="27"/>
      <c r="W232" s="1"/>
      <c r="AA232" s="27"/>
      <c r="AC232"/>
    </row>
    <row r="233" spans="2:29">
      <c r="B233" s="27"/>
      <c r="C233" s="42"/>
      <c r="D233" s="31" t="str">
        <f t="shared" si="201"/>
        <v xml:space="preserve">US AVRANCHES MSM </v>
      </c>
      <c r="E233" s="34">
        <f t="shared" si="202"/>
        <v>2</v>
      </c>
      <c r="G233" s="34">
        <f t="shared" si="199"/>
        <v>1</v>
      </c>
      <c r="H233" s="31" t="str">
        <f t="shared" si="200"/>
        <v>STADE LAVALLOIS</v>
      </c>
      <c r="I233"/>
      <c r="J233" s="27"/>
      <c r="K233" s="27"/>
      <c r="M233"/>
      <c r="Q233" s="27"/>
      <c r="S233"/>
      <c r="U233" s="27"/>
      <c r="W233" s="1"/>
      <c r="AA233" s="27"/>
      <c r="AC233"/>
    </row>
    <row r="234" spans="2:29">
      <c r="B234" s="27"/>
      <c r="C234" s="42"/>
      <c r="D234" s="31" t="str">
        <f t="shared" si="201"/>
        <v xml:space="preserve">US BOULOGNE CO </v>
      </c>
      <c r="E234" s="34">
        <f t="shared" si="202"/>
        <v>1</v>
      </c>
      <c r="G234" s="34">
        <f t="shared" si="199"/>
        <v>0</v>
      </c>
      <c r="H234" s="31" t="str">
        <f t="shared" si="200"/>
        <v>LYON DUCHÈRE AS</v>
      </c>
      <c r="I234"/>
      <c r="J234" s="27"/>
      <c r="K234" s="27"/>
      <c r="M234"/>
      <c r="Q234" s="27"/>
      <c r="S234"/>
      <c r="U234" s="27"/>
      <c r="W234" s="1"/>
      <c r="AA234" s="27"/>
      <c r="AC234"/>
    </row>
    <row r="235" spans="2:29">
      <c r="B235" s="27"/>
      <c r="C235" s="42"/>
      <c r="D235" s="31" t="str">
        <f t="shared" si="201"/>
        <v xml:space="preserve">USCL </v>
      </c>
      <c r="E235" s="34">
        <f t="shared" si="202"/>
        <v>1</v>
      </c>
      <c r="G235" s="34">
        <f t="shared" si="199"/>
        <v>1</v>
      </c>
      <c r="H235" s="31" t="str">
        <f t="shared" si="200"/>
        <v>ENTENTE SSG</v>
      </c>
      <c r="I235"/>
      <c r="J235" s="27"/>
      <c r="K235" s="27"/>
      <c r="M235"/>
      <c r="Q235" s="27"/>
      <c r="S235"/>
      <c r="U235" s="27"/>
      <c r="W235" s="1"/>
      <c r="AA235" s="27"/>
      <c r="AC235"/>
    </row>
    <row r="236" spans="2:29">
      <c r="B236" s="27"/>
      <c r="C236" s="42"/>
      <c r="D236" s="31" t="str">
        <f t="shared" si="201"/>
        <v xml:space="preserve">USL DUNKERQUE </v>
      </c>
      <c r="E236" s="34">
        <f t="shared" si="202"/>
        <v>1</v>
      </c>
      <c r="G236" s="34">
        <f t="shared" si="199"/>
        <v>3</v>
      </c>
      <c r="H236" s="31" t="str">
        <f t="shared" si="200"/>
        <v>RODEZ AVEYRON F.</v>
      </c>
      <c r="I236"/>
      <c r="J236" s="27"/>
      <c r="K236" s="27"/>
      <c r="M236"/>
      <c r="Q236" s="27"/>
      <c r="S236"/>
      <c r="U236" s="27"/>
      <c r="W236" s="1"/>
      <c r="AA236" s="27"/>
      <c r="AC236"/>
    </row>
    <row r="237" spans="2:29">
      <c r="B237" s="27"/>
      <c r="C237" s="42" t="s">
        <v>68</v>
      </c>
      <c r="D237" s="31" t="str">
        <f>X35</f>
        <v xml:space="preserve">AS BÉZIERS </v>
      </c>
      <c r="E237" s="34">
        <f>IF(Y35&lt;&gt;"",Y35,"")</f>
        <v>2</v>
      </c>
      <c r="G237" s="34">
        <f t="shared" ref="G237:G245" si="203">IF(AA35&lt;&gt;"",AA35,"")</f>
        <v>2</v>
      </c>
      <c r="H237" s="31" t="str">
        <f t="shared" ref="H237:H245" si="204">AB35</f>
        <v>US AVRANCHES MSM</v>
      </c>
      <c r="I237"/>
      <c r="J237" s="27"/>
      <c r="K237" s="27"/>
      <c r="M237"/>
      <c r="Q237" s="27"/>
      <c r="S237"/>
      <c r="U237" s="27"/>
      <c r="W237" s="1"/>
      <c r="AA237" s="27"/>
      <c r="AC237"/>
    </row>
    <row r="238" spans="2:29">
      <c r="B238" s="27"/>
      <c r="C238" s="42"/>
      <c r="D238" s="31" t="str">
        <f t="shared" ref="D238:D245" si="205">X36</f>
        <v xml:space="preserve">ENTENTE SSG </v>
      </c>
      <c r="E238" s="34">
        <f t="shared" ref="E238:E245" si="206">IF(Y36&lt;&gt;"",Y36,"")</f>
        <v>1</v>
      </c>
      <c r="G238" s="34">
        <f t="shared" si="203"/>
        <v>1</v>
      </c>
      <c r="H238" s="31" t="str">
        <f t="shared" si="204"/>
        <v>RED STAR FC</v>
      </c>
      <c r="I238"/>
      <c r="J238" s="27"/>
      <c r="K238" s="27"/>
      <c r="M238"/>
      <c r="Q238" s="27"/>
      <c r="S238"/>
      <c r="U238" s="27"/>
      <c r="W238" s="1"/>
      <c r="AA238" s="27"/>
      <c r="AC238"/>
    </row>
    <row r="239" spans="2:29">
      <c r="B239" s="27"/>
      <c r="C239" s="42"/>
      <c r="D239" s="31" t="str">
        <f t="shared" si="205"/>
        <v>FC CHAMBLY OISE</v>
      </c>
      <c r="E239" s="34">
        <f t="shared" si="206"/>
        <v>3</v>
      </c>
      <c r="G239" s="34">
        <f t="shared" si="203"/>
        <v>0</v>
      </c>
      <c r="H239" s="31" t="str">
        <f t="shared" si="204"/>
        <v>GS MARSEILLE CONSOLAT</v>
      </c>
      <c r="I239"/>
      <c r="J239" s="27"/>
      <c r="K239" s="27"/>
      <c r="M239"/>
      <c r="Q239" s="27"/>
      <c r="S239"/>
      <c r="U239" s="27"/>
      <c r="W239" s="1"/>
      <c r="AA239" s="27"/>
      <c r="AC239"/>
    </row>
    <row r="240" spans="2:29">
      <c r="B240" s="27"/>
      <c r="C240" s="42"/>
      <c r="D240" s="31" t="str">
        <f t="shared" si="205"/>
        <v xml:space="preserve">LYON DUCHÈRE AS </v>
      </c>
      <c r="E240" s="34">
        <f t="shared" si="206"/>
        <v>2</v>
      </c>
      <c r="G240" s="34">
        <f t="shared" si="203"/>
        <v>4</v>
      </c>
      <c r="H240" s="31" t="str">
        <f t="shared" si="204"/>
        <v>GRENOBLE FOOT 38</v>
      </c>
      <c r="I240"/>
      <c r="J240" s="27"/>
      <c r="K240" s="27"/>
      <c r="M240"/>
      <c r="Q240" s="27"/>
      <c r="S240"/>
      <c r="U240" s="27"/>
      <c r="W240" s="1"/>
      <c r="AA240" s="27"/>
      <c r="AC240"/>
    </row>
    <row r="241" spans="2:29">
      <c r="B241" s="27"/>
      <c r="C241" s="42"/>
      <c r="D241" s="31" t="str">
        <f t="shared" si="205"/>
        <v xml:space="preserve">RODEZ AVEYRON F. </v>
      </c>
      <c r="E241" s="34">
        <f t="shared" si="206"/>
        <v>2</v>
      </c>
      <c r="G241" s="34">
        <f t="shared" si="203"/>
        <v>0</v>
      </c>
      <c r="H241" s="31" t="str">
        <f t="shared" si="204"/>
        <v>USCL</v>
      </c>
      <c r="I241"/>
      <c r="J241" s="27"/>
      <c r="K241" s="27"/>
      <c r="M241"/>
      <c r="Q241" s="27"/>
      <c r="S241"/>
      <c r="U241" s="27"/>
      <c r="W241" s="1"/>
      <c r="AA241" s="27"/>
      <c r="AC241"/>
    </row>
    <row r="242" spans="2:29">
      <c r="B242" s="27"/>
      <c r="C242" s="42"/>
      <c r="D242" s="31" t="str">
        <f t="shared" si="205"/>
        <v xml:space="preserve">STADE LAVALLOIS </v>
      </c>
      <c r="E242" s="34" t="str">
        <f t="shared" si="206"/>
        <v/>
      </c>
      <c r="G242" s="34" t="str">
        <f t="shared" si="203"/>
        <v/>
      </c>
      <c r="H242" s="31" t="str">
        <f t="shared" si="204"/>
        <v>EXEMPT</v>
      </c>
      <c r="I242"/>
      <c r="J242" s="27"/>
      <c r="K242" s="27"/>
      <c r="M242"/>
      <c r="Q242" s="27"/>
      <c r="S242"/>
      <c r="U242" s="27"/>
      <c r="W242" s="1"/>
      <c r="AA242" s="27"/>
      <c r="AC242"/>
    </row>
    <row r="243" spans="2:29">
      <c r="B243" s="27"/>
      <c r="C243" s="42"/>
      <c r="D243" s="31" t="str">
        <f t="shared" si="205"/>
        <v xml:space="preserve">US BOULOGNE CO </v>
      </c>
      <c r="E243" s="34">
        <f t="shared" si="206"/>
        <v>1</v>
      </c>
      <c r="G243" s="34">
        <f t="shared" si="203"/>
        <v>1</v>
      </c>
      <c r="H243" s="31" t="str">
        <f t="shared" si="204"/>
        <v>USL DUNKERQUE</v>
      </c>
      <c r="I243"/>
      <c r="J243" s="27"/>
      <c r="K243" s="27"/>
      <c r="M243"/>
      <c r="Q243" s="27"/>
      <c r="S243"/>
      <c r="U243" s="27"/>
      <c r="W243" s="1"/>
      <c r="AA243" s="27"/>
      <c r="AC243"/>
    </row>
    <row r="244" spans="2:29">
      <c r="B244" s="27"/>
      <c r="C244" s="42"/>
      <c r="D244" s="31" t="str">
        <f t="shared" si="205"/>
        <v xml:space="preserve">US CONCARNEAU </v>
      </c>
      <c r="E244" s="34">
        <f t="shared" si="206"/>
        <v>0</v>
      </c>
      <c r="G244" s="34">
        <f t="shared" si="203"/>
        <v>2</v>
      </c>
      <c r="H244" s="31" t="str">
        <f t="shared" si="204"/>
        <v>PAU FC</v>
      </c>
      <c r="I244"/>
      <c r="J244" s="27"/>
      <c r="K244" s="27"/>
      <c r="M244"/>
      <c r="Q244" s="27"/>
      <c r="S244"/>
      <c r="U244" s="27"/>
      <c r="W244" s="1"/>
      <c r="AA244" s="27"/>
      <c r="AC244"/>
    </row>
    <row r="245" spans="2:29">
      <c r="B245" s="27"/>
      <c r="C245" s="42"/>
      <c r="D245" s="31" t="str">
        <f t="shared" si="205"/>
        <v xml:space="preserve">VENDÉE LES HERBIERS F. </v>
      </c>
      <c r="E245" s="34">
        <f t="shared" si="206"/>
        <v>1</v>
      </c>
      <c r="G245" s="34">
        <f t="shared" si="203"/>
        <v>2</v>
      </c>
      <c r="H245" s="31" t="str">
        <f t="shared" si="204"/>
        <v>SO CHOLET</v>
      </c>
      <c r="I245"/>
      <c r="J245" s="27"/>
      <c r="K245" s="27"/>
      <c r="M245"/>
      <c r="Q245" s="27"/>
      <c r="S245"/>
      <c r="U245" s="27"/>
      <c r="W245" s="1"/>
      <c r="AA245" s="27"/>
      <c r="AC245"/>
    </row>
    <row r="246" spans="2:29">
      <c r="B246" s="27"/>
      <c r="C246" s="42" t="s">
        <v>69</v>
      </c>
      <c r="D246" s="31" t="str">
        <f>D45</f>
        <v xml:space="preserve">GRENOBLE FOOT 38 </v>
      </c>
      <c r="E246" s="34">
        <f>IF(E45&lt;&gt;"",E45,"")</f>
        <v>1</v>
      </c>
      <c r="G246" s="34">
        <f t="shared" ref="G246:G254" si="207">IF(G45&lt;&gt;"",G45,"")</f>
        <v>1</v>
      </c>
      <c r="H246" s="31" t="str">
        <f t="shared" ref="H246:H254" si="208">H45</f>
        <v>STADE LAVALLOIS</v>
      </c>
      <c r="I246"/>
      <c r="J246" s="27"/>
      <c r="K246" s="27"/>
      <c r="M246"/>
      <c r="Q246" s="27"/>
      <c r="S246"/>
      <c r="U246" s="27"/>
      <c r="W246" s="1"/>
      <c r="AA246" s="27"/>
      <c r="AC246"/>
    </row>
    <row r="247" spans="2:29">
      <c r="B247" s="27"/>
      <c r="C247" s="42"/>
      <c r="D247" s="31" t="str">
        <f t="shared" ref="D247" si="209">D46</f>
        <v xml:space="preserve">GS MARSEILLE CONSOLAT </v>
      </c>
      <c r="E247" s="34">
        <f t="shared" ref="E247" si="210">IF(E46&lt;&gt;"",E46,"")</f>
        <v>3</v>
      </c>
      <c r="G247" s="34">
        <f t="shared" si="207"/>
        <v>3</v>
      </c>
      <c r="H247" s="31" t="str">
        <f t="shared" si="208"/>
        <v>VENDÉE LES HERBIERS F.</v>
      </c>
      <c r="I247"/>
      <c r="J247" s="27"/>
      <c r="K247" s="27"/>
      <c r="M247"/>
      <c r="Q247" s="27"/>
      <c r="S247"/>
      <c r="U247" s="27"/>
      <c r="W247" s="1"/>
      <c r="AA247" s="27"/>
      <c r="AC247"/>
    </row>
    <row r="248" spans="2:29">
      <c r="B248" s="27"/>
      <c r="C248" s="42"/>
      <c r="D248" s="31" t="str">
        <f t="shared" ref="D248" si="211">D47</f>
        <v xml:space="preserve">EXEMPT </v>
      </c>
      <c r="E248" s="34" t="str">
        <f t="shared" ref="E248" si="212">IF(E47&lt;&gt;"",E47,"")</f>
        <v/>
      </c>
      <c r="G248" s="34" t="str">
        <f t="shared" si="207"/>
        <v/>
      </c>
      <c r="H248" s="31" t="str">
        <f t="shared" si="208"/>
        <v>AS BÉZIERS</v>
      </c>
      <c r="I248"/>
      <c r="J248" s="27"/>
      <c r="K248" s="27"/>
      <c r="M248"/>
      <c r="Q248" s="27"/>
      <c r="S248"/>
      <c r="U248" s="27"/>
      <c r="W248" s="1"/>
      <c r="AA248" s="27"/>
      <c r="AC248"/>
    </row>
    <row r="249" spans="2:29">
      <c r="B249" s="27"/>
      <c r="C249" s="42"/>
      <c r="D249" s="31" t="str">
        <f t="shared" ref="D249" si="213">D48</f>
        <v xml:space="preserve">PAU FC </v>
      </c>
      <c r="E249" s="34">
        <f t="shared" ref="E249" si="214">IF(E48&lt;&gt;"",E48,"")</f>
        <v>2</v>
      </c>
      <c r="G249" s="34">
        <f t="shared" si="207"/>
        <v>2</v>
      </c>
      <c r="H249" s="31" t="str">
        <f t="shared" si="208"/>
        <v>ENTENTE SSG</v>
      </c>
      <c r="I249"/>
      <c r="J249" s="27"/>
      <c r="K249" s="27"/>
      <c r="M249"/>
      <c r="Q249" s="27"/>
      <c r="S249"/>
      <c r="U249" s="27"/>
      <c r="W249" s="1"/>
      <c r="AA249" s="27"/>
      <c r="AC249"/>
    </row>
    <row r="250" spans="2:29">
      <c r="B250" s="27"/>
      <c r="C250" s="42"/>
      <c r="D250" s="31" t="str">
        <f t="shared" ref="D250" si="215">D49</f>
        <v>RED STAR FC</v>
      </c>
      <c r="E250" s="34">
        <f t="shared" ref="E250" si="216">IF(E49&lt;&gt;"",E49,"")</f>
        <v>1</v>
      </c>
      <c r="G250" s="34">
        <f t="shared" si="207"/>
        <v>0</v>
      </c>
      <c r="H250" s="31" t="str">
        <f t="shared" si="208"/>
        <v>RODEZ AVEYRON F.</v>
      </c>
      <c r="I250"/>
      <c r="J250" s="27"/>
      <c r="K250" s="27"/>
      <c r="M250"/>
      <c r="Q250" s="27"/>
      <c r="S250"/>
      <c r="U250" s="27"/>
      <c r="W250" s="1"/>
      <c r="AA250" s="27"/>
      <c r="AC250"/>
    </row>
    <row r="251" spans="2:29">
      <c r="B251" s="27"/>
      <c r="C251" s="42"/>
      <c r="D251" s="31" t="str">
        <f t="shared" ref="D251" si="217">D50</f>
        <v xml:space="preserve">SO CHOLET </v>
      </c>
      <c r="E251" s="34">
        <f t="shared" ref="E251" si="218">IF(E50&lt;&gt;"",E50,"")</f>
        <v>1</v>
      </c>
      <c r="G251" s="34">
        <f t="shared" si="207"/>
        <v>5</v>
      </c>
      <c r="H251" s="31" t="str">
        <f t="shared" si="208"/>
        <v>US CONCARNEAU</v>
      </c>
      <c r="I251"/>
      <c r="J251" s="27"/>
      <c r="K251" s="27"/>
      <c r="M251"/>
      <c r="Q251" s="27"/>
      <c r="S251"/>
      <c r="U251" s="27"/>
      <c r="W251" s="1"/>
      <c r="AA251" s="27"/>
      <c r="AC251"/>
    </row>
    <row r="252" spans="2:29">
      <c r="B252" s="27"/>
      <c r="C252" s="42"/>
      <c r="D252" s="31" t="str">
        <f t="shared" ref="D252" si="219">D51</f>
        <v xml:space="preserve">US AVRANCHES MSM </v>
      </c>
      <c r="E252" s="34">
        <f t="shared" ref="E252" si="220">IF(E51&lt;&gt;"",E51,"")</f>
        <v>0</v>
      </c>
      <c r="G252" s="34">
        <f t="shared" si="207"/>
        <v>0</v>
      </c>
      <c r="H252" s="31" t="str">
        <f t="shared" si="208"/>
        <v>FC CHAMBLY OISE</v>
      </c>
      <c r="I252"/>
      <c r="J252" s="27"/>
      <c r="K252" s="27"/>
      <c r="M252"/>
      <c r="Q252" s="27"/>
      <c r="S252"/>
      <c r="U252" s="27"/>
      <c r="W252" s="1"/>
      <c r="AA252" s="27"/>
      <c r="AC252"/>
    </row>
    <row r="253" spans="2:29">
      <c r="B253" s="27"/>
      <c r="C253" s="42"/>
      <c r="D253" s="31" t="str">
        <f t="shared" ref="D253" si="221">D52</f>
        <v xml:space="preserve">USCL </v>
      </c>
      <c r="E253" s="34">
        <f t="shared" ref="E253" si="222">IF(E52&lt;&gt;"",E52,"")</f>
        <v>3</v>
      </c>
      <c r="G253" s="34">
        <f t="shared" si="207"/>
        <v>0</v>
      </c>
      <c r="H253" s="31" t="str">
        <f t="shared" si="208"/>
        <v>US BOULOGNE CO</v>
      </c>
      <c r="I253"/>
      <c r="J253" s="27"/>
      <c r="K253" s="27"/>
      <c r="M253"/>
      <c r="Q253" s="27"/>
      <c r="S253"/>
      <c r="U253" s="27"/>
      <c r="W253" s="1"/>
      <c r="AA253" s="27"/>
      <c r="AC253"/>
    </row>
    <row r="254" spans="2:29">
      <c r="B254" s="27"/>
      <c r="C254" s="42"/>
      <c r="D254" s="31" t="str">
        <f t="shared" ref="D254" si="223">D53</f>
        <v xml:space="preserve">USL DUNKERQUE </v>
      </c>
      <c r="E254" s="34">
        <f t="shared" ref="E254" si="224">IF(E53&lt;&gt;"",E53,"")</f>
        <v>1</v>
      </c>
      <c r="G254" s="34">
        <f t="shared" si="207"/>
        <v>0</v>
      </c>
      <c r="H254" s="31" t="str">
        <f t="shared" si="208"/>
        <v>LYON DUCHÈRE AS</v>
      </c>
      <c r="I254"/>
      <c r="J254" s="27"/>
      <c r="K254" s="27"/>
      <c r="M254"/>
      <c r="Q254" s="27"/>
      <c r="S254"/>
      <c r="U254" s="27"/>
      <c r="W254" s="1"/>
      <c r="AA254" s="27"/>
      <c r="AC254"/>
    </row>
    <row r="255" spans="2:29">
      <c r="B255" s="27"/>
      <c r="C255" s="42" t="s">
        <v>70</v>
      </c>
      <c r="D255" s="31" t="str">
        <f>N45</f>
        <v xml:space="preserve">AS BÉZIERS </v>
      </c>
      <c r="E255" s="34">
        <f>IF(O45&lt;&gt;"",O45,"")</f>
        <v>0</v>
      </c>
      <c r="G255" s="34">
        <f t="shared" ref="G255:G263" si="225">IF(Q45&lt;&gt;"",Q45,"")</f>
        <v>0</v>
      </c>
      <c r="H255" s="31" t="str">
        <f t="shared" ref="H255:H263" si="226">R45</f>
        <v>GRENOBLE FOOT 38</v>
      </c>
      <c r="I255"/>
      <c r="J255" s="27"/>
      <c r="K255" s="27"/>
      <c r="M255"/>
      <c r="Q255" s="27"/>
      <c r="S255"/>
      <c r="U255" s="27"/>
      <c r="W255" s="1"/>
      <c r="AA255" s="27"/>
      <c r="AC255"/>
    </row>
    <row r="256" spans="2:29">
      <c r="B256" s="27"/>
      <c r="C256" s="42"/>
      <c r="D256" s="31" t="str">
        <f t="shared" ref="D256:D263" si="227">N46</f>
        <v xml:space="preserve">ENTENTE SSG </v>
      </c>
      <c r="E256" s="34">
        <f t="shared" ref="E256:E263" si="228">IF(O46&lt;&gt;"",O46,"")</f>
        <v>1</v>
      </c>
      <c r="G256" s="34">
        <f t="shared" si="225"/>
        <v>1</v>
      </c>
      <c r="H256" s="31" t="str">
        <f t="shared" si="226"/>
        <v>SO CHOLET</v>
      </c>
      <c r="I256"/>
      <c r="J256" s="27"/>
      <c r="K256" s="27"/>
      <c r="M256"/>
      <c r="Q256" s="27"/>
      <c r="S256"/>
      <c r="U256" s="27"/>
      <c r="W256" s="1"/>
      <c r="AA256" s="27"/>
      <c r="AC256"/>
    </row>
    <row r="257" spans="2:29">
      <c r="B257" s="27"/>
      <c r="C257" s="42"/>
      <c r="D257" s="31" t="str">
        <f t="shared" si="227"/>
        <v>FC CHAMBLY OISE</v>
      </c>
      <c r="E257" s="34" t="str">
        <f t="shared" si="228"/>
        <v/>
      </c>
      <c r="G257" s="34" t="str">
        <f t="shared" si="225"/>
        <v/>
      </c>
      <c r="H257" s="31" t="str">
        <f t="shared" si="226"/>
        <v>EXEMPT</v>
      </c>
      <c r="I257"/>
      <c r="J257" s="27"/>
      <c r="K257" s="27"/>
      <c r="M257"/>
      <c r="Q257" s="27"/>
      <c r="S257"/>
      <c r="U257" s="27"/>
      <c r="W257" s="1"/>
      <c r="AA257" s="27"/>
      <c r="AC257"/>
    </row>
    <row r="258" spans="2:29">
      <c r="B258" s="27"/>
      <c r="C258" s="42"/>
      <c r="D258" s="31" t="str">
        <f t="shared" si="227"/>
        <v xml:space="preserve">LYON DUCHÈRE AS </v>
      </c>
      <c r="E258" s="34">
        <f t="shared" si="228"/>
        <v>1</v>
      </c>
      <c r="G258" s="34">
        <f t="shared" si="225"/>
        <v>0</v>
      </c>
      <c r="H258" s="31" t="str">
        <f t="shared" si="226"/>
        <v>STADE LAVALLOIS</v>
      </c>
      <c r="I258"/>
      <c r="J258" s="27"/>
      <c r="K258" s="27"/>
      <c r="M258"/>
      <c r="Q258" s="27"/>
      <c r="S258"/>
      <c r="U258" s="27"/>
      <c r="W258" s="1"/>
      <c r="AA258" s="27"/>
      <c r="AC258"/>
    </row>
    <row r="259" spans="2:29">
      <c r="B259" s="27"/>
      <c r="C259" s="42"/>
      <c r="D259" s="31" t="str">
        <f t="shared" si="227"/>
        <v xml:space="preserve">RODEZ AVEYRON F. </v>
      </c>
      <c r="E259" s="34">
        <f t="shared" si="228"/>
        <v>0</v>
      </c>
      <c r="G259" s="34">
        <f t="shared" si="225"/>
        <v>2</v>
      </c>
      <c r="H259" s="31" t="str">
        <f t="shared" si="226"/>
        <v>PAU FC</v>
      </c>
      <c r="I259"/>
      <c r="J259" s="27"/>
      <c r="K259" s="27"/>
      <c r="M259"/>
      <c r="Q259" s="27"/>
      <c r="S259"/>
      <c r="U259" s="27"/>
      <c r="W259" s="1"/>
      <c r="AA259" s="27"/>
      <c r="AC259"/>
    </row>
    <row r="260" spans="2:29">
      <c r="B260" s="27"/>
      <c r="C260" s="42"/>
      <c r="D260" s="31" t="str">
        <f t="shared" si="227"/>
        <v xml:space="preserve">US BOULOGNE CO </v>
      </c>
      <c r="E260" s="34">
        <f t="shared" si="228"/>
        <v>0</v>
      </c>
      <c r="G260" s="34">
        <f t="shared" si="225"/>
        <v>0</v>
      </c>
      <c r="H260" s="31" t="str">
        <f t="shared" si="226"/>
        <v>RED STAR FC</v>
      </c>
      <c r="I260"/>
      <c r="J260" s="27"/>
      <c r="K260" s="27"/>
      <c r="M260"/>
      <c r="Q260" s="27"/>
      <c r="S260"/>
      <c r="U260" s="27"/>
      <c r="W260" s="1"/>
      <c r="AA260" s="27"/>
      <c r="AC260"/>
    </row>
    <row r="261" spans="2:29">
      <c r="B261" s="27"/>
      <c r="C261" s="42"/>
      <c r="D261" s="31" t="str">
        <f t="shared" si="227"/>
        <v xml:space="preserve">US CONCARNEAU </v>
      </c>
      <c r="E261" s="34">
        <f t="shared" si="228"/>
        <v>2</v>
      </c>
      <c r="G261" s="34">
        <f t="shared" si="225"/>
        <v>0</v>
      </c>
      <c r="H261" s="31" t="str">
        <f t="shared" si="226"/>
        <v>GS MARSEILLE CONSOLAT</v>
      </c>
      <c r="I261"/>
      <c r="J261" s="27"/>
      <c r="K261" s="27"/>
      <c r="M261"/>
      <c r="Q261" s="27"/>
      <c r="S261"/>
      <c r="U261" s="27"/>
      <c r="W261" s="1"/>
      <c r="AA261" s="27"/>
      <c r="AC261"/>
    </row>
    <row r="262" spans="2:29">
      <c r="B262" s="27"/>
      <c r="C262" s="42"/>
      <c r="D262" s="31" t="str">
        <f t="shared" si="227"/>
        <v xml:space="preserve">USL DUNKERQUE </v>
      </c>
      <c r="E262" s="34">
        <f t="shared" si="228"/>
        <v>1</v>
      </c>
      <c r="G262" s="34">
        <f t="shared" si="225"/>
        <v>2</v>
      </c>
      <c r="H262" s="31" t="str">
        <f t="shared" si="226"/>
        <v>USCL</v>
      </c>
      <c r="I262"/>
      <c r="J262" s="27"/>
      <c r="K262" s="27"/>
      <c r="M262"/>
      <c r="Q262" s="27"/>
      <c r="S262"/>
      <c r="U262" s="27"/>
      <c r="W262" s="1"/>
      <c r="AA262" s="27"/>
      <c r="AC262"/>
    </row>
    <row r="263" spans="2:29">
      <c r="B263" s="27"/>
      <c r="C263" s="42"/>
      <c r="D263" s="31" t="str">
        <f t="shared" si="227"/>
        <v xml:space="preserve">VENDÉE LES HERBIERS F. </v>
      </c>
      <c r="E263" s="34">
        <f t="shared" si="228"/>
        <v>2</v>
      </c>
      <c r="G263" s="34">
        <f t="shared" si="225"/>
        <v>2</v>
      </c>
      <c r="H263" s="31" t="str">
        <f t="shared" si="226"/>
        <v>US AVRANCHES MSM</v>
      </c>
      <c r="I263"/>
      <c r="J263" s="27"/>
      <c r="K263" s="27"/>
      <c r="M263"/>
      <c r="Q263" s="27"/>
      <c r="S263"/>
      <c r="U263" s="27"/>
      <c r="W263" s="1"/>
      <c r="AA263" s="27"/>
      <c r="AC263"/>
    </row>
    <row r="264" spans="2:29">
      <c r="B264" s="27"/>
      <c r="C264" s="42" t="s">
        <v>71</v>
      </c>
      <c r="D264" s="31" t="str">
        <f>X45</f>
        <v xml:space="preserve">GRENOBLE FOOT 38 </v>
      </c>
      <c r="E264" s="34">
        <f>IF(Y45&lt;&gt;"",Y45,"")</f>
        <v>0</v>
      </c>
      <c r="G264" s="34">
        <f t="shared" ref="G264:G272" si="229">IF(AA45&lt;&gt;"",AA45,"")</f>
        <v>0</v>
      </c>
      <c r="H264" s="31" t="str">
        <f t="shared" ref="H264:H272" si="230">AB45</f>
        <v>FC CHAMBLY OISE</v>
      </c>
      <c r="I264"/>
      <c r="J264" s="27"/>
      <c r="K264" s="27"/>
      <c r="M264"/>
      <c r="Q264" s="27"/>
      <c r="S264"/>
      <c r="U264" s="27"/>
      <c r="W264" s="1"/>
      <c r="AA264" s="27"/>
      <c r="AC264"/>
    </row>
    <row r="265" spans="2:29">
      <c r="B265" s="27"/>
      <c r="C265" s="42"/>
      <c r="D265" s="31" t="str">
        <f t="shared" ref="D265:D272" si="231">X46</f>
        <v xml:space="preserve">GS MARSEILLE CONSOLAT </v>
      </c>
      <c r="E265" s="34">
        <f t="shared" ref="E265:E272" si="232">IF(Y46&lt;&gt;"",Y46,"")</f>
        <v>0</v>
      </c>
      <c r="G265" s="34">
        <f t="shared" si="229"/>
        <v>1</v>
      </c>
      <c r="H265" s="31" t="str">
        <f t="shared" si="230"/>
        <v>ENTENTE SSG</v>
      </c>
      <c r="I265"/>
      <c r="J265" s="27"/>
      <c r="K265" s="27"/>
      <c r="M265"/>
      <c r="Q265" s="27"/>
      <c r="S265"/>
      <c r="U265" s="27"/>
      <c r="W265" s="1"/>
      <c r="AA265" s="27"/>
      <c r="AC265"/>
    </row>
    <row r="266" spans="2:29">
      <c r="B266" s="27"/>
      <c r="C266" s="42"/>
      <c r="D266" s="31" t="str">
        <f t="shared" si="231"/>
        <v xml:space="preserve">EXEMPT </v>
      </c>
      <c r="E266" s="34" t="str">
        <f t="shared" si="232"/>
        <v/>
      </c>
      <c r="G266" s="34" t="str">
        <f t="shared" si="229"/>
        <v/>
      </c>
      <c r="H266" s="31" t="str">
        <f t="shared" si="230"/>
        <v>VENDÉE LES HERBIERS F.</v>
      </c>
      <c r="I266"/>
      <c r="J266" s="27"/>
      <c r="K266" s="27"/>
      <c r="M266"/>
      <c r="Q266" s="27"/>
      <c r="S266"/>
      <c r="U266" s="27"/>
      <c r="W266" s="1"/>
      <c r="AA266" s="27"/>
      <c r="AC266"/>
    </row>
    <row r="267" spans="2:29">
      <c r="B267" s="27"/>
      <c r="C267" s="42"/>
      <c r="D267" s="31" t="str">
        <f t="shared" si="231"/>
        <v xml:space="preserve">PAU FC </v>
      </c>
      <c r="E267" s="34">
        <f t="shared" si="232"/>
        <v>2</v>
      </c>
      <c r="G267" s="34">
        <f t="shared" si="229"/>
        <v>3</v>
      </c>
      <c r="H267" s="31" t="str">
        <f t="shared" si="230"/>
        <v>US BOULOGNE CO</v>
      </c>
      <c r="I267"/>
      <c r="J267" s="27"/>
      <c r="K267" s="27"/>
      <c r="M267"/>
      <c r="Q267" s="27"/>
      <c r="S267"/>
      <c r="U267" s="27"/>
      <c r="W267" s="1"/>
      <c r="AA267" s="27"/>
      <c r="AC267"/>
    </row>
    <row r="268" spans="2:29">
      <c r="B268" s="27"/>
      <c r="C268" s="42"/>
      <c r="D268" s="31" t="str">
        <f t="shared" si="231"/>
        <v>RED STAR FC</v>
      </c>
      <c r="E268" s="34">
        <f t="shared" si="232"/>
        <v>1</v>
      </c>
      <c r="G268" s="34">
        <f t="shared" si="229"/>
        <v>2</v>
      </c>
      <c r="H268" s="31" t="str">
        <f t="shared" si="230"/>
        <v>USL DUNKERQUE</v>
      </c>
      <c r="I268"/>
      <c r="J268" s="27"/>
      <c r="K268" s="27"/>
      <c r="M268"/>
      <c r="Q268" s="27"/>
      <c r="S268"/>
      <c r="U268" s="27"/>
      <c r="W268" s="1"/>
      <c r="AA268" s="27"/>
      <c r="AC268"/>
    </row>
    <row r="269" spans="2:29">
      <c r="B269" s="27"/>
      <c r="C269" s="42"/>
      <c r="D269" s="31" t="str">
        <f t="shared" si="231"/>
        <v xml:space="preserve">SO CHOLET </v>
      </c>
      <c r="E269" s="34">
        <f t="shared" si="232"/>
        <v>0</v>
      </c>
      <c r="G269" s="34">
        <f t="shared" si="229"/>
        <v>1</v>
      </c>
      <c r="H269" s="31" t="str">
        <f t="shared" si="230"/>
        <v>RODEZ AVEYRON F.</v>
      </c>
      <c r="I269"/>
      <c r="J269" s="27"/>
      <c r="K269" s="27"/>
      <c r="M269"/>
      <c r="Q269" s="27"/>
      <c r="S269"/>
      <c r="U269" s="27"/>
      <c r="W269" s="1"/>
      <c r="AA269" s="27"/>
      <c r="AC269"/>
    </row>
    <row r="270" spans="2:29">
      <c r="B270" s="27"/>
      <c r="C270" s="42"/>
      <c r="D270" s="31" t="str">
        <f t="shared" si="231"/>
        <v xml:space="preserve">STADE LAVALLOIS </v>
      </c>
      <c r="E270" s="34">
        <f t="shared" si="232"/>
        <v>2</v>
      </c>
      <c r="G270" s="34">
        <f t="shared" si="229"/>
        <v>2</v>
      </c>
      <c r="H270" s="31" t="str">
        <f t="shared" si="230"/>
        <v>AS BÉZIERS</v>
      </c>
      <c r="I270"/>
      <c r="J270" s="27"/>
      <c r="K270" s="27"/>
      <c r="M270"/>
      <c r="Q270" s="27"/>
      <c r="S270"/>
      <c r="U270" s="27"/>
      <c r="W270" s="1"/>
      <c r="AA270" s="27"/>
      <c r="AC270"/>
    </row>
    <row r="271" spans="2:29">
      <c r="B271" s="27"/>
      <c r="C271" s="42"/>
      <c r="D271" s="31" t="str">
        <f t="shared" si="231"/>
        <v xml:space="preserve">US AVRANCHES MSM </v>
      </c>
      <c r="E271" s="34">
        <f t="shared" si="232"/>
        <v>3</v>
      </c>
      <c r="G271" s="34">
        <f t="shared" si="229"/>
        <v>2</v>
      </c>
      <c r="H271" s="31" t="str">
        <f t="shared" si="230"/>
        <v>US CONCARNEAU</v>
      </c>
      <c r="I271"/>
      <c r="J271" s="27"/>
      <c r="K271" s="27"/>
      <c r="M271"/>
      <c r="Q271" s="27"/>
      <c r="S271"/>
      <c r="U271" s="27"/>
      <c r="W271" s="1"/>
      <c r="AA271" s="27"/>
      <c r="AC271"/>
    </row>
    <row r="272" spans="2:29">
      <c r="B272" s="27"/>
      <c r="C272" s="42"/>
      <c r="D272" s="31" t="str">
        <f t="shared" si="231"/>
        <v xml:space="preserve">USCL </v>
      </c>
      <c r="E272" s="34">
        <f t="shared" si="232"/>
        <v>0</v>
      </c>
      <c r="G272" s="34">
        <f t="shared" si="229"/>
        <v>0</v>
      </c>
      <c r="H272" s="31" t="str">
        <f t="shared" si="230"/>
        <v>LYON DUCHÈRE AS</v>
      </c>
      <c r="I272"/>
      <c r="J272" s="27"/>
      <c r="K272" s="27"/>
      <c r="M272"/>
      <c r="Q272" s="27"/>
      <c r="S272"/>
      <c r="U272" s="27"/>
      <c r="W272" s="1"/>
      <c r="AA272" s="27"/>
      <c r="AC272"/>
    </row>
    <row r="273" spans="2:29">
      <c r="B273" s="27"/>
      <c r="C273" s="42" t="s">
        <v>72</v>
      </c>
      <c r="D273" s="31" t="str">
        <f>D55</f>
        <v xml:space="preserve">ENTENTE SSG </v>
      </c>
      <c r="E273" s="34">
        <f>IF(E55&lt;&gt;"",E55,"")</f>
        <v>2</v>
      </c>
      <c r="G273" s="34">
        <f t="shared" ref="G273:G281" si="233">IF(G55&lt;&gt;"",G55,"")</f>
        <v>1</v>
      </c>
      <c r="H273" s="31" t="str">
        <f t="shared" ref="H273:H281" si="234">H55</f>
        <v>US AVRANCHES MSM</v>
      </c>
      <c r="I273"/>
      <c r="J273" s="27"/>
      <c r="K273" s="27"/>
      <c r="M273"/>
      <c r="Q273" s="27"/>
      <c r="S273"/>
      <c r="U273" s="27"/>
      <c r="W273" s="1"/>
      <c r="AA273" s="27"/>
      <c r="AC273"/>
    </row>
    <row r="274" spans="2:29">
      <c r="B274" s="27"/>
      <c r="C274" s="42"/>
      <c r="D274" s="31" t="str">
        <f t="shared" ref="D274" si="235">D56</f>
        <v>FC CHAMBLY OISE</v>
      </c>
      <c r="E274" s="34">
        <f t="shared" ref="E274" si="236">IF(E56&lt;&gt;"",E56,"")</f>
        <v>3</v>
      </c>
      <c r="G274" s="34">
        <f t="shared" si="233"/>
        <v>0</v>
      </c>
      <c r="H274" s="31" t="str">
        <f t="shared" si="234"/>
        <v>STADE LAVALLOIS</v>
      </c>
      <c r="I274"/>
      <c r="J274" s="27"/>
      <c r="K274" s="27"/>
      <c r="M274"/>
      <c r="Q274" s="27"/>
      <c r="S274"/>
      <c r="U274" s="27"/>
      <c r="W274" s="1"/>
      <c r="AA274" s="27"/>
      <c r="AC274"/>
    </row>
    <row r="275" spans="2:29">
      <c r="B275" s="27"/>
      <c r="C275" s="42"/>
      <c r="D275" s="31" t="str">
        <f t="shared" ref="D275" si="237">D57</f>
        <v xml:space="preserve">LYON DUCHÈRE AS </v>
      </c>
      <c r="E275" s="34">
        <f t="shared" ref="E275" si="238">IF(E57&lt;&gt;"",E57,"")</f>
        <v>1</v>
      </c>
      <c r="G275" s="34">
        <f t="shared" si="233"/>
        <v>1</v>
      </c>
      <c r="H275" s="31" t="str">
        <f t="shared" si="234"/>
        <v>AS BÉZIERS</v>
      </c>
      <c r="I275"/>
      <c r="J275" s="27"/>
      <c r="K275" s="27"/>
      <c r="M275"/>
      <c r="Q275" s="27"/>
      <c r="S275"/>
      <c r="U275" s="27"/>
      <c r="W275" s="1"/>
      <c r="AA275" s="27"/>
      <c r="AC275"/>
    </row>
    <row r="276" spans="2:29">
      <c r="B276" s="27"/>
      <c r="C276" s="42"/>
      <c r="D276" s="31" t="str">
        <f t="shared" ref="D276" si="239">D58</f>
        <v xml:space="preserve">RODEZ AVEYRON F. </v>
      </c>
      <c r="E276" s="34">
        <f t="shared" ref="E276" si="240">IF(E58&lt;&gt;"",E58,"")</f>
        <v>1</v>
      </c>
      <c r="G276" s="34">
        <f t="shared" si="233"/>
        <v>2</v>
      </c>
      <c r="H276" s="31" t="str">
        <f t="shared" si="234"/>
        <v>GS MARSEILLE CONSOLAT</v>
      </c>
      <c r="I276"/>
      <c r="J276" s="27"/>
      <c r="K276" s="27"/>
      <c r="M276"/>
      <c r="Q276" s="27"/>
      <c r="S276"/>
      <c r="U276" s="27"/>
      <c r="W276" s="1"/>
      <c r="AA276" s="27"/>
      <c r="AC276"/>
    </row>
    <row r="277" spans="2:29">
      <c r="B277" s="27"/>
      <c r="C277" s="42"/>
      <c r="D277" s="31" t="str">
        <f t="shared" ref="D277" si="241">D59</f>
        <v xml:space="preserve">US BOULOGNE CO </v>
      </c>
      <c r="E277" s="34">
        <f t="shared" ref="E277" si="242">IF(E59&lt;&gt;"",E59,"")</f>
        <v>1</v>
      </c>
      <c r="G277" s="34">
        <f t="shared" si="233"/>
        <v>1</v>
      </c>
      <c r="H277" s="31" t="str">
        <f t="shared" si="234"/>
        <v>SO CHOLET</v>
      </c>
      <c r="I277"/>
      <c r="J277" s="27"/>
      <c r="K277" s="27"/>
      <c r="M277"/>
      <c r="Q277" s="27"/>
      <c r="S277"/>
      <c r="U277" s="27"/>
      <c r="W277" s="1"/>
      <c r="AA277" s="27"/>
      <c r="AC277"/>
    </row>
    <row r="278" spans="2:29">
      <c r="B278" s="27"/>
      <c r="C278" s="42"/>
      <c r="D278" s="31" t="str">
        <f t="shared" ref="D278" si="243">D60</f>
        <v xml:space="preserve">US CONCARNEAU </v>
      </c>
      <c r="E278" s="34" t="str">
        <f t="shared" ref="E278" si="244">IF(E60&lt;&gt;"",E60,"")</f>
        <v/>
      </c>
      <c r="G278" s="34" t="str">
        <f t="shared" si="233"/>
        <v/>
      </c>
      <c r="H278" s="31" t="str">
        <f t="shared" si="234"/>
        <v>EXEMPT</v>
      </c>
      <c r="I278"/>
      <c r="J278" s="27"/>
      <c r="K278" s="27"/>
      <c r="M278"/>
      <c r="Q278" s="27"/>
      <c r="S278"/>
      <c r="U278" s="27"/>
      <c r="W278" s="1"/>
      <c r="AA278" s="27"/>
      <c r="AC278"/>
    </row>
    <row r="279" spans="2:29">
      <c r="B279" s="27"/>
      <c r="C279" s="42"/>
      <c r="D279" s="31" t="str">
        <f t="shared" ref="D279" si="245">D61</f>
        <v xml:space="preserve">USCL </v>
      </c>
      <c r="E279" s="34">
        <f t="shared" ref="E279" si="246">IF(E61&lt;&gt;"",E61,"")</f>
        <v>2</v>
      </c>
      <c r="G279" s="34">
        <f t="shared" si="233"/>
        <v>3</v>
      </c>
      <c r="H279" s="31" t="str">
        <f t="shared" si="234"/>
        <v>RED STAR FC</v>
      </c>
      <c r="I279"/>
      <c r="J279" s="27"/>
      <c r="K279" s="27"/>
      <c r="M279"/>
      <c r="Q279" s="27"/>
      <c r="S279"/>
      <c r="U279" s="27"/>
      <c r="W279" s="1"/>
      <c r="AA279" s="27"/>
      <c r="AC279"/>
    </row>
    <row r="280" spans="2:29">
      <c r="B280" s="27"/>
      <c r="C280" s="42"/>
      <c r="D280" s="31" t="str">
        <f t="shared" ref="D280" si="247">D62</f>
        <v xml:space="preserve">USL DUNKERQUE </v>
      </c>
      <c r="E280" s="34">
        <f t="shared" ref="E280" si="248">IF(E62&lt;&gt;"",E62,"")</f>
        <v>2</v>
      </c>
      <c r="G280" s="34">
        <f t="shared" si="233"/>
        <v>3</v>
      </c>
      <c r="H280" s="31" t="str">
        <f t="shared" si="234"/>
        <v>PAU FC</v>
      </c>
      <c r="I280"/>
      <c r="J280" s="27"/>
      <c r="K280" s="27"/>
      <c r="M280"/>
      <c r="Q280" s="27"/>
      <c r="S280"/>
      <c r="U280" s="27"/>
      <c r="W280" s="1"/>
      <c r="AA280" s="27"/>
      <c r="AC280"/>
    </row>
    <row r="281" spans="2:29">
      <c r="B281" s="27"/>
      <c r="C281" s="42"/>
      <c r="D281" s="31" t="str">
        <f t="shared" ref="D281" si="249">D63</f>
        <v xml:space="preserve">VENDÉE LES HERBIERS F. </v>
      </c>
      <c r="E281" s="34">
        <f t="shared" ref="E281" si="250">IF(E63&lt;&gt;"",E63,"")</f>
        <v>0</v>
      </c>
      <c r="G281" s="34">
        <f t="shared" si="233"/>
        <v>1</v>
      </c>
      <c r="H281" s="31" t="str">
        <f t="shared" si="234"/>
        <v>GRENOBLE FOOT 38</v>
      </c>
      <c r="I281"/>
      <c r="J281" s="27"/>
      <c r="K281" s="27"/>
      <c r="M281"/>
      <c r="Q281" s="27"/>
      <c r="S281"/>
      <c r="U281" s="27"/>
      <c r="W281" s="1"/>
      <c r="AA281" s="27"/>
      <c r="AC281"/>
    </row>
    <row r="282" spans="2:29">
      <c r="B282" s="27"/>
      <c r="C282" s="42" t="s">
        <v>73</v>
      </c>
      <c r="D282" s="31" t="str">
        <f>N55</f>
        <v xml:space="preserve">AS BÉZIERS </v>
      </c>
      <c r="E282" s="34">
        <f>IF(O55&lt;&gt;"",O55,"")</f>
        <v>0</v>
      </c>
      <c r="G282" s="34">
        <f t="shared" ref="G282:G290" si="251">IF(Q55&lt;&gt;"",Q55,"")</f>
        <v>1</v>
      </c>
      <c r="H282" s="31" t="str">
        <f t="shared" ref="H282:H290" si="252">R55</f>
        <v>FC CHAMBLY OISE</v>
      </c>
      <c r="I282"/>
      <c r="J282" s="27"/>
      <c r="K282" s="27"/>
      <c r="M282"/>
      <c r="Q282" s="27"/>
      <c r="S282"/>
      <c r="U282" s="27"/>
      <c r="W282" s="1"/>
      <c r="AA282" s="27"/>
      <c r="AC282"/>
    </row>
    <row r="283" spans="2:29">
      <c r="B283" s="27"/>
      <c r="C283" s="42"/>
      <c r="D283" s="31" t="str">
        <f t="shared" ref="D283:D290" si="253">N56</f>
        <v xml:space="preserve">GRENOBLE FOOT 38 </v>
      </c>
      <c r="E283" s="34">
        <f t="shared" ref="E283:E290" si="254">IF(O56&lt;&gt;"",O56,"")</f>
        <v>0</v>
      </c>
      <c r="G283" s="34">
        <f t="shared" si="251"/>
        <v>0</v>
      </c>
      <c r="H283" s="31" t="str">
        <f t="shared" si="252"/>
        <v>US CONCARNEAU</v>
      </c>
      <c r="I283"/>
      <c r="J283" s="27"/>
      <c r="K283" s="27"/>
      <c r="M283"/>
      <c r="Q283" s="27"/>
      <c r="S283"/>
      <c r="U283" s="27"/>
      <c r="W283" s="1"/>
      <c r="AA283" s="27"/>
      <c r="AC283"/>
    </row>
    <row r="284" spans="2:29">
      <c r="B284" s="27"/>
      <c r="C284" s="42"/>
      <c r="D284" s="31" t="str">
        <f t="shared" si="253"/>
        <v xml:space="preserve">GS MARSEILLE CONSOLAT </v>
      </c>
      <c r="E284" s="34">
        <f t="shared" si="254"/>
        <v>1</v>
      </c>
      <c r="G284" s="34">
        <f t="shared" si="251"/>
        <v>0</v>
      </c>
      <c r="H284" s="31" t="str">
        <f t="shared" si="252"/>
        <v>US BOULOGNE CO</v>
      </c>
      <c r="I284"/>
      <c r="J284" s="27"/>
      <c r="K284" s="27"/>
      <c r="M284"/>
      <c r="Q284" s="27"/>
      <c r="S284"/>
      <c r="U284" s="27"/>
      <c r="W284" s="1"/>
      <c r="AA284" s="27"/>
      <c r="AC284"/>
    </row>
    <row r="285" spans="2:29">
      <c r="B285" s="27"/>
      <c r="C285" s="42"/>
      <c r="D285" s="31" t="str">
        <f t="shared" si="253"/>
        <v xml:space="preserve">LYON DUCHÈRE AS </v>
      </c>
      <c r="E285" s="34">
        <f t="shared" si="254"/>
        <v>0</v>
      </c>
      <c r="G285" s="34">
        <f t="shared" si="251"/>
        <v>0</v>
      </c>
      <c r="H285" s="31" t="str">
        <f t="shared" si="252"/>
        <v>RED STAR FC</v>
      </c>
      <c r="I285"/>
      <c r="J285" s="27"/>
      <c r="K285" s="27"/>
      <c r="M285"/>
      <c r="Q285" s="27"/>
      <c r="S285"/>
      <c r="U285" s="27"/>
      <c r="W285" s="1"/>
      <c r="AA285" s="27"/>
      <c r="AC285"/>
    </row>
    <row r="286" spans="2:29">
      <c r="B286" s="27"/>
      <c r="C286" s="42"/>
      <c r="D286" s="31" t="str">
        <f t="shared" si="253"/>
        <v xml:space="preserve">EXEMPT </v>
      </c>
      <c r="E286" s="34" t="str">
        <f t="shared" si="254"/>
        <v/>
      </c>
      <c r="G286" s="34" t="str">
        <f t="shared" si="251"/>
        <v/>
      </c>
      <c r="H286" s="31" t="str">
        <f t="shared" si="252"/>
        <v>ENTENTE SSG</v>
      </c>
      <c r="I286"/>
      <c r="J286" s="27"/>
      <c r="K286" s="27"/>
      <c r="M286"/>
      <c r="Q286" s="27"/>
      <c r="S286"/>
      <c r="U286" s="27"/>
      <c r="W286" s="1"/>
      <c r="AA286" s="27"/>
      <c r="AC286"/>
    </row>
    <row r="287" spans="2:29">
      <c r="B287" s="27"/>
      <c r="C287" s="42"/>
      <c r="D287" s="31" t="str">
        <f t="shared" si="253"/>
        <v xml:space="preserve">PAU FC </v>
      </c>
      <c r="E287" s="34">
        <f t="shared" si="254"/>
        <v>1</v>
      </c>
      <c r="G287" s="34">
        <f t="shared" si="251"/>
        <v>0</v>
      </c>
      <c r="H287" s="31" t="str">
        <f t="shared" si="252"/>
        <v>USCL</v>
      </c>
      <c r="I287"/>
      <c r="J287" s="27"/>
      <c r="K287" s="27"/>
      <c r="M287"/>
      <c r="Q287" s="27"/>
      <c r="S287"/>
      <c r="U287" s="27"/>
      <c r="W287" s="1"/>
      <c r="AA287" s="27"/>
      <c r="AC287"/>
    </row>
    <row r="288" spans="2:29">
      <c r="B288" s="27"/>
      <c r="C288" s="42"/>
      <c r="D288" s="31" t="str">
        <f t="shared" si="253"/>
        <v xml:space="preserve">SO CHOLET </v>
      </c>
      <c r="E288" s="34">
        <f t="shared" si="254"/>
        <v>2</v>
      </c>
      <c r="G288" s="34">
        <f t="shared" si="251"/>
        <v>4</v>
      </c>
      <c r="H288" s="31" t="str">
        <f t="shared" si="252"/>
        <v>USL DUNKERQUE</v>
      </c>
      <c r="I288"/>
      <c r="J288" s="27"/>
      <c r="K288" s="27"/>
      <c r="M288"/>
      <c r="Q288" s="27"/>
      <c r="S288"/>
      <c r="U288" s="27"/>
      <c r="W288" s="1"/>
      <c r="AA288" s="27"/>
      <c r="AC288"/>
    </row>
    <row r="289" spans="2:29">
      <c r="B289" s="27"/>
      <c r="C289" s="42"/>
      <c r="D289" s="31" t="str">
        <f t="shared" si="253"/>
        <v xml:space="preserve">STADE LAVALLOIS </v>
      </c>
      <c r="E289" s="34">
        <f t="shared" si="254"/>
        <v>1</v>
      </c>
      <c r="G289" s="34">
        <f t="shared" si="251"/>
        <v>1</v>
      </c>
      <c r="H289" s="31" t="str">
        <f t="shared" si="252"/>
        <v>VENDÉE LES HERBIERS F.</v>
      </c>
      <c r="I289"/>
      <c r="J289" s="27"/>
      <c r="K289" s="27"/>
      <c r="M289"/>
      <c r="Q289" s="27"/>
      <c r="S289"/>
      <c r="U289" s="27"/>
      <c r="W289" s="1"/>
      <c r="AA289" s="27"/>
      <c r="AC289"/>
    </row>
    <row r="290" spans="2:29">
      <c r="B290" s="27"/>
      <c r="C290" s="42"/>
      <c r="D290" s="31" t="str">
        <f t="shared" si="253"/>
        <v xml:space="preserve">US AVRANCHES MSM </v>
      </c>
      <c r="E290" s="34">
        <f t="shared" si="254"/>
        <v>1</v>
      </c>
      <c r="G290" s="34">
        <f t="shared" si="251"/>
        <v>2</v>
      </c>
      <c r="H290" s="31" t="str">
        <f t="shared" si="252"/>
        <v xml:space="preserve"> RODEZ AVEYRON F.</v>
      </c>
      <c r="I290"/>
      <c r="J290" s="27"/>
      <c r="K290" s="27"/>
      <c r="M290"/>
      <c r="Q290" s="27"/>
      <c r="S290"/>
      <c r="U290" s="27"/>
      <c r="W290" s="1"/>
      <c r="AA290" s="27"/>
      <c r="AC290"/>
    </row>
    <row r="291" spans="2:29">
      <c r="B291" s="27"/>
      <c r="C291" s="42" t="s">
        <v>74</v>
      </c>
      <c r="D291" s="31" t="str">
        <f>D68</f>
        <v xml:space="preserve">USCL </v>
      </c>
      <c r="E291" s="34">
        <f>IF(E68&lt;&gt;"",E68,"")</f>
        <v>1</v>
      </c>
      <c r="G291" s="34">
        <f t="shared" ref="G291:G299" si="255">IF(G68&lt;&gt;"",G68,"")</f>
        <v>1</v>
      </c>
      <c r="H291" s="31" t="str">
        <f t="shared" ref="H291:H299" si="256">H68</f>
        <v>GS MARSEILLE CONSOLAT</v>
      </c>
      <c r="I291"/>
      <c r="J291" s="27"/>
      <c r="K291" s="27"/>
      <c r="M291"/>
      <c r="Q291" s="27"/>
      <c r="S291"/>
      <c r="U291" s="27"/>
      <c r="W291" s="1"/>
      <c r="AA291" s="27"/>
      <c r="AC291"/>
    </row>
    <row r="292" spans="2:29">
      <c r="B292" s="27"/>
      <c r="C292" s="42"/>
      <c r="D292" s="31" t="str">
        <f t="shared" ref="D292" si="257">D69</f>
        <v xml:space="preserve">PAU FC </v>
      </c>
      <c r="E292" s="34">
        <f t="shared" ref="E292" si="258">IF(E69&lt;&gt;"",E69,"")</f>
        <v>1</v>
      </c>
      <c r="G292" s="34">
        <f t="shared" si="255"/>
        <v>1</v>
      </c>
      <c r="H292" s="31" t="str">
        <f t="shared" si="256"/>
        <v>LYON DUCHÈRE AS</v>
      </c>
      <c r="I292"/>
      <c r="J292" s="27"/>
      <c r="K292" s="27"/>
      <c r="M292"/>
      <c r="Q292" s="27"/>
      <c r="S292"/>
      <c r="U292" s="27"/>
      <c r="W292" s="1"/>
      <c r="AA292" s="27"/>
      <c r="AC292"/>
    </row>
    <row r="293" spans="2:29">
      <c r="B293" s="27"/>
      <c r="C293" s="42"/>
      <c r="D293" s="31" t="str">
        <f t="shared" ref="D293" si="259">D70</f>
        <v>RED STAR FC</v>
      </c>
      <c r="E293" s="34">
        <f t="shared" ref="E293" si="260">IF(E70&lt;&gt;"",E70,"")</f>
        <v>1</v>
      </c>
      <c r="G293" s="34">
        <f t="shared" si="255"/>
        <v>0</v>
      </c>
      <c r="H293" s="31" t="str">
        <f t="shared" si="256"/>
        <v>SO CHOLET</v>
      </c>
      <c r="I293"/>
      <c r="J293" s="27"/>
      <c r="K293" s="27"/>
      <c r="M293"/>
      <c r="Q293" s="27"/>
      <c r="S293"/>
      <c r="U293" s="27"/>
      <c r="W293" s="1"/>
      <c r="AA293" s="27"/>
      <c r="AC293"/>
    </row>
    <row r="294" spans="2:29">
      <c r="B294" s="27"/>
      <c r="C294" s="42"/>
      <c r="D294" s="31" t="str">
        <f t="shared" ref="D294" si="261">D71</f>
        <v xml:space="preserve">RODEZ AVEYRON F. </v>
      </c>
      <c r="E294" s="34">
        <f t="shared" ref="E294" si="262">IF(E71&lt;&gt;"",E71,"")</f>
        <v>0</v>
      </c>
      <c r="G294" s="34">
        <f t="shared" si="255"/>
        <v>2</v>
      </c>
      <c r="H294" s="31" t="str">
        <f t="shared" si="256"/>
        <v>GRENOBLE FOOT 38</v>
      </c>
      <c r="I294"/>
      <c r="J294" s="27"/>
      <c r="K294" s="27"/>
      <c r="M294"/>
      <c r="Q294" s="27"/>
      <c r="S294"/>
      <c r="U294" s="27"/>
      <c r="W294" s="1"/>
      <c r="AA294" s="27"/>
      <c r="AC294"/>
    </row>
    <row r="295" spans="2:29">
      <c r="B295" s="27"/>
      <c r="C295" s="42"/>
      <c r="D295" s="31" t="str">
        <f t="shared" ref="D295" si="263">D72</f>
        <v xml:space="preserve">ENTENTE SSG </v>
      </c>
      <c r="E295" s="34">
        <f t="shared" ref="E295" si="264">IF(E72&lt;&gt;"",E72,"")</f>
        <v>1</v>
      </c>
      <c r="G295" s="34">
        <f t="shared" si="255"/>
        <v>1</v>
      </c>
      <c r="H295" s="31" t="str">
        <f t="shared" si="256"/>
        <v>STADE LAVALLOIS</v>
      </c>
      <c r="I295"/>
      <c r="J295" s="27"/>
      <c r="K295" s="27"/>
      <c r="M295"/>
      <c r="Q295" s="27"/>
      <c r="S295"/>
      <c r="U295" s="27"/>
      <c r="W295" s="1"/>
      <c r="AA295" s="27"/>
      <c r="AC295"/>
    </row>
    <row r="296" spans="2:29">
      <c r="B296" s="27"/>
      <c r="C296" s="42"/>
      <c r="D296" s="31" t="str">
        <f t="shared" ref="D296" si="265">D73</f>
        <v xml:space="preserve">USL DUNKERQUE </v>
      </c>
      <c r="E296" s="34">
        <f t="shared" ref="E296" si="266">IF(E73&lt;&gt;"",E73,"")</f>
        <v>2</v>
      </c>
      <c r="G296" s="34">
        <f t="shared" si="255"/>
        <v>2</v>
      </c>
      <c r="H296" s="31" t="str">
        <f t="shared" si="256"/>
        <v>US AVRANCHES MSM</v>
      </c>
      <c r="I296"/>
      <c r="J296" s="27"/>
      <c r="K296" s="27"/>
      <c r="M296"/>
      <c r="Q296" s="27"/>
      <c r="S296"/>
      <c r="U296" s="27"/>
      <c r="W296" s="1"/>
      <c r="AA296" s="27"/>
      <c r="AC296"/>
    </row>
    <row r="297" spans="2:29">
      <c r="B297" s="27"/>
      <c r="C297" s="42"/>
      <c r="D297" s="31" t="str">
        <f t="shared" ref="D297" si="267">D74</f>
        <v xml:space="preserve">US BOULOGNE CO </v>
      </c>
      <c r="E297" s="34" t="str">
        <f t="shared" ref="E297" si="268">IF(E74&lt;&gt;"",E74,"")</f>
        <v/>
      </c>
      <c r="G297" s="34" t="str">
        <f t="shared" si="255"/>
        <v/>
      </c>
      <c r="H297" s="31" t="str">
        <f t="shared" si="256"/>
        <v>EXEMPT</v>
      </c>
      <c r="I297"/>
      <c r="J297" s="27"/>
      <c r="K297" s="27"/>
      <c r="M297"/>
      <c r="Q297" s="27"/>
      <c r="S297"/>
      <c r="U297" s="27"/>
      <c r="W297" s="1"/>
      <c r="AA297" s="27"/>
      <c r="AC297"/>
    </row>
    <row r="298" spans="2:29">
      <c r="B298" s="27"/>
      <c r="C298" s="42"/>
      <c r="D298" s="31" t="str">
        <f t="shared" ref="D298" si="269">D75</f>
        <v xml:space="preserve">US CONCARNEAU </v>
      </c>
      <c r="E298" s="34">
        <f t="shared" ref="E298" si="270">IF(E75&lt;&gt;"",E75,"")</f>
        <v>3</v>
      </c>
      <c r="G298" s="34">
        <f t="shared" si="255"/>
        <v>1</v>
      </c>
      <c r="H298" s="31" t="str">
        <f t="shared" si="256"/>
        <v>AS BÉZIERS</v>
      </c>
      <c r="I298"/>
      <c r="J298" s="27"/>
      <c r="K298" s="27"/>
      <c r="M298"/>
      <c r="Q298" s="27"/>
      <c r="S298"/>
      <c r="U298" s="27"/>
      <c r="W298" s="1"/>
      <c r="AA298" s="27"/>
      <c r="AC298"/>
    </row>
    <row r="299" spans="2:29">
      <c r="B299" s="27"/>
      <c r="C299" s="42"/>
      <c r="D299" s="31" t="str">
        <f t="shared" ref="D299" si="271">D76</f>
        <v xml:space="preserve">VENDÉE LES HERBIERS F. </v>
      </c>
      <c r="E299" s="34">
        <f t="shared" ref="E299" si="272">IF(E76&lt;&gt;"",E76,"")</f>
        <v>1</v>
      </c>
      <c r="G299" s="34">
        <f t="shared" si="255"/>
        <v>3</v>
      </c>
      <c r="H299" s="31" t="str">
        <f t="shared" si="256"/>
        <v>FC CHAMBLY OISE</v>
      </c>
      <c r="I299"/>
      <c r="J299" s="27"/>
      <c r="K299" s="27"/>
      <c r="M299"/>
      <c r="Q299" s="27"/>
      <c r="S299"/>
      <c r="U299" s="27"/>
      <c r="W299" s="1"/>
      <c r="AA299" s="27"/>
      <c r="AC299"/>
    </row>
    <row r="300" spans="2:29">
      <c r="B300" s="27"/>
      <c r="C300" s="42" t="s">
        <v>75</v>
      </c>
      <c r="D300" s="31" t="str">
        <f>N68</f>
        <v xml:space="preserve">AS BÉZIERS </v>
      </c>
      <c r="E300" s="34">
        <f>IF(O68&lt;&gt;"",O68,"")</f>
        <v>0</v>
      </c>
      <c r="G300" s="34">
        <f t="shared" ref="G300:G308" si="273">IF(Q68&lt;&gt;"",Q68,"")</f>
        <v>0</v>
      </c>
      <c r="H300" s="31" t="str">
        <f t="shared" ref="H300:H308" si="274">R68</f>
        <v>ENTENTE SSG</v>
      </c>
      <c r="I300"/>
      <c r="J300" s="27"/>
      <c r="K300" s="27"/>
      <c r="M300"/>
      <c r="Q300" s="27"/>
      <c r="S300"/>
      <c r="U300" s="27"/>
      <c r="W300" s="1"/>
      <c r="AA300" s="27"/>
      <c r="AC300"/>
    </row>
    <row r="301" spans="2:29">
      <c r="B301" s="27"/>
      <c r="C301" s="42"/>
      <c r="D301" s="31" t="str">
        <f t="shared" ref="D301:D308" si="275">N69</f>
        <v>FC CHAMBLY OISE</v>
      </c>
      <c r="E301" s="34">
        <f t="shared" ref="E301:E308" si="276">IF(O69&lt;&gt;"",O69,"")</f>
        <v>0</v>
      </c>
      <c r="G301" s="34">
        <f t="shared" si="273"/>
        <v>2</v>
      </c>
      <c r="H301" s="31" t="str">
        <f t="shared" si="274"/>
        <v>US CONCARNEAU</v>
      </c>
      <c r="I301"/>
      <c r="J301" s="27"/>
      <c r="K301" s="27"/>
      <c r="M301"/>
      <c r="Q301" s="27"/>
      <c r="S301"/>
      <c r="U301" s="27"/>
      <c r="W301" s="1"/>
      <c r="AA301" s="27"/>
      <c r="AC301"/>
    </row>
    <row r="302" spans="2:29">
      <c r="B302" s="27"/>
      <c r="C302" s="42"/>
      <c r="D302" s="31" t="str">
        <f t="shared" si="275"/>
        <v xml:space="preserve">GRENOBLE FOOT 38 </v>
      </c>
      <c r="E302" s="34">
        <f t="shared" si="276"/>
        <v>1</v>
      </c>
      <c r="G302" s="34">
        <f t="shared" si="273"/>
        <v>2</v>
      </c>
      <c r="H302" s="31" t="str">
        <f t="shared" si="274"/>
        <v>US BOULOGNE CO</v>
      </c>
      <c r="I302"/>
      <c r="J302" s="27"/>
      <c r="K302" s="27"/>
      <c r="M302"/>
      <c r="Q302" s="27"/>
      <c r="S302"/>
      <c r="U302" s="27"/>
      <c r="W302" s="1"/>
      <c r="AA302" s="27"/>
      <c r="AC302"/>
    </row>
    <row r="303" spans="2:29">
      <c r="B303" s="27"/>
      <c r="C303" s="42"/>
      <c r="D303" s="31" t="str">
        <f t="shared" si="275"/>
        <v xml:space="preserve">GS MARSEILLE CONSOLAT </v>
      </c>
      <c r="E303" s="34">
        <f t="shared" si="276"/>
        <v>2</v>
      </c>
      <c r="G303" s="34">
        <f t="shared" si="273"/>
        <v>2</v>
      </c>
      <c r="H303" s="31" t="str">
        <f t="shared" si="274"/>
        <v>RED STAR FC</v>
      </c>
      <c r="I303"/>
      <c r="J303" s="27"/>
      <c r="K303" s="27"/>
      <c r="M303"/>
      <c r="Q303" s="27"/>
      <c r="S303"/>
      <c r="U303" s="27"/>
      <c r="W303" s="1"/>
      <c r="AA303" s="27"/>
      <c r="AC303"/>
    </row>
    <row r="304" spans="2:29">
      <c r="B304" s="27"/>
      <c r="C304" s="42"/>
      <c r="D304" s="31" t="str">
        <f t="shared" si="275"/>
        <v xml:space="preserve">LYON DUCHÈRE AS </v>
      </c>
      <c r="E304" s="34">
        <f t="shared" si="276"/>
        <v>1</v>
      </c>
      <c r="G304" s="34">
        <f t="shared" si="273"/>
        <v>2</v>
      </c>
      <c r="H304" s="31" t="str">
        <f t="shared" si="274"/>
        <v>VENDÉE LES HERBIERS F.</v>
      </c>
      <c r="I304"/>
      <c r="J304" s="27"/>
      <c r="K304" s="27"/>
      <c r="M304"/>
      <c r="Q304" s="27"/>
      <c r="S304"/>
      <c r="U304" s="27"/>
      <c r="W304" s="1"/>
      <c r="AA304" s="27"/>
      <c r="AC304"/>
    </row>
    <row r="305" spans="2:29">
      <c r="B305" s="27"/>
      <c r="C305" s="42"/>
      <c r="D305" s="31" t="str">
        <f t="shared" si="275"/>
        <v xml:space="preserve">EXEMPT </v>
      </c>
      <c r="E305" s="34" t="str">
        <f t="shared" si="276"/>
        <v/>
      </c>
      <c r="G305" s="34" t="str">
        <f t="shared" si="273"/>
        <v/>
      </c>
      <c r="H305" s="31" t="str">
        <f t="shared" si="274"/>
        <v>USL DUNKERQUE</v>
      </c>
      <c r="I305"/>
      <c r="J305" s="27"/>
      <c r="K305" s="27"/>
      <c r="M305"/>
      <c r="Q305" s="27"/>
      <c r="S305"/>
      <c r="U305" s="27"/>
      <c r="W305" s="1"/>
      <c r="AA305" s="27"/>
      <c r="AC305"/>
    </row>
    <row r="306" spans="2:29">
      <c r="B306" s="27"/>
      <c r="C306" s="42"/>
      <c r="D306" s="31" t="str">
        <f t="shared" si="275"/>
        <v xml:space="preserve">SO CHOLET </v>
      </c>
      <c r="E306" s="34" t="str">
        <f t="shared" si="276"/>
        <v/>
      </c>
      <c r="G306" s="34" t="str">
        <f t="shared" si="273"/>
        <v/>
      </c>
      <c r="H306" s="31" t="str">
        <f t="shared" si="274"/>
        <v>PAU FC</v>
      </c>
      <c r="I306"/>
      <c r="J306" s="27"/>
      <c r="K306" s="27"/>
      <c r="M306"/>
      <c r="Q306" s="27"/>
      <c r="S306"/>
      <c r="U306" s="27"/>
      <c r="W306" s="1"/>
      <c r="AA306" s="27"/>
      <c r="AC306"/>
    </row>
    <row r="307" spans="2:29">
      <c r="B307" s="27"/>
      <c r="C307" s="42"/>
      <c r="D307" s="31" t="str">
        <f t="shared" si="275"/>
        <v xml:space="preserve">STADE LAVALLOIS </v>
      </c>
      <c r="E307" s="34">
        <f t="shared" si="276"/>
        <v>1</v>
      </c>
      <c r="G307" s="34">
        <f t="shared" si="273"/>
        <v>2</v>
      </c>
      <c r="H307" s="31" t="str">
        <f t="shared" si="274"/>
        <v>RODEZ AVEYRON F.</v>
      </c>
      <c r="I307"/>
      <c r="J307" s="27"/>
      <c r="K307" s="27"/>
      <c r="M307"/>
      <c r="Q307" s="27"/>
      <c r="S307"/>
      <c r="U307" s="27"/>
      <c r="W307" s="1"/>
      <c r="AA307" s="27"/>
      <c r="AC307"/>
    </row>
    <row r="308" spans="2:29">
      <c r="B308" s="27"/>
      <c r="C308" s="42"/>
      <c r="D308" s="31" t="str">
        <f t="shared" si="275"/>
        <v xml:space="preserve">US AVRANCHES MSM </v>
      </c>
      <c r="E308" s="34" t="str">
        <f t="shared" si="276"/>
        <v/>
      </c>
      <c r="G308" s="34" t="str">
        <f t="shared" si="273"/>
        <v/>
      </c>
      <c r="H308" s="31" t="str">
        <f t="shared" si="274"/>
        <v>USCL</v>
      </c>
      <c r="I308"/>
      <c r="J308" s="27"/>
      <c r="K308" s="27"/>
      <c r="M308"/>
      <c r="Q308" s="27"/>
      <c r="S308"/>
      <c r="U308" s="27"/>
      <c r="W308" s="1"/>
      <c r="AA308" s="27"/>
      <c r="AC308"/>
    </row>
    <row r="309" spans="2:29">
      <c r="B309" s="27"/>
      <c r="C309" s="42" t="s">
        <v>76</v>
      </c>
      <c r="D309" s="31" t="str">
        <f>X68</f>
        <v xml:space="preserve">USCL </v>
      </c>
      <c r="E309" s="34" t="str">
        <f>IF(Y68&lt;&gt;"",Y68,"")</f>
        <v/>
      </c>
      <c r="G309" s="34" t="str">
        <f>IF(AA68&lt;&gt;"",AA68,"")</f>
        <v/>
      </c>
      <c r="H309" s="31" t="str">
        <f t="shared" ref="H309:H317" si="277">AB68</f>
        <v>EXEMPT</v>
      </c>
      <c r="I309"/>
      <c r="J309" s="27"/>
      <c r="K309" s="27"/>
      <c r="M309"/>
      <c r="Q309" s="27"/>
      <c r="S309"/>
      <c r="U309" s="27"/>
      <c r="W309" s="1"/>
      <c r="AA309" s="27"/>
      <c r="AC309"/>
    </row>
    <row r="310" spans="2:29">
      <c r="B310" s="27"/>
      <c r="C310" s="42"/>
      <c r="D310" s="31" t="str">
        <f t="shared" ref="D310:D317" si="278">X69</f>
        <v xml:space="preserve">PAU FC </v>
      </c>
      <c r="E310" s="34">
        <f t="shared" ref="E310:E317" si="279">IF(Y69&lt;&gt;"",Y69,"")</f>
        <v>1</v>
      </c>
      <c r="G310" s="34">
        <f>IF(AA69&lt;&gt;"",AA69,"")</f>
        <v>2</v>
      </c>
      <c r="H310" s="31" t="str">
        <f t="shared" si="277"/>
        <v>GS MARSEILLE CONSOLAT</v>
      </c>
      <c r="I310"/>
      <c r="J310" s="27"/>
      <c r="K310" s="27"/>
      <c r="M310"/>
      <c r="Q310" s="27"/>
      <c r="S310"/>
      <c r="U310" s="27"/>
      <c r="W310" s="1"/>
      <c r="AA310" s="27"/>
      <c r="AC310"/>
    </row>
    <row r="311" spans="2:29">
      <c r="B311" s="27"/>
      <c r="C311" s="42"/>
      <c r="D311" s="31" t="str">
        <f t="shared" si="278"/>
        <v>RED STAR FC</v>
      </c>
      <c r="E311" s="34">
        <f t="shared" si="279"/>
        <v>2</v>
      </c>
      <c r="G311" s="34">
        <f t="shared" ref="G311:G317" si="280">IF(AA70&lt;&gt;"",AA70,"")</f>
        <v>2</v>
      </c>
      <c r="H311" s="31" t="str">
        <f t="shared" si="277"/>
        <v>US AVRANCHES MSM</v>
      </c>
      <c r="I311"/>
      <c r="J311" s="27"/>
      <c r="K311" s="27"/>
      <c r="M311"/>
      <c r="Q311" s="27"/>
      <c r="S311"/>
      <c r="U311" s="27"/>
      <c r="W311" s="1"/>
      <c r="AA311" s="27"/>
      <c r="AC311"/>
    </row>
    <row r="312" spans="2:29">
      <c r="B312" s="27"/>
      <c r="C312" s="42"/>
      <c r="D312" s="31" t="str">
        <f t="shared" si="278"/>
        <v xml:space="preserve">RODEZ AVEYRON F. </v>
      </c>
      <c r="E312" s="34">
        <f t="shared" si="279"/>
        <v>1</v>
      </c>
      <c r="G312" s="34">
        <f t="shared" si="280"/>
        <v>1</v>
      </c>
      <c r="H312" s="31" t="str">
        <f t="shared" si="277"/>
        <v>AS BÉZIERS</v>
      </c>
      <c r="I312"/>
      <c r="J312" s="27"/>
      <c r="K312" s="27"/>
      <c r="M312"/>
      <c r="Q312" s="27"/>
      <c r="S312"/>
      <c r="U312" s="27"/>
      <c r="W312" s="1"/>
      <c r="AA312" s="27"/>
      <c r="AC312"/>
    </row>
    <row r="313" spans="2:29">
      <c r="B313" s="27"/>
      <c r="C313" s="42"/>
      <c r="D313" s="31" t="str">
        <f t="shared" si="278"/>
        <v xml:space="preserve">SO CHOLET </v>
      </c>
      <c r="E313" s="34">
        <f t="shared" si="279"/>
        <v>3</v>
      </c>
      <c r="G313" s="34">
        <f t="shared" si="280"/>
        <v>1</v>
      </c>
      <c r="H313" s="31" t="str">
        <f t="shared" si="277"/>
        <v>LYON DUCHÈRE AS</v>
      </c>
      <c r="I313"/>
      <c r="J313" s="27"/>
      <c r="K313" s="27"/>
      <c r="M313"/>
      <c r="Q313" s="27"/>
      <c r="S313"/>
      <c r="U313" s="27"/>
      <c r="W313" s="1"/>
      <c r="AA313" s="27"/>
      <c r="AC313"/>
    </row>
    <row r="314" spans="2:29">
      <c r="B314" s="27"/>
      <c r="C314" s="42"/>
      <c r="D314" s="31" t="str">
        <f t="shared" si="278"/>
        <v xml:space="preserve">ENTENTE SSG </v>
      </c>
      <c r="E314" s="34">
        <f t="shared" si="279"/>
        <v>2</v>
      </c>
      <c r="G314" s="34">
        <f t="shared" si="280"/>
        <v>2</v>
      </c>
      <c r="H314" s="31" t="str">
        <f t="shared" si="277"/>
        <v>FC CHAMBLY OISE</v>
      </c>
      <c r="I314"/>
      <c r="J314" s="27"/>
      <c r="K314" s="27"/>
      <c r="M314"/>
      <c r="Q314" s="27"/>
      <c r="S314"/>
      <c r="U314" s="27"/>
      <c r="W314" s="1"/>
      <c r="AA314" s="27"/>
      <c r="AC314"/>
    </row>
    <row r="315" spans="2:29">
      <c r="B315" s="27"/>
      <c r="C315" s="42"/>
      <c r="D315" s="31" t="str">
        <f t="shared" si="278"/>
        <v xml:space="preserve">USL DUNKERQUE </v>
      </c>
      <c r="E315" s="34">
        <f t="shared" si="279"/>
        <v>0</v>
      </c>
      <c r="G315" s="34">
        <f t="shared" si="280"/>
        <v>0</v>
      </c>
      <c r="H315" s="31" t="str">
        <f t="shared" si="277"/>
        <v>GRENOBLE FOOT 38</v>
      </c>
      <c r="I315"/>
      <c r="J315" s="27"/>
      <c r="K315" s="27"/>
      <c r="M315"/>
      <c r="Q315" s="27"/>
      <c r="S315"/>
      <c r="U315" s="27"/>
      <c r="W315" s="1"/>
      <c r="AA315" s="27"/>
      <c r="AC315"/>
    </row>
    <row r="316" spans="2:29">
      <c r="B316" s="27"/>
      <c r="C316" s="42"/>
      <c r="D316" s="31" t="str">
        <f t="shared" si="278"/>
        <v xml:space="preserve">US BOULOGNE CO </v>
      </c>
      <c r="E316" s="34">
        <f t="shared" si="279"/>
        <v>1</v>
      </c>
      <c r="G316" s="34">
        <f t="shared" si="280"/>
        <v>0</v>
      </c>
      <c r="H316" s="31" t="str">
        <f t="shared" si="277"/>
        <v>STADE LAVALLOIS</v>
      </c>
      <c r="I316"/>
      <c r="J316" s="27"/>
      <c r="K316" s="27"/>
      <c r="M316"/>
      <c r="Q316" s="27"/>
      <c r="S316"/>
      <c r="U316" s="27"/>
      <c r="W316" s="1"/>
      <c r="AA316" s="27"/>
      <c r="AC316"/>
    </row>
    <row r="317" spans="2:29">
      <c r="B317" s="27"/>
      <c r="C317" s="42"/>
      <c r="D317" s="31" t="str">
        <f t="shared" si="278"/>
        <v xml:space="preserve">US CONCARNEAU </v>
      </c>
      <c r="E317" s="34">
        <f t="shared" si="279"/>
        <v>2</v>
      </c>
      <c r="G317" s="34">
        <f t="shared" si="280"/>
        <v>2</v>
      </c>
      <c r="H317" s="31" t="str">
        <f t="shared" si="277"/>
        <v>VENDÉE LES HERBIERS F.</v>
      </c>
      <c r="I317"/>
      <c r="J317" s="27"/>
      <c r="K317" s="27"/>
      <c r="M317"/>
      <c r="Q317" s="27"/>
      <c r="S317"/>
      <c r="U317" s="27"/>
      <c r="W317" s="1"/>
      <c r="AA317" s="27"/>
      <c r="AC317"/>
    </row>
    <row r="318" spans="2:29">
      <c r="B318" s="27"/>
      <c r="C318" s="42" t="s">
        <v>77</v>
      </c>
      <c r="D318" s="31" t="str">
        <f>D78</f>
        <v xml:space="preserve">AS BÉZIERS </v>
      </c>
      <c r="E318" s="34">
        <f>IF(E78&lt;&gt;"",E78,"")</f>
        <v>1</v>
      </c>
      <c r="G318" s="34">
        <f t="shared" ref="G318:G326" si="281">IF(G78&lt;&gt;"",G78,"")</f>
        <v>1</v>
      </c>
      <c r="H318" s="31" t="str">
        <f t="shared" ref="H318:H326" si="282">H78</f>
        <v>US BOULOGNE CO</v>
      </c>
      <c r="I318"/>
      <c r="J318" s="27"/>
      <c r="K318" s="27"/>
      <c r="M318"/>
      <c r="Q318" s="27"/>
      <c r="S318"/>
      <c r="U318" s="27"/>
      <c r="W318" s="1"/>
      <c r="AA318" s="27"/>
      <c r="AC318"/>
    </row>
    <row r="319" spans="2:29">
      <c r="B319" s="27"/>
      <c r="C319" s="42"/>
      <c r="D319" s="31" t="str">
        <f t="shared" ref="D319" si="283">D79</f>
        <v>FC CHAMBLY OISE</v>
      </c>
      <c r="E319" s="34" t="str">
        <f t="shared" ref="E319" si="284">IF(E79&lt;&gt;"",E79,"")</f>
        <v/>
      </c>
      <c r="G319" s="34" t="str">
        <f t="shared" si="281"/>
        <v/>
      </c>
      <c r="H319" s="31" t="str">
        <f t="shared" si="282"/>
        <v>RODEZ AVEYRON F.</v>
      </c>
      <c r="I319"/>
      <c r="J319" s="27"/>
      <c r="K319" s="27"/>
      <c r="M319"/>
      <c r="Q319" s="27"/>
      <c r="S319"/>
      <c r="U319" s="27"/>
      <c r="W319" s="1"/>
      <c r="AA319" s="27"/>
      <c r="AC319"/>
    </row>
    <row r="320" spans="2:29">
      <c r="B320" s="27"/>
      <c r="C320" s="42"/>
      <c r="D320" s="31" t="str">
        <f t="shared" ref="D320" si="285">D80</f>
        <v xml:space="preserve">GRENOBLE FOOT 38 </v>
      </c>
      <c r="E320" s="34">
        <f t="shared" ref="E320" si="286">IF(E80&lt;&gt;"",E80,"")</f>
        <v>1</v>
      </c>
      <c r="G320" s="34">
        <f t="shared" si="281"/>
        <v>0</v>
      </c>
      <c r="H320" s="31" t="str">
        <f t="shared" si="282"/>
        <v>USCL</v>
      </c>
      <c r="I320"/>
      <c r="J320" s="27"/>
      <c r="K320" s="27"/>
      <c r="M320"/>
      <c r="Q320" s="27"/>
      <c r="S320"/>
      <c r="U320" s="27"/>
      <c r="W320" s="1"/>
      <c r="AA320" s="27"/>
      <c r="AC320"/>
    </row>
    <row r="321" spans="2:29">
      <c r="B321" s="27"/>
      <c r="C321" s="42"/>
      <c r="D321" s="31" t="str">
        <f t="shared" ref="D321" si="287">D81</f>
        <v xml:space="preserve">GS MARSEILLE CONSOLAT </v>
      </c>
      <c r="E321" s="34">
        <f t="shared" ref="E321" si="288">IF(E81&lt;&gt;"",E81,"")</f>
        <v>4</v>
      </c>
      <c r="G321" s="34">
        <f t="shared" si="281"/>
        <v>3</v>
      </c>
      <c r="H321" s="31" t="str">
        <f t="shared" si="282"/>
        <v>SO CHOLET</v>
      </c>
      <c r="I321"/>
      <c r="J321" s="27"/>
      <c r="K321" s="27"/>
      <c r="M321"/>
      <c r="Q321" s="27"/>
      <c r="S321"/>
      <c r="U321" s="27"/>
      <c r="W321" s="1"/>
      <c r="AA321" s="27"/>
      <c r="AC321"/>
    </row>
    <row r="322" spans="2:29">
      <c r="B322" s="27"/>
      <c r="C322" s="42"/>
      <c r="D322" s="31" t="str">
        <f t="shared" ref="D322" si="289">D82</f>
        <v xml:space="preserve">LYON DUCHÈRE AS </v>
      </c>
      <c r="E322" s="34">
        <f t="shared" ref="E322" si="290">IF(E82&lt;&gt;"",E82,"")</f>
        <v>1</v>
      </c>
      <c r="G322" s="34">
        <f t="shared" si="281"/>
        <v>2</v>
      </c>
      <c r="H322" s="31" t="str">
        <f t="shared" si="282"/>
        <v>US CONCARNEAU</v>
      </c>
      <c r="I322"/>
      <c r="J322" s="27"/>
      <c r="K322" s="27"/>
      <c r="M322"/>
      <c r="Q322" s="27"/>
      <c r="S322"/>
      <c r="U322" s="27"/>
      <c r="W322" s="1"/>
      <c r="AA322" s="27"/>
      <c r="AC322"/>
    </row>
    <row r="323" spans="2:29">
      <c r="B323" s="27"/>
      <c r="C323" s="42"/>
      <c r="D323" s="31" t="str">
        <f t="shared" ref="D323" si="291">D83</f>
        <v xml:space="preserve">EXEMPT </v>
      </c>
      <c r="E323" s="34" t="str">
        <f t="shared" ref="E323" si="292">IF(E83&lt;&gt;"",E83,"")</f>
        <v/>
      </c>
      <c r="G323" s="34" t="str">
        <f t="shared" si="281"/>
        <v/>
      </c>
      <c r="H323" s="31" t="str">
        <f t="shared" si="282"/>
        <v>RED STAR FC</v>
      </c>
      <c r="I323"/>
      <c r="J323" s="27"/>
      <c r="K323" s="27"/>
      <c r="M323"/>
      <c r="Q323" s="27"/>
      <c r="S323"/>
      <c r="U323" s="27"/>
      <c r="W323" s="1"/>
      <c r="AA323" s="27"/>
      <c r="AC323"/>
    </row>
    <row r="324" spans="2:29">
      <c r="B324" s="27"/>
      <c r="C324" s="42"/>
      <c r="D324" s="31" t="str">
        <f t="shared" ref="D324" si="293">D84</f>
        <v xml:space="preserve">STADE LAVALLOIS </v>
      </c>
      <c r="E324" s="34">
        <f t="shared" ref="E324" si="294">IF(E84&lt;&gt;"",E84,"")</f>
        <v>3</v>
      </c>
      <c r="G324" s="34">
        <f t="shared" si="281"/>
        <v>1</v>
      </c>
      <c r="H324" s="31" t="str">
        <f t="shared" si="282"/>
        <v>USL DUNKERQUE</v>
      </c>
      <c r="I324"/>
      <c r="J324" s="27"/>
      <c r="K324" s="27"/>
      <c r="M324"/>
      <c r="Q324" s="27"/>
      <c r="S324"/>
      <c r="U324" s="27"/>
      <c r="W324" s="1"/>
      <c r="AA324" s="27"/>
      <c r="AC324"/>
    </row>
    <row r="325" spans="2:29">
      <c r="B325" s="27"/>
      <c r="C325" s="42"/>
      <c r="D325" s="31" t="str">
        <f t="shared" ref="D325" si="295">D85</f>
        <v xml:space="preserve">US AVRANCHES MSM </v>
      </c>
      <c r="E325" s="34">
        <f t="shared" ref="E325" si="296">IF(E85&lt;&gt;"",E85,"")</f>
        <v>0</v>
      </c>
      <c r="G325" s="34">
        <f t="shared" si="281"/>
        <v>0</v>
      </c>
      <c r="H325" s="31" t="str">
        <f t="shared" si="282"/>
        <v>PAU FC</v>
      </c>
      <c r="I325"/>
      <c r="J325" s="27"/>
      <c r="K325" s="27"/>
      <c r="M325"/>
      <c r="Q325" s="27"/>
      <c r="S325"/>
      <c r="U325" s="27"/>
      <c r="W325" s="1"/>
      <c r="AA325" s="27"/>
      <c r="AC325"/>
    </row>
    <row r="326" spans="2:29">
      <c r="B326" s="27"/>
      <c r="C326" s="42"/>
      <c r="D326" s="31" t="str">
        <f t="shared" ref="D326" si="297">D86</f>
        <v xml:space="preserve">VENDÉE LES HERBIERS F. </v>
      </c>
      <c r="E326" s="34">
        <f t="shared" ref="E326" si="298">IF(E86&lt;&gt;"",E86,"")</f>
        <v>2</v>
      </c>
      <c r="G326" s="34">
        <f t="shared" si="281"/>
        <v>1</v>
      </c>
      <c r="H326" s="31" t="str">
        <f t="shared" si="282"/>
        <v>ENTENTE SSG</v>
      </c>
      <c r="I326"/>
      <c r="J326" s="27"/>
      <c r="K326" s="27"/>
      <c r="M326"/>
      <c r="Q326" s="27"/>
      <c r="S326"/>
      <c r="U326" s="27"/>
      <c r="W326" s="1"/>
      <c r="AA326" s="27"/>
      <c r="AC326"/>
    </row>
    <row r="327" spans="2:29">
      <c r="B327" s="27"/>
      <c r="C327" s="42" t="s">
        <v>78</v>
      </c>
      <c r="D327" s="31" t="str">
        <f>N78</f>
        <v xml:space="preserve">USCL </v>
      </c>
      <c r="E327" s="34">
        <f>IF(O78&lt;&gt;"",O78,"")</f>
        <v>0</v>
      </c>
      <c r="G327" s="34">
        <f t="shared" ref="G327:G335" si="299">IF(Q78&lt;&gt;"",Q78,"")</f>
        <v>1</v>
      </c>
      <c r="H327" s="31" t="str">
        <f t="shared" ref="H327:H335" si="300">R78</f>
        <v>STADE LAVALLOIS</v>
      </c>
      <c r="I327"/>
      <c r="J327" s="27"/>
      <c r="K327" s="27"/>
      <c r="M327"/>
      <c r="Q327" s="27"/>
      <c r="S327"/>
      <c r="U327" s="27"/>
      <c r="W327" s="1"/>
      <c r="AA327" s="27"/>
      <c r="AC327"/>
    </row>
    <row r="328" spans="2:29">
      <c r="B328" s="27"/>
      <c r="C328" s="42"/>
      <c r="D328" s="31" t="str">
        <f t="shared" ref="D328:D335" si="301">N79</f>
        <v xml:space="preserve">GS MARSEILLE CONSOLAT </v>
      </c>
      <c r="E328" s="34">
        <f t="shared" ref="E328:E335" si="302">IF(O79&lt;&gt;"",O79,"")</f>
        <v>0</v>
      </c>
      <c r="G328" s="34">
        <f t="shared" si="299"/>
        <v>1</v>
      </c>
      <c r="H328" s="31" t="str">
        <f t="shared" si="300"/>
        <v>LYON DUCHÈRE AS</v>
      </c>
      <c r="I328"/>
      <c r="J328" s="27"/>
      <c r="K328" s="27"/>
      <c r="M328"/>
      <c r="Q328" s="27"/>
      <c r="S328"/>
      <c r="U328" s="27"/>
      <c r="W328" s="1"/>
      <c r="AA328" s="27"/>
      <c r="AC328"/>
    </row>
    <row r="329" spans="2:29">
      <c r="B329" s="27"/>
      <c r="C329" s="42"/>
      <c r="D329" s="31" t="str">
        <f t="shared" si="301"/>
        <v xml:space="preserve">PAU FC </v>
      </c>
      <c r="E329" s="34" t="str">
        <f t="shared" si="302"/>
        <v/>
      </c>
      <c r="G329" s="34" t="str">
        <f t="shared" si="299"/>
        <v/>
      </c>
      <c r="H329" s="31" t="str">
        <f t="shared" si="300"/>
        <v>EXEMPT</v>
      </c>
      <c r="I329"/>
      <c r="J329" s="27"/>
      <c r="K329" s="27"/>
      <c r="M329"/>
      <c r="Q329" s="27"/>
      <c r="S329"/>
      <c r="U329" s="27"/>
      <c r="W329" s="1"/>
      <c r="AA329" s="27"/>
      <c r="AC329"/>
    </row>
    <row r="330" spans="2:29">
      <c r="B330" s="27"/>
      <c r="C330" s="42"/>
      <c r="D330" s="31" t="str">
        <f t="shared" si="301"/>
        <v>RED STAR FC</v>
      </c>
      <c r="E330" s="34">
        <f t="shared" si="302"/>
        <v>0</v>
      </c>
      <c r="G330" s="34">
        <f t="shared" si="299"/>
        <v>1</v>
      </c>
      <c r="H330" s="31" t="str">
        <f t="shared" si="300"/>
        <v>GRENOBLE FOOT 38</v>
      </c>
      <c r="I330"/>
      <c r="J330" s="27"/>
      <c r="K330" s="27"/>
      <c r="M330"/>
      <c r="Q330" s="27"/>
      <c r="S330"/>
      <c r="U330" s="27"/>
      <c r="W330" s="1"/>
      <c r="AA330" s="27"/>
      <c r="AC330"/>
    </row>
    <row r="331" spans="2:29">
      <c r="B331" s="27"/>
      <c r="C331" s="42"/>
      <c r="D331" s="31" t="str">
        <f t="shared" si="301"/>
        <v xml:space="preserve">RODEZ AVEYRON F. </v>
      </c>
      <c r="E331" s="34">
        <f t="shared" si="302"/>
        <v>0</v>
      </c>
      <c r="G331" s="34">
        <f t="shared" si="299"/>
        <v>0</v>
      </c>
      <c r="H331" s="31" t="str">
        <f t="shared" si="300"/>
        <v>VENDÉE LES HERBIERS F.</v>
      </c>
      <c r="I331"/>
      <c r="J331" s="27"/>
      <c r="K331" s="27"/>
      <c r="M331"/>
      <c r="Q331" s="27"/>
      <c r="S331"/>
      <c r="U331" s="27"/>
      <c r="W331" s="1"/>
      <c r="AA331" s="27"/>
      <c r="AC331"/>
    </row>
    <row r="332" spans="2:29">
      <c r="B332" s="27"/>
      <c r="C332" s="42"/>
      <c r="D332" s="31" t="str">
        <f t="shared" si="301"/>
        <v xml:space="preserve">SO CHOLET </v>
      </c>
      <c r="E332" s="34">
        <f t="shared" si="302"/>
        <v>1</v>
      </c>
      <c r="G332" s="34">
        <f t="shared" si="299"/>
        <v>3</v>
      </c>
      <c r="H332" s="31" t="str">
        <f t="shared" si="300"/>
        <v>US AVRANCHES MSM</v>
      </c>
      <c r="I332"/>
      <c r="J332" s="27"/>
      <c r="K332" s="27"/>
      <c r="M332"/>
      <c r="Q332" s="27"/>
      <c r="S332"/>
      <c r="U332" s="27"/>
      <c r="W332" s="1"/>
      <c r="AA332" s="27"/>
      <c r="AC332"/>
    </row>
    <row r="333" spans="2:29">
      <c r="B333" s="27"/>
      <c r="C333" s="42"/>
      <c r="D333" s="31" t="str">
        <f t="shared" si="301"/>
        <v xml:space="preserve">ENTENTE SSG </v>
      </c>
      <c r="E333" s="34">
        <f t="shared" si="302"/>
        <v>1</v>
      </c>
      <c r="G333" s="34">
        <f t="shared" si="299"/>
        <v>1</v>
      </c>
      <c r="H333" s="31" t="str">
        <f t="shared" si="300"/>
        <v>US CONCARNEAU</v>
      </c>
      <c r="I333"/>
      <c r="J333" s="27"/>
      <c r="K333" s="27"/>
      <c r="M333"/>
      <c r="Q333" s="27"/>
      <c r="S333"/>
      <c r="U333" s="27"/>
      <c r="W333" s="1"/>
      <c r="AA333" s="27"/>
      <c r="AC333"/>
    </row>
    <row r="334" spans="2:29">
      <c r="B334" s="27"/>
      <c r="C334" s="42"/>
      <c r="D334" s="31" t="str">
        <f t="shared" si="301"/>
        <v xml:space="preserve">USL DUNKERQUE </v>
      </c>
      <c r="E334" s="34">
        <f t="shared" si="302"/>
        <v>0</v>
      </c>
      <c r="G334" s="34">
        <f t="shared" si="299"/>
        <v>2</v>
      </c>
      <c r="H334" s="31" t="str">
        <f t="shared" si="300"/>
        <v>AS BÉZIERS</v>
      </c>
      <c r="I334"/>
      <c r="J334" s="27"/>
      <c r="K334" s="27"/>
      <c r="M334"/>
      <c r="Q334" s="27"/>
      <c r="S334"/>
      <c r="U334" s="27"/>
      <c r="W334" s="1"/>
      <c r="AA334" s="27"/>
      <c r="AC334"/>
    </row>
    <row r="335" spans="2:29">
      <c r="B335" s="27"/>
      <c r="C335" s="42"/>
      <c r="D335" s="31" t="str">
        <f t="shared" si="301"/>
        <v xml:space="preserve">US BOULOGNE CO </v>
      </c>
      <c r="E335" s="34">
        <f t="shared" si="302"/>
        <v>2</v>
      </c>
      <c r="G335" s="34">
        <f t="shared" si="299"/>
        <v>1</v>
      </c>
      <c r="H335" s="31" t="str">
        <f t="shared" si="300"/>
        <v>FC CHAMBLY OISE</v>
      </c>
      <c r="I335"/>
      <c r="J335" s="27"/>
      <c r="K335" s="27"/>
      <c r="M335"/>
      <c r="Q335" s="27"/>
      <c r="S335"/>
      <c r="U335" s="27"/>
      <c r="W335" s="1"/>
      <c r="AA335" s="27"/>
      <c r="AC335"/>
    </row>
    <row r="336" spans="2:29">
      <c r="B336" s="27"/>
      <c r="C336" s="42" t="s">
        <v>79</v>
      </c>
      <c r="D336" s="31" t="str">
        <f>X78</f>
        <v xml:space="preserve">AS BÉZIERS </v>
      </c>
      <c r="E336" s="34" t="str">
        <f>IF(Y78&lt;&gt;"",Y78,"")</f>
        <v/>
      </c>
      <c r="G336" s="34" t="str">
        <f t="shared" ref="G336:G344" si="303">IF(AA78&lt;&gt;"",AA78,"")</f>
        <v/>
      </c>
      <c r="H336" s="31" t="str">
        <f t="shared" ref="H336:H344" si="304">AB78</f>
        <v>USCL</v>
      </c>
      <c r="I336"/>
      <c r="J336" s="27"/>
      <c r="K336" s="27"/>
      <c r="M336"/>
      <c r="Q336" s="27"/>
      <c r="S336"/>
      <c r="U336" s="27"/>
      <c r="W336" s="1"/>
      <c r="AA336" s="27"/>
      <c r="AC336"/>
    </row>
    <row r="337" spans="2:29">
      <c r="B337" s="27"/>
      <c r="C337" s="42"/>
      <c r="D337" s="31" t="str">
        <f t="shared" ref="D337:D344" si="305">X79</f>
        <v>FC CHAMBLY OISE</v>
      </c>
      <c r="E337" s="34" t="str">
        <f t="shared" ref="E337:E344" si="306">IF(Y79&lt;&gt;"",Y79,"")</f>
        <v/>
      </c>
      <c r="G337" s="34" t="str">
        <f t="shared" si="303"/>
        <v/>
      </c>
      <c r="H337" s="31" t="str">
        <f t="shared" si="304"/>
        <v>USL DUNKERQUE</v>
      </c>
      <c r="I337"/>
      <c r="J337" s="27"/>
      <c r="K337" s="27"/>
      <c r="M337"/>
      <c r="Q337" s="27"/>
      <c r="S337"/>
      <c r="U337" s="27"/>
      <c r="W337" s="1"/>
      <c r="AA337" s="27"/>
      <c r="AC337"/>
    </row>
    <row r="338" spans="2:29">
      <c r="B338" s="27"/>
      <c r="C338" s="42"/>
      <c r="D338" s="31" t="str">
        <f t="shared" si="305"/>
        <v xml:space="preserve">GRENOBLE FOOT 38 </v>
      </c>
      <c r="E338" s="34" t="str">
        <f t="shared" si="306"/>
        <v/>
      </c>
      <c r="G338" s="34" t="str">
        <f t="shared" si="303"/>
        <v/>
      </c>
      <c r="H338" s="31" t="str">
        <f t="shared" si="304"/>
        <v>PAU FC</v>
      </c>
      <c r="I338"/>
      <c r="J338" s="27"/>
      <c r="K338" s="27"/>
      <c r="M338"/>
      <c r="Q338" s="27"/>
      <c r="S338"/>
      <c r="U338" s="27"/>
      <c r="W338" s="1"/>
      <c r="AA338" s="27"/>
      <c r="AC338"/>
    </row>
    <row r="339" spans="2:29">
      <c r="B339" s="27"/>
      <c r="C339" s="42"/>
      <c r="D339" s="31" t="str">
        <f t="shared" si="305"/>
        <v xml:space="preserve">LYON DUCHÈRE AS </v>
      </c>
      <c r="E339" s="34" t="str">
        <f t="shared" si="306"/>
        <v/>
      </c>
      <c r="G339" s="34" t="str">
        <f t="shared" si="303"/>
        <v/>
      </c>
      <c r="H339" s="31" t="str">
        <f t="shared" si="304"/>
        <v>ENTENTE SSG</v>
      </c>
      <c r="I339"/>
      <c r="J339" s="27"/>
      <c r="K339" s="27"/>
      <c r="M339"/>
      <c r="Q339" s="27"/>
      <c r="S339"/>
      <c r="U339" s="27"/>
      <c r="W339" s="1"/>
      <c r="AA339" s="27"/>
      <c r="AC339"/>
    </row>
    <row r="340" spans="2:29">
      <c r="B340" s="27"/>
      <c r="C340" s="42"/>
      <c r="D340" s="31" t="str">
        <f t="shared" si="305"/>
        <v xml:space="preserve">EXEMPT </v>
      </c>
      <c r="E340" s="34" t="str">
        <f t="shared" si="306"/>
        <v/>
      </c>
      <c r="G340" s="34" t="str">
        <f t="shared" si="303"/>
        <v/>
      </c>
      <c r="H340" s="31" t="str">
        <f t="shared" si="304"/>
        <v>SO CHOLET</v>
      </c>
      <c r="I340"/>
      <c r="J340" s="27"/>
      <c r="K340" s="27"/>
      <c r="M340"/>
      <c r="Q340" s="27"/>
      <c r="S340"/>
      <c r="U340" s="27"/>
      <c r="W340" s="1"/>
      <c r="AA340" s="27"/>
      <c r="AC340"/>
    </row>
    <row r="341" spans="2:29">
      <c r="B341" s="27"/>
      <c r="C341" s="42"/>
      <c r="D341" s="31" t="str">
        <f t="shared" si="305"/>
        <v xml:space="preserve">STADE LAVALLOIS </v>
      </c>
      <c r="E341" s="34" t="str">
        <f t="shared" si="306"/>
        <v/>
      </c>
      <c r="G341" s="34" t="str">
        <f t="shared" si="303"/>
        <v/>
      </c>
      <c r="H341" s="31" t="str">
        <f t="shared" si="304"/>
        <v>RED STAR FC</v>
      </c>
      <c r="I341"/>
      <c r="J341" s="27"/>
      <c r="K341" s="27"/>
      <c r="M341"/>
      <c r="Q341" s="27"/>
      <c r="S341"/>
      <c r="U341" s="27"/>
      <c r="W341" s="1"/>
      <c r="AA341" s="27"/>
      <c r="AC341"/>
    </row>
    <row r="342" spans="2:29">
      <c r="B342" s="27"/>
      <c r="C342" s="42"/>
      <c r="D342" s="31" t="str">
        <f t="shared" si="305"/>
        <v xml:space="preserve">US CONCARNEAU </v>
      </c>
      <c r="E342" s="34" t="str">
        <f t="shared" si="306"/>
        <v/>
      </c>
      <c r="G342" s="34" t="str">
        <f t="shared" si="303"/>
        <v/>
      </c>
      <c r="H342" s="31" t="str">
        <f t="shared" si="304"/>
        <v>RODEZ AVEYRON F.</v>
      </c>
      <c r="I342"/>
      <c r="J342" s="27"/>
      <c r="K342" s="27"/>
      <c r="M342"/>
      <c r="Q342" s="27"/>
      <c r="S342"/>
      <c r="U342" s="27"/>
      <c r="W342" s="1"/>
      <c r="AA342" s="27"/>
      <c r="AC342"/>
    </row>
    <row r="343" spans="2:29">
      <c r="B343" s="27"/>
      <c r="C343" s="42"/>
      <c r="D343" s="31" t="str">
        <f t="shared" si="305"/>
        <v xml:space="preserve">US AVRANCHES MSM </v>
      </c>
      <c r="E343" s="34" t="str">
        <f t="shared" si="306"/>
        <v/>
      </c>
      <c r="G343" s="34" t="str">
        <f t="shared" si="303"/>
        <v/>
      </c>
      <c r="H343" s="31" t="str">
        <f t="shared" si="304"/>
        <v>GS MARSEILLE CONSOLAT</v>
      </c>
      <c r="I343"/>
      <c r="J343" s="27"/>
      <c r="K343" s="27"/>
      <c r="M343"/>
      <c r="Q343" s="27"/>
      <c r="S343"/>
      <c r="U343" s="27"/>
      <c r="W343" s="1"/>
      <c r="AA343" s="27"/>
      <c r="AC343"/>
    </row>
    <row r="344" spans="2:29">
      <c r="B344" s="27"/>
      <c r="C344" s="42"/>
      <c r="D344" s="31" t="str">
        <f t="shared" si="305"/>
        <v xml:space="preserve">VENDÉE LES HERBIERS F. </v>
      </c>
      <c r="E344" s="34" t="str">
        <f t="shared" si="306"/>
        <v/>
      </c>
      <c r="G344" s="34" t="str">
        <f t="shared" si="303"/>
        <v/>
      </c>
      <c r="H344" s="31" t="str">
        <f t="shared" si="304"/>
        <v>US BOULOGNE CO</v>
      </c>
      <c r="I344"/>
      <c r="J344" s="27"/>
      <c r="K344" s="27"/>
      <c r="M344"/>
      <c r="Q344" s="27"/>
      <c r="S344"/>
      <c r="U344" s="27"/>
      <c r="W344" s="1"/>
      <c r="AA344" s="27"/>
      <c r="AC344"/>
    </row>
    <row r="345" spans="2:29">
      <c r="B345" s="27"/>
      <c r="C345" s="42" t="s">
        <v>80</v>
      </c>
      <c r="D345" s="31" t="str">
        <f>D88</f>
        <v xml:space="preserve">USCL </v>
      </c>
      <c r="E345" s="34" t="str">
        <f>IF(E88&lt;&gt;"",E88,"")</f>
        <v/>
      </c>
      <c r="G345" s="34" t="str">
        <f t="shared" ref="G345:G353" si="307">IF(G88&lt;&gt;"",G88,"")</f>
        <v/>
      </c>
      <c r="H345" s="31" t="str">
        <f t="shared" ref="H345:H353" si="308">H88</f>
        <v>FC CHAMBLY OISE</v>
      </c>
      <c r="I345"/>
      <c r="J345" s="27"/>
      <c r="K345" s="27"/>
      <c r="M345"/>
      <c r="Q345" s="27"/>
      <c r="S345"/>
      <c r="U345" s="27"/>
      <c r="W345" s="1"/>
      <c r="AA345" s="27"/>
      <c r="AC345"/>
    </row>
    <row r="346" spans="2:29">
      <c r="B346" s="27"/>
      <c r="C346" s="42"/>
      <c r="D346" s="31" t="str">
        <f t="shared" ref="D346" si="309">D89</f>
        <v xml:space="preserve">GS MARSEILLE CONSOLAT </v>
      </c>
      <c r="E346" s="34" t="str">
        <f t="shared" ref="E346" si="310">IF(E89&lt;&gt;"",E89,"")</f>
        <v/>
      </c>
      <c r="G346" s="34" t="str">
        <f t="shared" si="307"/>
        <v/>
      </c>
      <c r="H346" s="31" t="str">
        <f t="shared" si="308"/>
        <v>EXEMPT</v>
      </c>
      <c r="I346"/>
      <c r="J346" s="27"/>
      <c r="K346" s="27"/>
      <c r="M346"/>
      <c r="Q346" s="27"/>
      <c r="S346"/>
      <c r="U346" s="27"/>
      <c r="W346" s="1"/>
      <c r="AA346" s="27"/>
      <c r="AC346"/>
    </row>
    <row r="347" spans="2:29">
      <c r="B347" s="27"/>
      <c r="C347" s="42"/>
      <c r="D347" s="31" t="str">
        <f t="shared" ref="D347" si="311">D90</f>
        <v xml:space="preserve">PAU FC </v>
      </c>
      <c r="E347" s="34" t="str">
        <f t="shared" ref="E347" si="312">IF(E90&lt;&gt;"",E90,"")</f>
        <v/>
      </c>
      <c r="G347" s="34" t="str">
        <f t="shared" si="307"/>
        <v/>
      </c>
      <c r="H347" s="31" t="str">
        <f t="shared" si="308"/>
        <v>STADE LAVALLOIS</v>
      </c>
      <c r="I347"/>
      <c r="J347" s="27"/>
      <c r="K347" s="27"/>
      <c r="M347"/>
      <c r="Q347" s="27"/>
      <c r="S347"/>
      <c r="U347" s="27"/>
      <c r="W347" s="1"/>
      <c r="AA347" s="27"/>
      <c r="AC347"/>
    </row>
    <row r="348" spans="2:29">
      <c r="B348" s="27"/>
      <c r="C348" s="42"/>
      <c r="D348" s="31" t="str">
        <f t="shared" ref="D348" si="313">D91</f>
        <v>RED STAR FC</v>
      </c>
      <c r="E348" s="34" t="str">
        <f t="shared" ref="E348" si="314">IF(E91&lt;&gt;"",E91,"")</f>
        <v/>
      </c>
      <c r="G348" s="34" t="str">
        <f t="shared" si="307"/>
        <v/>
      </c>
      <c r="H348" s="31" t="str">
        <f t="shared" si="308"/>
        <v>AS BÉZIERS</v>
      </c>
      <c r="I348"/>
      <c r="J348" s="27"/>
      <c r="K348" s="27"/>
      <c r="M348"/>
      <c r="Q348" s="27"/>
      <c r="S348"/>
      <c r="U348" s="27"/>
      <c r="W348" s="1"/>
      <c r="AA348" s="27"/>
      <c r="AC348"/>
    </row>
    <row r="349" spans="2:29">
      <c r="B349" s="27"/>
      <c r="C349" s="42"/>
      <c r="D349" s="31" t="str">
        <f t="shared" ref="D349" si="315">D92</f>
        <v xml:space="preserve">RODEZ AVEYRON F. </v>
      </c>
      <c r="E349" s="34" t="str">
        <f t="shared" ref="E349" si="316">IF(E92&lt;&gt;"",E92,"")</f>
        <v/>
      </c>
      <c r="G349" s="34" t="str">
        <f t="shared" si="307"/>
        <v/>
      </c>
      <c r="H349" s="31" t="str">
        <f t="shared" si="308"/>
        <v>ENTENTE SSG</v>
      </c>
      <c r="I349"/>
      <c r="J349" s="27"/>
      <c r="K349" s="27"/>
      <c r="M349"/>
      <c r="Q349" s="27"/>
      <c r="S349"/>
      <c r="U349" s="27"/>
      <c r="W349" s="1"/>
      <c r="AA349" s="27"/>
      <c r="AC349"/>
    </row>
    <row r="350" spans="2:29">
      <c r="B350" s="27"/>
      <c r="C350" s="42"/>
      <c r="D350" s="31" t="str">
        <f t="shared" ref="D350" si="317">D93</f>
        <v xml:space="preserve">SO CHOLET </v>
      </c>
      <c r="E350" s="34" t="str">
        <f t="shared" ref="E350" si="318">IF(E93&lt;&gt;"",E93,"")</f>
        <v/>
      </c>
      <c r="G350" s="34" t="str">
        <f t="shared" si="307"/>
        <v/>
      </c>
      <c r="H350" s="31" t="str">
        <f t="shared" si="308"/>
        <v>GRENOBLE FOOT 38</v>
      </c>
      <c r="I350"/>
      <c r="J350" s="27"/>
      <c r="K350" s="27"/>
      <c r="M350"/>
      <c r="Q350" s="27"/>
      <c r="S350"/>
      <c r="U350" s="27"/>
      <c r="W350" s="1"/>
      <c r="AA350" s="27"/>
      <c r="AC350"/>
    </row>
    <row r="351" spans="2:29">
      <c r="B351" s="27"/>
      <c r="C351" s="42"/>
      <c r="D351" s="31" t="str">
        <f t="shared" ref="D351" si="319">D94</f>
        <v xml:space="preserve">USL DUNKERQUE </v>
      </c>
      <c r="E351" s="34" t="str">
        <f t="shared" ref="E351" si="320">IF(E94&lt;&gt;"",E94,"")</f>
        <v/>
      </c>
      <c r="G351" s="34" t="str">
        <f t="shared" si="307"/>
        <v/>
      </c>
      <c r="H351" s="31" t="str">
        <f t="shared" si="308"/>
        <v>VENDÉE LES HERBIERS F.</v>
      </c>
      <c r="I351"/>
      <c r="J351" s="27"/>
      <c r="K351" s="27"/>
      <c r="M351"/>
      <c r="Q351" s="27"/>
      <c r="S351"/>
      <c r="U351" s="27"/>
      <c r="W351" s="1"/>
      <c r="AA351" s="27"/>
      <c r="AC351"/>
    </row>
    <row r="352" spans="2:29">
      <c r="B352" s="27"/>
      <c r="C352" s="42"/>
      <c r="D352" s="31" t="str">
        <f t="shared" ref="D352" si="321">D95</f>
        <v xml:space="preserve">US BOULOGNE CO </v>
      </c>
      <c r="E352" s="34" t="str">
        <f t="shared" ref="E352" si="322">IF(E95&lt;&gt;"",E95,"")</f>
        <v/>
      </c>
      <c r="G352" s="34" t="str">
        <f t="shared" si="307"/>
        <v/>
      </c>
      <c r="H352" s="31" t="str">
        <f t="shared" si="308"/>
        <v>US CONCARNEAU</v>
      </c>
      <c r="I352"/>
      <c r="J352" s="27"/>
      <c r="K352" s="27"/>
      <c r="M352"/>
      <c r="Q352" s="27"/>
      <c r="S352"/>
      <c r="U352" s="27"/>
      <c r="W352" s="1"/>
      <c r="AA352" s="27"/>
      <c r="AC352"/>
    </row>
    <row r="353" spans="2:29">
      <c r="B353" s="27"/>
      <c r="C353" s="42"/>
      <c r="D353" s="31" t="str">
        <f t="shared" ref="D353" si="323">D96</f>
        <v xml:space="preserve">US AVRANCHES MSM </v>
      </c>
      <c r="E353" s="34" t="str">
        <f t="shared" ref="E353" si="324">IF(E96&lt;&gt;"",E96,"")</f>
        <v/>
      </c>
      <c r="G353" s="34" t="str">
        <f t="shared" si="307"/>
        <v/>
      </c>
      <c r="H353" s="31" t="str">
        <f t="shared" si="308"/>
        <v xml:space="preserve"> LYON DUCHÈRE AS</v>
      </c>
      <c r="I353"/>
      <c r="J353" s="27"/>
      <c r="K353" s="27"/>
      <c r="M353"/>
      <c r="Q353" s="27"/>
      <c r="S353"/>
      <c r="U353" s="27"/>
      <c r="W353" s="1"/>
      <c r="AA353" s="27"/>
      <c r="AC353"/>
    </row>
    <row r="354" spans="2:29">
      <c r="B354" s="27"/>
      <c r="C354" s="42" t="s">
        <v>81</v>
      </c>
      <c r="D354" s="31" t="str">
        <f>N88</f>
        <v>FC CHAMBLY OISE</v>
      </c>
      <c r="E354" s="34" t="str">
        <f>IF(O88&lt;&gt;"",O88,"")</f>
        <v/>
      </c>
      <c r="G354" s="34" t="str">
        <f t="shared" ref="G354:G362" si="325">IF(Q88&lt;&gt;"",Q88,"")</f>
        <v/>
      </c>
      <c r="H354" s="31" t="str">
        <f t="shared" ref="H354:H362" si="326">R88</f>
        <v>RED STAR FC</v>
      </c>
      <c r="I354"/>
      <c r="J354" s="27"/>
      <c r="K354" s="27"/>
      <c r="M354"/>
      <c r="Q354" s="27"/>
      <c r="S354"/>
      <c r="U354" s="27"/>
      <c r="W354" s="1"/>
      <c r="AA354" s="27"/>
      <c r="AC354"/>
    </row>
    <row r="355" spans="2:29">
      <c r="B355" s="27"/>
      <c r="C355" s="42"/>
      <c r="D355" s="31" t="str">
        <f t="shared" ref="D355:D362" si="327">N89</f>
        <v xml:space="preserve">GRENOBLE FOOT 38 </v>
      </c>
      <c r="E355" s="34" t="str">
        <f t="shared" ref="E355:E362" si="328">IF(O89&lt;&gt;"",O89,"")</f>
        <v/>
      </c>
      <c r="G355" s="34" t="str">
        <f t="shared" si="325"/>
        <v/>
      </c>
      <c r="H355" s="31" t="str">
        <f t="shared" si="326"/>
        <v>GS MARSEILLE CONSOLAT</v>
      </c>
      <c r="I355"/>
      <c r="J355" s="27"/>
      <c r="K355" s="27"/>
      <c r="M355"/>
      <c r="Q355" s="27"/>
      <c r="S355"/>
      <c r="U355" s="27"/>
      <c r="W355" s="1"/>
      <c r="AA355" s="27"/>
      <c r="AC355"/>
    </row>
    <row r="356" spans="2:29">
      <c r="B356" s="27"/>
      <c r="C356" s="42"/>
      <c r="D356" s="31" t="str">
        <f t="shared" si="327"/>
        <v xml:space="preserve">LYON DUCHÈRE AS </v>
      </c>
      <c r="E356" s="34" t="str">
        <f t="shared" si="328"/>
        <v/>
      </c>
      <c r="G356" s="34" t="str">
        <f t="shared" si="325"/>
        <v/>
      </c>
      <c r="H356" s="31" t="str">
        <f t="shared" si="326"/>
        <v>RODEZ AVEYRON F.</v>
      </c>
      <c r="I356"/>
      <c r="J356" s="27"/>
      <c r="K356" s="27"/>
      <c r="M356"/>
      <c r="Q356" s="27"/>
      <c r="S356"/>
      <c r="U356" s="27"/>
      <c r="W356" s="1"/>
      <c r="AA356" s="27"/>
      <c r="AC356"/>
    </row>
    <row r="357" spans="2:29">
      <c r="B357" s="27"/>
      <c r="C357" s="42"/>
      <c r="D357" s="31" t="str">
        <f t="shared" si="327"/>
        <v xml:space="preserve">EXEMPT </v>
      </c>
      <c r="E357" s="34" t="str">
        <f t="shared" si="328"/>
        <v/>
      </c>
      <c r="G357" s="34" t="str">
        <f t="shared" si="325"/>
        <v/>
      </c>
      <c r="H357" s="31" t="str">
        <f t="shared" si="326"/>
        <v>US AVRANCHES MSM</v>
      </c>
      <c r="I357"/>
      <c r="J357" s="27"/>
      <c r="K357" s="27"/>
      <c r="M357"/>
      <c r="Q357" s="27"/>
      <c r="S357"/>
      <c r="U357" s="27"/>
      <c r="W357" s="1"/>
      <c r="AA357" s="27"/>
      <c r="AC357"/>
    </row>
    <row r="358" spans="2:29">
      <c r="B358" s="27"/>
      <c r="C358" s="42"/>
      <c r="D358" s="31" t="str">
        <f t="shared" si="327"/>
        <v xml:space="preserve">ENTENTE SSG </v>
      </c>
      <c r="E358" s="34" t="str">
        <f t="shared" si="328"/>
        <v/>
      </c>
      <c r="G358" s="34" t="str">
        <f t="shared" si="325"/>
        <v/>
      </c>
      <c r="H358" s="31" t="str">
        <f t="shared" si="326"/>
        <v>US BOULOGNE CO</v>
      </c>
      <c r="I358"/>
      <c r="J358" s="27"/>
      <c r="K358" s="27"/>
      <c r="M358"/>
      <c r="Q358" s="27"/>
      <c r="S358"/>
      <c r="U358" s="27"/>
      <c r="W358" s="1"/>
      <c r="AA358" s="27"/>
      <c r="AC358"/>
    </row>
    <row r="359" spans="2:29">
      <c r="B359" s="27"/>
      <c r="C359" s="42"/>
      <c r="D359" s="31" t="str">
        <f t="shared" si="327"/>
        <v xml:space="preserve">STADE LAVALLOIS </v>
      </c>
      <c r="E359" s="34" t="str">
        <f t="shared" si="328"/>
        <v/>
      </c>
      <c r="G359" s="34" t="str">
        <f t="shared" si="325"/>
        <v/>
      </c>
      <c r="H359" s="31" t="str">
        <f t="shared" si="326"/>
        <v>SO CHOLET</v>
      </c>
      <c r="I359"/>
      <c r="J359" s="27"/>
      <c r="K359" s="27"/>
      <c r="M359"/>
      <c r="Q359" s="27"/>
      <c r="S359"/>
      <c r="U359" s="27"/>
      <c r="W359" s="1"/>
      <c r="AA359" s="27"/>
      <c r="AC359"/>
    </row>
    <row r="360" spans="2:29">
      <c r="B360" s="27"/>
      <c r="C360" s="42"/>
      <c r="D360" s="31" t="str">
        <f t="shared" si="327"/>
        <v xml:space="preserve">US CONCARNEAU </v>
      </c>
      <c r="E360" s="34" t="str">
        <f t="shared" si="328"/>
        <v/>
      </c>
      <c r="G360" s="34" t="str">
        <f t="shared" si="325"/>
        <v/>
      </c>
      <c r="H360" s="31" t="str">
        <f t="shared" si="326"/>
        <v>USL DUNKERQUE</v>
      </c>
      <c r="I360"/>
      <c r="J360" s="27"/>
      <c r="K360" s="27"/>
      <c r="M360"/>
      <c r="Q360" s="27"/>
      <c r="S360"/>
      <c r="U360" s="27"/>
      <c r="W360" s="1"/>
      <c r="AA360" s="27"/>
      <c r="AC360"/>
    </row>
    <row r="361" spans="2:29">
      <c r="B361" s="27"/>
      <c r="C361" s="42"/>
      <c r="D361" s="31" t="str">
        <f t="shared" si="327"/>
        <v xml:space="preserve">VENDÉE LES HERBIERS F. </v>
      </c>
      <c r="E361" s="34" t="str">
        <f t="shared" si="328"/>
        <v/>
      </c>
      <c r="G361" s="34" t="str">
        <f t="shared" si="325"/>
        <v/>
      </c>
      <c r="H361" s="31" t="str">
        <f t="shared" si="326"/>
        <v>USCL</v>
      </c>
      <c r="I361"/>
      <c r="J361" s="27"/>
      <c r="K361" s="27"/>
      <c r="M361"/>
      <c r="Q361" s="27"/>
      <c r="S361"/>
      <c r="U361" s="27"/>
      <c r="W361" s="1"/>
      <c r="AA361" s="27"/>
      <c r="AC361"/>
    </row>
    <row r="362" spans="2:29">
      <c r="B362" s="27"/>
      <c r="C362" s="42"/>
      <c r="D362" s="31" t="str">
        <f t="shared" si="327"/>
        <v>AS BÉZIERS</v>
      </c>
      <c r="E362" s="34" t="str">
        <f t="shared" si="328"/>
        <v/>
      </c>
      <c r="G362" s="34" t="str">
        <f t="shared" si="325"/>
        <v/>
      </c>
      <c r="H362" s="31" t="str">
        <f t="shared" si="326"/>
        <v>PAU FC.</v>
      </c>
      <c r="I362"/>
      <c r="J362" s="27"/>
      <c r="K362" s="27"/>
      <c r="M362"/>
      <c r="Q362" s="27"/>
      <c r="S362"/>
      <c r="U362" s="27"/>
      <c r="W362" s="1"/>
      <c r="AA362" s="27"/>
      <c r="AC362"/>
    </row>
    <row r="363" spans="2:29">
      <c r="B363" s="27"/>
      <c r="C363" s="42" t="s">
        <v>82</v>
      </c>
      <c r="D363" s="31" t="str">
        <f>X88</f>
        <v xml:space="preserve">USCL </v>
      </c>
      <c r="E363" s="34" t="str">
        <f>IF(Y88&lt;&gt;"",Y88,"")</f>
        <v/>
      </c>
      <c r="G363" s="34" t="str">
        <f t="shared" ref="G363:G371" si="329">IF(AA88&lt;&gt;"",AA88,"")</f>
        <v/>
      </c>
      <c r="H363" s="31" t="str">
        <f t="shared" ref="H363:H371" si="330">AB88</f>
        <v>US CONCARNEAU</v>
      </c>
      <c r="I363"/>
      <c r="J363" s="27"/>
      <c r="K363" s="27"/>
      <c r="M363"/>
      <c r="Q363" s="27"/>
      <c r="S363"/>
      <c r="U363" s="27"/>
      <c r="W363" s="1"/>
      <c r="AA363" s="27"/>
      <c r="AC363"/>
    </row>
    <row r="364" spans="2:29">
      <c r="B364" s="27"/>
      <c r="C364" s="42"/>
      <c r="D364" s="31" t="str">
        <f t="shared" ref="D364:D371" si="331">X89</f>
        <v xml:space="preserve">GS MARSEILLE CONSOLAT </v>
      </c>
      <c r="E364" s="34" t="str">
        <f t="shared" ref="E364:E371" si="332">IF(Y89&lt;&gt;"",Y89,"")</f>
        <v/>
      </c>
      <c r="G364" s="34" t="str">
        <f t="shared" si="329"/>
        <v/>
      </c>
      <c r="H364" s="31" t="str">
        <f t="shared" si="330"/>
        <v>STADE LAVALLOIS</v>
      </c>
      <c r="I364"/>
      <c r="J364" s="27"/>
      <c r="K364" s="27"/>
      <c r="M364"/>
      <c r="Q364" s="27"/>
      <c r="S364"/>
      <c r="U364" s="27"/>
      <c r="W364" s="1"/>
      <c r="AA364" s="27"/>
      <c r="AC364"/>
    </row>
    <row r="365" spans="2:29">
      <c r="B365" s="27"/>
      <c r="C365" s="42"/>
      <c r="D365" s="31" t="str">
        <f t="shared" si="331"/>
        <v xml:space="preserve">EXEMPT </v>
      </c>
      <c r="E365" s="34" t="str">
        <f t="shared" si="332"/>
        <v/>
      </c>
      <c r="G365" s="34" t="str">
        <f t="shared" si="329"/>
        <v/>
      </c>
      <c r="H365" s="31" t="str">
        <f t="shared" si="330"/>
        <v>LYON DUCHÈRE AS</v>
      </c>
      <c r="I365"/>
      <c r="J365" s="27"/>
      <c r="K365" s="27"/>
      <c r="M365"/>
      <c r="Q365" s="27"/>
      <c r="S365"/>
      <c r="U365" s="27"/>
      <c r="W365" s="1"/>
      <c r="AA365" s="27"/>
      <c r="AC365"/>
    </row>
    <row r="366" spans="2:29">
      <c r="B366" s="27"/>
      <c r="C366" s="42"/>
      <c r="D366" s="31" t="str">
        <f t="shared" si="331"/>
        <v xml:space="preserve">PAU FC </v>
      </c>
      <c r="E366" s="34" t="str">
        <f t="shared" si="332"/>
        <v/>
      </c>
      <c r="G366" s="34" t="str">
        <f t="shared" si="329"/>
        <v/>
      </c>
      <c r="H366" s="31" t="str">
        <f t="shared" si="330"/>
        <v>FC CHAMBLY OISE</v>
      </c>
      <c r="I366"/>
      <c r="J366" s="27"/>
      <c r="K366" s="27"/>
      <c r="M366"/>
      <c r="Q366" s="27"/>
      <c r="S366"/>
      <c r="U366" s="27"/>
      <c r="W366" s="1"/>
      <c r="AA366" s="27"/>
      <c r="AC366"/>
    </row>
    <row r="367" spans="2:29">
      <c r="B367" s="27"/>
      <c r="C367" s="42"/>
      <c r="D367" s="31" t="str">
        <f t="shared" si="331"/>
        <v>RED STAR FC</v>
      </c>
      <c r="E367" s="34" t="str">
        <f t="shared" si="332"/>
        <v/>
      </c>
      <c r="G367" s="34" t="str">
        <f t="shared" si="329"/>
        <v/>
      </c>
      <c r="H367" s="31" t="str">
        <f t="shared" si="330"/>
        <v>VENDÉE LES HERBIERS F.</v>
      </c>
      <c r="I367"/>
      <c r="J367" s="27"/>
      <c r="K367" s="27"/>
      <c r="M367"/>
      <c r="Q367" s="27"/>
      <c r="S367"/>
      <c r="U367" s="27"/>
      <c r="W367" s="1"/>
      <c r="AA367" s="27"/>
      <c r="AC367"/>
    </row>
    <row r="368" spans="2:29">
      <c r="B368" s="27"/>
      <c r="C368" s="42"/>
      <c r="D368" s="31" t="str">
        <f t="shared" si="331"/>
        <v xml:space="preserve">SO CHOLET </v>
      </c>
      <c r="E368" s="34" t="str">
        <f t="shared" si="332"/>
        <v/>
      </c>
      <c r="G368" s="34" t="str">
        <f t="shared" si="329"/>
        <v/>
      </c>
      <c r="H368" s="31" t="str">
        <f t="shared" si="330"/>
        <v>AS BÉZIERS</v>
      </c>
      <c r="I368"/>
      <c r="J368" s="27"/>
      <c r="K368" s="27"/>
      <c r="M368"/>
      <c r="Q368" s="27"/>
      <c r="S368"/>
      <c r="U368" s="27"/>
      <c r="W368" s="1"/>
      <c r="AA368" s="27"/>
      <c r="AC368"/>
    </row>
    <row r="369" spans="2:29">
      <c r="B369" s="27"/>
      <c r="C369" s="42"/>
      <c r="D369" s="31" t="str">
        <f t="shared" si="331"/>
        <v xml:space="preserve">USL DUNKERQUE </v>
      </c>
      <c r="E369" s="34" t="str">
        <f t="shared" si="332"/>
        <v/>
      </c>
      <c r="G369" s="34" t="str">
        <f t="shared" si="329"/>
        <v/>
      </c>
      <c r="H369" s="31" t="str">
        <f t="shared" si="330"/>
        <v>ENTENTE SSG</v>
      </c>
      <c r="I369"/>
      <c r="J369" s="27"/>
      <c r="K369" s="27"/>
      <c r="M369"/>
      <c r="Q369" s="27"/>
      <c r="S369"/>
      <c r="U369" s="27"/>
      <c r="W369" s="1"/>
      <c r="AA369" s="27"/>
      <c r="AC369"/>
    </row>
    <row r="370" spans="2:29">
      <c r="B370" s="27"/>
      <c r="C370" s="42"/>
      <c r="D370" s="31" t="str">
        <f t="shared" si="331"/>
        <v xml:space="preserve">US BOULOGNE CO </v>
      </c>
      <c r="E370" s="34" t="str">
        <f t="shared" si="332"/>
        <v/>
      </c>
      <c r="G370" s="34" t="str">
        <f t="shared" si="329"/>
        <v/>
      </c>
      <c r="H370" s="31" t="str">
        <f t="shared" si="330"/>
        <v>RODEZ AVEYRON F.</v>
      </c>
      <c r="I370"/>
      <c r="J370" s="27"/>
      <c r="K370" s="27"/>
      <c r="M370"/>
      <c r="Q370" s="27"/>
      <c r="S370"/>
      <c r="U370" s="27"/>
      <c r="W370" s="1"/>
      <c r="AA370" s="27"/>
      <c r="AC370"/>
    </row>
    <row r="371" spans="2:29">
      <c r="B371" s="27"/>
      <c r="C371" s="42"/>
      <c r="D371" s="31" t="str">
        <f t="shared" si="331"/>
        <v xml:space="preserve">US AVRANCHES MSM </v>
      </c>
      <c r="E371" s="34" t="str">
        <f t="shared" si="332"/>
        <v/>
      </c>
      <c r="G371" s="34" t="str">
        <f t="shared" si="329"/>
        <v/>
      </c>
      <c r="H371" s="31" t="str">
        <f t="shared" si="330"/>
        <v>GRENOBLE FOOT 38</v>
      </c>
      <c r="I371"/>
      <c r="J371" s="27"/>
      <c r="K371" s="27"/>
      <c r="M371"/>
      <c r="Q371" s="27"/>
      <c r="S371"/>
      <c r="U371" s="27"/>
      <c r="W371" s="1"/>
      <c r="AA371" s="27"/>
      <c r="AC371"/>
    </row>
    <row r="372" spans="2:29">
      <c r="B372" s="27"/>
      <c r="C372" s="42" t="s">
        <v>83</v>
      </c>
      <c r="D372" s="31" t="str">
        <f>D98</f>
        <v xml:space="preserve">AS BÉZIERS </v>
      </c>
      <c r="E372" s="34" t="str">
        <f>IF(E98&lt;&gt;"",E98,"")</f>
        <v/>
      </c>
      <c r="G372" s="34" t="str">
        <f t="shared" ref="G372:G380" si="333">IF(G98&lt;&gt;"",G98,"")</f>
        <v/>
      </c>
      <c r="H372" s="31" t="str">
        <f t="shared" ref="H372:H380" si="334">H98</f>
        <v>GS MARSEILLE CONSOLAT</v>
      </c>
      <c r="I372"/>
      <c r="J372" s="27"/>
      <c r="K372" s="27"/>
      <c r="M372"/>
      <c r="Q372" s="27"/>
      <c r="S372"/>
      <c r="U372" s="27"/>
      <c r="W372" s="1"/>
      <c r="AA372" s="27"/>
      <c r="AC372"/>
    </row>
    <row r="373" spans="2:29">
      <c r="B373" s="27"/>
      <c r="C373" s="42"/>
      <c r="D373" s="31" t="str">
        <f t="shared" ref="D373" si="335">D99</f>
        <v>FC CHAMBLY OISE</v>
      </c>
      <c r="E373" s="34" t="str">
        <f t="shared" ref="E373" si="336">IF(E99&lt;&gt;"",E99,"")</f>
        <v/>
      </c>
      <c r="G373" s="34" t="str">
        <f t="shared" si="333"/>
        <v/>
      </c>
      <c r="H373" s="31" t="str">
        <f t="shared" si="334"/>
        <v>SO CHOLET</v>
      </c>
      <c r="I373"/>
      <c r="J373" s="27"/>
      <c r="K373" s="27"/>
      <c r="M373"/>
      <c r="Q373" s="27"/>
      <c r="S373"/>
      <c r="U373" s="27"/>
      <c r="W373" s="1"/>
      <c r="AA373" s="27"/>
      <c r="AC373"/>
    </row>
    <row r="374" spans="2:29">
      <c r="B374" s="27"/>
      <c r="C374" s="42"/>
      <c r="D374" s="31" t="str">
        <f t="shared" ref="D374" si="337">D100</f>
        <v xml:space="preserve">GRENOBLE FOOT 38 </v>
      </c>
      <c r="E374" s="34" t="str">
        <f t="shared" ref="E374" si="338">IF(E100&lt;&gt;"",E100,"")</f>
        <v/>
      </c>
      <c r="G374" s="34" t="str">
        <f t="shared" si="333"/>
        <v/>
      </c>
      <c r="H374" s="31" t="str">
        <f t="shared" si="334"/>
        <v>EXEMPT</v>
      </c>
      <c r="I374"/>
      <c r="J374" s="27"/>
      <c r="K374" s="27"/>
      <c r="M374"/>
      <c r="Q374" s="27"/>
      <c r="S374"/>
      <c r="U374" s="27"/>
      <c r="W374" s="1"/>
      <c r="AA374" s="27"/>
      <c r="AC374"/>
    </row>
    <row r="375" spans="2:29">
      <c r="B375" s="27"/>
      <c r="C375" s="42"/>
      <c r="D375" s="31" t="str">
        <f t="shared" ref="D375" si="339">D101</f>
        <v xml:space="preserve">LYON DUCHÈRE AS </v>
      </c>
      <c r="E375" s="34" t="str">
        <f t="shared" ref="E375" si="340">IF(E101&lt;&gt;"",E101,"")</f>
        <v/>
      </c>
      <c r="G375" s="34" t="str">
        <f t="shared" si="333"/>
        <v/>
      </c>
      <c r="H375" s="31" t="str">
        <f t="shared" si="334"/>
        <v>US BOULOGNE CO</v>
      </c>
      <c r="I375"/>
      <c r="J375" s="27"/>
      <c r="K375" s="27"/>
      <c r="M375"/>
      <c r="Q375" s="27"/>
      <c r="S375"/>
      <c r="U375" s="27"/>
      <c r="W375" s="1"/>
      <c r="AA375" s="27"/>
      <c r="AC375"/>
    </row>
    <row r="376" spans="2:29">
      <c r="B376" s="27"/>
      <c r="C376" s="42"/>
      <c r="D376" s="31" t="str">
        <f t="shared" ref="D376" si="341">D102</f>
        <v xml:space="preserve">RODEZ AVEYRON F. </v>
      </c>
      <c r="E376" s="34" t="str">
        <f t="shared" ref="E376" si="342">IF(E102&lt;&gt;"",E102,"")</f>
        <v/>
      </c>
      <c r="G376" s="34" t="str">
        <f t="shared" si="333"/>
        <v/>
      </c>
      <c r="H376" s="31" t="str">
        <f t="shared" si="334"/>
        <v>USL DUNKERQUE</v>
      </c>
      <c r="I376"/>
      <c r="J376" s="27"/>
      <c r="K376" s="27"/>
      <c r="M376"/>
      <c r="Q376" s="27"/>
      <c r="S376"/>
      <c r="U376" s="27"/>
      <c r="W376" s="1"/>
      <c r="AA376" s="27"/>
      <c r="AC376"/>
    </row>
    <row r="377" spans="2:29">
      <c r="B377" s="27"/>
      <c r="C377" s="42"/>
      <c r="D377" s="31" t="str">
        <f t="shared" ref="D377" si="343">D103</f>
        <v xml:space="preserve">ENTENTE SSG </v>
      </c>
      <c r="E377" s="34" t="str">
        <f t="shared" ref="E377" si="344">IF(E103&lt;&gt;"",E103,"")</f>
        <v/>
      </c>
      <c r="G377" s="34" t="str">
        <f t="shared" si="333"/>
        <v/>
      </c>
      <c r="H377" s="31" t="str">
        <f t="shared" si="334"/>
        <v>USCL</v>
      </c>
      <c r="I377"/>
      <c r="J377" s="27"/>
      <c r="K377" s="27"/>
      <c r="M377"/>
      <c r="Q377" s="27"/>
      <c r="S377"/>
      <c r="U377" s="27"/>
      <c r="W377" s="1"/>
      <c r="AA377" s="27"/>
      <c r="AC377"/>
    </row>
    <row r="378" spans="2:29">
      <c r="B378" s="27"/>
      <c r="C378" s="42"/>
      <c r="D378" s="31" t="str">
        <f t="shared" ref="D378" si="345">D104</f>
        <v xml:space="preserve">STADE LAVALLOIS </v>
      </c>
      <c r="E378" s="34" t="str">
        <f t="shared" ref="E378" si="346">IF(E104&lt;&gt;"",E104,"")</f>
        <v/>
      </c>
      <c r="G378" s="34" t="str">
        <f t="shared" si="333"/>
        <v/>
      </c>
      <c r="H378" s="31" t="str">
        <f t="shared" si="334"/>
        <v>US AVRANCHES MSM</v>
      </c>
      <c r="I378"/>
      <c r="J378" s="27"/>
      <c r="K378" s="27"/>
      <c r="M378"/>
      <c r="Q378" s="27"/>
      <c r="S378"/>
      <c r="U378" s="27"/>
      <c r="W378" s="1"/>
      <c r="AA378" s="27"/>
      <c r="AC378"/>
    </row>
    <row r="379" spans="2:29">
      <c r="B379" s="27"/>
      <c r="C379" s="42"/>
      <c r="D379" s="31" t="str">
        <f t="shared" ref="D379" si="347">D105</f>
        <v xml:space="preserve">US CONCARNEAU </v>
      </c>
      <c r="E379" s="34" t="str">
        <f t="shared" ref="E379" si="348">IF(E105&lt;&gt;"",E105,"")</f>
        <v/>
      </c>
      <c r="G379" s="34" t="str">
        <f t="shared" si="333"/>
        <v/>
      </c>
      <c r="H379" s="31" t="str">
        <f t="shared" si="334"/>
        <v>RED STAR FC</v>
      </c>
      <c r="I379"/>
      <c r="J379" s="27"/>
      <c r="K379" s="27"/>
      <c r="M379"/>
      <c r="Q379" s="27"/>
      <c r="S379"/>
      <c r="U379" s="27"/>
      <c r="W379" s="1"/>
      <c r="AA379" s="27"/>
      <c r="AC379"/>
    </row>
    <row r="380" spans="2:29">
      <c r="B380" s="27"/>
      <c r="C380" s="42"/>
      <c r="D380" s="31" t="str">
        <f t="shared" ref="D380" si="349">D106</f>
        <v xml:space="preserve">VENDÉE LES HERBIERS F. </v>
      </c>
      <c r="E380" s="34" t="str">
        <f t="shared" ref="E380" si="350">IF(E106&lt;&gt;"",E106,"")</f>
        <v/>
      </c>
      <c r="G380" s="34" t="str">
        <f t="shared" si="333"/>
        <v/>
      </c>
      <c r="H380" s="31" t="str">
        <f t="shared" si="334"/>
        <v>PAU FC</v>
      </c>
      <c r="I380"/>
      <c r="J380" s="27"/>
      <c r="K380" s="27"/>
      <c r="M380"/>
      <c r="Q380" s="27"/>
      <c r="S380"/>
      <c r="U380" s="27"/>
      <c r="W380" s="1"/>
      <c r="AA380" s="27"/>
      <c r="AC380"/>
    </row>
    <row r="381" spans="2:29">
      <c r="B381" s="27"/>
      <c r="C381" s="42" t="s">
        <v>84</v>
      </c>
      <c r="D381" s="31" t="str">
        <f>N98</f>
        <v xml:space="preserve">USCL </v>
      </c>
      <c r="E381" s="34" t="str">
        <f>IF(O98&lt;&gt;"",O98,"")</f>
        <v/>
      </c>
      <c r="G381" s="34" t="str">
        <f t="shared" ref="G381:G389" si="351">IF(Q98&lt;&gt;"",Q98,"")</f>
        <v/>
      </c>
      <c r="H381" s="31" t="str">
        <f t="shared" ref="H381:H389" si="352">R98</f>
        <v>RODEZ AVEYRON F.</v>
      </c>
      <c r="I381"/>
      <c r="J381" s="27"/>
      <c r="K381" s="27"/>
      <c r="M381"/>
      <c r="Q381" s="27"/>
      <c r="S381"/>
      <c r="U381" s="27"/>
      <c r="W381" s="1"/>
      <c r="AA381" s="27"/>
      <c r="AC381"/>
    </row>
    <row r="382" spans="2:29">
      <c r="B382" s="27"/>
      <c r="C382" s="42"/>
      <c r="D382" s="31" t="str">
        <f t="shared" ref="D382:D389" si="353">N99</f>
        <v xml:space="preserve">GRENOBLE FOOT 38 </v>
      </c>
      <c r="E382" s="34" t="str">
        <f t="shared" ref="E382:E389" si="354">IF(O99&lt;&gt;"",O99,"")</f>
        <v/>
      </c>
      <c r="G382" s="34" t="str">
        <f t="shared" si="351"/>
        <v/>
      </c>
      <c r="H382" s="31" t="str">
        <f t="shared" si="352"/>
        <v>LYON DUCHÈRE AS</v>
      </c>
      <c r="I382"/>
      <c r="J382" s="27"/>
      <c r="K382" s="27"/>
      <c r="M382"/>
      <c r="Q382" s="27"/>
      <c r="S382"/>
      <c r="U382" s="27"/>
      <c r="W382" s="1"/>
      <c r="AA382" s="27"/>
      <c r="AC382"/>
    </row>
    <row r="383" spans="2:29">
      <c r="B383" s="27"/>
      <c r="C383" s="42"/>
      <c r="D383" s="31" t="str">
        <f t="shared" si="353"/>
        <v xml:space="preserve">GS MARSEILLE CONSOLAT </v>
      </c>
      <c r="E383" s="34" t="str">
        <f t="shared" si="354"/>
        <v/>
      </c>
      <c r="G383" s="34" t="str">
        <f t="shared" si="351"/>
        <v/>
      </c>
      <c r="H383" s="31" t="str">
        <f t="shared" si="352"/>
        <v>FC CHAMBLY OISE</v>
      </c>
      <c r="I383"/>
      <c r="J383" s="27"/>
      <c r="K383" s="27"/>
      <c r="M383"/>
      <c r="Q383" s="27"/>
      <c r="S383"/>
      <c r="U383" s="27"/>
      <c r="W383" s="1"/>
      <c r="AA383" s="27"/>
      <c r="AC383"/>
    </row>
    <row r="384" spans="2:29">
      <c r="B384" s="27"/>
      <c r="C384" s="42"/>
      <c r="D384" s="31" t="str">
        <f t="shared" si="353"/>
        <v xml:space="preserve">EXEMPT </v>
      </c>
      <c r="E384" s="34" t="str">
        <f t="shared" si="354"/>
        <v/>
      </c>
      <c r="G384" s="34" t="str">
        <f t="shared" si="351"/>
        <v/>
      </c>
      <c r="H384" s="31" t="str">
        <f t="shared" si="352"/>
        <v>STADE LAVALLOIS</v>
      </c>
      <c r="I384"/>
      <c r="J384" s="27"/>
      <c r="K384" s="27"/>
      <c r="M384"/>
      <c r="Q384" s="27"/>
      <c r="S384"/>
      <c r="U384" s="27"/>
      <c r="W384" s="1"/>
      <c r="AA384" s="27"/>
      <c r="AC384"/>
    </row>
    <row r="385" spans="2:29">
      <c r="B385" s="27"/>
      <c r="C385" s="42"/>
      <c r="D385" s="31" t="str">
        <f t="shared" si="353"/>
        <v xml:space="preserve">PAU FC </v>
      </c>
      <c r="E385" s="34" t="str">
        <f t="shared" si="354"/>
        <v/>
      </c>
      <c r="G385" s="34" t="str">
        <f t="shared" si="351"/>
        <v/>
      </c>
      <c r="H385" s="31" t="str">
        <f t="shared" si="352"/>
        <v>US CONCARNEAU</v>
      </c>
      <c r="I385"/>
      <c r="J385" s="27"/>
      <c r="K385" s="27"/>
      <c r="M385"/>
      <c r="Q385" s="27"/>
      <c r="S385"/>
      <c r="U385" s="27"/>
      <c r="W385" s="1"/>
      <c r="AA385" s="27"/>
      <c r="AC385"/>
    </row>
    <row r="386" spans="2:29">
      <c r="B386" s="27"/>
      <c r="C386" s="42"/>
      <c r="D386" s="31" t="str">
        <f t="shared" si="353"/>
        <v>RED STAR FC</v>
      </c>
      <c r="E386" s="34" t="str">
        <f t="shared" si="354"/>
        <v/>
      </c>
      <c r="G386" s="34" t="str">
        <f t="shared" si="351"/>
        <v/>
      </c>
      <c r="H386" s="31" t="str">
        <f t="shared" si="352"/>
        <v>ENTENTE SSG</v>
      </c>
      <c r="I386"/>
      <c r="J386" s="27"/>
      <c r="K386" s="27"/>
      <c r="M386"/>
      <c r="Q386" s="27"/>
      <c r="S386"/>
      <c r="U386" s="27"/>
      <c r="W386" s="1"/>
      <c r="AA386" s="27"/>
      <c r="AC386"/>
    </row>
    <row r="387" spans="2:29">
      <c r="B387" s="27"/>
      <c r="C387" s="42"/>
      <c r="D387" s="31" t="str">
        <f t="shared" si="353"/>
        <v xml:space="preserve">SO CHOLET </v>
      </c>
      <c r="E387" s="34" t="str">
        <f t="shared" si="354"/>
        <v/>
      </c>
      <c r="G387" s="34" t="str">
        <f t="shared" si="351"/>
        <v/>
      </c>
      <c r="H387" s="31" t="str">
        <f t="shared" si="352"/>
        <v>VENDÉE LES HERBIERS F.</v>
      </c>
      <c r="I387"/>
      <c r="J387" s="27"/>
      <c r="K387" s="27"/>
      <c r="M387"/>
      <c r="Q387" s="27"/>
      <c r="S387"/>
      <c r="U387" s="27"/>
      <c r="W387" s="1"/>
      <c r="AA387" s="27"/>
      <c r="AC387"/>
    </row>
    <row r="388" spans="2:29">
      <c r="B388" s="27"/>
      <c r="C388" s="42"/>
      <c r="D388" s="31" t="str">
        <f t="shared" si="353"/>
        <v xml:space="preserve">USL DUNKERQUE </v>
      </c>
      <c r="E388" s="34" t="str">
        <f t="shared" si="354"/>
        <v/>
      </c>
      <c r="G388" s="34" t="str">
        <f t="shared" si="351"/>
        <v/>
      </c>
      <c r="H388" s="31" t="str">
        <f t="shared" si="352"/>
        <v>US BOULOGNE CO</v>
      </c>
      <c r="I388"/>
      <c r="J388" s="27"/>
      <c r="K388" s="27"/>
      <c r="M388"/>
      <c r="Q388" s="27"/>
      <c r="S388"/>
      <c r="U388" s="27"/>
      <c r="W388" s="1"/>
      <c r="AA388" s="27"/>
      <c r="AC388"/>
    </row>
    <row r="389" spans="2:29">
      <c r="B389" s="27"/>
      <c r="C389" s="42"/>
      <c r="D389" s="31" t="str">
        <f t="shared" si="353"/>
        <v xml:space="preserve">US AVRANCHES MSM </v>
      </c>
      <c r="E389" s="34" t="str">
        <f t="shared" si="354"/>
        <v/>
      </c>
      <c r="G389" s="34" t="str">
        <f t="shared" si="351"/>
        <v/>
      </c>
      <c r="H389" s="31" t="str">
        <f t="shared" si="352"/>
        <v>AS BÉZIERS</v>
      </c>
      <c r="I389"/>
      <c r="J389" s="27"/>
      <c r="K389" s="27"/>
      <c r="M389"/>
      <c r="Q389" s="27"/>
      <c r="S389"/>
      <c r="U389" s="27"/>
      <c r="W389" s="1"/>
      <c r="AA389" s="27"/>
      <c r="AC389"/>
    </row>
    <row r="390" spans="2:29">
      <c r="B390" s="27"/>
      <c r="C390" s="42" t="s">
        <v>85</v>
      </c>
      <c r="D390" s="31" t="str">
        <f>X98</f>
        <v xml:space="preserve">AS BÉZIERS </v>
      </c>
      <c r="E390" s="34" t="str">
        <f>IF(Y98&lt;&gt;"",Y98,"")</f>
        <v/>
      </c>
      <c r="G390" s="34" t="str">
        <f t="shared" ref="G390:G398" si="355">IF(AA98&lt;&gt;"",AA98,"")</f>
        <v/>
      </c>
      <c r="H390" s="31" t="str">
        <f t="shared" ref="H390:H398" si="356">AB98</f>
        <v>EXEMPT</v>
      </c>
      <c r="I390"/>
      <c r="J390" s="27"/>
      <c r="K390" s="27"/>
      <c r="M390"/>
      <c r="Q390" s="27"/>
      <c r="S390"/>
      <c r="U390" s="27"/>
      <c r="W390" s="1"/>
      <c r="AA390" s="27"/>
      <c r="AC390"/>
    </row>
    <row r="391" spans="2:29">
      <c r="B391" s="27"/>
      <c r="C391" s="42"/>
      <c r="D391" s="31" t="str">
        <f t="shared" ref="D391:D398" si="357">X99</f>
        <v>FC CHAMBLY OISE</v>
      </c>
      <c r="E391" s="34" t="str">
        <f t="shared" ref="E391:E398" si="358">IF(Y99&lt;&gt;"",Y99,"")</f>
        <v/>
      </c>
      <c r="G391" s="34" t="str">
        <f t="shared" si="355"/>
        <v/>
      </c>
      <c r="H391" s="31" t="str">
        <f t="shared" si="356"/>
        <v>US AVRANCHES MSM</v>
      </c>
      <c r="I391"/>
      <c r="J391" s="27"/>
      <c r="K391" s="27"/>
      <c r="M391"/>
      <c r="Q391" s="27"/>
      <c r="S391"/>
      <c r="U391" s="27"/>
      <c r="W391" s="1"/>
      <c r="AA391" s="27"/>
      <c r="AC391"/>
    </row>
    <row r="392" spans="2:29">
      <c r="B392" s="27"/>
      <c r="C392" s="42"/>
      <c r="D392" s="31" t="str">
        <f t="shared" si="357"/>
        <v xml:space="preserve">LYON DUCHÈRE AS </v>
      </c>
      <c r="E392" s="34" t="str">
        <f t="shared" si="358"/>
        <v/>
      </c>
      <c r="G392" s="34" t="str">
        <f t="shared" si="355"/>
        <v/>
      </c>
      <c r="H392" s="31" t="str">
        <f t="shared" si="356"/>
        <v>USL DUNKERQUE</v>
      </c>
      <c r="I392"/>
      <c r="J392" s="27"/>
      <c r="K392" s="27"/>
      <c r="M392"/>
      <c r="Q392" s="27"/>
      <c r="S392"/>
      <c r="U392" s="27"/>
      <c r="W392" s="1"/>
      <c r="AA392" s="27"/>
      <c r="AC392"/>
    </row>
    <row r="393" spans="2:29">
      <c r="B393" s="27"/>
      <c r="C393" s="42"/>
      <c r="D393" s="31" t="str">
        <f t="shared" si="357"/>
        <v xml:space="preserve">RODEZ AVEYRON F. </v>
      </c>
      <c r="E393" s="34" t="str">
        <f t="shared" si="358"/>
        <v/>
      </c>
      <c r="G393" s="34" t="str">
        <f t="shared" si="355"/>
        <v/>
      </c>
      <c r="H393" s="31" t="str">
        <f t="shared" si="356"/>
        <v>RED STAR FC</v>
      </c>
      <c r="I393"/>
      <c r="J393" s="27"/>
      <c r="K393" s="27"/>
      <c r="M393"/>
      <c r="Q393" s="27"/>
      <c r="S393"/>
      <c r="U393" s="27"/>
      <c r="W393" s="1"/>
      <c r="AA393" s="27"/>
      <c r="AC393"/>
    </row>
    <row r="394" spans="2:29">
      <c r="B394" s="27"/>
      <c r="C394" s="42"/>
      <c r="D394" s="31" t="str">
        <f t="shared" si="357"/>
        <v xml:space="preserve">ENTENTE SSG </v>
      </c>
      <c r="E394" s="34" t="str">
        <f t="shared" si="358"/>
        <v/>
      </c>
      <c r="G394" s="34" t="str">
        <f t="shared" si="355"/>
        <v/>
      </c>
      <c r="H394" s="31" t="str">
        <f t="shared" si="356"/>
        <v>PAU FC</v>
      </c>
      <c r="I394"/>
      <c r="J394" s="27"/>
      <c r="K394" s="27"/>
      <c r="M394"/>
      <c r="Q394" s="27"/>
      <c r="S394"/>
      <c r="U394" s="27"/>
      <c r="W394" s="1"/>
      <c r="AA394" s="27"/>
      <c r="AC394"/>
    </row>
    <row r="395" spans="2:29">
      <c r="B395" s="27"/>
      <c r="C395" s="42"/>
      <c r="D395" s="31" t="str">
        <f t="shared" si="357"/>
        <v xml:space="preserve">STADE LAVALLOIS </v>
      </c>
      <c r="E395" s="34" t="str">
        <f t="shared" si="358"/>
        <v/>
      </c>
      <c r="G395" s="34" t="str">
        <f t="shared" si="355"/>
        <v/>
      </c>
      <c r="H395" s="31" t="str">
        <f t="shared" si="356"/>
        <v>GRENOBLE FOOT 38</v>
      </c>
      <c r="I395"/>
      <c r="J395" s="27"/>
      <c r="K395" s="27"/>
      <c r="M395"/>
      <c r="Q395" s="27"/>
      <c r="S395"/>
      <c r="U395" s="27"/>
      <c r="W395" s="1"/>
      <c r="AA395" s="27"/>
      <c r="AC395"/>
    </row>
    <row r="396" spans="2:29">
      <c r="B396" s="27"/>
      <c r="C396" s="42"/>
      <c r="D396" s="31" t="str">
        <f t="shared" si="357"/>
        <v xml:space="preserve">US BOULOGNE CO </v>
      </c>
      <c r="E396" s="34" t="str">
        <f t="shared" si="358"/>
        <v/>
      </c>
      <c r="G396" s="34" t="str">
        <f t="shared" si="355"/>
        <v/>
      </c>
      <c r="H396" s="31" t="str">
        <f t="shared" si="356"/>
        <v>USCL</v>
      </c>
      <c r="I396"/>
      <c r="J396" s="27"/>
      <c r="K396" s="27"/>
      <c r="M396"/>
      <c r="Q396" s="27"/>
      <c r="S396"/>
      <c r="U396" s="27"/>
      <c r="W396" s="1"/>
      <c r="AA396" s="27"/>
      <c r="AC396"/>
    </row>
    <row r="397" spans="2:29">
      <c r="B397" s="27"/>
      <c r="C397" s="42"/>
      <c r="D397" s="31" t="str">
        <f t="shared" si="357"/>
        <v xml:space="preserve">US CONCARNEAU </v>
      </c>
      <c r="E397" s="34" t="str">
        <f t="shared" si="358"/>
        <v/>
      </c>
      <c r="G397" s="34" t="str">
        <f t="shared" si="355"/>
        <v/>
      </c>
      <c r="H397" s="31" t="str">
        <f t="shared" si="356"/>
        <v>SO CHOLET</v>
      </c>
      <c r="I397"/>
      <c r="J397" s="27"/>
      <c r="K397" s="27"/>
      <c r="M397"/>
      <c r="Q397" s="27"/>
      <c r="S397"/>
      <c r="U397" s="27"/>
      <c r="W397" s="1"/>
      <c r="AA397" s="27"/>
      <c r="AC397"/>
    </row>
    <row r="398" spans="2:29">
      <c r="B398" s="27"/>
      <c r="C398" s="42"/>
      <c r="D398" s="31" t="str">
        <f t="shared" si="357"/>
        <v xml:space="preserve">VENDÉE LES HERBIERS F. </v>
      </c>
      <c r="E398" s="34" t="str">
        <f t="shared" si="358"/>
        <v/>
      </c>
      <c r="G398" s="34" t="str">
        <f t="shared" si="355"/>
        <v/>
      </c>
      <c r="H398" s="31" t="str">
        <f t="shared" si="356"/>
        <v>GS MARSEILLE CONSOLAT</v>
      </c>
      <c r="I398"/>
      <c r="J398" s="27"/>
      <c r="K398" s="27"/>
      <c r="M398"/>
      <c r="Q398" s="27"/>
      <c r="S398"/>
      <c r="U398" s="27"/>
      <c r="W398" s="1"/>
      <c r="AA398" s="27"/>
      <c r="AC398"/>
    </row>
    <row r="399" spans="2:29">
      <c r="B399" s="27"/>
      <c r="C399" s="42" t="s">
        <v>86</v>
      </c>
      <c r="D399" s="31" t="str">
        <f>D108</f>
        <v xml:space="preserve">USCL </v>
      </c>
      <c r="E399" s="34" t="str">
        <f>IF(E108&lt;&gt;"",E108,"")</f>
        <v/>
      </c>
      <c r="G399" s="34" t="str">
        <f t="shared" ref="G399:G407" si="359">IF(G108&lt;&gt;"",G108,"")</f>
        <v/>
      </c>
      <c r="H399" s="31" t="str">
        <f t="shared" ref="H399:H407" si="360">H108</f>
        <v>USL DUNKERQUE</v>
      </c>
      <c r="I399"/>
      <c r="J399" s="27"/>
      <c r="K399" s="27"/>
      <c r="M399"/>
      <c r="Q399" s="27"/>
      <c r="S399"/>
      <c r="U399" s="27"/>
      <c r="W399" s="1"/>
      <c r="AA399" s="27"/>
      <c r="AC399"/>
    </row>
    <row r="400" spans="2:29">
      <c r="B400" s="27"/>
      <c r="C400" s="42"/>
      <c r="D400" s="31" t="str">
        <f t="shared" ref="D400" si="361">D109</f>
        <v xml:space="preserve">GRENOBLE FOOT 38 </v>
      </c>
      <c r="E400" s="34" t="str">
        <f t="shared" ref="E400" si="362">IF(E109&lt;&gt;"",E109,"")</f>
        <v/>
      </c>
      <c r="G400" s="34" t="str">
        <f t="shared" si="359"/>
        <v/>
      </c>
      <c r="H400" s="31" t="str">
        <f t="shared" si="360"/>
        <v>AS BÉZIERS</v>
      </c>
      <c r="I400"/>
      <c r="J400" s="27"/>
      <c r="K400" s="27"/>
      <c r="M400"/>
      <c r="Q400" s="27"/>
      <c r="S400"/>
      <c r="U400" s="27"/>
      <c r="W400" s="1"/>
      <c r="AA400" s="27"/>
      <c r="AC400"/>
    </row>
    <row r="401" spans="2:29">
      <c r="B401" s="27"/>
      <c r="C401" s="42"/>
      <c r="D401" s="31" t="str">
        <f t="shared" ref="D401" si="363">D110</f>
        <v xml:space="preserve">GS MARSEILLE CONSOLAT </v>
      </c>
      <c r="E401" s="34" t="str">
        <f t="shared" ref="E401" si="364">IF(E110&lt;&gt;"",E110,"")</f>
        <v/>
      </c>
      <c r="G401" s="34" t="str">
        <f t="shared" si="359"/>
        <v/>
      </c>
      <c r="H401" s="31" t="str">
        <f t="shared" si="360"/>
        <v>US CONCARNEAU</v>
      </c>
      <c r="I401"/>
      <c r="J401" s="27"/>
      <c r="K401" s="27"/>
      <c r="M401"/>
      <c r="Q401" s="27"/>
      <c r="S401"/>
      <c r="U401" s="27"/>
      <c r="W401" s="1"/>
      <c r="AA401" s="27"/>
      <c r="AC401"/>
    </row>
    <row r="402" spans="2:29">
      <c r="B402" s="27"/>
      <c r="C402" s="42"/>
      <c r="D402" s="31" t="str">
        <f t="shared" ref="D402" si="365">D111</f>
        <v xml:space="preserve">EXEMPT </v>
      </c>
      <c r="E402" s="34" t="str">
        <f t="shared" ref="E402" si="366">IF(E111&lt;&gt;"",E111,"")</f>
        <v/>
      </c>
      <c r="G402" s="34" t="str">
        <f t="shared" si="359"/>
        <v/>
      </c>
      <c r="H402" s="31" t="str">
        <f t="shared" si="360"/>
        <v>FC CHAMBLY OISE</v>
      </c>
      <c r="I402"/>
      <c r="J402" s="27"/>
      <c r="K402" s="27"/>
      <c r="M402"/>
      <c r="Q402" s="27"/>
      <c r="S402"/>
      <c r="U402" s="27"/>
      <c r="W402" s="1"/>
      <c r="AA402" s="27"/>
      <c r="AC402"/>
    </row>
    <row r="403" spans="2:29">
      <c r="B403" s="27"/>
      <c r="C403" s="42"/>
      <c r="D403" s="31" t="str">
        <f t="shared" ref="D403" si="367">D112</f>
        <v xml:space="preserve">PAU FC </v>
      </c>
      <c r="E403" s="34" t="str">
        <f t="shared" ref="E403" si="368">IF(E112&lt;&gt;"",E112,"")</f>
        <v/>
      </c>
      <c r="G403" s="34" t="str">
        <f t="shared" si="359"/>
        <v/>
      </c>
      <c r="H403" s="31" t="str">
        <f t="shared" si="360"/>
        <v>RODEZ AVEYRON F.</v>
      </c>
      <c r="I403"/>
      <c r="J403" s="27"/>
      <c r="K403" s="27"/>
      <c r="M403"/>
      <c r="Q403" s="27"/>
      <c r="S403"/>
      <c r="U403" s="27"/>
      <c r="W403" s="1"/>
      <c r="AA403" s="27"/>
      <c r="AC403"/>
    </row>
    <row r="404" spans="2:29">
      <c r="B404" s="27"/>
      <c r="C404" s="42"/>
      <c r="D404" s="31" t="str">
        <f t="shared" ref="D404" si="369">D113</f>
        <v>RED STAR FC</v>
      </c>
      <c r="E404" s="34" t="str">
        <f t="shared" ref="E404" si="370">IF(E113&lt;&gt;"",E113,"")</f>
        <v/>
      </c>
      <c r="G404" s="34" t="str">
        <f t="shared" si="359"/>
        <v/>
      </c>
      <c r="H404" s="31" t="str">
        <f t="shared" si="360"/>
        <v>US BOULOGNE CO</v>
      </c>
      <c r="I404"/>
      <c r="J404" s="27"/>
      <c r="K404" s="27"/>
      <c r="M404"/>
      <c r="Q404" s="27"/>
      <c r="S404"/>
      <c r="U404" s="27"/>
      <c r="W404" s="1"/>
      <c r="AA404" s="27"/>
      <c r="AC404"/>
    </row>
    <row r="405" spans="2:29">
      <c r="B405" s="27"/>
      <c r="C405" s="42"/>
      <c r="D405" s="31" t="str">
        <f t="shared" ref="D405" si="371">D114</f>
        <v xml:space="preserve">SO CHOLET </v>
      </c>
      <c r="E405" s="34" t="str">
        <f t="shared" ref="E405" si="372">IF(E114&lt;&gt;"",E114,"")</f>
        <v/>
      </c>
      <c r="G405" s="34" t="str">
        <f t="shared" si="359"/>
        <v/>
      </c>
      <c r="H405" s="31" t="str">
        <f t="shared" si="360"/>
        <v>ENTENTE SSG</v>
      </c>
      <c r="I405"/>
      <c r="J405" s="27"/>
      <c r="K405" s="27"/>
      <c r="M405"/>
      <c r="Q405" s="27"/>
      <c r="S405"/>
      <c r="U405" s="27"/>
      <c r="W405" s="1"/>
      <c r="AA405" s="27"/>
      <c r="AC405"/>
    </row>
    <row r="406" spans="2:29">
      <c r="B406" s="27"/>
      <c r="C406" s="42"/>
      <c r="D406" s="31" t="str">
        <f t="shared" ref="D406" si="373">D115</f>
        <v xml:space="preserve">STADE LAVALLOIS </v>
      </c>
      <c r="E406" s="34" t="str">
        <f t="shared" ref="E406" si="374">IF(E115&lt;&gt;"",E115,"")</f>
        <v/>
      </c>
      <c r="G406" s="34" t="str">
        <f t="shared" si="359"/>
        <v/>
      </c>
      <c r="H406" s="31" t="str">
        <f t="shared" si="360"/>
        <v>LYON DUCHÈRE AS</v>
      </c>
      <c r="I406"/>
      <c r="J406" s="27"/>
      <c r="K406" s="27"/>
      <c r="M406"/>
      <c r="Q406" s="27"/>
      <c r="S406"/>
      <c r="U406" s="27"/>
      <c r="W406" s="1"/>
      <c r="AA406" s="27"/>
      <c r="AC406"/>
    </row>
    <row r="407" spans="2:29">
      <c r="B407" s="27"/>
      <c r="C407" s="42"/>
      <c r="D407" s="31" t="str">
        <f t="shared" ref="D407" si="375">D116</f>
        <v xml:space="preserve">US AVRANCHES MSM </v>
      </c>
      <c r="E407" s="34" t="str">
        <f t="shared" ref="E407" si="376">IF(E116&lt;&gt;"",E116,"")</f>
        <v/>
      </c>
      <c r="G407" s="34" t="str">
        <f t="shared" si="359"/>
        <v/>
      </c>
      <c r="H407" s="31" t="str">
        <f t="shared" si="360"/>
        <v>VENDÉE LES HERBIERS F.</v>
      </c>
      <c r="I407"/>
      <c r="J407" s="27"/>
      <c r="K407" s="27"/>
      <c r="M407"/>
      <c r="Q407" s="27"/>
      <c r="S407"/>
      <c r="U407" s="27"/>
      <c r="W407" s="1"/>
      <c r="AA407" s="27"/>
      <c r="AC407"/>
    </row>
    <row r="408" spans="2:29">
      <c r="B408" s="27"/>
      <c r="C408" s="42" t="s">
        <v>87</v>
      </c>
      <c r="D408" s="31" t="str">
        <f>N108</f>
        <v xml:space="preserve">AS BÉZIERS </v>
      </c>
      <c r="E408" s="34" t="str">
        <f>IF(O108&lt;&gt;"",O108,"")</f>
        <v/>
      </c>
      <c r="G408" s="34" t="str">
        <f t="shared" ref="G408:G416" si="377">IF(Q108&lt;&gt;"",Q108,"")</f>
        <v/>
      </c>
      <c r="H408" s="31" t="str">
        <f t="shared" ref="H408:H416" si="378">R108</f>
        <v>STADE LAVALLOIS</v>
      </c>
      <c r="I408"/>
      <c r="J408" s="27"/>
      <c r="K408" s="27"/>
      <c r="M408"/>
      <c r="Q408" s="27"/>
      <c r="S408"/>
      <c r="U408" s="27"/>
      <c r="W408" s="1"/>
      <c r="AA408" s="27"/>
      <c r="AC408"/>
    </row>
    <row r="409" spans="2:29">
      <c r="B409" s="27"/>
      <c r="C409" s="42"/>
      <c r="D409" s="31" t="str">
        <f t="shared" ref="D409:D416" si="379">N109</f>
        <v>FC CHAMBLY OISE</v>
      </c>
      <c r="E409" s="34" t="str">
        <f t="shared" ref="E409:E416" si="380">IF(O109&lt;&gt;"",O109,"")</f>
        <v/>
      </c>
      <c r="G409" s="34" t="str">
        <f t="shared" si="377"/>
        <v/>
      </c>
      <c r="H409" s="31" t="str">
        <f t="shared" si="378"/>
        <v>GRENOBLE FOOT 38</v>
      </c>
      <c r="I409"/>
      <c r="J409" s="27"/>
      <c r="K409" s="27"/>
      <c r="M409"/>
      <c r="Q409" s="27"/>
      <c r="S409"/>
      <c r="U409" s="27"/>
      <c r="W409" s="1"/>
      <c r="AA409" s="27"/>
      <c r="AC409"/>
    </row>
    <row r="410" spans="2:29">
      <c r="B410" s="27"/>
      <c r="C410" s="42"/>
      <c r="D410" s="31" t="str">
        <f t="shared" si="379"/>
        <v xml:space="preserve">LYON DUCHÈRE AS </v>
      </c>
      <c r="E410" s="34" t="str">
        <f t="shared" si="380"/>
        <v/>
      </c>
      <c r="G410" s="34" t="str">
        <f t="shared" si="377"/>
        <v/>
      </c>
      <c r="H410" s="31" t="str">
        <f t="shared" si="378"/>
        <v>USCL</v>
      </c>
      <c r="I410"/>
      <c r="J410" s="27"/>
      <c r="K410" s="27"/>
      <c r="M410"/>
      <c r="Q410" s="27"/>
      <c r="S410"/>
      <c r="U410" s="27"/>
      <c r="W410" s="1"/>
      <c r="AA410" s="27"/>
      <c r="AC410"/>
    </row>
    <row r="411" spans="2:29">
      <c r="B411" s="27"/>
      <c r="C411" s="42"/>
      <c r="D411" s="31" t="str">
        <f t="shared" si="379"/>
        <v xml:space="preserve">RODEZ AVEYRON F. </v>
      </c>
      <c r="E411" s="34" t="str">
        <f t="shared" si="380"/>
        <v/>
      </c>
      <c r="G411" s="34" t="str">
        <f t="shared" si="377"/>
        <v/>
      </c>
      <c r="H411" s="31" t="str">
        <f t="shared" si="378"/>
        <v>SO CHOLET</v>
      </c>
      <c r="I411"/>
      <c r="J411" s="27"/>
      <c r="K411" s="27"/>
      <c r="M411"/>
      <c r="Q411" s="27"/>
      <c r="S411"/>
      <c r="U411" s="27"/>
      <c r="W411" s="1"/>
      <c r="AA411" s="27"/>
      <c r="AC411"/>
    </row>
    <row r="412" spans="2:29">
      <c r="B412" s="27"/>
      <c r="C412" s="42"/>
      <c r="D412" s="31" t="str">
        <f t="shared" si="379"/>
        <v xml:space="preserve">ENTENTE SSG </v>
      </c>
      <c r="E412" s="34" t="str">
        <f t="shared" si="380"/>
        <v/>
      </c>
      <c r="G412" s="34" t="str">
        <f t="shared" si="377"/>
        <v/>
      </c>
      <c r="H412" s="31" t="str">
        <f t="shared" si="378"/>
        <v>GS MARSEILLE CONSOLAT</v>
      </c>
      <c r="I412"/>
      <c r="J412" s="27"/>
      <c r="K412" s="27"/>
      <c r="M412"/>
      <c r="Q412" s="27"/>
      <c r="S412"/>
      <c r="U412" s="27"/>
      <c r="W412" s="1"/>
      <c r="AA412" s="27"/>
      <c r="AC412"/>
    </row>
    <row r="413" spans="2:29">
      <c r="B413" s="27"/>
      <c r="C413" s="42"/>
      <c r="D413" s="31" t="str">
        <f t="shared" si="379"/>
        <v xml:space="preserve">USL DUNKERQUE </v>
      </c>
      <c r="E413" s="34" t="str">
        <f t="shared" si="380"/>
        <v/>
      </c>
      <c r="G413" s="34" t="str">
        <f t="shared" si="377"/>
        <v/>
      </c>
      <c r="H413" s="31" t="str">
        <f t="shared" si="378"/>
        <v>RED STAR FC</v>
      </c>
      <c r="I413"/>
      <c r="J413" s="27"/>
      <c r="K413" s="27"/>
      <c r="M413"/>
      <c r="Q413" s="27"/>
      <c r="S413"/>
      <c r="U413" s="27"/>
      <c r="W413" s="1"/>
      <c r="AA413" s="27"/>
      <c r="AC413"/>
    </row>
    <row r="414" spans="2:29">
      <c r="B414" s="27"/>
      <c r="C414" s="42"/>
      <c r="D414" s="31" t="str">
        <f t="shared" si="379"/>
        <v xml:space="preserve">US BOULOGNE CO </v>
      </c>
      <c r="E414" s="34" t="str">
        <f t="shared" si="380"/>
        <v/>
      </c>
      <c r="G414" s="34" t="str">
        <f t="shared" si="377"/>
        <v/>
      </c>
      <c r="H414" s="31" t="str">
        <f t="shared" si="378"/>
        <v>PAU FC</v>
      </c>
      <c r="I414"/>
      <c r="J414" s="27"/>
      <c r="K414" s="27"/>
      <c r="M414"/>
      <c r="Q414" s="27"/>
      <c r="S414"/>
      <c r="U414" s="27"/>
      <c r="W414" s="1"/>
      <c r="AA414" s="27"/>
      <c r="AC414"/>
    </row>
    <row r="415" spans="2:29">
      <c r="B415" s="27"/>
      <c r="C415" s="42"/>
      <c r="D415" s="31" t="str">
        <f t="shared" si="379"/>
        <v xml:space="preserve">US CONCARNEAU </v>
      </c>
      <c r="E415" s="34" t="str">
        <f t="shared" si="380"/>
        <v/>
      </c>
      <c r="G415" s="34" t="str">
        <f t="shared" si="377"/>
        <v/>
      </c>
      <c r="H415" s="31" t="str">
        <f t="shared" si="378"/>
        <v>US AVRANCHES MSM</v>
      </c>
      <c r="I415"/>
      <c r="J415" s="27"/>
      <c r="K415" s="27"/>
      <c r="M415"/>
      <c r="Q415" s="27"/>
      <c r="S415"/>
      <c r="U415" s="27"/>
      <c r="W415" s="1"/>
      <c r="AA415" s="27"/>
      <c r="AC415"/>
    </row>
    <row r="416" spans="2:29">
      <c r="B416" s="27"/>
      <c r="C416" s="42"/>
      <c r="D416" s="31" t="str">
        <f t="shared" si="379"/>
        <v xml:space="preserve">VENDÉE LES HERBIERS F. </v>
      </c>
      <c r="E416" s="34" t="str">
        <f t="shared" si="380"/>
        <v/>
      </c>
      <c r="G416" s="34" t="str">
        <f t="shared" si="377"/>
        <v/>
      </c>
      <c r="H416" s="31" t="str">
        <f t="shared" si="378"/>
        <v>EXEMPT</v>
      </c>
      <c r="I416"/>
      <c r="J416" s="27"/>
      <c r="K416" s="27"/>
      <c r="M416"/>
      <c r="Q416" s="27"/>
      <c r="S416"/>
      <c r="U416" s="27"/>
      <c r="W416" s="1"/>
      <c r="AA416" s="27"/>
      <c r="AC416"/>
    </row>
    <row r="417" spans="2:29">
      <c r="B417" s="27"/>
      <c r="C417" s="42" t="s">
        <v>88</v>
      </c>
      <c r="D417" s="31" t="str">
        <f>X108</f>
        <v xml:space="preserve">AS BÉZIERS </v>
      </c>
      <c r="E417" s="34" t="str">
        <f>IF(Y108&lt;&gt;"",Y108,"")</f>
        <v/>
      </c>
      <c r="G417" s="34" t="str">
        <f t="shared" ref="G417:G425" si="381">IF(AA108&lt;&gt;"",AA108,"")</f>
        <v/>
      </c>
      <c r="H417" s="31" t="str">
        <f t="shared" ref="H417:H425" si="382">AB108</f>
        <v>LYON DUCHÈRE AS</v>
      </c>
      <c r="I417"/>
      <c r="J417" s="27"/>
      <c r="K417" s="27"/>
      <c r="M417"/>
      <c r="Q417" s="27"/>
      <c r="S417"/>
      <c r="U417" s="27"/>
      <c r="W417" s="1"/>
      <c r="AA417" s="27"/>
      <c r="AC417"/>
    </row>
    <row r="418" spans="2:29">
      <c r="B418" s="27"/>
      <c r="C418" s="42"/>
      <c r="D418" s="31" t="str">
        <f t="shared" ref="D418:D425" si="383">X109</f>
        <v xml:space="preserve">GRENOBLE FOOT 38 </v>
      </c>
      <c r="E418" s="34" t="str">
        <f t="shared" ref="E418:E425" si="384">IF(Y109&lt;&gt;"",Y109,"")</f>
        <v/>
      </c>
      <c r="G418" s="34" t="str">
        <f t="shared" si="381"/>
        <v/>
      </c>
      <c r="H418" s="31" t="str">
        <f t="shared" si="382"/>
        <v>VENDÉE LES HERBIERS F.</v>
      </c>
      <c r="I418"/>
      <c r="J418" s="27"/>
      <c r="K418" s="27"/>
      <c r="M418"/>
      <c r="Q418" s="27"/>
      <c r="S418"/>
      <c r="U418" s="27"/>
      <c r="W418" s="1"/>
      <c r="AA418" s="27"/>
      <c r="AC418"/>
    </row>
    <row r="419" spans="2:29">
      <c r="B419" s="27"/>
      <c r="C419" s="42"/>
      <c r="D419" s="31" t="str">
        <f t="shared" si="383"/>
        <v xml:space="preserve">GS MARSEILLE CONSOLAT </v>
      </c>
      <c r="E419" s="34" t="str">
        <f t="shared" si="384"/>
        <v/>
      </c>
      <c r="G419" s="34" t="str">
        <f t="shared" si="381"/>
        <v/>
      </c>
      <c r="H419" s="31" t="str">
        <f t="shared" si="382"/>
        <v>RODEZ AVEYRON F.</v>
      </c>
      <c r="I419"/>
      <c r="J419" s="27"/>
      <c r="K419" s="27"/>
      <c r="M419"/>
      <c r="Q419" s="27"/>
      <c r="S419"/>
      <c r="U419" s="27"/>
      <c r="W419" s="1"/>
      <c r="AA419" s="27"/>
      <c r="AC419"/>
    </row>
    <row r="420" spans="2:29">
      <c r="B420" s="27"/>
      <c r="C420" s="42"/>
      <c r="D420" s="31" t="str">
        <f t="shared" si="383"/>
        <v xml:space="preserve">EXEMPT </v>
      </c>
      <c r="E420" s="34" t="str">
        <f t="shared" si="384"/>
        <v/>
      </c>
      <c r="G420" s="34" t="str">
        <f t="shared" si="381"/>
        <v/>
      </c>
      <c r="H420" s="31" t="str">
        <f t="shared" si="382"/>
        <v>US CONCARNEAU</v>
      </c>
      <c r="I420"/>
      <c r="J420" s="27"/>
      <c r="K420" s="27"/>
      <c r="M420"/>
      <c r="Q420" s="27"/>
      <c r="S420"/>
      <c r="U420" s="27"/>
      <c r="W420" s="1"/>
      <c r="AA420" s="27"/>
      <c r="AC420"/>
    </row>
    <row r="421" spans="2:29">
      <c r="B421" s="27"/>
      <c r="C421" s="42"/>
      <c r="D421" s="31" t="str">
        <f t="shared" si="383"/>
        <v xml:space="preserve">PAU FC </v>
      </c>
      <c r="E421" s="34" t="str">
        <f t="shared" si="384"/>
        <v/>
      </c>
      <c r="G421" s="34" t="str">
        <f t="shared" si="381"/>
        <v/>
      </c>
      <c r="H421" s="31" t="str">
        <f t="shared" si="382"/>
        <v>USL DUNKERQUE</v>
      </c>
      <c r="I421"/>
      <c r="J421" s="27"/>
      <c r="K421" s="27"/>
      <c r="M421"/>
      <c r="Q421" s="27"/>
      <c r="S421"/>
      <c r="U421" s="27"/>
      <c r="W421" s="1"/>
      <c r="AA421" s="27"/>
      <c r="AC421"/>
    </row>
    <row r="422" spans="2:29">
      <c r="B422" s="27"/>
      <c r="C422" s="42"/>
      <c r="D422" s="31" t="str">
        <f t="shared" si="383"/>
        <v>RED STAR FC</v>
      </c>
      <c r="E422" s="34" t="str">
        <f t="shared" si="384"/>
        <v/>
      </c>
      <c r="G422" s="34" t="str">
        <f t="shared" si="381"/>
        <v/>
      </c>
      <c r="H422" s="31" t="str">
        <f t="shared" si="382"/>
        <v>USCL</v>
      </c>
      <c r="I422"/>
      <c r="J422" s="27"/>
      <c r="K422" s="27"/>
      <c r="M422"/>
      <c r="Q422" s="27"/>
      <c r="S422"/>
      <c r="U422" s="27"/>
      <c r="W422" s="1"/>
      <c r="AA422" s="27"/>
      <c r="AC422"/>
    </row>
    <row r="423" spans="2:29">
      <c r="B423" s="27"/>
      <c r="C423" s="42"/>
      <c r="D423" s="31" t="str">
        <f t="shared" si="383"/>
        <v xml:space="preserve">SO CHOLET </v>
      </c>
      <c r="E423" s="34" t="str">
        <f t="shared" si="384"/>
        <v/>
      </c>
      <c r="G423" s="34" t="str">
        <f t="shared" si="381"/>
        <v/>
      </c>
      <c r="H423" s="31" t="str">
        <f t="shared" si="382"/>
        <v>US BOULOGNE CO</v>
      </c>
      <c r="I423"/>
      <c r="J423" s="27"/>
      <c r="K423" s="27"/>
      <c r="M423"/>
      <c r="Q423" s="27"/>
      <c r="S423"/>
      <c r="U423" s="27"/>
      <c r="W423" s="1"/>
      <c r="AA423" s="27"/>
      <c r="AC423"/>
    </row>
    <row r="424" spans="2:29">
      <c r="B424" s="27"/>
      <c r="C424" s="42"/>
      <c r="D424" s="31" t="str">
        <f t="shared" si="383"/>
        <v xml:space="preserve">STADE LAVALLOIS </v>
      </c>
      <c r="E424" s="34" t="str">
        <f t="shared" si="384"/>
        <v/>
      </c>
      <c r="G424" s="34" t="str">
        <f t="shared" si="381"/>
        <v/>
      </c>
      <c r="H424" s="31" t="str">
        <f t="shared" si="382"/>
        <v>FC CHAMBLY OISE</v>
      </c>
      <c r="I424"/>
      <c r="J424" s="27"/>
      <c r="K424" s="27"/>
      <c r="M424"/>
      <c r="Q424" s="27"/>
      <c r="S424"/>
      <c r="U424" s="27"/>
      <c r="W424" s="1"/>
      <c r="AA424" s="27"/>
      <c r="AC424"/>
    </row>
    <row r="425" spans="2:29">
      <c r="B425" s="27"/>
      <c r="C425" s="42"/>
      <c r="D425" s="31" t="str">
        <f t="shared" si="383"/>
        <v xml:space="preserve">US AVRANCHES MSM </v>
      </c>
      <c r="E425" s="34" t="str">
        <f t="shared" si="384"/>
        <v/>
      </c>
      <c r="G425" s="34" t="str">
        <f t="shared" si="381"/>
        <v/>
      </c>
      <c r="H425" s="31" t="str">
        <f t="shared" si="382"/>
        <v>ENTENTE SSG</v>
      </c>
      <c r="I425"/>
      <c r="J425" s="27"/>
      <c r="K425" s="27"/>
      <c r="M425"/>
      <c r="Q425" s="27"/>
      <c r="S425"/>
      <c r="U425" s="27"/>
      <c r="W425" s="1"/>
      <c r="AA425" s="27"/>
      <c r="AC425"/>
    </row>
    <row r="426" spans="2:29">
      <c r="B426" s="27"/>
      <c r="C426" s="42" t="s">
        <v>89</v>
      </c>
      <c r="D426" s="31" t="str">
        <f>D118</f>
        <v>FC CHAMBLY OISE</v>
      </c>
      <c r="E426" s="34" t="str">
        <f>IF(E118&lt;&gt;"",E118,"")</f>
        <v/>
      </c>
      <c r="G426" s="34" t="str">
        <f t="shared" ref="G426:G434" si="385">IF(G118&lt;&gt;"",G118,"")</f>
        <v/>
      </c>
      <c r="H426" s="31" t="str">
        <f t="shared" ref="H426:H434" si="386">H118</f>
        <v>AS BÉZIERS</v>
      </c>
      <c r="I426"/>
      <c r="J426" s="27"/>
      <c r="K426" s="27"/>
      <c r="M426"/>
      <c r="Q426" s="27"/>
      <c r="S426"/>
      <c r="U426" s="27"/>
      <c r="W426" s="1"/>
      <c r="AA426" s="27"/>
      <c r="AC426"/>
    </row>
    <row r="427" spans="2:29">
      <c r="B427" s="27"/>
      <c r="C427" s="42"/>
      <c r="D427" s="31" t="str">
        <f t="shared" ref="D427" si="387">D119</f>
        <v xml:space="preserve">USCL </v>
      </c>
      <c r="E427" s="34" t="str">
        <f t="shared" ref="E427" si="388">IF(E119&lt;&gt;"",E119,"")</f>
        <v/>
      </c>
      <c r="G427" s="34" t="str">
        <f t="shared" si="385"/>
        <v/>
      </c>
      <c r="H427" s="31" t="str">
        <f t="shared" si="386"/>
        <v>PAU FC</v>
      </c>
      <c r="I427"/>
      <c r="J427" s="27"/>
      <c r="K427" s="27"/>
      <c r="M427"/>
      <c r="Q427" s="27"/>
      <c r="S427"/>
      <c r="U427" s="27"/>
      <c r="W427" s="1"/>
      <c r="AA427" s="27"/>
      <c r="AC427"/>
    </row>
    <row r="428" spans="2:29">
      <c r="B428" s="27"/>
      <c r="C428" s="42"/>
      <c r="D428" s="31" t="str">
        <f t="shared" ref="D428" si="389">D120</f>
        <v>RED STAR FC</v>
      </c>
      <c r="E428" s="34" t="str">
        <f t="shared" ref="E428" si="390">IF(E120&lt;&gt;"",E120,"")</f>
        <v/>
      </c>
      <c r="G428" s="34" t="str">
        <f t="shared" si="385"/>
        <v/>
      </c>
      <c r="H428" s="31" t="str">
        <f t="shared" si="386"/>
        <v>LYON DUCHÈRE AS</v>
      </c>
      <c r="I428"/>
      <c r="J428" s="27"/>
      <c r="K428" s="27"/>
      <c r="M428"/>
      <c r="Q428" s="27"/>
      <c r="S428"/>
      <c r="U428" s="27"/>
      <c r="W428" s="1"/>
      <c r="AA428" s="27"/>
      <c r="AC428"/>
    </row>
    <row r="429" spans="2:29">
      <c r="B429" s="27"/>
      <c r="C429" s="42"/>
      <c r="D429" s="31" t="str">
        <f t="shared" ref="D429" si="391">D121</f>
        <v xml:space="preserve">RODEZ AVEYRON F. </v>
      </c>
      <c r="E429" s="34" t="str">
        <f t="shared" ref="E429" si="392">IF(E121&lt;&gt;"",E121,"")</f>
        <v/>
      </c>
      <c r="G429" s="34" t="str">
        <f t="shared" si="385"/>
        <v/>
      </c>
      <c r="H429" s="31" t="str">
        <f t="shared" si="386"/>
        <v>US AVRANCHES MSM</v>
      </c>
      <c r="I429"/>
      <c r="J429" s="27"/>
      <c r="K429" s="27"/>
      <c r="M429"/>
      <c r="Q429" s="27"/>
      <c r="S429"/>
      <c r="U429" s="27"/>
      <c r="W429" s="1"/>
      <c r="AA429" s="27"/>
      <c r="AC429"/>
    </row>
    <row r="430" spans="2:29">
      <c r="B430" s="27"/>
      <c r="C430" s="42"/>
      <c r="D430" s="31" t="str">
        <f t="shared" ref="D430" si="393">D122</f>
        <v xml:space="preserve">ENTENTE SSG </v>
      </c>
      <c r="E430" s="34" t="str">
        <f t="shared" ref="E430" si="394">IF(E122&lt;&gt;"",E122,"")</f>
        <v/>
      </c>
      <c r="G430" s="34" t="str">
        <f t="shared" si="385"/>
        <v/>
      </c>
      <c r="H430" s="31" t="str">
        <f t="shared" si="386"/>
        <v>EXEMPT</v>
      </c>
      <c r="I430"/>
      <c r="J430" s="27"/>
      <c r="K430" s="27"/>
      <c r="M430"/>
      <c r="Q430" s="27"/>
      <c r="S430"/>
      <c r="U430" s="27"/>
      <c r="W430" s="1"/>
      <c r="AA430" s="27"/>
      <c r="AC430"/>
    </row>
    <row r="431" spans="2:29">
      <c r="B431" s="27"/>
      <c r="C431" s="42"/>
      <c r="D431" s="31" t="str">
        <f t="shared" ref="D431" si="395">D123</f>
        <v xml:space="preserve">USL DUNKERQUE </v>
      </c>
      <c r="E431" s="34" t="str">
        <f t="shared" ref="E431" si="396">IF(E123&lt;&gt;"",E123,"")</f>
        <v/>
      </c>
      <c r="G431" s="34" t="str">
        <f t="shared" si="385"/>
        <v/>
      </c>
      <c r="H431" s="31" t="str">
        <f t="shared" si="386"/>
        <v>SO CHOLET</v>
      </c>
      <c r="I431"/>
      <c r="J431" s="27"/>
      <c r="K431" s="27"/>
      <c r="M431"/>
      <c r="Q431" s="27"/>
      <c r="S431"/>
      <c r="U431" s="27"/>
      <c r="W431" s="1"/>
      <c r="AA431" s="27"/>
      <c r="AC431"/>
    </row>
    <row r="432" spans="2:29">
      <c r="B432" s="27"/>
      <c r="C432" s="42"/>
      <c r="D432" s="31" t="str">
        <f t="shared" ref="D432" si="397">D124</f>
        <v xml:space="preserve">US BOULOGNE CO </v>
      </c>
      <c r="E432" s="34" t="str">
        <f t="shared" ref="E432" si="398">IF(E124&lt;&gt;"",E124,"")</f>
        <v/>
      </c>
      <c r="G432" s="34" t="str">
        <f t="shared" si="385"/>
        <v/>
      </c>
      <c r="H432" s="31" t="str">
        <f t="shared" si="386"/>
        <v>GS MARSEILLE CONSOLAT</v>
      </c>
      <c r="I432"/>
      <c r="J432" s="27"/>
      <c r="K432" s="27"/>
      <c r="M432"/>
      <c r="Q432" s="27"/>
      <c r="S432"/>
      <c r="U432" s="27"/>
      <c r="W432" s="1"/>
      <c r="AA432" s="27"/>
      <c r="AC432"/>
    </row>
    <row r="433" spans="2:29">
      <c r="B433" s="27"/>
      <c r="C433" s="42"/>
      <c r="D433" s="31" t="str">
        <f t="shared" ref="D433" si="399">D125</f>
        <v xml:space="preserve">US CONCARNEAU </v>
      </c>
      <c r="E433" s="34" t="str">
        <f t="shared" ref="E433" si="400">IF(E125&lt;&gt;"",E125,"")</f>
        <v/>
      </c>
      <c r="G433" s="34" t="str">
        <f t="shared" si="385"/>
        <v/>
      </c>
      <c r="H433" s="31" t="str">
        <f t="shared" si="386"/>
        <v>GRENOBLE FOOT 38</v>
      </c>
      <c r="I433"/>
      <c r="J433" s="27"/>
      <c r="K433" s="27"/>
      <c r="M433"/>
      <c r="Q433" s="27"/>
      <c r="S433"/>
      <c r="U433" s="27"/>
      <c r="W433" s="1"/>
      <c r="AA433" s="27"/>
      <c r="AC433"/>
    </row>
    <row r="434" spans="2:29">
      <c r="B434" s="27"/>
      <c r="C434" s="42"/>
      <c r="D434" s="31" t="str">
        <f t="shared" ref="D434" si="401">D126</f>
        <v xml:space="preserve">VENDÉE LES HERBIERS F. </v>
      </c>
      <c r="E434" s="34" t="str">
        <f t="shared" ref="E434" si="402">IF(E126&lt;&gt;"",E126,"")</f>
        <v/>
      </c>
      <c r="G434" s="34" t="str">
        <f t="shared" si="385"/>
        <v/>
      </c>
      <c r="H434" s="31" t="str">
        <f t="shared" si="386"/>
        <v>STADE LAVALLOIS</v>
      </c>
      <c r="I434"/>
      <c r="J434" s="27"/>
      <c r="K434" s="27"/>
      <c r="M434"/>
      <c r="Q434" s="27"/>
      <c r="S434"/>
      <c r="U434" s="27"/>
      <c r="W434" s="1"/>
      <c r="AA434" s="27"/>
      <c r="AC434"/>
    </row>
    <row r="435" spans="2:29">
      <c r="B435" s="27"/>
      <c r="C435" s="42" t="s">
        <v>90</v>
      </c>
      <c r="D435" s="31" t="str">
        <f>N118</f>
        <v xml:space="preserve">AS BÉZIERS </v>
      </c>
      <c r="E435" s="34" t="str">
        <f>IF(O118&lt;&gt;"",O118,"")</f>
        <v/>
      </c>
      <c r="G435" s="34" t="str">
        <f t="shared" ref="G435:G443" si="403">IF(Q118&lt;&gt;"",Q118,"")</f>
        <v/>
      </c>
      <c r="H435" s="31" t="str">
        <f t="shared" ref="H435:H443" si="404">R118</f>
        <v>VENDÉE LES HERBIERS F.</v>
      </c>
      <c r="I435"/>
      <c r="J435" s="27"/>
      <c r="K435" s="27"/>
      <c r="M435"/>
      <c r="Q435" s="27"/>
      <c r="S435"/>
      <c r="U435" s="27"/>
      <c r="W435" s="1"/>
      <c r="AA435" s="27"/>
      <c r="AC435"/>
    </row>
    <row r="436" spans="2:29">
      <c r="B436" s="27"/>
      <c r="C436" s="42"/>
      <c r="D436" s="31" t="str">
        <f t="shared" ref="D436:D443" si="405">N119</f>
        <v xml:space="preserve">GRENOBLE FOOT 38 </v>
      </c>
      <c r="E436" s="34" t="str">
        <f t="shared" ref="E436:E443" si="406">IF(O119&lt;&gt;"",O119,"")</f>
        <v/>
      </c>
      <c r="G436" s="34" t="str">
        <f t="shared" si="403"/>
        <v/>
      </c>
      <c r="H436" s="31" t="str">
        <f t="shared" si="404"/>
        <v>ENTENTE SSG</v>
      </c>
      <c r="I436"/>
      <c r="J436" s="27"/>
      <c r="K436" s="27"/>
      <c r="M436"/>
      <c r="Q436" s="27"/>
      <c r="S436"/>
      <c r="U436" s="27"/>
      <c r="W436" s="1"/>
      <c r="AA436" s="27"/>
      <c r="AC436"/>
    </row>
    <row r="437" spans="2:29">
      <c r="B437" s="27"/>
      <c r="C437" s="42"/>
      <c r="D437" s="31" t="str">
        <f t="shared" si="405"/>
        <v xml:space="preserve">GS MARSEILLE CONSOLAT </v>
      </c>
      <c r="E437" s="34" t="str">
        <f t="shared" si="406"/>
        <v/>
      </c>
      <c r="G437" s="34" t="str">
        <f t="shared" si="403"/>
        <v/>
      </c>
      <c r="H437" s="31" t="str">
        <f t="shared" si="404"/>
        <v>USL DUNKERQUE</v>
      </c>
      <c r="I437"/>
      <c r="J437" s="27"/>
      <c r="K437" s="27"/>
      <c r="M437"/>
      <c r="Q437" s="27"/>
      <c r="S437"/>
      <c r="U437" s="27"/>
      <c r="W437" s="1"/>
      <c r="AA437" s="27"/>
      <c r="AC437"/>
    </row>
    <row r="438" spans="2:29">
      <c r="B438" s="27"/>
      <c r="C438" s="42"/>
      <c r="D438" s="31" t="str">
        <f t="shared" si="405"/>
        <v xml:space="preserve">LYON DUCHÈRE AS </v>
      </c>
      <c r="E438" s="34" t="str">
        <f t="shared" si="406"/>
        <v/>
      </c>
      <c r="G438" s="34" t="str">
        <f t="shared" si="403"/>
        <v/>
      </c>
      <c r="H438" s="31" t="str">
        <f t="shared" si="404"/>
        <v>FC CHAMBLY OISE</v>
      </c>
      <c r="I438"/>
      <c r="J438" s="27"/>
      <c r="K438" s="27"/>
      <c r="M438"/>
      <c r="Q438" s="27"/>
      <c r="S438"/>
      <c r="U438" s="27"/>
      <c r="W438" s="1"/>
      <c r="AA438" s="27"/>
      <c r="AC438"/>
    </row>
    <row r="439" spans="2:29">
      <c r="B439" s="27"/>
      <c r="C439" s="42"/>
      <c r="D439" s="31" t="str">
        <f t="shared" si="405"/>
        <v xml:space="preserve">EXEMPT </v>
      </c>
      <c r="E439" s="34" t="str">
        <f t="shared" si="406"/>
        <v/>
      </c>
      <c r="G439" s="34" t="str">
        <f t="shared" si="403"/>
        <v/>
      </c>
      <c r="H439" s="31" t="str">
        <f t="shared" si="404"/>
        <v>RODEZ AVEYRON F.</v>
      </c>
      <c r="I439"/>
      <c r="J439" s="27"/>
      <c r="K439" s="27"/>
      <c r="M439"/>
      <c r="Q439" s="27"/>
      <c r="S439"/>
      <c r="U439" s="27"/>
      <c r="W439" s="1"/>
      <c r="AA439" s="27"/>
      <c r="AC439"/>
    </row>
    <row r="440" spans="2:29">
      <c r="B440" s="27"/>
      <c r="C440" s="42"/>
      <c r="D440" s="31" t="str">
        <f t="shared" si="405"/>
        <v xml:space="preserve">PAU FC </v>
      </c>
      <c r="E440" s="34" t="str">
        <f t="shared" si="406"/>
        <v/>
      </c>
      <c r="G440" s="34" t="str">
        <f t="shared" si="403"/>
        <v/>
      </c>
      <c r="H440" s="31" t="str">
        <f t="shared" si="404"/>
        <v>RED STAR FC</v>
      </c>
      <c r="I440"/>
      <c r="J440" s="27"/>
      <c r="K440" s="27"/>
      <c r="M440"/>
      <c r="Q440" s="27"/>
      <c r="S440"/>
      <c r="U440" s="27"/>
      <c r="W440" s="1"/>
      <c r="AA440" s="27"/>
      <c r="AC440"/>
    </row>
    <row r="441" spans="2:29">
      <c r="B441" s="27"/>
      <c r="C441" s="42"/>
      <c r="D441" s="31" t="str">
        <f t="shared" si="405"/>
        <v xml:space="preserve">SO CHOLET </v>
      </c>
      <c r="E441" s="34" t="str">
        <f t="shared" si="406"/>
        <v/>
      </c>
      <c r="G441" s="34" t="str">
        <f t="shared" si="403"/>
        <v/>
      </c>
      <c r="H441" s="31" t="str">
        <f t="shared" si="404"/>
        <v>USCL</v>
      </c>
      <c r="I441"/>
      <c r="J441" s="27"/>
      <c r="K441" s="27"/>
      <c r="M441"/>
      <c r="Q441" s="27"/>
      <c r="S441"/>
      <c r="U441" s="27"/>
      <c r="W441" s="1"/>
      <c r="AA441" s="27"/>
      <c r="AC441"/>
    </row>
    <row r="442" spans="2:29">
      <c r="B442" s="27"/>
      <c r="C442" s="42"/>
      <c r="D442" s="31" t="str">
        <f t="shared" si="405"/>
        <v xml:space="preserve">STADE LAVALLOIS </v>
      </c>
      <c r="E442" s="34" t="str">
        <f t="shared" si="406"/>
        <v/>
      </c>
      <c r="G442" s="34" t="str">
        <f t="shared" si="403"/>
        <v/>
      </c>
      <c r="H442" s="31" t="str">
        <f t="shared" si="404"/>
        <v>US CONCARNEAU</v>
      </c>
      <c r="I442"/>
      <c r="J442" s="27"/>
      <c r="K442" s="27"/>
      <c r="M442"/>
      <c r="Q442" s="27"/>
      <c r="S442"/>
      <c r="U442" s="27"/>
      <c r="W442" s="1"/>
      <c r="AA442" s="27"/>
      <c r="AC442"/>
    </row>
    <row r="443" spans="2:29">
      <c r="B443" s="27"/>
      <c r="C443" s="42"/>
      <c r="D443" s="31" t="str">
        <f t="shared" si="405"/>
        <v xml:space="preserve">US AVRANCHES MSM </v>
      </c>
      <c r="E443" s="34" t="str">
        <f t="shared" si="406"/>
        <v/>
      </c>
      <c r="G443" s="34" t="str">
        <f t="shared" si="403"/>
        <v/>
      </c>
      <c r="H443" s="31" t="str">
        <f t="shared" si="404"/>
        <v>US BOULOGNE CO</v>
      </c>
      <c r="I443"/>
      <c r="J443" s="27"/>
      <c r="K443" s="27"/>
      <c r="M443"/>
      <c r="Q443" s="27"/>
      <c r="S443"/>
      <c r="U443" s="27"/>
      <c r="W443" s="1"/>
      <c r="AA443" s="27"/>
      <c r="AC443"/>
    </row>
    <row r="444" spans="2:29">
      <c r="C444"/>
    </row>
    <row r="445" spans="2:29">
      <c r="C445"/>
    </row>
    <row r="446" spans="2:29">
      <c r="C446"/>
    </row>
    <row r="447" spans="2:29">
      <c r="C447"/>
    </row>
    <row r="448" spans="2:29">
      <c r="C448"/>
    </row>
    <row r="449" spans="3:3">
      <c r="C449"/>
    </row>
    <row r="450" spans="3:3">
      <c r="C450"/>
    </row>
    <row r="451" spans="3:3">
      <c r="C451"/>
    </row>
    <row r="452" spans="3:3">
      <c r="C452"/>
    </row>
    <row r="453" spans="3:3">
      <c r="C453"/>
    </row>
  </sheetData>
  <sortState ref="D130:D147">
    <sortCondition ref="D130:D147"/>
  </sortState>
  <mergeCells count="72">
    <mergeCell ref="C435:C443"/>
    <mergeCell ref="AT27:AX27"/>
    <mergeCell ref="AT48:AX48"/>
    <mergeCell ref="C390:C398"/>
    <mergeCell ref="C399:C407"/>
    <mergeCell ref="C408:C416"/>
    <mergeCell ref="C417:C425"/>
    <mergeCell ref="C426:C434"/>
    <mergeCell ref="C345:C353"/>
    <mergeCell ref="C354:C362"/>
    <mergeCell ref="C363:C371"/>
    <mergeCell ref="C372:C380"/>
    <mergeCell ref="C381:C389"/>
    <mergeCell ref="C300:C308"/>
    <mergeCell ref="C309:C317"/>
    <mergeCell ref="C318:C326"/>
    <mergeCell ref="C228:C236"/>
    <mergeCell ref="C237:C245"/>
    <mergeCell ref="C246:C254"/>
    <mergeCell ref="C327:C335"/>
    <mergeCell ref="C336:C344"/>
    <mergeCell ref="C255:C263"/>
    <mergeCell ref="C264:C272"/>
    <mergeCell ref="C273:C281"/>
    <mergeCell ref="C282:C290"/>
    <mergeCell ref="C291:C299"/>
    <mergeCell ref="C183:C191"/>
    <mergeCell ref="C192:C200"/>
    <mergeCell ref="C201:C209"/>
    <mergeCell ref="C210:C218"/>
    <mergeCell ref="C219:C227"/>
    <mergeCell ref="C138:C146"/>
    <mergeCell ref="C147:C155"/>
    <mergeCell ref="C156:C164"/>
    <mergeCell ref="C165:C173"/>
    <mergeCell ref="C174:C182"/>
    <mergeCell ref="V108:V116"/>
    <mergeCell ref="B98:B106"/>
    <mergeCell ref="B108:B116"/>
    <mergeCell ref="B118:B126"/>
    <mergeCell ref="L108:L116"/>
    <mergeCell ref="L118:L126"/>
    <mergeCell ref="B88:B96"/>
    <mergeCell ref="L88:L96"/>
    <mergeCell ref="V88:V96"/>
    <mergeCell ref="L98:L106"/>
    <mergeCell ref="V98:V106"/>
    <mergeCell ref="B68:B76"/>
    <mergeCell ref="L68:L76"/>
    <mergeCell ref="V68:V76"/>
    <mergeCell ref="B78:B86"/>
    <mergeCell ref="L78:L86"/>
    <mergeCell ref="V78:V86"/>
    <mergeCell ref="B45:B53"/>
    <mergeCell ref="L45:L53"/>
    <mergeCell ref="V45:V53"/>
    <mergeCell ref="B55:B63"/>
    <mergeCell ref="L55:L63"/>
    <mergeCell ref="V15:V23"/>
    <mergeCell ref="B25:B33"/>
    <mergeCell ref="L25:L33"/>
    <mergeCell ref="V25:V33"/>
    <mergeCell ref="B35:B43"/>
    <mergeCell ref="L35:L43"/>
    <mergeCell ref="B15:B23"/>
    <mergeCell ref="L15:L23"/>
    <mergeCell ref="V35:V43"/>
    <mergeCell ref="D2:H2"/>
    <mergeCell ref="AT5:AX5"/>
    <mergeCell ref="B5:B13"/>
    <mergeCell ref="L5:L13"/>
    <mergeCell ref="V5:V13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AE45"/>
  <sheetViews>
    <sheetView zoomScale="80" zoomScaleNormal="80" workbookViewId="0">
      <selection activeCell="P44" sqref="P44"/>
    </sheetView>
  </sheetViews>
  <sheetFormatPr baseColWidth="10" defaultRowHeight="14.5"/>
  <cols>
    <col min="1" max="1" width="7" customWidth="1"/>
    <col min="2" max="2" width="7.1796875" customWidth="1"/>
    <col min="3" max="3" width="25.26953125" bestFit="1" customWidth="1"/>
    <col min="4" max="18" width="7.7265625" customWidth="1"/>
    <col min="21" max="21" width="25.26953125" bestFit="1" customWidth="1"/>
    <col min="22" max="31" width="7.7265625" customWidth="1"/>
  </cols>
  <sheetData>
    <row r="2" spans="2:31">
      <c r="B2" s="43" t="s">
        <v>41</v>
      </c>
      <c r="C2" s="43"/>
      <c r="T2" s="14" t="s">
        <v>42</v>
      </c>
    </row>
    <row r="3" spans="2:31" ht="15" thickBot="1">
      <c r="T3" s="1"/>
    </row>
    <row r="4" spans="2:31">
      <c r="B4" s="6" t="s">
        <v>31</v>
      </c>
      <c r="C4" s="7" t="s">
        <v>32</v>
      </c>
      <c r="D4" s="7" t="s">
        <v>33</v>
      </c>
      <c r="E4" s="7" t="s">
        <v>34</v>
      </c>
      <c r="F4" s="7" t="s">
        <v>35</v>
      </c>
      <c r="G4" s="7" t="s">
        <v>36</v>
      </c>
      <c r="H4" s="7" t="s">
        <v>37</v>
      </c>
      <c r="I4" s="7" t="s">
        <v>38</v>
      </c>
      <c r="J4" s="7" t="s">
        <v>39</v>
      </c>
      <c r="K4" s="17" t="s">
        <v>40</v>
      </c>
      <c r="L4" s="6" t="s">
        <v>46</v>
      </c>
      <c r="M4" s="8" t="s">
        <v>47</v>
      </c>
      <c r="N4" s="39" t="s">
        <v>45</v>
      </c>
      <c r="O4" s="40"/>
      <c r="P4" s="40"/>
      <c r="Q4" s="40"/>
      <c r="R4" s="41"/>
      <c r="T4" s="6" t="s">
        <v>31</v>
      </c>
      <c r="U4" s="7" t="s">
        <v>32</v>
      </c>
      <c r="V4" s="7" t="s">
        <v>33</v>
      </c>
      <c r="W4" s="7" t="s">
        <v>34</v>
      </c>
      <c r="X4" s="7" t="s">
        <v>35</v>
      </c>
      <c r="Y4" s="7" t="s">
        <v>36</v>
      </c>
      <c r="Z4" s="7" t="s">
        <v>37</v>
      </c>
      <c r="AA4" s="7" t="s">
        <v>38</v>
      </c>
      <c r="AB4" s="7" t="s">
        <v>39</v>
      </c>
      <c r="AC4" s="17" t="s">
        <v>40</v>
      </c>
      <c r="AD4" s="6" t="s">
        <v>46</v>
      </c>
      <c r="AE4" s="8" t="s">
        <v>47</v>
      </c>
    </row>
    <row r="5" spans="2:31">
      <c r="B5" s="9">
        <v>1</v>
      </c>
      <c r="C5" s="5" t="s">
        <v>1</v>
      </c>
      <c r="D5" s="5"/>
      <c r="E5" s="5"/>
      <c r="F5" s="5"/>
      <c r="G5" s="5"/>
      <c r="H5" s="5"/>
      <c r="I5" s="5"/>
      <c r="J5" s="5"/>
      <c r="K5" s="18"/>
      <c r="L5" s="22"/>
      <c r="M5" s="10"/>
      <c r="N5" s="20"/>
      <c r="O5" s="5"/>
      <c r="P5" s="5"/>
      <c r="Q5" s="5"/>
      <c r="R5" s="10"/>
      <c r="T5" s="9">
        <v>1</v>
      </c>
      <c r="U5" s="5" t="s">
        <v>1</v>
      </c>
      <c r="V5" s="5"/>
      <c r="W5" s="5"/>
      <c r="X5" s="5"/>
      <c r="Y5" s="5"/>
      <c r="Z5" s="5"/>
      <c r="AA5" s="5"/>
      <c r="AB5" s="5"/>
      <c r="AC5" s="18"/>
      <c r="AD5" s="22"/>
      <c r="AE5" s="10"/>
    </row>
    <row r="6" spans="2:31">
      <c r="B6" s="9">
        <v>2</v>
      </c>
      <c r="C6" s="5" t="s">
        <v>24</v>
      </c>
      <c r="D6" s="5"/>
      <c r="E6" s="5"/>
      <c r="F6" s="5"/>
      <c r="G6" s="5"/>
      <c r="H6" s="5"/>
      <c r="I6" s="5"/>
      <c r="J6" s="5"/>
      <c r="K6" s="18"/>
      <c r="L6" s="22"/>
      <c r="M6" s="10"/>
      <c r="N6" s="20"/>
      <c r="O6" s="5"/>
      <c r="P6" s="5"/>
      <c r="Q6" s="5"/>
      <c r="R6" s="10"/>
      <c r="T6" s="9">
        <v>2</v>
      </c>
      <c r="U6" s="5" t="s">
        <v>24</v>
      </c>
      <c r="V6" s="5"/>
      <c r="W6" s="5"/>
      <c r="X6" s="5"/>
      <c r="Y6" s="5"/>
      <c r="Z6" s="5"/>
      <c r="AA6" s="5"/>
      <c r="AB6" s="5"/>
      <c r="AC6" s="18"/>
      <c r="AD6" s="22"/>
      <c r="AE6" s="10"/>
    </row>
    <row r="7" spans="2:31">
      <c r="B7" s="9">
        <v>3</v>
      </c>
      <c r="C7" s="5" t="s">
        <v>5</v>
      </c>
      <c r="D7" s="5"/>
      <c r="E7" s="5"/>
      <c r="F7" s="5"/>
      <c r="G7" s="5"/>
      <c r="H7" s="5"/>
      <c r="I7" s="5"/>
      <c r="J7" s="5"/>
      <c r="K7" s="18"/>
      <c r="L7" s="22"/>
      <c r="M7" s="10"/>
      <c r="N7" s="20"/>
      <c r="O7" s="5"/>
      <c r="P7" s="5"/>
      <c r="Q7" s="5"/>
      <c r="R7" s="10"/>
      <c r="T7" s="9">
        <v>3</v>
      </c>
      <c r="U7" s="5" t="s">
        <v>5</v>
      </c>
      <c r="V7" s="5"/>
      <c r="W7" s="5"/>
      <c r="X7" s="5"/>
      <c r="Y7" s="5"/>
      <c r="Z7" s="5"/>
      <c r="AA7" s="5"/>
      <c r="AB7" s="5"/>
      <c r="AC7" s="18"/>
      <c r="AD7" s="22"/>
      <c r="AE7" s="10"/>
    </row>
    <row r="8" spans="2:31">
      <c r="B8" s="9">
        <v>4</v>
      </c>
      <c r="C8" s="5" t="s">
        <v>6</v>
      </c>
      <c r="D8" s="5"/>
      <c r="E8" s="5"/>
      <c r="F8" s="5"/>
      <c r="G8" s="5"/>
      <c r="H8" s="5"/>
      <c r="I8" s="5"/>
      <c r="J8" s="5"/>
      <c r="K8" s="18"/>
      <c r="L8" s="22"/>
      <c r="M8" s="10"/>
      <c r="N8" s="20"/>
      <c r="O8" s="5"/>
      <c r="P8" s="5"/>
      <c r="Q8" s="5"/>
      <c r="R8" s="10"/>
      <c r="T8" s="9">
        <v>4</v>
      </c>
      <c r="U8" s="5" t="s">
        <v>6</v>
      </c>
      <c r="V8" s="5"/>
      <c r="W8" s="5"/>
      <c r="X8" s="5"/>
      <c r="Y8" s="5"/>
      <c r="Z8" s="5"/>
      <c r="AA8" s="5"/>
      <c r="AB8" s="5"/>
      <c r="AC8" s="18"/>
      <c r="AD8" s="22"/>
      <c r="AE8" s="10"/>
    </row>
    <row r="9" spans="2:31">
      <c r="B9" s="9">
        <v>5</v>
      </c>
      <c r="C9" s="5" t="s">
        <v>7</v>
      </c>
      <c r="D9" s="5"/>
      <c r="E9" s="5"/>
      <c r="F9" s="5"/>
      <c r="G9" s="5"/>
      <c r="H9" s="5"/>
      <c r="I9" s="5"/>
      <c r="J9" s="5"/>
      <c r="K9" s="18"/>
      <c r="L9" s="22"/>
      <c r="M9" s="10"/>
      <c r="N9" s="20"/>
      <c r="O9" s="5"/>
      <c r="P9" s="5"/>
      <c r="Q9" s="5"/>
      <c r="R9" s="10"/>
      <c r="T9" s="9">
        <v>5</v>
      </c>
      <c r="U9" s="5" t="s">
        <v>7</v>
      </c>
      <c r="V9" s="5"/>
      <c r="W9" s="5"/>
      <c r="X9" s="5"/>
      <c r="Y9" s="5"/>
      <c r="Z9" s="5"/>
      <c r="AA9" s="5"/>
      <c r="AB9" s="5"/>
      <c r="AC9" s="18"/>
      <c r="AD9" s="22"/>
      <c r="AE9" s="10"/>
    </row>
    <row r="10" spans="2:31">
      <c r="B10" s="9">
        <v>6</v>
      </c>
      <c r="C10" s="5" t="s">
        <v>9</v>
      </c>
      <c r="D10" s="5"/>
      <c r="E10" s="5"/>
      <c r="F10" s="5"/>
      <c r="G10" s="5"/>
      <c r="H10" s="5"/>
      <c r="I10" s="5"/>
      <c r="J10" s="5"/>
      <c r="K10" s="18"/>
      <c r="L10" s="22"/>
      <c r="M10" s="10"/>
      <c r="N10" s="20"/>
      <c r="O10" s="5"/>
      <c r="P10" s="5"/>
      <c r="Q10" s="5"/>
      <c r="R10" s="10"/>
      <c r="T10" s="9">
        <v>6</v>
      </c>
      <c r="U10" s="5" t="s">
        <v>9</v>
      </c>
      <c r="V10" s="5"/>
      <c r="W10" s="5"/>
      <c r="X10" s="5"/>
      <c r="Y10" s="5"/>
      <c r="Z10" s="5"/>
      <c r="AA10" s="5"/>
      <c r="AB10" s="5"/>
      <c r="AC10" s="18"/>
      <c r="AD10" s="22"/>
      <c r="AE10" s="10"/>
    </row>
    <row r="11" spans="2:31">
      <c r="B11" s="9">
        <v>7</v>
      </c>
      <c r="C11" s="5" t="s">
        <v>11</v>
      </c>
      <c r="D11" s="5"/>
      <c r="E11" s="5"/>
      <c r="F11" s="5"/>
      <c r="G11" s="5"/>
      <c r="H11" s="5"/>
      <c r="I11" s="5"/>
      <c r="J11" s="5"/>
      <c r="K11" s="18"/>
      <c r="L11" s="22"/>
      <c r="M11" s="10"/>
      <c r="N11" s="20"/>
      <c r="O11" s="5"/>
      <c r="P11" s="5"/>
      <c r="Q11" s="5"/>
      <c r="R11" s="10"/>
      <c r="T11" s="9">
        <v>7</v>
      </c>
      <c r="U11" s="5" t="s">
        <v>11</v>
      </c>
      <c r="V11" s="5"/>
      <c r="W11" s="5"/>
      <c r="X11" s="5"/>
      <c r="Y11" s="5"/>
      <c r="Z11" s="5"/>
      <c r="AA11" s="5"/>
      <c r="AB11" s="5"/>
      <c r="AC11" s="18"/>
      <c r="AD11" s="22"/>
      <c r="AE11" s="10"/>
    </row>
    <row r="12" spans="2:31">
      <c r="B12" s="9">
        <v>8</v>
      </c>
      <c r="C12" s="5" t="s">
        <v>13</v>
      </c>
      <c r="D12" s="5"/>
      <c r="E12" s="5"/>
      <c r="F12" s="5"/>
      <c r="G12" s="5"/>
      <c r="H12" s="5"/>
      <c r="I12" s="5"/>
      <c r="J12" s="5"/>
      <c r="K12" s="18"/>
      <c r="L12" s="22"/>
      <c r="M12" s="10"/>
      <c r="N12" s="20"/>
      <c r="O12" s="5"/>
      <c r="P12" s="5"/>
      <c r="Q12" s="5"/>
      <c r="R12" s="10"/>
      <c r="T12" s="9">
        <v>8</v>
      </c>
      <c r="U12" s="5" t="s">
        <v>13</v>
      </c>
      <c r="V12" s="5"/>
      <c r="W12" s="5"/>
      <c r="X12" s="5"/>
      <c r="Y12" s="5"/>
      <c r="Z12" s="5"/>
      <c r="AA12" s="5"/>
      <c r="AB12" s="5"/>
      <c r="AC12" s="18"/>
      <c r="AD12" s="22"/>
      <c r="AE12" s="10"/>
    </row>
    <row r="13" spans="2:31">
      <c r="B13" s="9">
        <v>9</v>
      </c>
      <c r="C13" s="5" t="s">
        <v>15</v>
      </c>
      <c r="D13" s="5"/>
      <c r="E13" s="5"/>
      <c r="F13" s="5"/>
      <c r="G13" s="5"/>
      <c r="H13" s="5"/>
      <c r="I13" s="5"/>
      <c r="J13" s="5"/>
      <c r="K13" s="18"/>
      <c r="L13" s="22"/>
      <c r="M13" s="10"/>
      <c r="N13" s="20"/>
      <c r="O13" s="5"/>
      <c r="P13" s="5"/>
      <c r="Q13" s="5"/>
      <c r="R13" s="10"/>
      <c r="T13" s="9">
        <v>9</v>
      </c>
      <c r="U13" s="5" t="s">
        <v>15</v>
      </c>
      <c r="V13" s="5"/>
      <c r="W13" s="5"/>
      <c r="X13" s="5"/>
      <c r="Y13" s="5"/>
      <c r="Z13" s="5"/>
      <c r="AA13" s="5"/>
      <c r="AB13" s="5"/>
      <c r="AC13" s="18"/>
      <c r="AD13" s="22"/>
      <c r="AE13" s="10"/>
    </row>
    <row r="14" spans="2:31">
      <c r="B14" s="9">
        <v>10</v>
      </c>
      <c r="C14" s="5" t="s">
        <v>2</v>
      </c>
      <c r="D14" s="5"/>
      <c r="E14" s="5"/>
      <c r="F14" s="5"/>
      <c r="G14" s="5"/>
      <c r="H14" s="5"/>
      <c r="I14" s="5"/>
      <c r="J14" s="5"/>
      <c r="K14" s="18"/>
      <c r="L14" s="22"/>
      <c r="M14" s="10"/>
      <c r="N14" s="20"/>
      <c r="O14" s="5"/>
      <c r="P14" s="5"/>
      <c r="Q14" s="5"/>
      <c r="R14" s="10"/>
      <c r="T14" s="9">
        <v>10</v>
      </c>
      <c r="U14" s="5" t="s">
        <v>2</v>
      </c>
      <c r="V14" s="5"/>
      <c r="W14" s="5"/>
      <c r="X14" s="5"/>
      <c r="Y14" s="5"/>
      <c r="Z14" s="5"/>
      <c r="AA14" s="5"/>
      <c r="AB14" s="5"/>
      <c r="AC14" s="18"/>
      <c r="AD14" s="22"/>
      <c r="AE14" s="10"/>
    </row>
    <row r="15" spans="2:31">
      <c r="B15" s="9">
        <v>11</v>
      </c>
      <c r="C15" s="5" t="s">
        <v>12</v>
      </c>
      <c r="D15" s="5"/>
      <c r="E15" s="5"/>
      <c r="F15" s="5"/>
      <c r="G15" s="5"/>
      <c r="H15" s="5"/>
      <c r="I15" s="5"/>
      <c r="J15" s="5"/>
      <c r="K15" s="18"/>
      <c r="L15" s="22"/>
      <c r="M15" s="10"/>
      <c r="N15" s="20"/>
      <c r="O15" s="5"/>
      <c r="P15" s="5"/>
      <c r="Q15" s="5"/>
      <c r="R15" s="10"/>
      <c r="T15" s="9">
        <v>11</v>
      </c>
      <c r="U15" s="5" t="s">
        <v>12</v>
      </c>
      <c r="V15" s="5"/>
      <c r="W15" s="5"/>
      <c r="X15" s="5"/>
      <c r="Y15" s="5"/>
      <c r="Z15" s="5"/>
      <c r="AA15" s="5"/>
      <c r="AB15" s="5"/>
      <c r="AC15" s="18"/>
      <c r="AD15" s="22"/>
      <c r="AE15" s="10"/>
    </row>
    <row r="16" spans="2:31">
      <c r="B16" s="9">
        <v>12</v>
      </c>
      <c r="C16" s="5" t="s">
        <v>10</v>
      </c>
      <c r="D16" s="5"/>
      <c r="E16" s="5"/>
      <c r="F16" s="5"/>
      <c r="G16" s="5"/>
      <c r="H16" s="5"/>
      <c r="I16" s="5"/>
      <c r="J16" s="5"/>
      <c r="K16" s="18"/>
      <c r="L16" s="22"/>
      <c r="M16" s="10"/>
      <c r="N16" s="20"/>
      <c r="O16" s="5"/>
      <c r="P16" s="5"/>
      <c r="Q16" s="5"/>
      <c r="R16" s="10"/>
      <c r="T16" s="9">
        <v>12</v>
      </c>
      <c r="U16" s="5" t="s">
        <v>10</v>
      </c>
      <c r="V16" s="5"/>
      <c r="W16" s="5"/>
      <c r="X16" s="5"/>
      <c r="Y16" s="5"/>
      <c r="Z16" s="5"/>
      <c r="AA16" s="5"/>
      <c r="AB16" s="5"/>
      <c r="AC16" s="18"/>
      <c r="AD16" s="22"/>
      <c r="AE16" s="10"/>
    </row>
    <row r="17" spans="2:31">
      <c r="B17" s="9">
        <v>13</v>
      </c>
      <c r="C17" s="5" t="s">
        <v>3</v>
      </c>
      <c r="D17" s="5"/>
      <c r="E17" s="5"/>
      <c r="F17" s="5"/>
      <c r="G17" s="5"/>
      <c r="H17" s="5"/>
      <c r="I17" s="5"/>
      <c r="J17" s="5"/>
      <c r="K17" s="18"/>
      <c r="L17" s="22"/>
      <c r="M17" s="10"/>
      <c r="N17" s="20"/>
      <c r="O17" s="5"/>
      <c r="P17" s="5"/>
      <c r="Q17" s="5"/>
      <c r="R17" s="10"/>
      <c r="T17" s="9">
        <v>13</v>
      </c>
      <c r="U17" s="5" t="s">
        <v>3</v>
      </c>
      <c r="V17" s="5"/>
      <c r="W17" s="5"/>
      <c r="X17" s="5"/>
      <c r="Y17" s="5"/>
      <c r="Z17" s="5"/>
      <c r="AA17" s="5"/>
      <c r="AB17" s="5"/>
      <c r="AC17" s="18"/>
      <c r="AD17" s="22"/>
      <c r="AE17" s="10"/>
    </row>
    <row r="18" spans="2:31">
      <c r="B18" s="9">
        <v>14</v>
      </c>
      <c r="C18" s="5" t="s">
        <v>25</v>
      </c>
      <c r="D18" s="5"/>
      <c r="E18" s="5"/>
      <c r="F18" s="5"/>
      <c r="G18" s="5"/>
      <c r="H18" s="5"/>
      <c r="I18" s="5"/>
      <c r="J18" s="5"/>
      <c r="K18" s="18"/>
      <c r="L18" s="22"/>
      <c r="M18" s="10"/>
      <c r="N18" s="20"/>
      <c r="O18" s="5"/>
      <c r="P18" s="5"/>
      <c r="Q18" s="5"/>
      <c r="R18" s="10"/>
      <c r="T18" s="9">
        <v>14</v>
      </c>
      <c r="U18" s="5" t="s">
        <v>25</v>
      </c>
      <c r="V18" s="5"/>
      <c r="W18" s="5"/>
      <c r="X18" s="5"/>
      <c r="Y18" s="5"/>
      <c r="Z18" s="5"/>
      <c r="AA18" s="5"/>
      <c r="AB18" s="5"/>
      <c r="AC18" s="18"/>
      <c r="AD18" s="22"/>
      <c r="AE18" s="10"/>
    </row>
    <row r="19" spans="2:31">
      <c r="B19" s="9">
        <v>15</v>
      </c>
      <c r="C19" s="5" t="s">
        <v>8</v>
      </c>
      <c r="D19" s="5"/>
      <c r="E19" s="5"/>
      <c r="F19" s="5"/>
      <c r="G19" s="5"/>
      <c r="H19" s="5"/>
      <c r="I19" s="5"/>
      <c r="J19" s="5"/>
      <c r="K19" s="18"/>
      <c r="L19" s="22"/>
      <c r="M19" s="10"/>
      <c r="N19" s="20"/>
      <c r="O19" s="5"/>
      <c r="P19" s="5"/>
      <c r="Q19" s="5"/>
      <c r="R19" s="10"/>
      <c r="T19" s="9">
        <v>15</v>
      </c>
      <c r="U19" s="5" t="s">
        <v>8</v>
      </c>
      <c r="V19" s="5"/>
      <c r="W19" s="5"/>
      <c r="X19" s="5"/>
      <c r="Y19" s="5"/>
      <c r="Z19" s="5"/>
      <c r="AA19" s="5"/>
      <c r="AB19" s="5"/>
      <c r="AC19" s="18"/>
      <c r="AD19" s="22"/>
      <c r="AE19" s="10"/>
    </row>
    <row r="20" spans="2:31">
      <c r="B20" s="9">
        <v>16</v>
      </c>
      <c r="C20" s="5" t="s">
        <v>28</v>
      </c>
      <c r="D20" s="5"/>
      <c r="E20" s="5"/>
      <c r="F20" s="5"/>
      <c r="G20" s="5"/>
      <c r="H20" s="5"/>
      <c r="I20" s="5"/>
      <c r="J20" s="5"/>
      <c r="K20" s="18"/>
      <c r="L20" s="22"/>
      <c r="M20" s="10"/>
      <c r="N20" s="20"/>
      <c r="O20" s="5"/>
      <c r="P20" s="5"/>
      <c r="Q20" s="5"/>
      <c r="R20" s="10"/>
      <c r="T20" s="9">
        <v>16</v>
      </c>
      <c r="U20" s="5" t="s">
        <v>28</v>
      </c>
      <c r="V20" s="5"/>
      <c r="W20" s="5"/>
      <c r="X20" s="5"/>
      <c r="Y20" s="5"/>
      <c r="Z20" s="5"/>
      <c r="AA20" s="5"/>
      <c r="AB20" s="5"/>
      <c r="AC20" s="18"/>
      <c r="AD20" s="22"/>
      <c r="AE20" s="10"/>
    </row>
    <row r="21" spans="2:31">
      <c r="B21" s="9">
        <v>17</v>
      </c>
      <c r="C21" s="5" t="s">
        <v>4</v>
      </c>
      <c r="D21" s="5"/>
      <c r="E21" s="5"/>
      <c r="F21" s="5"/>
      <c r="G21" s="5"/>
      <c r="H21" s="5"/>
      <c r="I21" s="5"/>
      <c r="J21" s="5"/>
      <c r="K21" s="18"/>
      <c r="L21" s="22"/>
      <c r="M21" s="10"/>
      <c r="N21" s="20"/>
      <c r="O21" s="5"/>
      <c r="P21" s="5"/>
      <c r="Q21" s="5"/>
      <c r="R21" s="10"/>
      <c r="T21" s="9">
        <v>17</v>
      </c>
      <c r="U21" s="5" t="s">
        <v>4</v>
      </c>
      <c r="V21" s="5"/>
      <c r="W21" s="5"/>
      <c r="X21" s="5"/>
      <c r="Y21" s="5"/>
      <c r="Z21" s="5"/>
      <c r="AA21" s="5"/>
      <c r="AB21" s="5"/>
      <c r="AC21" s="18"/>
      <c r="AD21" s="22"/>
      <c r="AE21" s="10"/>
    </row>
    <row r="22" spans="2:31" ht="15" thickBot="1">
      <c r="B22" s="11">
        <v>18</v>
      </c>
      <c r="C22" s="16" t="s">
        <v>14</v>
      </c>
      <c r="D22" s="12"/>
      <c r="E22" s="12"/>
      <c r="F22" s="12"/>
      <c r="G22" s="12"/>
      <c r="H22" s="12"/>
      <c r="I22" s="12"/>
      <c r="J22" s="12"/>
      <c r="K22" s="19"/>
      <c r="L22" s="23"/>
      <c r="M22" s="13"/>
      <c r="N22" s="21"/>
      <c r="O22" s="12"/>
      <c r="P22" s="12"/>
      <c r="Q22" s="12"/>
      <c r="R22" s="13"/>
      <c r="T22" s="11">
        <v>18</v>
      </c>
      <c r="U22" s="15" t="s">
        <v>14</v>
      </c>
      <c r="V22" s="12"/>
      <c r="W22" s="12"/>
      <c r="X22" s="12"/>
      <c r="Y22" s="12"/>
      <c r="Z22" s="12"/>
      <c r="AA22" s="12"/>
      <c r="AB22" s="12"/>
      <c r="AC22" s="19"/>
      <c r="AD22" s="23"/>
      <c r="AE22" s="13"/>
    </row>
    <row r="23" spans="2:31">
      <c r="B23" s="1"/>
    </row>
    <row r="24" spans="2:31">
      <c r="B24" s="1"/>
    </row>
    <row r="25" spans="2:31">
      <c r="B25" s="14" t="s">
        <v>43</v>
      </c>
      <c r="T25" s="14" t="s">
        <v>44</v>
      </c>
    </row>
    <row r="26" spans="2:31" ht="15" thickBot="1">
      <c r="B26" s="1"/>
      <c r="T26" s="1"/>
    </row>
    <row r="27" spans="2:31">
      <c r="B27" s="6" t="s">
        <v>31</v>
      </c>
      <c r="C27" s="7" t="s">
        <v>32</v>
      </c>
      <c r="D27" s="7" t="s">
        <v>33</v>
      </c>
      <c r="E27" s="7" t="s">
        <v>34</v>
      </c>
      <c r="F27" s="7" t="s">
        <v>35</v>
      </c>
      <c r="G27" s="7" t="s">
        <v>36</v>
      </c>
      <c r="H27" s="7" t="s">
        <v>37</v>
      </c>
      <c r="I27" s="7" t="s">
        <v>38</v>
      </c>
      <c r="J27" s="7" t="s">
        <v>39</v>
      </c>
      <c r="K27" s="8" t="s">
        <v>40</v>
      </c>
      <c r="L27" s="7" t="s">
        <v>46</v>
      </c>
      <c r="M27" s="8" t="s">
        <v>47</v>
      </c>
      <c r="T27" s="6" t="s">
        <v>31</v>
      </c>
      <c r="U27" s="7" t="s">
        <v>32</v>
      </c>
      <c r="V27" s="7" t="s">
        <v>33</v>
      </c>
      <c r="W27" s="7" t="s">
        <v>34</v>
      </c>
      <c r="X27" s="7" t="s">
        <v>35</v>
      </c>
      <c r="Y27" s="7" t="s">
        <v>36</v>
      </c>
      <c r="Z27" s="7" t="s">
        <v>37</v>
      </c>
      <c r="AA27" s="7" t="s">
        <v>38</v>
      </c>
      <c r="AB27" s="7" t="s">
        <v>39</v>
      </c>
      <c r="AC27" s="17" t="s">
        <v>40</v>
      </c>
      <c r="AD27" s="6" t="s">
        <v>46</v>
      </c>
      <c r="AE27" s="8" t="s">
        <v>47</v>
      </c>
    </row>
    <row r="28" spans="2:31">
      <c r="B28" s="9">
        <v>1</v>
      </c>
      <c r="C28" s="5" t="s">
        <v>1</v>
      </c>
      <c r="D28" s="5"/>
      <c r="E28" s="5"/>
      <c r="F28" s="5"/>
      <c r="G28" s="5"/>
      <c r="H28" s="5"/>
      <c r="I28" s="5"/>
      <c r="J28" s="5"/>
      <c r="K28" s="10"/>
      <c r="L28" s="5"/>
      <c r="M28" s="10"/>
      <c r="T28" s="9">
        <v>1</v>
      </c>
      <c r="U28" s="5" t="s">
        <v>1</v>
      </c>
      <c r="V28" s="5"/>
      <c r="W28" s="5"/>
      <c r="X28" s="5"/>
      <c r="Y28" s="5"/>
      <c r="Z28" s="5"/>
      <c r="AA28" s="5"/>
      <c r="AB28" s="5"/>
      <c r="AC28" s="18"/>
      <c r="AD28" s="22"/>
      <c r="AE28" s="10"/>
    </row>
    <row r="29" spans="2:31">
      <c r="B29" s="9">
        <v>2</v>
      </c>
      <c r="C29" s="5" t="s">
        <v>24</v>
      </c>
      <c r="D29" s="5"/>
      <c r="E29" s="5"/>
      <c r="F29" s="5"/>
      <c r="G29" s="5"/>
      <c r="H29" s="5"/>
      <c r="I29" s="5"/>
      <c r="J29" s="5"/>
      <c r="K29" s="10"/>
      <c r="L29" s="5"/>
      <c r="M29" s="10"/>
      <c r="T29" s="9">
        <v>2</v>
      </c>
      <c r="U29" s="5" t="s">
        <v>24</v>
      </c>
      <c r="V29" s="5"/>
      <c r="W29" s="5"/>
      <c r="X29" s="5"/>
      <c r="Y29" s="5"/>
      <c r="Z29" s="5"/>
      <c r="AA29" s="5"/>
      <c r="AB29" s="5"/>
      <c r="AC29" s="18"/>
      <c r="AD29" s="22"/>
      <c r="AE29" s="10"/>
    </row>
    <row r="30" spans="2:31">
      <c r="B30" s="9">
        <v>3</v>
      </c>
      <c r="C30" s="5" t="s">
        <v>5</v>
      </c>
      <c r="D30" s="5"/>
      <c r="E30" s="5"/>
      <c r="F30" s="5"/>
      <c r="G30" s="5"/>
      <c r="H30" s="5"/>
      <c r="I30" s="5"/>
      <c r="J30" s="5"/>
      <c r="K30" s="10"/>
      <c r="L30" s="5"/>
      <c r="M30" s="10"/>
      <c r="T30" s="9">
        <v>3</v>
      </c>
      <c r="U30" s="5" t="s">
        <v>5</v>
      </c>
      <c r="V30" s="5"/>
      <c r="W30" s="5"/>
      <c r="X30" s="5"/>
      <c r="Y30" s="5"/>
      <c r="Z30" s="5"/>
      <c r="AA30" s="5"/>
      <c r="AB30" s="5"/>
      <c r="AC30" s="18"/>
      <c r="AD30" s="22"/>
      <c r="AE30" s="10"/>
    </row>
    <row r="31" spans="2:31">
      <c r="B31" s="9">
        <v>4</v>
      </c>
      <c r="C31" s="5" t="s">
        <v>6</v>
      </c>
      <c r="D31" s="5"/>
      <c r="E31" s="5"/>
      <c r="F31" s="5"/>
      <c r="G31" s="5"/>
      <c r="H31" s="5"/>
      <c r="I31" s="5"/>
      <c r="J31" s="5"/>
      <c r="K31" s="10"/>
      <c r="L31" s="5"/>
      <c r="M31" s="10"/>
      <c r="T31" s="9">
        <v>4</v>
      </c>
      <c r="U31" s="5" t="s">
        <v>6</v>
      </c>
      <c r="V31" s="5"/>
      <c r="W31" s="5"/>
      <c r="X31" s="5"/>
      <c r="Y31" s="5"/>
      <c r="Z31" s="5"/>
      <c r="AA31" s="5"/>
      <c r="AB31" s="5"/>
      <c r="AC31" s="18"/>
      <c r="AD31" s="22"/>
      <c r="AE31" s="10"/>
    </row>
    <row r="32" spans="2:31">
      <c r="B32" s="9">
        <v>5</v>
      </c>
      <c r="C32" s="5" t="s">
        <v>7</v>
      </c>
      <c r="D32" s="5"/>
      <c r="E32" s="5"/>
      <c r="F32" s="5"/>
      <c r="G32" s="5"/>
      <c r="H32" s="5"/>
      <c r="I32" s="5"/>
      <c r="J32" s="5"/>
      <c r="K32" s="10"/>
      <c r="L32" s="5"/>
      <c r="M32" s="10"/>
      <c r="T32" s="9">
        <v>5</v>
      </c>
      <c r="U32" s="5" t="s">
        <v>7</v>
      </c>
      <c r="V32" s="5"/>
      <c r="W32" s="5"/>
      <c r="X32" s="5"/>
      <c r="Y32" s="5"/>
      <c r="Z32" s="5"/>
      <c r="AA32" s="5"/>
      <c r="AB32" s="5"/>
      <c r="AC32" s="18"/>
      <c r="AD32" s="22"/>
      <c r="AE32" s="10"/>
    </row>
    <row r="33" spans="2:31">
      <c r="B33" s="9">
        <v>6</v>
      </c>
      <c r="C33" s="5" t="s">
        <v>9</v>
      </c>
      <c r="D33" s="5"/>
      <c r="E33" s="5"/>
      <c r="F33" s="5"/>
      <c r="G33" s="5"/>
      <c r="H33" s="5"/>
      <c r="I33" s="5"/>
      <c r="J33" s="5"/>
      <c r="K33" s="10"/>
      <c r="L33" s="5"/>
      <c r="M33" s="10"/>
      <c r="T33" s="9">
        <v>6</v>
      </c>
      <c r="U33" s="5" t="s">
        <v>9</v>
      </c>
      <c r="V33" s="5"/>
      <c r="W33" s="5"/>
      <c r="X33" s="5"/>
      <c r="Y33" s="5"/>
      <c r="Z33" s="5"/>
      <c r="AA33" s="5"/>
      <c r="AB33" s="5"/>
      <c r="AC33" s="18"/>
      <c r="AD33" s="22"/>
      <c r="AE33" s="10"/>
    </row>
    <row r="34" spans="2:31">
      <c r="B34" s="9">
        <v>7</v>
      </c>
      <c r="C34" s="5" t="s">
        <v>11</v>
      </c>
      <c r="D34" s="5"/>
      <c r="E34" s="5"/>
      <c r="F34" s="5"/>
      <c r="G34" s="5"/>
      <c r="H34" s="5"/>
      <c r="I34" s="5"/>
      <c r="J34" s="5"/>
      <c r="K34" s="10"/>
      <c r="L34" s="5"/>
      <c r="M34" s="10"/>
      <c r="T34" s="9">
        <v>7</v>
      </c>
      <c r="U34" s="5" t="s">
        <v>11</v>
      </c>
      <c r="V34" s="5"/>
      <c r="W34" s="5"/>
      <c r="X34" s="5"/>
      <c r="Y34" s="5"/>
      <c r="Z34" s="5"/>
      <c r="AA34" s="5"/>
      <c r="AB34" s="5"/>
      <c r="AC34" s="18"/>
      <c r="AD34" s="22"/>
      <c r="AE34" s="10"/>
    </row>
    <row r="35" spans="2:31">
      <c r="B35" s="9">
        <v>8</v>
      </c>
      <c r="C35" s="5" t="s">
        <v>13</v>
      </c>
      <c r="D35" s="5"/>
      <c r="E35" s="5"/>
      <c r="F35" s="5"/>
      <c r="G35" s="5"/>
      <c r="H35" s="5"/>
      <c r="I35" s="5"/>
      <c r="J35" s="5"/>
      <c r="K35" s="10"/>
      <c r="L35" s="5"/>
      <c r="M35" s="10"/>
      <c r="T35" s="9">
        <v>8</v>
      </c>
      <c r="U35" s="5" t="s">
        <v>13</v>
      </c>
      <c r="V35" s="5"/>
      <c r="W35" s="5"/>
      <c r="X35" s="5"/>
      <c r="Y35" s="5"/>
      <c r="Z35" s="5"/>
      <c r="AA35" s="5"/>
      <c r="AB35" s="5"/>
      <c r="AC35" s="18"/>
      <c r="AD35" s="22"/>
      <c r="AE35" s="10"/>
    </row>
    <row r="36" spans="2:31">
      <c r="B36" s="9">
        <v>9</v>
      </c>
      <c r="C36" s="5" t="s">
        <v>15</v>
      </c>
      <c r="D36" s="5"/>
      <c r="E36" s="5"/>
      <c r="F36" s="5"/>
      <c r="G36" s="5"/>
      <c r="H36" s="5"/>
      <c r="I36" s="5"/>
      <c r="J36" s="5"/>
      <c r="K36" s="10"/>
      <c r="L36" s="5"/>
      <c r="M36" s="10"/>
      <c r="T36" s="9">
        <v>9</v>
      </c>
      <c r="U36" s="5" t="s">
        <v>15</v>
      </c>
      <c r="V36" s="5"/>
      <c r="W36" s="5"/>
      <c r="X36" s="5"/>
      <c r="Y36" s="5"/>
      <c r="Z36" s="5"/>
      <c r="AA36" s="5"/>
      <c r="AB36" s="5"/>
      <c r="AC36" s="18"/>
      <c r="AD36" s="22"/>
      <c r="AE36" s="10"/>
    </row>
    <row r="37" spans="2:31">
      <c r="B37" s="9">
        <v>10</v>
      </c>
      <c r="C37" s="5" t="s">
        <v>2</v>
      </c>
      <c r="D37" s="5"/>
      <c r="E37" s="5"/>
      <c r="F37" s="5"/>
      <c r="G37" s="5"/>
      <c r="H37" s="5"/>
      <c r="I37" s="5"/>
      <c r="J37" s="5"/>
      <c r="K37" s="10"/>
      <c r="L37" s="5"/>
      <c r="M37" s="10"/>
      <c r="T37" s="9">
        <v>10</v>
      </c>
      <c r="U37" s="5" t="s">
        <v>2</v>
      </c>
      <c r="V37" s="5"/>
      <c r="W37" s="5"/>
      <c r="X37" s="5"/>
      <c r="Y37" s="5"/>
      <c r="Z37" s="5"/>
      <c r="AA37" s="5"/>
      <c r="AB37" s="5"/>
      <c r="AC37" s="18"/>
      <c r="AD37" s="22"/>
      <c r="AE37" s="10"/>
    </row>
    <row r="38" spans="2:31">
      <c r="B38" s="9">
        <v>11</v>
      </c>
      <c r="C38" s="5" t="s">
        <v>12</v>
      </c>
      <c r="D38" s="5"/>
      <c r="E38" s="5"/>
      <c r="F38" s="5"/>
      <c r="G38" s="5"/>
      <c r="H38" s="5"/>
      <c r="I38" s="5"/>
      <c r="J38" s="5"/>
      <c r="K38" s="10"/>
      <c r="L38" s="5"/>
      <c r="M38" s="10"/>
      <c r="T38" s="9">
        <v>11</v>
      </c>
      <c r="U38" s="5" t="s">
        <v>12</v>
      </c>
      <c r="V38" s="5"/>
      <c r="W38" s="5"/>
      <c r="X38" s="5"/>
      <c r="Y38" s="5"/>
      <c r="Z38" s="5"/>
      <c r="AA38" s="5"/>
      <c r="AB38" s="5"/>
      <c r="AC38" s="18"/>
      <c r="AD38" s="22"/>
      <c r="AE38" s="10"/>
    </row>
    <row r="39" spans="2:31">
      <c r="B39" s="9">
        <v>12</v>
      </c>
      <c r="C39" s="5" t="s">
        <v>10</v>
      </c>
      <c r="D39" s="5"/>
      <c r="E39" s="5"/>
      <c r="F39" s="5"/>
      <c r="G39" s="5"/>
      <c r="H39" s="5"/>
      <c r="I39" s="5"/>
      <c r="J39" s="5"/>
      <c r="K39" s="10"/>
      <c r="L39" s="5"/>
      <c r="M39" s="10"/>
      <c r="T39" s="9">
        <v>12</v>
      </c>
      <c r="U39" s="5" t="s">
        <v>10</v>
      </c>
      <c r="V39" s="5"/>
      <c r="W39" s="5"/>
      <c r="X39" s="5"/>
      <c r="Y39" s="5"/>
      <c r="Z39" s="5"/>
      <c r="AA39" s="5"/>
      <c r="AB39" s="5"/>
      <c r="AC39" s="18"/>
      <c r="AD39" s="22"/>
      <c r="AE39" s="10"/>
    </row>
    <row r="40" spans="2:31">
      <c r="B40" s="9">
        <v>13</v>
      </c>
      <c r="C40" s="5" t="s">
        <v>3</v>
      </c>
      <c r="D40" s="5"/>
      <c r="E40" s="5"/>
      <c r="F40" s="5"/>
      <c r="G40" s="5"/>
      <c r="H40" s="5"/>
      <c r="I40" s="5"/>
      <c r="J40" s="5"/>
      <c r="K40" s="10"/>
      <c r="L40" s="5"/>
      <c r="M40" s="10"/>
      <c r="T40" s="9">
        <v>13</v>
      </c>
      <c r="U40" s="5" t="s">
        <v>3</v>
      </c>
      <c r="V40" s="5"/>
      <c r="W40" s="5"/>
      <c r="X40" s="5"/>
      <c r="Y40" s="5"/>
      <c r="Z40" s="5"/>
      <c r="AA40" s="5"/>
      <c r="AB40" s="5"/>
      <c r="AC40" s="18"/>
      <c r="AD40" s="22"/>
      <c r="AE40" s="10"/>
    </row>
    <row r="41" spans="2:31">
      <c r="B41" s="9">
        <v>14</v>
      </c>
      <c r="C41" s="5" t="s">
        <v>25</v>
      </c>
      <c r="D41" s="5"/>
      <c r="E41" s="5"/>
      <c r="F41" s="5"/>
      <c r="G41" s="5"/>
      <c r="H41" s="5"/>
      <c r="I41" s="5"/>
      <c r="J41" s="5"/>
      <c r="K41" s="10"/>
      <c r="L41" s="5"/>
      <c r="M41" s="10"/>
      <c r="T41" s="9">
        <v>14</v>
      </c>
      <c r="U41" s="5" t="s">
        <v>25</v>
      </c>
      <c r="V41" s="5"/>
      <c r="W41" s="5"/>
      <c r="X41" s="5"/>
      <c r="Y41" s="5"/>
      <c r="Z41" s="5"/>
      <c r="AA41" s="5"/>
      <c r="AB41" s="5"/>
      <c r="AC41" s="18"/>
      <c r="AD41" s="22"/>
      <c r="AE41" s="10"/>
    </row>
    <row r="42" spans="2:31">
      <c r="B42" s="9">
        <v>15</v>
      </c>
      <c r="C42" s="5" t="s">
        <v>8</v>
      </c>
      <c r="D42" s="5"/>
      <c r="E42" s="5"/>
      <c r="F42" s="5"/>
      <c r="G42" s="5"/>
      <c r="H42" s="5"/>
      <c r="I42" s="5"/>
      <c r="J42" s="5"/>
      <c r="K42" s="10"/>
      <c r="L42" s="5"/>
      <c r="M42" s="10"/>
      <c r="T42" s="9">
        <v>15</v>
      </c>
      <c r="U42" s="5" t="s">
        <v>8</v>
      </c>
      <c r="V42" s="5"/>
      <c r="W42" s="5"/>
      <c r="X42" s="5"/>
      <c r="Y42" s="5"/>
      <c r="Z42" s="5"/>
      <c r="AA42" s="5"/>
      <c r="AB42" s="5"/>
      <c r="AC42" s="18"/>
      <c r="AD42" s="22"/>
      <c r="AE42" s="10"/>
    </row>
    <row r="43" spans="2:31">
      <c r="B43" s="9">
        <v>16</v>
      </c>
      <c r="C43" s="5" t="s">
        <v>28</v>
      </c>
      <c r="D43" s="5"/>
      <c r="E43" s="5"/>
      <c r="F43" s="5"/>
      <c r="G43" s="5"/>
      <c r="H43" s="5"/>
      <c r="I43" s="5"/>
      <c r="J43" s="5"/>
      <c r="K43" s="10"/>
      <c r="L43" s="5"/>
      <c r="M43" s="10"/>
      <c r="T43" s="9">
        <v>16</v>
      </c>
      <c r="U43" s="5" t="s">
        <v>28</v>
      </c>
      <c r="V43" s="5"/>
      <c r="W43" s="5"/>
      <c r="X43" s="5"/>
      <c r="Y43" s="5"/>
      <c r="Z43" s="5"/>
      <c r="AA43" s="5"/>
      <c r="AB43" s="5"/>
      <c r="AC43" s="18"/>
      <c r="AD43" s="22"/>
      <c r="AE43" s="10"/>
    </row>
    <row r="44" spans="2:31">
      <c r="B44" s="9">
        <v>17</v>
      </c>
      <c r="C44" s="5" t="s">
        <v>4</v>
      </c>
      <c r="D44" s="5"/>
      <c r="E44" s="5"/>
      <c r="F44" s="5"/>
      <c r="G44" s="5"/>
      <c r="H44" s="5"/>
      <c r="I44" s="5"/>
      <c r="J44" s="5"/>
      <c r="K44" s="10"/>
      <c r="L44" s="5"/>
      <c r="M44" s="10"/>
      <c r="T44" s="9">
        <v>17</v>
      </c>
      <c r="U44" s="5" t="s">
        <v>4</v>
      </c>
      <c r="V44" s="5"/>
      <c r="W44" s="5"/>
      <c r="X44" s="5"/>
      <c r="Y44" s="5"/>
      <c r="Z44" s="5"/>
      <c r="AA44" s="5"/>
      <c r="AB44" s="5"/>
      <c r="AC44" s="18"/>
      <c r="AD44" s="22"/>
      <c r="AE44" s="10"/>
    </row>
    <row r="45" spans="2:31" ht="15" thickBot="1">
      <c r="B45" s="11">
        <v>18</v>
      </c>
      <c r="C45" s="12" t="s">
        <v>14</v>
      </c>
      <c r="D45" s="12"/>
      <c r="E45" s="12"/>
      <c r="F45" s="12"/>
      <c r="G45" s="12"/>
      <c r="H45" s="12"/>
      <c r="I45" s="12"/>
      <c r="J45" s="12"/>
      <c r="K45" s="13"/>
      <c r="L45" s="12"/>
      <c r="M45" s="13"/>
      <c r="T45" s="11">
        <v>18</v>
      </c>
      <c r="U45" s="12" t="s">
        <v>14</v>
      </c>
      <c r="V45" s="12"/>
      <c r="W45" s="12"/>
      <c r="X45" s="12"/>
      <c r="Y45" s="12"/>
      <c r="Z45" s="12"/>
      <c r="AA45" s="12"/>
      <c r="AB45" s="12"/>
      <c r="AC45" s="19"/>
      <c r="AD45" s="23"/>
      <c r="AE45" s="13"/>
    </row>
  </sheetData>
  <sortState ref="C62:C79">
    <sortCondition ref="C62:C79"/>
  </sortState>
  <mergeCells count="2">
    <mergeCell ref="B2:C2"/>
    <mergeCell ref="N4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Calendrier_Resultats</vt:lpstr>
      <vt:lpstr>Classements</vt:lpstr>
      <vt:lpstr>Eq_Dom</vt:lpstr>
      <vt:lpstr>Eq_Dom_score</vt:lpstr>
      <vt:lpstr>Eq_ext</vt:lpstr>
      <vt:lpstr>Eq_ext_score</vt:lpstr>
    </vt:vector>
  </TitlesOfParts>
  <Company>Rio Tinto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Rostaind</dc:creator>
  <cp:lastModifiedBy>tulipe</cp:lastModifiedBy>
  <dcterms:created xsi:type="dcterms:W3CDTF">2018-02-16T11:52:22Z</dcterms:created>
  <dcterms:modified xsi:type="dcterms:W3CDTF">2018-02-21T11:58:13Z</dcterms:modified>
</cp:coreProperties>
</file>