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6480"/>
  </bookViews>
  <sheets>
    <sheet name="Synthèse" sheetId="3" r:id="rId1"/>
    <sheet name="S26" sheetId="2" r:id="rId2"/>
  </sheets>
  <definedNames>
    <definedName name="client">'S26'!$G$41:$G$43</definedName>
    <definedName name="dates">'S26'!$H$40:$AE$40</definedName>
    <definedName name="dept">'S26'!$G$39</definedName>
  </definedNames>
  <calcPr calcId="124519"/>
  <fileRecoveryPr repairLoad="1"/>
</workbook>
</file>

<file path=xl/calcChain.xml><?xml version="1.0" encoding="utf-8"?>
<calcChain xmlns="http://schemas.openxmlformats.org/spreadsheetml/2006/main">
  <c r="E4" i="3"/>
  <c r="F4"/>
  <c r="G4"/>
  <c r="H4"/>
  <c r="E5"/>
  <c r="F5"/>
  <c r="G5"/>
  <c r="H5"/>
  <c r="E6"/>
  <c r="F6"/>
  <c r="G6"/>
  <c r="H6"/>
  <c r="E8"/>
  <c r="F8"/>
  <c r="G8"/>
  <c r="H8"/>
  <c r="E9"/>
  <c r="F9"/>
  <c r="G9"/>
  <c r="H9"/>
  <c r="F7"/>
  <c r="G7"/>
  <c r="H7"/>
  <c r="E7"/>
  <c r="E10"/>
  <c r="F10"/>
  <c r="G10"/>
  <c r="H10"/>
  <c r="B4"/>
  <c r="B8"/>
  <c r="B5"/>
  <c r="B9"/>
  <c r="B10"/>
  <c r="B7"/>
  <c r="B6"/>
  <c r="I10" l="1"/>
  <c r="I9"/>
  <c r="K9"/>
  <c r="I7"/>
  <c r="K7"/>
  <c r="I5"/>
  <c r="I6"/>
  <c r="K5"/>
  <c r="K6"/>
  <c r="J6"/>
  <c r="J7"/>
  <c r="J4"/>
  <c r="J10"/>
  <c r="J9"/>
  <c r="J5"/>
  <c r="K10" l="1"/>
  <c r="I8"/>
  <c r="K8"/>
  <c r="J8"/>
  <c r="K4" l="1"/>
  <c r="I4"/>
</calcChain>
</file>

<file path=xl/sharedStrings.xml><?xml version="1.0" encoding="utf-8"?>
<sst xmlns="http://schemas.openxmlformats.org/spreadsheetml/2006/main" count="57" uniqueCount="16">
  <si>
    <t>Monitrice</t>
  </si>
  <si>
    <t>Tableau de synthèse</t>
  </si>
  <si>
    <t>Semaine</t>
  </si>
  <si>
    <t>Date</t>
  </si>
  <si>
    <t>Mois</t>
  </si>
  <si>
    <t>SEM</t>
  </si>
  <si>
    <t>Jours</t>
  </si>
  <si>
    <t>CA</t>
  </si>
  <si>
    <t>CIO</t>
  </si>
  <si>
    <t>Taux 1</t>
  </si>
  <si>
    <t>Taux 2</t>
  </si>
  <si>
    <t>Client 1</t>
  </si>
  <si>
    <t>Client 2</t>
  </si>
  <si>
    <t>Client 3</t>
  </si>
  <si>
    <t/>
  </si>
  <si>
    <t>dept</t>
  </si>
</sst>
</file>

<file path=xl/styles.xml><?xml version="1.0" encoding="utf-8"?>
<styleSheet xmlns="http://schemas.openxmlformats.org/spreadsheetml/2006/main">
  <numFmts count="2">
    <numFmt numFmtId="164" formatCode="&quot;S&quot;0"/>
    <numFmt numFmtId="165" formatCode="d/m;@"/>
  </numFmts>
  <fonts count="12">
    <font>
      <sz val="10"/>
      <name val="Arial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9"/>
      <color theme="1"/>
      <name val="Arial"/>
      <family val="2"/>
    </font>
    <font>
      <sz val="11"/>
      <color theme="8"/>
      <name val="Calibri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 style="medium">
        <color theme="8"/>
      </bottom>
      <diagonal/>
    </border>
    <border>
      <left/>
      <right/>
      <top style="thin">
        <color theme="8"/>
      </top>
      <bottom style="medium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/>
      <right/>
      <top/>
      <bottom style="thin">
        <color theme="8"/>
      </bottom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3" fontId="5" fillId="4" borderId="3" applyBorder="0">
      <alignment horizontal="center" vertical="center"/>
    </xf>
    <xf numFmtId="0" fontId="7" fillId="2" borderId="0" applyNumberFormat="0" applyBorder="0" applyAlignment="0" applyProtection="0"/>
    <xf numFmtId="0" fontId="1" fillId="0" borderId="0"/>
  </cellStyleXfs>
  <cellXfs count="32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165" fontId="9" fillId="5" borderId="2" xfId="0" applyNumberFormat="1" applyFont="1" applyFill="1" applyBorder="1" applyAlignment="1">
      <alignment horizontal="center" vertical="center" wrapText="1"/>
    </xf>
    <xf numFmtId="165" fontId="9" fillId="3" borderId="2" xfId="0" applyNumberFormat="1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/>
    </xf>
    <xf numFmtId="9" fontId="0" fillId="3" borderId="1" xfId="1" applyFont="1" applyFill="1" applyBorder="1" applyAlignment="1">
      <alignment horizontal="center"/>
    </xf>
    <xf numFmtId="0" fontId="3" fillId="6" borderId="1" xfId="0" applyFont="1" applyFill="1" applyBorder="1"/>
    <xf numFmtId="0" fontId="8" fillId="2" borderId="0" xfId="3" applyFont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14" fontId="6" fillId="7" borderId="7" xfId="0" applyNumberFormat="1" applyFont="1" applyFill="1" applyBorder="1" applyAlignment="1">
      <alignment horizontal="center"/>
    </xf>
    <xf numFmtId="0" fontId="6" fillId="7" borderId="8" xfId="0" applyNumberFormat="1" applyFont="1" applyFill="1" applyBorder="1" applyAlignment="1">
      <alignment horizontal="left"/>
    </xf>
    <xf numFmtId="0" fontId="10" fillId="7" borderId="1" xfId="0" applyFont="1" applyFill="1" applyBorder="1" applyAlignment="1">
      <alignment horizontal="center"/>
    </xf>
    <xf numFmtId="164" fontId="6" fillId="7" borderId="7" xfId="0" applyNumberFormat="1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/>
    </xf>
    <xf numFmtId="0" fontId="6" fillId="0" borderId="8" xfId="0" applyNumberFormat="1" applyFont="1" applyBorder="1" applyAlignment="1">
      <alignment horizontal="left"/>
    </xf>
    <xf numFmtId="0" fontId="6" fillId="0" borderId="7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6" fillId="7" borderId="7" xfId="0" applyNumberFormat="1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6" fillId="7" borderId="7" xfId="0" applyNumberFormat="1" applyFont="1" applyFill="1" applyBorder="1" applyAlignment="1">
      <alignment horizontal="center" vertical="center"/>
    </xf>
    <xf numFmtId="0" fontId="8" fillId="2" borderId="0" xfId="3" applyFont="1" applyAlignment="1">
      <alignment horizontal="center"/>
    </xf>
    <xf numFmtId="9" fontId="10" fillId="7" borderId="1" xfId="1" applyFont="1" applyFill="1" applyBorder="1" applyAlignment="1">
      <alignment horizontal="center"/>
    </xf>
  </cellXfs>
  <cellStyles count="5">
    <cellStyle name="Normal" xfId="0" builtinId="0"/>
    <cellStyle name="Normal 2" xfId="4"/>
    <cellStyle name="Pourcentage" xfId="1" builtinId="5"/>
    <cellStyle name="Satisfaisant 2" xfId="3"/>
    <cellStyle name="Style 1" xfId="2"/>
  </cellStyles>
  <dxfs count="33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"/>
  <sheetViews>
    <sheetView showGridLines="0" tabSelected="1" workbookViewId="0">
      <selection activeCell="E4" sqref="E4"/>
    </sheetView>
  </sheetViews>
  <sheetFormatPr baseColWidth="10" defaultRowHeight="12.5"/>
  <cols>
    <col min="2" max="2" width="9.1796875" bestFit="1" customWidth="1"/>
    <col min="3" max="3" width="11.26953125" style="3" customWidth="1"/>
    <col min="4" max="4" width="10.1796875" style="3" customWidth="1"/>
    <col min="5" max="5" width="11.81640625" customWidth="1"/>
    <col min="7" max="7" width="11.453125" bestFit="1" customWidth="1"/>
    <col min="8" max="8" width="9.54296875" bestFit="1" customWidth="1"/>
    <col min="9" max="10" width="13.26953125" hidden="1" customWidth="1"/>
    <col min="11" max="13" width="11.453125" hidden="1" customWidth="1"/>
  </cols>
  <sheetData>
    <row r="1" spans="1:11" ht="14.5">
      <c r="A1" s="30" t="s">
        <v>1</v>
      </c>
      <c r="B1" s="30"/>
      <c r="C1" s="30"/>
      <c r="D1" s="9"/>
    </row>
    <row r="3" spans="1:11" s="2" customFormat="1" ht="13.5" thickBot="1">
      <c r="B3" s="14" t="s">
        <v>2</v>
      </c>
      <c r="C3" s="15" t="s">
        <v>3</v>
      </c>
      <c r="D3" s="16" t="s">
        <v>0</v>
      </c>
      <c r="E3" s="17" t="s">
        <v>7</v>
      </c>
      <c r="F3" s="17" t="s">
        <v>8</v>
      </c>
      <c r="G3" s="17" t="s">
        <v>9</v>
      </c>
      <c r="H3" s="17" t="s">
        <v>10</v>
      </c>
      <c r="I3" s="15" t="s">
        <v>4</v>
      </c>
      <c r="J3" s="15" t="s">
        <v>5</v>
      </c>
      <c r="K3" s="15" t="s">
        <v>6</v>
      </c>
    </row>
    <row r="4" spans="1:11" ht="14.5">
      <c r="B4" s="18" t="e">
        <f ca="1">"S"&amp;_xlfn.ISOWEEKNUM(Synthèse!$C4)</f>
        <v>#NAME?</v>
      </c>
      <c r="C4" s="19">
        <v>42548</v>
      </c>
      <c r="D4" s="20" t="s">
        <v>11</v>
      </c>
      <c r="E4" s="21">
        <f ca="1">SUMPRODUCT((OFFSET(dept,,MATCH($C4,dates,0),,4)=E$3)*(client=$D4)*(OFFSET(dept,2,MATCH($C4,dates,0),ROWS(client),4)&lt;&gt;"")*(OFFSET(dept,2,MATCH($C4,dates,0),ROWS(client),4)))</f>
        <v>15711</v>
      </c>
      <c r="F4" s="21">
        <f ca="1">SUMPRODUCT((OFFSET(dept,,MATCH($C4,dates,0),,4)=F$3)*(client=$D4)*(OFFSET(dept,2,MATCH($C4,dates,0),ROWS(client),4)&lt;&gt;"")*(OFFSET(dept,2,MATCH($C4,dates,0),ROWS(client),4)))</f>
        <v>11088</v>
      </c>
      <c r="G4" s="31">
        <f ca="1">SUMPRODUCT((OFFSET(dept,,MATCH($C4,dates,0),,4)=G$3)*(client=$D4)*(OFFSET(dept,2,MATCH($C4,dates,0),ROWS(client),4)&lt;&gt;"")*(OFFSET(dept,2,MATCH($C4,dates,0),ROWS(client),4)))</f>
        <v>0.70574756540003813</v>
      </c>
      <c r="H4" s="31">
        <f ca="1">SUMPRODUCT((OFFSET(dept,,MATCH($C4,dates,0),,4)=H$3)*(client=$D4)*(OFFSET(dept,2,MATCH($C4,dates,0),ROWS(client),4)&lt;&gt;"")*(OFFSET(dept,2,MATCH($C4,dates,0),ROWS(client),4)))</f>
        <v>0.99</v>
      </c>
      <c r="I4" s="22" t="str">
        <f>PROPER(TEXT(Synthèse!$C4,"mmm"))</f>
        <v>Juin</v>
      </c>
      <c r="J4" s="22" t="e">
        <f t="shared" ref="J4:J10" ca="1" si="0">_xlfn.ISOWEEKNUM(C4)</f>
        <v>#NAME?</v>
      </c>
      <c r="K4" s="22" t="str">
        <f t="shared" ref="K4:K10" si="1">PROPER(TEXT(C4,"jjj"))</f>
        <v>Lun</v>
      </c>
    </row>
    <row r="5" spans="1:11" ht="14.5">
      <c r="B5" s="10" t="e">
        <f ca="1">"S"&amp;_xlfn.ISOWEEKNUM(Synthèse!$C5)</f>
        <v>#NAME?</v>
      </c>
      <c r="C5" s="23">
        <v>42548</v>
      </c>
      <c r="D5" s="24" t="s">
        <v>12</v>
      </c>
      <c r="E5" s="21">
        <f ca="1">SUMPRODUCT((OFFSET(dept,,MATCH($C5,dates,0),,4)=E$3)*(client=$D5)*(OFFSET(dept,2,MATCH($C5,dates,0),ROWS(client),4)&lt;&gt;"")*(OFFSET(dept,2,MATCH($C5,dates,0),ROWS(client),4)))</f>
        <v>13477</v>
      </c>
      <c r="F5" s="21">
        <f ca="1">SUMPRODUCT((OFFSET(dept,,MATCH($C5,dates,0),,4)=F$3)*(client=$D5)*(OFFSET(dept,2,MATCH($C5,dates,0),ROWS(client),4)&lt;&gt;"")*(OFFSET(dept,2,MATCH($C5,dates,0),ROWS(client),4)))</f>
        <v>9538</v>
      </c>
      <c r="G5" s="31">
        <f ca="1">SUMPRODUCT((OFFSET(dept,,MATCH($C5,dates,0),,4)=G$3)*(client=$D5)*(OFFSET(dept,2,MATCH($C5,dates,0),ROWS(client),4)&lt;&gt;"")*(OFFSET(dept,2,MATCH($C5,dates,0),ROWS(client),4)))</f>
        <v>0.70772427098018842</v>
      </c>
      <c r="H5" s="31">
        <f ca="1">SUMPRODUCT((OFFSET(dept,,MATCH($C5,dates,0),,4)=H$3)*(client=$D5)*(OFFSET(dept,2,MATCH($C5,dates,0),ROWS(client),4)&lt;&gt;"")*(OFFSET(dept,2,MATCH($C5,dates,0),ROWS(client),4)))</f>
        <v>1.0458333333333334</v>
      </c>
      <c r="I5" s="25" t="str">
        <f>PROPER(TEXT(Synthèse!$C5,"mmm"))</f>
        <v>Juin</v>
      </c>
      <c r="J5" s="26" t="e">
        <f t="shared" ca="1" si="0"/>
        <v>#NAME?</v>
      </c>
      <c r="K5" s="25" t="str">
        <f t="shared" si="1"/>
        <v>Lun</v>
      </c>
    </row>
    <row r="6" spans="1:11" ht="14.5">
      <c r="B6" s="18" t="e">
        <f ca="1">"S"&amp;_xlfn.ISOWEEKNUM(Synthèse!$C6)</f>
        <v>#NAME?</v>
      </c>
      <c r="C6" s="19">
        <v>42548</v>
      </c>
      <c r="D6" s="20" t="s">
        <v>13</v>
      </c>
      <c r="E6" s="21">
        <f ca="1">SUMPRODUCT((OFFSET(dept,,MATCH($C6,dates,0),,4)=E$3)*(client=$D6)*(OFFSET(dept,2,MATCH($C6,dates,0),ROWS(client),4)&lt;&gt;"")*(OFFSET(dept,2,MATCH($C6,dates,0),ROWS(client),4)))</f>
        <v>5852</v>
      </c>
      <c r="F6" s="21">
        <f ca="1">SUMPRODUCT((OFFSET(dept,,MATCH($C6,dates,0),,4)=F$3)*(client=$D6)*(OFFSET(dept,2,MATCH($C6,dates,0),ROWS(client),4)&lt;&gt;"")*(OFFSET(dept,2,MATCH($C6,dates,0),ROWS(client),4)))</f>
        <v>952</v>
      </c>
      <c r="G6" s="31">
        <f ca="1">SUMPRODUCT((OFFSET(dept,,MATCH($C6,dates,0),,4)=G$3)*(client=$D6)*(OFFSET(dept,2,MATCH($C6,dates,0),ROWS(client),4)&lt;&gt;"")*(OFFSET(dept,2,MATCH($C6,dates,0),ROWS(client),4)))</f>
        <v>0.16267942583732056</v>
      </c>
      <c r="H6" s="31">
        <f ca="1">SUMPRODUCT((OFFSET(dept,,MATCH($C6,dates,0),,4)=H$3)*(client=$D6)*(OFFSET(dept,2,MATCH($C6,dates,0),ROWS(client),4)&lt;&gt;"")*(OFFSET(dept,2,MATCH($C6,dates,0),ROWS(client),4)))</f>
        <v>0.85</v>
      </c>
      <c r="I6" s="27" t="str">
        <f>PROPER(TEXT(Synthèse!$C6,"mmm"))</f>
        <v>Juin</v>
      </c>
      <c r="J6" s="22" t="e">
        <f t="shared" ca="1" si="0"/>
        <v>#NAME?</v>
      </c>
      <c r="K6" s="27" t="str">
        <f t="shared" si="1"/>
        <v>Lun</v>
      </c>
    </row>
    <row r="7" spans="1:11" ht="14.5">
      <c r="B7" s="10" t="e">
        <f ca="1">"S"&amp;_xlfn.ISOWEEKNUM(Synthèse!$C7)</f>
        <v>#NAME?</v>
      </c>
      <c r="C7" s="23">
        <v>42549</v>
      </c>
      <c r="D7" s="24" t="s">
        <v>11</v>
      </c>
      <c r="E7" s="21">
        <f ca="1">SUMPRODUCT((OFFSET(dept,,MATCH($C7,dates,0),,4)=E$3)*(client=$D7)*(OFFSET(dept,2,MATCH($C7,dates,0),ROWS(client),4)&lt;&gt;"")*(OFFSET(dept,2,MATCH($C7,dates,0),ROWS(client),4)))</f>
        <v>16923</v>
      </c>
      <c r="F7" s="21">
        <f ca="1">SUMPRODUCT((OFFSET(dept,,MATCH($C7,dates,0),,4)=F$3)*(client=$D7)*(OFFSET(dept,2,MATCH($C7,dates,0),ROWS(client),4)&lt;&gt;"")*(OFFSET(dept,2,MATCH($C7,dates,0),ROWS(client),4)))</f>
        <v>3808</v>
      </c>
      <c r="G7" s="31">
        <f ca="1">SUMPRODUCT((OFFSET(dept,,MATCH($C7,dates,0),,4)=G$3)*(client=$D7)*(OFFSET(dept,2,MATCH($C7,dates,0),ROWS(client),4)&lt;&gt;"")*(OFFSET(dept,2,MATCH($C7,dates,0),ROWS(client),4)))</f>
        <v>0.22501920463274833</v>
      </c>
      <c r="H7" s="31">
        <f ca="1">SUMPRODUCT((OFFSET(dept,,MATCH($C7,dates,0),,4)=H$3)*(client=$D7)*(OFFSET(dept,2,MATCH($C7,dates,0),ROWS(client),4)&lt;&gt;"")*(OFFSET(dept,2,MATCH($C7,dates,0),ROWS(client),4)))</f>
        <v>0.71957671957671954</v>
      </c>
      <c r="I7" s="25" t="str">
        <f>PROPER(TEXT(Synthèse!$C7,"mmm"))</f>
        <v>Juin</v>
      </c>
      <c r="J7" s="28" t="e">
        <f t="shared" ca="1" si="0"/>
        <v>#NAME?</v>
      </c>
      <c r="K7" s="25" t="str">
        <f t="shared" si="1"/>
        <v>Mar</v>
      </c>
    </row>
    <row r="8" spans="1:11" ht="14.5">
      <c r="B8" s="18" t="e">
        <f ca="1">"S"&amp;_xlfn.ISOWEEKNUM(Synthèse!$C8)</f>
        <v>#NAME?</v>
      </c>
      <c r="C8" s="19">
        <v>42549</v>
      </c>
      <c r="D8" s="20" t="s">
        <v>12</v>
      </c>
      <c r="E8" s="21">
        <f ca="1">SUMPRODUCT((OFFSET(dept,,MATCH($C8,dates,0),,4)=E$3)*(client=$D8)*(OFFSET(dept,2,MATCH($C8,dates,0),ROWS(client),4)&lt;&gt;"")*(OFFSET(dept,2,MATCH($C8,dates,0),ROWS(client),4)))</f>
        <v>14313</v>
      </c>
      <c r="F8" s="21">
        <f ca="1">SUMPRODUCT((OFFSET(dept,,MATCH($C8,dates,0),,4)=F$3)*(client=$D8)*(OFFSET(dept,2,MATCH($C8,dates,0),ROWS(client),4)&lt;&gt;"")*(OFFSET(dept,2,MATCH($C8,dates,0),ROWS(client),4)))</f>
        <v>9538</v>
      </c>
      <c r="G8" s="31">
        <f ca="1">SUMPRODUCT((OFFSET(dept,,MATCH($C8,dates,0),,4)=G$3)*(client=$D8)*(OFFSET(dept,2,MATCH($C8,dates,0),ROWS(client),4)&lt;&gt;"")*(OFFSET(dept,2,MATCH($C8,dates,0),ROWS(client),4)))</f>
        <v>0.66638720044714594</v>
      </c>
      <c r="H8" s="31">
        <f ca="1">SUMPRODUCT((OFFSET(dept,,MATCH($C8,dates,0),,4)=H$3)*(client=$D8)*(OFFSET(dept,2,MATCH($C8,dates,0),ROWS(client),4)&lt;&gt;"")*(OFFSET(dept,2,MATCH($C8,dates,0),ROWS(client),4)))</f>
        <v>1.0458333333333334</v>
      </c>
      <c r="I8" s="27" t="str">
        <f>PROPER(TEXT(Synthèse!$C8,"mmm"))</f>
        <v>Juin</v>
      </c>
      <c r="J8" s="29" t="e">
        <f t="shared" ca="1" si="0"/>
        <v>#NAME?</v>
      </c>
      <c r="K8" s="27" t="str">
        <f t="shared" si="1"/>
        <v>Mar</v>
      </c>
    </row>
    <row r="9" spans="1:11" ht="12" customHeight="1">
      <c r="B9" s="10" t="e">
        <f ca="1">"S"&amp;_xlfn.ISOWEEKNUM(Synthèse!$C9)</f>
        <v>#NAME?</v>
      </c>
      <c r="C9" s="23">
        <v>42549</v>
      </c>
      <c r="D9" s="24" t="s">
        <v>13</v>
      </c>
      <c r="E9" s="21">
        <f ca="1">SUMPRODUCT((OFFSET(dept,,MATCH($C9,dates,0),,4)=E$3)*(client=$D9)*(OFFSET(dept,2,MATCH($C9,dates,0),ROWS(client),4)&lt;&gt;"")*(OFFSET(dept,2,MATCH($C9,dates,0),ROWS(client),4)))</f>
        <v>6255</v>
      </c>
      <c r="F9" s="21">
        <f ca="1">SUMPRODUCT((OFFSET(dept,,MATCH($C9,dates,0),,4)=F$3)*(client=$D9)*(OFFSET(dept,2,MATCH($C9,dates,0),ROWS(client),4)&lt;&gt;"")*(OFFSET(dept,2,MATCH($C9,dates,0),ROWS(client),4)))</f>
        <v>168</v>
      </c>
      <c r="G9" s="31">
        <f ca="1">SUMPRODUCT((OFFSET(dept,,MATCH($C9,dates,0),,4)=G$3)*(client=$D9)*(OFFSET(dept,2,MATCH($C9,dates,0),ROWS(client),4)&lt;&gt;"")*(OFFSET(dept,2,MATCH($C9,dates,0),ROWS(client),4)))</f>
        <v>2.685851318944844E-2</v>
      </c>
      <c r="H9" s="31">
        <f ca="1">SUMPRODUCT((OFFSET(dept,,MATCH($C9,dates,0),,4)=H$3)*(client=$D9)*(OFFSET(dept,2,MATCH($C9,dates,0),ROWS(client),4)&lt;&gt;"")*(OFFSET(dept,2,MATCH($C9,dates,0),ROWS(client),4)))</f>
        <v>0</v>
      </c>
      <c r="I9" s="25" t="str">
        <f>PROPER(TEXT(Synthèse!$C9,"mmm"))</f>
        <v>Juin</v>
      </c>
      <c r="J9" s="28" t="e">
        <f t="shared" ca="1" si="0"/>
        <v>#NAME?</v>
      </c>
      <c r="K9" s="25" t="str">
        <f t="shared" si="1"/>
        <v>Mar</v>
      </c>
    </row>
    <row r="10" spans="1:11" ht="14.5" hidden="1">
      <c r="B10" s="10" t="e">
        <f ca="1">"S"&amp;_xlfn.ISOWEEKNUM(Synthèse!$C10)</f>
        <v>#NAME?</v>
      </c>
      <c r="C10" s="23">
        <v>42549</v>
      </c>
      <c r="D10" s="24" t="s">
        <v>11</v>
      </c>
      <c r="E10" s="21">
        <f ca="1">SUMPRODUCT((OFFSET(dept,,MATCH($C10,dates,0),,4)=E$3)*(client=$D10)*(OFFSET(dept,2,MATCH($C10,dates,0),ROWS(client),4)))</f>
        <v>16923</v>
      </c>
      <c r="F10" s="21">
        <f ca="1">SUMPRODUCT((OFFSET(dept,,MATCH($C10,dates,0),,4)=F$3)*(client=$D10)*(OFFSET(dept,2,MATCH($C10,dates,0),ROWS(client),4)))</f>
        <v>3808</v>
      </c>
      <c r="G10" s="21">
        <f ca="1">SUMPRODUCT((OFFSET(dept,,MATCH($C10,dates,0),,4)=G$3)*(client=$D10)*(OFFSET(dept,2,MATCH($C10,dates,0),ROWS(client),4)))</f>
        <v>0.22501920463274833</v>
      </c>
      <c r="H10" s="21">
        <f ca="1">SUMPRODUCT((OFFSET(dept,,MATCH($C10,dates,0),,4)=H$3)*(client=$D10)*(OFFSET(dept,2,MATCH($C10,dates,0),ROWS(client),4)))</f>
        <v>0.71957671957671954</v>
      </c>
      <c r="I10" s="25" t="str">
        <f>PROPER(TEXT(Synthèse!$C10,"mmm"))</f>
        <v>Juin</v>
      </c>
      <c r="J10" s="28" t="e">
        <f t="shared" ca="1" si="0"/>
        <v>#NAME?</v>
      </c>
      <c r="K10" s="25" t="str">
        <f t="shared" si="1"/>
        <v>Mar</v>
      </c>
    </row>
  </sheetData>
  <dataConsolidate/>
  <mergeCells count="1">
    <mergeCell ref="A1:C1"/>
  </mergeCells>
  <conditionalFormatting sqref="B4:B10 C4 B7:D10 B5:C6 E4:H10">
    <cfRule type="expression" dxfId="32" priority="11">
      <formula>WEEKDAY($C4,2)&gt;6</formula>
    </cfRule>
  </conditionalFormatting>
  <conditionalFormatting sqref="B11:E1035 G11:G1035 B4:B10 C4 B7:D10 B5:C6 I5:K1035 E4:K4 E4:H10">
    <cfRule type="expression" dxfId="31" priority="9">
      <formula>WEEKDAY($C4,2)&gt;6</formula>
    </cfRule>
  </conditionalFormatting>
  <conditionalFormatting sqref="L7:M1028">
    <cfRule type="expression" dxfId="30" priority="43">
      <formula>WEEKDAY($C14,2)&gt;6</formula>
    </cfRule>
  </conditionalFormatting>
  <conditionalFormatting sqref="L5:M6">
    <cfRule type="expression" dxfId="29" priority="46">
      <formula>WEEKDAY($C11,2)&gt;6</formula>
    </cfRule>
  </conditionalFormatting>
  <conditionalFormatting sqref="C4">
    <cfRule type="expression" dxfId="28" priority="4">
      <formula>WEEKDAY($C4,2)&gt;6</formula>
    </cfRule>
  </conditionalFormatting>
  <conditionalFormatting sqref="C4">
    <cfRule type="expression" dxfId="27" priority="3">
      <formula>WEEKDAY($C4,2)&gt;6</formula>
    </cfRule>
  </conditionalFormatting>
  <conditionalFormatting sqref="D4:D10">
    <cfRule type="expression" dxfId="26" priority="2">
      <formula>WEEKDAY($C4,2)&gt;6</formula>
    </cfRule>
  </conditionalFormatting>
  <conditionalFormatting sqref="D4:D10">
    <cfRule type="expression" dxfId="25" priority="1">
      <formula>WEEKDAY($C4,2)&gt;6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G1:AE43"/>
  <sheetViews>
    <sheetView showGridLines="0" topLeftCell="A37" zoomScale="90" zoomScaleNormal="90" workbookViewId="0">
      <selection activeCell="H61" sqref="H61"/>
    </sheetView>
  </sheetViews>
  <sheetFormatPr baseColWidth="10" defaultColWidth="11.453125" defaultRowHeight="12.5"/>
  <cols>
    <col min="1" max="1" width="9" style="1" customWidth="1"/>
    <col min="2" max="2" width="10" style="1" customWidth="1"/>
    <col min="3" max="3" width="7.7265625" style="1" customWidth="1"/>
    <col min="4" max="4" width="14.81640625" style="1" bestFit="1" customWidth="1"/>
    <col min="5" max="5" width="11.81640625" style="1" bestFit="1" customWidth="1"/>
    <col min="6" max="6" width="13.26953125" style="1" customWidth="1"/>
    <col min="7" max="7" width="9.54296875" style="1" bestFit="1" customWidth="1"/>
    <col min="8" max="8" width="12.7265625" style="1" customWidth="1"/>
    <col min="9" max="9" width="9" style="1" customWidth="1"/>
    <col min="10" max="10" width="13.54296875" style="1" customWidth="1"/>
    <col min="11" max="11" width="10.26953125" style="1" customWidth="1"/>
    <col min="12" max="12" width="7.1796875" style="1" bestFit="1" customWidth="1"/>
    <col min="13" max="13" width="8.26953125" style="1" customWidth="1"/>
    <col min="14" max="14" width="6.26953125" style="1" customWidth="1"/>
    <col min="15" max="15" width="11.1796875" style="1" customWidth="1"/>
    <col min="16" max="16" width="7.1796875" style="1" bestFit="1" customWidth="1"/>
    <col min="17" max="17" width="7.54296875" style="1" customWidth="1"/>
    <col min="18" max="18" width="6.26953125" style="1" customWidth="1"/>
    <col min="19" max="19" width="10.453125" style="1" customWidth="1"/>
    <col min="20" max="20" width="7.1796875" style="1" bestFit="1" customWidth="1"/>
    <col min="21" max="21" width="10" style="1" bestFit="1" customWidth="1"/>
    <col min="22" max="22" width="6.26953125" style="1" customWidth="1"/>
    <col min="23" max="23" width="11.54296875" style="1" customWidth="1"/>
    <col min="24" max="24" width="7.1796875" style="1" bestFit="1" customWidth="1"/>
    <col min="25" max="25" width="8" style="1" customWidth="1"/>
    <col min="26" max="26" width="10" style="1" bestFit="1" customWidth="1"/>
    <col min="27" max="27" width="11.54296875" style="1" customWidth="1"/>
    <col min="28" max="28" width="6.26953125" style="1" customWidth="1"/>
    <col min="29" max="29" width="7.7265625" style="1" customWidth="1"/>
    <col min="30" max="30" width="7.7265625" style="1" bestFit="1" customWidth="1"/>
    <col min="31" max="31" width="10.7265625" style="1" customWidth="1"/>
    <col min="32" max="32" width="10" style="1" bestFit="1" customWidth="1"/>
    <col min="33" max="33" width="8.453125" style="1" customWidth="1"/>
    <col min="34" max="34" width="8" style="1" bestFit="1" customWidth="1"/>
    <col min="35" max="35" width="11" style="1" customWidth="1"/>
    <col min="36" max="36" width="6.1796875" style="1" bestFit="1" customWidth="1"/>
    <col min="37" max="37" width="10" style="1" bestFit="1" customWidth="1"/>
    <col min="38" max="117" width="6" style="1" customWidth="1"/>
    <col min="118" max="481" width="2.26953125" style="1" customWidth="1"/>
    <col min="482" max="16384" width="11.453125" style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spans="7:31" hidden="1"/>
    <row r="34" spans="7:31" hidden="1"/>
    <row r="35" spans="7:31" hidden="1"/>
    <row r="36" spans="7:31" hidden="1"/>
    <row r="39" spans="7:31">
      <c r="G39" s="13" t="s">
        <v>15</v>
      </c>
      <c r="H39" s="12" t="s">
        <v>7</v>
      </c>
      <c r="I39" s="12" t="s">
        <v>8</v>
      </c>
      <c r="J39" s="12" t="s">
        <v>9</v>
      </c>
      <c r="K39" s="12" t="s">
        <v>10</v>
      </c>
      <c r="L39" s="12" t="s">
        <v>7</v>
      </c>
      <c r="M39" s="12" t="s">
        <v>8</v>
      </c>
      <c r="N39" s="12" t="s">
        <v>9</v>
      </c>
      <c r="O39" s="12" t="s">
        <v>10</v>
      </c>
      <c r="P39" s="12" t="s">
        <v>7</v>
      </c>
      <c r="Q39" s="12" t="s">
        <v>8</v>
      </c>
      <c r="R39" s="12" t="s">
        <v>9</v>
      </c>
      <c r="S39" s="12" t="s">
        <v>10</v>
      </c>
      <c r="T39" s="12" t="s">
        <v>7</v>
      </c>
      <c r="U39" s="12" t="s">
        <v>8</v>
      </c>
      <c r="V39" s="12" t="s">
        <v>9</v>
      </c>
      <c r="W39" s="12" t="s">
        <v>10</v>
      </c>
      <c r="X39" s="12" t="s">
        <v>7</v>
      </c>
      <c r="Y39" s="12" t="s">
        <v>8</v>
      </c>
      <c r="Z39" s="12" t="s">
        <v>9</v>
      </c>
      <c r="AA39" s="12" t="s">
        <v>10</v>
      </c>
      <c r="AB39" s="12" t="s">
        <v>7</v>
      </c>
      <c r="AC39" s="12" t="s">
        <v>8</v>
      </c>
      <c r="AD39" s="12" t="s">
        <v>9</v>
      </c>
      <c r="AE39" s="12" t="s">
        <v>10</v>
      </c>
    </row>
    <row r="40" spans="7:31" s="11" customFormat="1">
      <c r="H40" s="4">
        <v>42548</v>
      </c>
      <c r="I40" s="4">
        <v>42548</v>
      </c>
      <c r="J40" s="4">
        <v>42548</v>
      </c>
      <c r="K40" s="4">
        <v>42548</v>
      </c>
      <c r="L40" s="5">
        <v>42549</v>
      </c>
      <c r="M40" s="5">
        <v>42549</v>
      </c>
      <c r="N40" s="5">
        <v>42549</v>
      </c>
      <c r="O40" s="5">
        <v>42549</v>
      </c>
      <c r="P40" s="4">
        <v>42550</v>
      </c>
      <c r="Q40" s="4">
        <v>42550</v>
      </c>
      <c r="R40" s="4">
        <v>42550</v>
      </c>
      <c r="S40" s="4">
        <v>42550</v>
      </c>
      <c r="T40" s="5">
        <v>42551</v>
      </c>
      <c r="U40" s="5">
        <v>42551</v>
      </c>
      <c r="V40" s="5">
        <v>42551</v>
      </c>
      <c r="W40" s="5">
        <v>42551</v>
      </c>
      <c r="X40" s="4">
        <v>42552</v>
      </c>
      <c r="Y40" s="4">
        <v>42552</v>
      </c>
      <c r="Z40" s="4">
        <v>42552</v>
      </c>
      <c r="AA40" s="4">
        <v>42552</v>
      </c>
      <c r="AB40" s="5">
        <v>42553</v>
      </c>
      <c r="AC40" s="5">
        <v>42552</v>
      </c>
      <c r="AD40" s="5">
        <v>42553</v>
      </c>
      <c r="AE40" s="5">
        <v>42552</v>
      </c>
    </row>
    <row r="41" spans="7:31" ht="14.5">
      <c r="G41" s="8" t="s">
        <v>11</v>
      </c>
      <c r="H41" s="6">
        <v>15711</v>
      </c>
      <c r="I41" s="6">
        <v>11088</v>
      </c>
      <c r="J41" s="7">
        <v>0.70574756540003813</v>
      </c>
      <c r="K41" s="7">
        <v>0.99</v>
      </c>
      <c r="L41" s="6">
        <v>16923</v>
      </c>
      <c r="M41" s="6">
        <v>3808</v>
      </c>
      <c r="N41" s="7">
        <v>0.22501920463274833</v>
      </c>
      <c r="O41" s="7">
        <v>0.71957671957671954</v>
      </c>
      <c r="P41" s="6">
        <v>17113</v>
      </c>
      <c r="Q41" s="6">
        <v>0</v>
      </c>
      <c r="R41" s="7">
        <v>0</v>
      </c>
      <c r="S41" s="7" t="s">
        <v>14</v>
      </c>
      <c r="T41" s="6">
        <v>17693</v>
      </c>
      <c r="U41" s="6">
        <v>28</v>
      </c>
      <c r="V41" s="7">
        <v>1.5825467699090035E-3</v>
      </c>
      <c r="W41" s="7" t="s">
        <v>14</v>
      </c>
      <c r="X41" s="6">
        <v>0</v>
      </c>
      <c r="Y41" s="6">
        <v>0</v>
      </c>
      <c r="Z41" s="7" t="s">
        <v>14</v>
      </c>
      <c r="AA41" s="7">
        <v>0</v>
      </c>
      <c r="AB41" s="6">
        <v>0</v>
      </c>
      <c r="AC41" s="6">
        <v>0</v>
      </c>
      <c r="AD41" s="7" t="s">
        <v>14</v>
      </c>
      <c r="AE41" s="7">
        <v>0</v>
      </c>
    </row>
    <row r="42" spans="7:31" ht="14.5">
      <c r="G42" s="8" t="s">
        <v>12</v>
      </c>
      <c r="H42" s="6">
        <v>13477</v>
      </c>
      <c r="I42" s="6">
        <v>9538</v>
      </c>
      <c r="J42" s="7">
        <v>0.70772427098018842</v>
      </c>
      <c r="K42" s="7">
        <v>1.0458333333333334</v>
      </c>
      <c r="L42" s="6">
        <v>14313</v>
      </c>
      <c r="M42" s="6">
        <v>9538</v>
      </c>
      <c r="N42" s="7">
        <v>0.66638720044714594</v>
      </c>
      <c r="O42" s="7">
        <v>1.0458333333333334</v>
      </c>
      <c r="P42" s="6">
        <v>15079</v>
      </c>
      <c r="Q42" s="6">
        <v>9500</v>
      </c>
      <c r="R42" s="7">
        <v>0.63001525300086214</v>
      </c>
      <c r="S42" s="7">
        <v>1.0416666666666667</v>
      </c>
      <c r="T42" s="6">
        <v>15227</v>
      </c>
      <c r="U42" s="6">
        <v>9234</v>
      </c>
      <c r="V42" s="7">
        <v>0.60642280160241679</v>
      </c>
      <c r="W42" s="7">
        <v>1.0125</v>
      </c>
      <c r="X42" s="6">
        <v>0</v>
      </c>
      <c r="Y42" s="6">
        <v>0</v>
      </c>
      <c r="Z42" s="7" t="s">
        <v>14</v>
      </c>
      <c r="AA42" s="7">
        <v>0</v>
      </c>
      <c r="AB42" s="6">
        <v>0</v>
      </c>
      <c r="AC42" s="6">
        <v>0</v>
      </c>
      <c r="AD42" s="7" t="s">
        <v>14</v>
      </c>
      <c r="AE42" s="7">
        <v>0</v>
      </c>
    </row>
    <row r="43" spans="7:31" ht="14.5">
      <c r="G43" s="8" t="s">
        <v>13</v>
      </c>
      <c r="H43" s="6">
        <v>5852</v>
      </c>
      <c r="I43" s="6">
        <v>952</v>
      </c>
      <c r="J43" s="7">
        <v>0.16267942583732056</v>
      </c>
      <c r="K43" s="7">
        <v>0.85</v>
      </c>
      <c r="L43" s="6">
        <v>6255</v>
      </c>
      <c r="M43" s="6">
        <v>168</v>
      </c>
      <c r="N43" s="7">
        <v>2.685851318944844E-2</v>
      </c>
      <c r="O43" s="7">
        <v>0</v>
      </c>
      <c r="P43" s="6">
        <v>6233</v>
      </c>
      <c r="Q43" s="6">
        <v>0</v>
      </c>
      <c r="R43" s="7">
        <v>0</v>
      </c>
      <c r="S43" s="7" t="s">
        <v>14</v>
      </c>
      <c r="T43" s="6">
        <v>6456</v>
      </c>
      <c r="U43" s="6">
        <v>1176</v>
      </c>
      <c r="V43" s="7">
        <v>0.18215613382899629</v>
      </c>
      <c r="W43" s="7" t="s">
        <v>14</v>
      </c>
      <c r="X43" s="6">
        <v>0</v>
      </c>
      <c r="Y43" s="6">
        <v>0</v>
      </c>
      <c r="Z43" s="7" t="s">
        <v>14</v>
      </c>
      <c r="AA43" s="7" t="s">
        <v>14</v>
      </c>
      <c r="AB43" s="6">
        <v>0</v>
      </c>
      <c r="AC43" s="6">
        <v>0</v>
      </c>
      <c r="AD43" s="7" t="s">
        <v>14</v>
      </c>
      <c r="AE43" s="7">
        <v>0</v>
      </c>
    </row>
  </sheetData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Synthèse</vt:lpstr>
      <vt:lpstr>S26</vt:lpstr>
      <vt:lpstr>client</vt:lpstr>
      <vt:lpstr>dates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tulipe</cp:lastModifiedBy>
  <dcterms:created xsi:type="dcterms:W3CDTF">2016-06-30T07:40:42Z</dcterms:created>
  <dcterms:modified xsi:type="dcterms:W3CDTF">2016-06-30T16:36:40Z</dcterms:modified>
</cp:coreProperties>
</file>