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80" windowWidth="19420" windowHeight="8000" activeTab="1"/>
  </bookViews>
  <sheets>
    <sheet name="fuyant" sheetId="1" r:id="rId1"/>
    <sheet name="demande de prestation" sheetId="2" r:id="rId2"/>
  </sheets>
  <externalReferences>
    <externalReference r:id="rId3"/>
  </externalReferences>
  <definedNames>
    <definedName name="_xlnm._FilterDatabase" localSheetId="0" hidden="1">fuyant!$B$3:$S$18</definedName>
    <definedName name="huilebac">OFFSET(lesite,,16,)</definedName>
    <definedName name="lesite">OFFSET(fuyant!$D$4,,,COUNTIF(fuyant!$D:$D,"&gt;&lt;")-1)</definedName>
    <definedName name="liste">OFFSET(fuyant!$Z$2,,,COUNTIF(fuyant!$Z:$Z,"&gt;&lt;"))</definedName>
    <definedName name="Sites">[1]listes!$A$1:$A$94</definedName>
    <definedName name="_xlnm.Print_Area" localSheetId="1">'demande de prestation'!$B$1:$J$28</definedName>
    <definedName name="_xlnm.Print_Area" localSheetId="0">fuyant!$D$3:$O$3</definedName>
  </definedNames>
  <calcPr calcId="124519"/>
</workbook>
</file>

<file path=xl/calcChain.xml><?xml version="1.0" encoding="utf-8"?>
<calcChain xmlns="http://schemas.openxmlformats.org/spreadsheetml/2006/main">
  <c r="Z2" i="1" a="1"/>
  <c r="Z2" s="1"/>
  <c r="A19" i="2"/>
  <c r="A20"/>
  <c r="A21"/>
  <c r="A22"/>
  <c r="A18"/>
  <c r="Z3" i="1" l="1" a="1"/>
  <c r="Z3" s="1"/>
  <c r="T20"/>
  <c r="A20"/>
  <c r="T19"/>
  <c r="A19"/>
  <c r="J22" i="2"/>
  <c r="G22"/>
  <c r="E22"/>
  <c r="B22"/>
  <c r="J21"/>
  <c r="G21"/>
  <c r="E21"/>
  <c r="B21"/>
  <c r="J20"/>
  <c r="G20"/>
  <c r="E20"/>
  <c r="B20"/>
  <c r="J19"/>
  <c r="G19"/>
  <c r="E19"/>
  <c r="B19"/>
  <c r="J18"/>
  <c r="G18"/>
  <c r="E18"/>
  <c r="B18"/>
  <c r="I12"/>
  <c r="D12"/>
  <c r="G10"/>
  <c r="D10"/>
  <c r="J9"/>
  <c r="I9"/>
  <c r="F9"/>
  <c r="D7"/>
  <c r="A244" i="1"/>
  <c r="A243"/>
  <c r="A242"/>
  <c r="A241"/>
  <c r="A240"/>
  <c r="A239"/>
  <c r="A238"/>
  <c r="A237"/>
  <c r="A236"/>
  <c r="A235"/>
  <c r="A234"/>
  <c r="A233"/>
  <c r="A232"/>
  <c r="A231"/>
  <c r="A230"/>
  <c r="A229"/>
  <c r="A228"/>
  <c r="A227"/>
  <c r="A226"/>
  <c r="A225"/>
  <c r="A224"/>
  <c r="A223"/>
  <c r="A222"/>
  <c r="A221"/>
  <c r="A220"/>
  <c r="A219"/>
  <c r="A218"/>
  <c r="A217"/>
  <c r="A216"/>
  <c r="A215"/>
  <c r="A214"/>
  <c r="A213"/>
  <c r="A212"/>
  <c r="A211"/>
  <c r="A210"/>
  <c r="A209"/>
  <c r="A208"/>
  <c r="A207"/>
  <c r="A206"/>
  <c r="A205"/>
  <c r="A204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T18"/>
  <c r="A18"/>
  <c r="T17"/>
  <c r="A17"/>
  <c r="T16"/>
  <c r="A16"/>
  <c r="T15"/>
  <c r="A15"/>
  <c r="T14"/>
  <c r="A14"/>
  <c r="T13"/>
  <c r="A13"/>
  <c r="T12"/>
  <c r="A12"/>
  <c r="T11"/>
  <c r="A11"/>
  <c r="T10"/>
  <c r="A10"/>
  <c r="T9"/>
  <c r="A9"/>
  <c r="T8"/>
  <c r="A8"/>
  <c r="T7"/>
  <c r="A7"/>
  <c r="T6"/>
  <c r="A6"/>
  <c r="T5"/>
  <c r="A5"/>
  <c r="A4"/>
  <c r="Z4" l="1" a="1"/>
  <c r="Z4" s="1"/>
  <c r="Z5" l="1" a="1"/>
  <c r="Z5" s="1"/>
  <c r="Z6" l="1" a="1"/>
  <c r="Z6" s="1"/>
  <c r="Z7" l="1" a="1"/>
  <c r="Z7" s="1"/>
  <c r="Z8" s="1" a="1"/>
  <c r="Z8" s="1"/>
  <c r="Z9" l="1" a="1"/>
  <c r="Z9" s="1"/>
  <c r="Z10" s="1" a="1"/>
  <c r="Z10" s="1"/>
  <c r="Z11" s="1" a="1"/>
  <c r="Z11" s="1"/>
  <c r="Z12" s="1" a="1"/>
  <c r="Z12" s="1"/>
  <c r="Z13" s="1" a="1"/>
  <c r="Z13" s="1"/>
  <c r="Z14" s="1" a="1"/>
  <c r="Z14" s="1"/>
  <c r="Z15" l="1" a="1"/>
  <c r="Z15" s="1"/>
  <c r="Z16" s="1" a="1"/>
  <c r="Z16" s="1"/>
  <c r="Z17" s="1" a="1"/>
  <c r="Z17" s="1"/>
  <c r="Z18" s="1" a="1"/>
  <c r="Z18" s="1"/>
  <c r="Z19" s="1" a="1"/>
  <c r="Z19" s="1"/>
  <c r="Z20" s="1" a="1"/>
  <c r="Z20" s="1"/>
  <c r="Z21" s="1" a="1"/>
  <c r="Z21" s="1"/>
  <c r="Z22" s="1" a="1"/>
  <c r="Z22" s="1"/>
  <c r="Z23" s="1" a="1"/>
  <c r="Z23" s="1"/>
  <c r="Z24" s="1" a="1"/>
  <c r="Z24" s="1"/>
  <c r="Z25" s="1" a="1"/>
  <c r="Z25" s="1"/>
  <c r="Z26" s="1" a="1"/>
  <c r="Z26" s="1"/>
  <c r="Z27" s="1" a="1"/>
  <c r="Z27" s="1"/>
  <c r="Z28" s="1" a="1"/>
  <c r="Z28" s="1"/>
  <c r="Z29" s="1" a="1"/>
  <c r="Z29" s="1"/>
  <c r="Z30" s="1" a="1"/>
  <c r="Z30" s="1"/>
  <c r="Z31" s="1" a="1"/>
  <c r="Z31" s="1"/>
  <c r="Z32" s="1" a="1"/>
  <c r="Z32" s="1"/>
  <c r="Z33" s="1" a="1"/>
  <c r="Z33" s="1"/>
  <c r="Z34" s="1" a="1"/>
  <c r="Z34" s="1"/>
  <c r="Z35" s="1" a="1"/>
  <c r="Z35" s="1"/>
  <c r="Z36" s="1" a="1"/>
  <c r="Z36" s="1"/>
  <c r="Z37" s="1" a="1"/>
  <c r="Z37" s="1"/>
  <c r="Z38" s="1" a="1"/>
  <c r="Z38" s="1"/>
  <c r="Z39" s="1" a="1"/>
  <c r="Z39" s="1"/>
  <c r="Z40" s="1" a="1"/>
  <c r="Z40" s="1"/>
  <c r="Z41" s="1" a="1"/>
  <c r="Z41" s="1"/>
  <c r="Z42" s="1" a="1"/>
  <c r="Z42" s="1"/>
  <c r="Z43" s="1" a="1"/>
  <c r="Z43" s="1"/>
  <c r="Z44" s="1" a="1"/>
  <c r="Z44" s="1"/>
  <c r="Z45" s="1" a="1"/>
  <c r="Z45" s="1"/>
  <c r="Z46" s="1" a="1"/>
  <c r="Z46" s="1"/>
  <c r="Z47" s="1" a="1"/>
  <c r="Z47" s="1"/>
  <c r="Z48" s="1" a="1"/>
  <c r="Z48" s="1"/>
  <c r="Z49" s="1" a="1"/>
  <c r="Z49" s="1"/>
  <c r="Z50" s="1" a="1"/>
  <c r="Z50" s="1"/>
  <c r="Z51" s="1" a="1"/>
  <c r="Z51" s="1"/>
  <c r="Z52" s="1" a="1"/>
  <c r="Z52" s="1"/>
  <c r="Z53" s="1" a="1"/>
  <c r="Z53" s="1"/>
  <c r="Z54" s="1" a="1"/>
  <c r="Z54" s="1"/>
  <c r="Z55" s="1" a="1"/>
  <c r="Z55" s="1"/>
  <c r="Z56" s="1" a="1"/>
  <c r="Z56" s="1"/>
</calcChain>
</file>

<file path=xl/sharedStrings.xml><?xml version="1.0" encoding="utf-8"?>
<sst xmlns="http://schemas.openxmlformats.org/spreadsheetml/2006/main" count="106" uniqueCount="62">
  <si>
    <t>Week</t>
  </si>
  <si>
    <t>entité</t>
  </si>
  <si>
    <t>site</t>
  </si>
  <si>
    <t>état</t>
  </si>
  <si>
    <t>mis sur le réseau</t>
  </si>
  <si>
    <t>n°</t>
  </si>
  <si>
    <t xml:space="preserve">date </t>
  </si>
  <si>
    <t>FDS</t>
  </si>
  <si>
    <t>accord</t>
  </si>
  <si>
    <t>action</t>
  </si>
  <si>
    <t>client</t>
  </si>
  <si>
    <t>produit</t>
  </si>
  <si>
    <t>poids</t>
  </si>
  <si>
    <t>contenant</t>
  </si>
  <si>
    <t>remarque</t>
  </si>
  <si>
    <t>AGEN-LE PASSAGE</t>
  </si>
  <si>
    <t>oui</t>
  </si>
  <si>
    <t>non</t>
  </si>
  <si>
    <t>bac</t>
  </si>
  <si>
    <t>huilebac</t>
  </si>
  <si>
    <t>AMIENS-</t>
  </si>
  <si>
    <t>AVIGNON-SORGUES</t>
  </si>
  <si>
    <t>tonnelet</t>
  </si>
  <si>
    <t>BAYONNE-MOUGUERRE</t>
  </si>
  <si>
    <t>BESANCON-MISEREY SALINES</t>
  </si>
  <si>
    <t>BLOIS-</t>
  </si>
  <si>
    <t>colle</t>
  </si>
  <si>
    <t>BORDEAUX-MERIGNAC</t>
  </si>
  <si>
    <t>dasri</t>
  </si>
  <si>
    <t>BREST-GUIPAVAS</t>
  </si>
  <si>
    <t>huile</t>
  </si>
  <si>
    <t>NIORT-LA CRECHE</t>
  </si>
  <si>
    <t>616894617</t>
  </si>
  <si>
    <t>12/11 mail DG ein</t>
  </si>
  <si>
    <t xml:space="preserve">ID logitic NL </t>
  </si>
  <si>
    <t>encre</t>
  </si>
  <si>
    <t>616899455</t>
  </si>
  <si>
    <t>19/11 mail CUST.SERV.EIN.1</t>
  </si>
  <si>
    <t>BAC</t>
  </si>
  <si>
    <t>Demande de prestation</t>
  </si>
  <si>
    <t>La date d’intervention doit être confirmée par mail en réponse</t>
  </si>
  <si>
    <t xml:space="preserve">La facture doit être envoyé à l’adresse suivante </t>
  </si>
  <si>
    <t xml:space="preserve">
FedEx Express Fr
3 Avenue Emile Dewoitine BP 78
31700 Blagnac
A l’attention de Mme FIORRITO
</t>
  </si>
  <si>
    <t>A l'attention de :</t>
  </si>
  <si>
    <t xml:space="preserve">Site  :   </t>
  </si>
  <si>
    <t>Contact sur site :</t>
  </si>
  <si>
    <t>N° de commande :</t>
  </si>
  <si>
    <t>Adresse de Facturation</t>
  </si>
  <si>
    <t xml:space="preserve">Déchets à prendre en charge </t>
  </si>
  <si>
    <t>N° ONU et conditionnement</t>
  </si>
  <si>
    <t xml:space="preserve">Nature du produit (Nom, UN, Classe) Information ADR si applicable </t>
  </si>
  <si>
    <t>N° de Bon de transport</t>
  </si>
  <si>
    <t xml:space="preserve">Numéro de  Nomenclature déchets </t>
  </si>
  <si>
    <t xml:space="preserve">Entrer sous CAP national </t>
  </si>
  <si>
    <t>Quantité en KG</t>
  </si>
  <si>
    <t>Contenant</t>
  </si>
  <si>
    <t>Contenant à prendre en charge et à relivrer</t>
  </si>
  <si>
    <t>Caisse palette 600 L</t>
  </si>
  <si>
    <t>Tonnelets</t>
  </si>
  <si>
    <t>Dasri
Bac Jaune</t>
  </si>
  <si>
    <t>Avec protection plastique et couvercle</t>
  </si>
  <si>
    <t>*</t>
  </si>
</sst>
</file>

<file path=xl/styles.xml><?xml version="1.0" encoding="utf-8"?>
<styleSheet xmlns="http://schemas.openxmlformats.org/spreadsheetml/2006/main">
  <numFmts count="1">
    <numFmt numFmtId="164" formatCode="dd/mm/yy;@"/>
  </numFmts>
  <fonts count="14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28"/>
      <color theme="1"/>
      <name val="Arial"/>
      <family val="2"/>
    </font>
    <font>
      <sz val="14"/>
      <color theme="1"/>
      <name val="Arial"/>
      <family val="2"/>
    </font>
    <font>
      <b/>
      <sz val="11"/>
      <color theme="1"/>
      <name val="Arial"/>
      <family val="2"/>
    </font>
    <font>
      <sz val="11"/>
      <color theme="9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u/>
      <sz val="12"/>
      <color theme="1"/>
      <name val="Arial"/>
      <family val="2"/>
    </font>
    <font>
      <b/>
      <sz val="9"/>
      <color theme="1"/>
      <name val="Arial"/>
      <family val="2"/>
    </font>
    <font>
      <b/>
      <sz val="12"/>
      <color theme="1"/>
      <name val="Arial"/>
      <family val="2"/>
    </font>
    <font>
      <sz val="24"/>
      <color theme="1"/>
      <name val="Arial"/>
      <family val="2"/>
    </font>
    <font>
      <sz val="10"/>
      <name val="Arial"/>
      <family val="2"/>
    </font>
    <font>
      <b/>
      <sz val="14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3">
    <xf numFmtId="0" fontId="0" fillId="0" borderId="0"/>
    <xf numFmtId="0" fontId="12" fillId="0" borderId="0"/>
    <xf numFmtId="0" fontId="12" fillId="4" borderId="12" applyNumberFormat="0" applyProtection="0">
      <alignment horizontal="left" vertical="center" indent="1"/>
    </xf>
  </cellStyleXfs>
  <cellXfs count="8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164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left" vertic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vertical="center" wrapText="1"/>
    </xf>
    <xf numFmtId="0" fontId="1" fillId="0" borderId="0" xfId="0" applyFont="1"/>
    <xf numFmtId="0" fontId="1" fillId="0" borderId="0" xfId="0" applyFont="1" applyProtection="1"/>
    <xf numFmtId="0" fontId="4" fillId="0" borderId="0" xfId="0" applyFont="1" applyAlignment="1" applyProtection="1">
      <alignment vertical="top"/>
    </xf>
    <xf numFmtId="0" fontId="1" fillId="0" borderId="0" xfId="0" applyFont="1" applyAlignment="1" applyProtection="1">
      <alignment vertical="top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 wrapText="1" indent="2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 applyBorder="1" applyAlignment="1">
      <alignment horizontal="left" vertical="center" wrapText="1"/>
    </xf>
    <xf numFmtId="0" fontId="8" fillId="0" borderId="0" xfId="0" applyFont="1" applyAlignment="1">
      <alignment vertical="center"/>
    </xf>
    <xf numFmtId="0" fontId="1" fillId="0" borderId="6" xfId="0" applyFont="1" applyBorder="1" applyAlignment="1">
      <alignment horizontal="center" wrapText="1"/>
    </xf>
    <xf numFmtId="0" fontId="1" fillId="3" borderId="1" xfId="0" applyFont="1" applyFill="1" applyBorder="1" applyAlignment="1" applyProtection="1">
      <alignment horizontal="center"/>
      <protection locked="0"/>
    </xf>
    <xf numFmtId="0" fontId="1" fillId="0" borderId="0" xfId="0" applyFont="1" applyBorder="1" applyAlignment="1"/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0" fillId="0" borderId="8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10" fillId="3" borderId="9" xfId="0" applyFont="1" applyFill="1" applyBorder="1" applyAlignment="1" applyProtection="1">
      <alignment horizontal="center" vertical="center" wrapText="1"/>
      <protection locked="0"/>
    </xf>
    <xf numFmtId="0" fontId="10" fillId="3" borderId="10" xfId="0" applyFont="1" applyFill="1" applyBorder="1" applyAlignment="1" applyProtection="1">
      <alignment horizontal="center" vertical="center" wrapText="1"/>
      <protection locked="0"/>
    </xf>
    <xf numFmtId="0" fontId="4" fillId="3" borderId="11" xfId="0" applyFont="1" applyFill="1" applyBorder="1" applyAlignment="1" applyProtection="1">
      <alignment horizontal="center" vertical="center" wrapText="1"/>
      <protection locked="0"/>
    </xf>
    <xf numFmtId="0" fontId="11" fillId="0" borderId="0" xfId="0" quotePrefix="1" applyFont="1"/>
    <xf numFmtId="0" fontId="1" fillId="3" borderId="2" xfId="0" quotePrefix="1" applyFont="1" applyFill="1" applyBorder="1" applyAlignment="1" applyProtection="1">
      <alignment horizontal="center" wrapText="1"/>
      <protection locked="0"/>
    </xf>
    <xf numFmtId="0" fontId="1" fillId="3" borderId="6" xfId="0" quotePrefix="1" applyFont="1" applyFill="1" applyBorder="1" applyAlignment="1" applyProtection="1">
      <alignment horizontal="center" wrapText="1"/>
      <protection locked="0"/>
    </xf>
    <xf numFmtId="0" fontId="1" fillId="0" borderId="1" xfId="0" applyFont="1" applyBorder="1" applyAlignment="1">
      <alignment horizontal="center"/>
    </xf>
    <xf numFmtId="0" fontId="10" fillId="0" borderId="8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4" fillId="0" borderId="8" xfId="0" applyFont="1" applyBorder="1" applyAlignment="1">
      <alignment horizontal="center" wrapText="1"/>
    </xf>
    <xf numFmtId="0" fontId="4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wrapText="1"/>
    </xf>
    <xf numFmtId="0" fontId="4" fillId="0" borderId="3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2" fillId="0" borderId="3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/>
    </xf>
    <xf numFmtId="0" fontId="4" fillId="0" borderId="3" xfId="0" applyFont="1" applyBorder="1" applyAlignment="1" applyProtection="1">
      <alignment horizontal="center" vertical="top"/>
    </xf>
    <xf numFmtId="0" fontId="4" fillId="0" borderId="5" xfId="0" applyFont="1" applyBorder="1" applyAlignment="1" applyProtection="1">
      <alignment horizontal="center" vertical="top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left" vertical="top"/>
    </xf>
    <xf numFmtId="0" fontId="4" fillId="0" borderId="5" xfId="0" applyFont="1" applyBorder="1" applyAlignment="1" applyProtection="1">
      <alignment horizontal="left" vertical="top"/>
    </xf>
    <xf numFmtId="0" fontId="1" fillId="0" borderId="3" xfId="0" applyFont="1" applyBorder="1" applyAlignment="1" applyProtection="1">
      <alignment horizontal="center" vertical="top"/>
    </xf>
    <xf numFmtId="0" fontId="1" fillId="0" borderId="4" xfId="0" applyFont="1" applyBorder="1" applyAlignment="1" applyProtection="1">
      <alignment horizontal="center" vertical="top"/>
    </xf>
    <xf numFmtId="0" fontId="1" fillId="0" borderId="5" xfId="0" applyFont="1" applyBorder="1" applyAlignment="1" applyProtection="1">
      <alignment horizontal="center" vertical="top"/>
    </xf>
    <xf numFmtId="0" fontId="13" fillId="5" borderId="1" xfId="0" applyFont="1" applyFill="1" applyBorder="1" applyAlignment="1">
      <alignment horizontal="center" vertical="center"/>
    </xf>
    <xf numFmtId="0" fontId="10" fillId="6" borderId="3" xfId="0" applyFont="1" applyFill="1" applyBorder="1" applyAlignment="1" applyProtection="1">
      <alignment horizontal="center" wrapText="1"/>
      <protection locked="0"/>
    </xf>
    <xf numFmtId="0" fontId="10" fillId="6" borderId="4" xfId="0" applyFont="1" applyFill="1" applyBorder="1" applyAlignment="1" applyProtection="1">
      <alignment horizontal="center" wrapText="1"/>
      <protection locked="0"/>
    </xf>
  </cellXfs>
  <cellStyles count="3">
    <cellStyle name="Normal" xfId="0" builtinId="0"/>
    <cellStyle name="Normal 2" xfId="1"/>
    <cellStyle name="SAPBEXstdItem" xfId="2"/>
  </cellStyles>
  <dxfs count="6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662215</xdr:colOff>
      <xdr:row>16</xdr:row>
      <xdr:rowOff>362858</xdr:rowOff>
    </xdr:from>
    <xdr:to>
      <xdr:col>6</xdr:col>
      <xdr:colOff>335644</xdr:colOff>
      <xdr:row>18</xdr:row>
      <xdr:rowOff>381000</xdr:rowOff>
    </xdr:to>
    <xdr:sp macro="" textlink="">
      <xdr:nvSpPr>
        <xdr:cNvPr id="2" name="ZoneTexte 1"/>
        <xdr:cNvSpPr txBox="1"/>
      </xdr:nvSpPr>
      <xdr:spPr>
        <a:xfrm>
          <a:off x="4544786" y="1669144"/>
          <a:ext cx="6467929" cy="132442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800">
              <a:solidFill>
                <a:srgbClr val="FF0000"/>
              </a:solidFill>
            </a:rPr>
            <a:t>regarde dans gestionnaire comment sont nommées les plages  </a:t>
          </a:r>
        </a:p>
        <a:p>
          <a:r>
            <a:rPr lang="fr-FR" sz="1800">
              <a:solidFill>
                <a:srgbClr val="FF0000"/>
              </a:solidFill>
            </a:rPr>
            <a:t>lesite  et huilebac </a:t>
          </a:r>
        </a:p>
        <a:p>
          <a:r>
            <a:rPr lang="fr-FR" sz="1800">
              <a:solidFill>
                <a:srgbClr val="FF0000"/>
              </a:solidFill>
            </a:rPr>
            <a:t>tu peux desormai choisir (au lieu de saisir) dans la cel verte </a:t>
          </a:r>
        </a:p>
        <a:p>
          <a:r>
            <a:rPr lang="fr-FR" sz="1800">
              <a:solidFill>
                <a:srgbClr val="FF0000"/>
              </a:solidFill>
            </a:rPr>
            <a:t>les valeurs sont triées sans double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ulipe/AppData/Local/Microsoft/Windows/INetCache/IE/BQGRN7UE/bloqu&#233;%20national%20test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uyant"/>
      <sheetName val="bloqué"/>
      <sheetName val="clos"/>
      <sheetName val="En attente destruction"/>
      <sheetName val="Destruction attente facture"/>
      <sheetName val="Destruction avec facture"/>
      <sheetName val="listes"/>
      <sheetName val="demande de prestation"/>
      <sheetName val="DA CHIMIREC au 31012018"/>
      <sheetName val="CAP"/>
      <sheetName val="Feuil4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AGEN-LE PASSAGE</v>
          </cell>
        </row>
        <row r="2">
          <cell r="A2" t="str">
            <v>AJACCIO-SARROLA CARCOPINO</v>
          </cell>
        </row>
        <row r="3">
          <cell r="A3" t="str">
            <v>ALFORTVILLE-</v>
          </cell>
        </row>
        <row r="4">
          <cell r="A4" t="str">
            <v>AMIENS-</v>
          </cell>
        </row>
        <row r="5">
          <cell r="A5" t="str">
            <v>AMIENS-litige</v>
          </cell>
        </row>
        <row r="6">
          <cell r="A6" t="str">
            <v>ANCERVILLE-</v>
          </cell>
        </row>
        <row r="7">
          <cell r="A7" t="str">
            <v>ANGERS-ST-SYLVAIN D'ANJOU</v>
          </cell>
        </row>
        <row r="8">
          <cell r="A8" t="str">
            <v>ANGOULEME-CHAMPNIERS</v>
          </cell>
        </row>
        <row r="9">
          <cell r="A9" t="str">
            <v>ANNECY-ALLONZIER la CAILLE</v>
          </cell>
        </row>
        <row r="10">
          <cell r="A10" t="str">
            <v>ARRAS-FRESNES LES MONTAUBAN</v>
          </cell>
        </row>
        <row r="11">
          <cell r="A11" t="str">
            <v>AUCH-</v>
          </cell>
        </row>
        <row r="12">
          <cell r="A12" t="str">
            <v>AURILLAC-ARPAJON SUR CERE</v>
          </cell>
        </row>
        <row r="13">
          <cell r="A13" t="str">
            <v>AVIGNON-SORGUES</v>
          </cell>
        </row>
        <row r="14">
          <cell r="A14" t="str">
            <v>BASTIA-BORGO</v>
          </cell>
        </row>
        <row r="15">
          <cell r="A15" t="str">
            <v>BAYONNE-MOUGUERRE</v>
          </cell>
        </row>
        <row r="16">
          <cell r="A16" t="str">
            <v>BESANCON-MISEREY SALINES</v>
          </cell>
        </row>
        <row r="17">
          <cell r="A17" t="str">
            <v>BLOIS-</v>
          </cell>
        </row>
        <row r="18">
          <cell r="A18" t="str">
            <v>BORDEAUX-MERIGNAC</v>
          </cell>
        </row>
        <row r="19">
          <cell r="A19" t="str">
            <v>BOURGES-LA CHAPELLE ST URSIN</v>
          </cell>
        </row>
        <row r="20">
          <cell r="A20" t="str">
            <v>BREST-GUIPAVAS</v>
          </cell>
        </row>
        <row r="21">
          <cell r="A21" t="str">
            <v>BRIVE-</v>
          </cell>
        </row>
        <row r="22">
          <cell r="A22" t="str">
            <v>CAEN -CORMELLES LE ROYAL</v>
          </cell>
        </row>
        <row r="23">
          <cell r="A23" t="str">
            <v>CHALON SUR SAONE-SAINT MARCEL</v>
          </cell>
        </row>
        <row r="24">
          <cell r="A24" t="str">
            <v>CHAMBERY-LA MOTTE SERVOLEX</v>
          </cell>
        </row>
        <row r="25">
          <cell r="A25" t="str">
            <v>CHARLEVILLE MEZIERES-PRIX les MEZIERES</v>
          </cell>
        </row>
        <row r="26">
          <cell r="A26" t="str">
            <v>CHARTRES-GELAINVILLE</v>
          </cell>
        </row>
        <row r="27">
          <cell r="A27" t="str">
            <v>CHÂTEAU GAILLARD-</v>
          </cell>
        </row>
        <row r="28">
          <cell r="A28" t="str">
            <v>CHATEAUROUX-DEOLS</v>
          </cell>
        </row>
        <row r="29">
          <cell r="A29" t="str">
            <v>CHOLET-</v>
          </cell>
        </row>
        <row r="30">
          <cell r="A30" t="str">
            <v>CLERMONT FERRAND-GERZAT</v>
          </cell>
        </row>
        <row r="31">
          <cell r="A31" t="str">
            <v>COMPIEGNE-LE MEUX</v>
          </cell>
        </row>
        <row r="32">
          <cell r="A32" t="str">
            <v>CRETEIL-INTER</v>
          </cell>
        </row>
        <row r="33">
          <cell r="A33" t="str">
            <v>DIJON-</v>
          </cell>
        </row>
        <row r="34">
          <cell r="A34" t="str">
            <v>ELANCOURT-</v>
          </cell>
        </row>
        <row r="35">
          <cell r="A35" t="str">
            <v>EVREUX-</v>
          </cell>
        </row>
        <row r="36">
          <cell r="A36" t="str">
            <v>GARONOR INTER (GNO)-AULNAY SOUS BOIS</v>
          </cell>
        </row>
        <row r="37">
          <cell r="A37" t="str">
            <v>GENAS-</v>
          </cell>
        </row>
        <row r="38">
          <cell r="A38" t="str">
            <v>GENNEVILLIERS-</v>
          </cell>
        </row>
        <row r="39">
          <cell r="A39" t="str">
            <v>GRAULHET-</v>
          </cell>
        </row>
        <row r="40">
          <cell r="A40" t="str">
            <v>GRENOBLE-NOYAREY</v>
          </cell>
        </row>
        <row r="41">
          <cell r="A41" t="str">
            <v>LA ROCHE SUR YON-LE POIRE SUR VIE</v>
          </cell>
        </row>
        <row r="42">
          <cell r="A42" t="str">
            <v>LAVAL-CHANGE</v>
          </cell>
        </row>
        <row r="43">
          <cell r="A43" t="str">
            <v>LE HAVRE-</v>
          </cell>
        </row>
        <row r="44">
          <cell r="A44" t="str">
            <v>LE MANS-CHAMPAGNE</v>
          </cell>
        </row>
        <row r="45">
          <cell r="A45" t="str">
            <v>LE PUY-SAINT CHRISTOPHE SUR DOLAISON</v>
          </cell>
        </row>
        <row r="46">
          <cell r="A46" t="str">
            <v>LILLE-LESQUIN</v>
          </cell>
        </row>
        <row r="47">
          <cell r="A47" t="str">
            <v>LIMOGES-</v>
          </cell>
        </row>
        <row r="48">
          <cell r="A48" t="str">
            <v>MARLY-</v>
          </cell>
        </row>
        <row r="49">
          <cell r="A49" t="str">
            <v>MARSEILLE-MARIGNANE</v>
          </cell>
        </row>
        <row r="50">
          <cell r="A50" t="str">
            <v>METZ-FLEVY</v>
          </cell>
        </row>
        <row r="51">
          <cell r="A51" t="str">
            <v>MIONS-INTER</v>
          </cell>
        </row>
        <row r="52">
          <cell r="A52" t="str">
            <v>MONT DE MARSAN-ST PIERRE DU MONT</v>
          </cell>
        </row>
        <row r="53">
          <cell r="A53" t="str">
            <v>MONTAUBAN-BRESSOLS</v>
          </cell>
        </row>
        <row r="54">
          <cell r="A54" t="str">
            <v>MONTMARAULT-</v>
          </cell>
        </row>
        <row r="55">
          <cell r="A55" t="str">
            <v>MONTPELLIER-MAUGUIO</v>
          </cell>
        </row>
        <row r="56">
          <cell r="A56" t="str">
            <v>MULHOUSE-WITTELSHEIM</v>
          </cell>
        </row>
        <row r="57">
          <cell r="A57" t="str">
            <v>NANCY -MAXEVILLE</v>
          </cell>
        </row>
        <row r="58">
          <cell r="A58" t="str">
            <v>NANTES-THOUARE SUR LOIRE</v>
          </cell>
        </row>
        <row r="59">
          <cell r="A59" t="str">
            <v>NARBONNE-MONTREDON DES CORBIERES</v>
          </cell>
        </row>
        <row r="60">
          <cell r="A60" t="str">
            <v>NEVERS-VARENNES VAUZELLES</v>
          </cell>
        </row>
        <row r="61">
          <cell r="A61" t="str">
            <v>NICE-</v>
          </cell>
        </row>
        <row r="62">
          <cell r="A62" t="str">
            <v>NIMES-</v>
          </cell>
        </row>
        <row r="63">
          <cell r="A63" t="str">
            <v>NIORT-LA CRECHE</v>
          </cell>
        </row>
        <row r="64">
          <cell r="A64" t="str">
            <v>NITRY-</v>
          </cell>
        </row>
        <row r="65">
          <cell r="A65" t="str">
            <v>NOMEXY-</v>
          </cell>
        </row>
        <row r="66">
          <cell r="A66" t="str">
            <v>ORLEANS-ORMES</v>
          </cell>
        </row>
        <row r="67">
          <cell r="A67" t="str">
            <v>PAU-</v>
          </cell>
        </row>
        <row r="68">
          <cell r="A68" t="str">
            <v>PERIGUEUX-MARSAC S/ L'ISLE</v>
          </cell>
        </row>
        <row r="69">
          <cell r="A69" t="str">
            <v>PIERRE BENITE-</v>
          </cell>
        </row>
        <row r="70">
          <cell r="A70" t="str">
            <v>POITIERS-MIGNE AUXANCES</v>
          </cell>
        </row>
        <row r="71">
          <cell r="A71" t="str">
            <v>QUIMPER-ERGUE GABERIC</v>
          </cell>
        </row>
        <row r="72">
          <cell r="A72" t="str">
            <v>REIMS-</v>
          </cell>
        </row>
        <row r="73">
          <cell r="A73" t="str">
            <v>RENNES-SAINT-JACQUES DE LA LANDE</v>
          </cell>
        </row>
        <row r="74">
          <cell r="A74" t="str">
            <v>ROCHEFORT-ROCHEFORT SUR MER</v>
          </cell>
        </row>
        <row r="75">
          <cell r="A75" t="str">
            <v>RODEZ-LA PRIMAUBE</v>
          </cell>
        </row>
        <row r="76">
          <cell r="A76" t="str">
            <v>ROISSY HUB INTER-ROISSY CDG</v>
          </cell>
        </row>
        <row r="77">
          <cell r="A77" t="str">
            <v>ROUEN -ST ETIENNE DU ROUVRAY</v>
          </cell>
        </row>
        <row r="78">
          <cell r="A78" t="str">
            <v>SISTERON-</v>
          </cell>
        </row>
        <row r="79">
          <cell r="A79" t="str">
            <v>ST BRIEUC-LANGUEUX</v>
          </cell>
        </row>
        <row r="80">
          <cell r="A80" t="str">
            <v>ST ETIENNE-ROCHE LA MOLIERE</v>
          </cell>
        </row>
        <row r="81">
          <cell r="A81" t="str">
            <v>ST NAZAIRE-</v>
          </cell>
        </row>
        <row r="82">
          <cell r="A82" t="str">
            <v>ST QUENTIN-ST QUENTIN FALLAVIER</v>
          </cell>
        </row>
        <row r="83">
          <cell r="A83" t="str">
            <v>STRASBOURG-GEISPOLSHEIM GARE</v>
          </cell>
        </row>
        <row r="84">
          <cell r="A84" t="str">
            <v>TARBES-SEMEAC</v>
          </cell>
        </row>
        <row r="85">
          <cell r="A85" t="str">
            <v>TOULON-LA FARLEDE</v>
          </cell>
        </row>
        <row r="86">
          <cell r="A86" t="str">
            <v>TOULOUSE-BLAGNAC</v>
          </cell>
        </row>
        <row r="87">
          <cell r="A87" t="str">
            <v>TOURS-ROCHECORBON</v>
          </cell>
        </row>
        <row r="88">
          <cell r="A88" t="str">
            <v>TREMBLAY-TREMBLAY-EN-France</v>
          </cell>
        </row>
        <row r="89">
          <cell r="A89" t="str">
            <v>TROYES-</v>
          </cell>
        </row>
        <row r="90">
          <cell r="A90" t="str">
            <v>USSEL-</v>
          </cell>
        </row>
        <row r="91">
          <cell r="A91" t="str">
            <v>VALENCE-PORTES LES VALENCE</v>
          </cell>
        </row>
        <row r="92">
          <cell r="A92" t="str">
            <v>VANNES-</v>
          </cell>
        </row>
        <row r="93">
          <cell r="A93" t="str">
            <v>VESOUL-</v>
          </cell>
        </row>
        <row r="94">
          <cell r="A94" t="str">
            <v>WISSOUS-</v>
          </cell>
        </row>
      </sheetData>
      <sheetData sheetId="7"/>
      <sheetData sheetId="8">
        <row r="3">
          <cell r="A3" t="str">
            <v>SITE TNT</v>
          </cell>
          <cell r="B3" t="str">
            <v>Centres ou Dépôts</v>
          </cell>
          <cell r="C3" t="str">
            <v>Adresse de facturation</v>
          </cell>
          <cell r="D3" t="str">
            <v>Agences Chimirec</v>
          </cell>
          <cell r="E3" t="str">
            <v>Contact sur site</v>
          </cell>
          <cell r="F3" t="str">
            <v>Date de validité</v>
          </cell>
          <cell r="G3" t="str">
            <v>Numéro de commande</v>
          </cell>
          <cell r="H3" t="str">
            <v>Adresse</v>
          </cell>
          <cell r="I3" t="str">
            <v>Ville</v>
          </cell>
          <cell r="J3" t="str">
            <v>CP</v>
          </cell>
          <cell r="K3" t="str">
            <v>Tél. site</v>
          </cell>
          <cell r="L3" t="str">
            <v>Nombre de location( 1 bac + 2 tonnelets )</v>
          </cell>
        </row>
        <row r="4">
          <cell r="A4" t="str">
            <v>AGEN-LE PASSAGE</v>
          </cell>
          <cell r="B4" t="str">
            <v>Dépôt</v>
          </cell>
          <cell r="C4" t="str">
            <v>FedEx Express FR54 avenue Leclerc69354 Lyon cedex</v>
          </cell>
          <cell r="D4" t="str">
            <v>CHIMIREC DARGELOS</v>
          </cell>
          <cell r="E4" t="str">
            <v xml:space="preserve">François FARROW </v>
          </cell>
          <cell r="F4">
            <v>43830</v>
          </cell>
          <cell r="G4">
            <v>8003959405</v>
          </cell>
          <cell r="H4" t="str">
            <v>Avenue du Bruilhois ZI Le Treil</v>
          </cell>
          <cell r="I4" t="str">
            <v>LE PASSAGE</v>
          </cell>
          <cell r="J4">
            <v>47520</v>
          </cell>
          <cell r="K4" t="str">
            <v>05 53 47 67 10</v>
          </cell>
          <cell r="L4">
            <v>1</v>
          </cell>
        </row>
        <row r="5">
          <cell r="A5" t="str">
            <v>AJACCIO-SARROLA CARCOPINO</v>
          </cell>
          <cell r="B5" t="str">
            <v>Dépôt</v>
          </cell>
          <cell r="C5" t="str">
            <v>FedEx Express FR54 avenue Leclerc69354 Lyon cedex</v>
          </cell>
          <cell r="D5" t="str">
            <v>APROCHIM CORSE</v>
          </cell>
          <cell r="E5" t="str">
            <v>Jean-Noël QUESTANA</v>
          </cell>
          <cell r="F5">
            <v>43830</v>
          </cell>
          <cell r="G5">
            <v>8003959385</v>
          </cell>
          <cell r="H5" t="str">
            <v>zi de Caldaniccia  22 lot pernicaggio - 20167 Sarrola Carcopino</v>
          </cell>
          <cell r="I5" t="str">
            <v>SARROLA CARCOPINO</v>
          </cell>
          <cell r="J5">
            <v>20167</v>
          </cell>
          <cell r="K5" t="str">
            <v>04 95 20 65 04</v>
          </cell>
          <cell r="L5">
            <v>1</v>
          </cell>
        </row>
        <row r="6">
          <cell r="A6" t="str">
            <v>ALFORTVILLE-</v>
          </cell>
          <cell r="B6" t="str">
            <v>Centre</v>
          </cell>
          <cell r="C6" t="str">
            <v>FedEx Express FR54 avenue Leclerc69354 Lyon cedex</v>
          </cell>
          <cell r="D6" t="str">
            <v>CHIMIREC DUGNY</v>
          </cell>
          <cell r="E6" t="str">
            <v>Benoit pellerin / Sylvia Lemaitre</v>
          </cell>
          <cell r="F6">
            <v>43830</v>
          </cell>
          <cell r="G6">
            <v>8003954615</v>
          </cell>
          <cell r="H6" t="str">
            <v>13 allée Jean-Baptiste PreuxP.A. du Val de Seine</v>
          </cell>
          <cell r="I6" t="str">
            <v>ALFORTVILLE</v>
          </cell>
          <cell r="J6" t="str">
            <v>94140</v>
          </cell>
          <cell r="K6" t="str">
            <v>01 43 53 85 00</v>
          </cell>
          <cell r="L6">
            <v>1</v>
          </cell>
        </row>
        <row r="7">
          <cell r="A7" t="str">
            <v>AMIENS-</v>
          </cell>
          <cell r="B7" t="str">
            <v>Dépôt</v>
          </cell>
          <cell r="C7" t="str">
            <v>FedEx Express FR54 avenue Leclerc69354 Lyon cedex</v>
          </cell>
          <cell r="D7" t="str">
            <v>CHIMIREC VALRECOISE</v>
          </cell>
          <cell r="E7" t="str">
            <v xml:space="preserve">Quentin  DESMARET </v>
          </cell>
          <cell r="F7">
            <v>43830</v>
          </cell>
          <cell r="G7">
            <v>8003959400</v>
          </cell>
          <cell r="H7" t="str">
            <v>57 rue Roger DumoulinEspace Industriel Nord</v>
          </cell>
          <cell r="I7" t="str">
            <v>AMIENS</v>
          </cell>
          <cell r="J7" t="str">
            <v>80000</v>
          </cell>
          <cell r="K7" t="str">
            <v>03 22 54 40 40</v>
          </cell>
          <cell r="L7">
            <v>1</v>
          </cell>
        </row>
        <row r="8">
          <cell r="A8" t="str">
            <v>AMIENS-litige</v>
          </cell>
          <cell r="B8" t="str">
            <v>Dépôt</v>
          </cell>
          <cell r="C8" t="str">
            <v>FedEx Express FR54 avenue Leclerc69354 Lyon cedex</v>
          </cell>
          <cell r="D8" t="str">
            <v>CHIMIREC VALRECOISE</v>
          </cell>
          <cell r="E8" t="str">
            <v xml:space="preserve">Quentin  DESMARET </v>
          </cell>
          <cell r="F8">
            <v>43830</v>
          </cell>
          <cell r="G8">
            <v>8003959400</v>
          </cell>
          <cell r="H8" t="str">
            <v>57 rue Roger DumoulinEspace Industriel Nord</v>
          </cell>
          <cell r="I8" t="str">
            <v>AMIENS</v>
          </cell>
          <cell r="J8" t="str">
            <v>80000</v>
          </cell>
          <cell r="K8" t="str">
            <v>03 22 54 40 40</v>
          </cell>
          <cell r="L8">
            <v>1</v>
          </cell>
        </row>
        <row r="9">
          <cell r="A9" t="str">
            <v>ANCERVILLE-</v>
          </cell>
          <cell r="B9" t="str">
            <v>Dépôt</v>
          </cell>
          <cell r="C9" t="str">
            <v>FedEx Express FR54 avenue Leclerc69354 Lyon cedex</v>
          </cell>
          <cell r="D9" t="str">
            <v>CHIMIREC EST</v>
          </cell>
          <cell r="E9" t="str">
            <v xml:space="preserve">Véronique  KORMAN </v>
          </cell>
          <cell r="F9">
            <v>43830</v>
          </cell>
          <cell r="G9">
            <v>8003959402</v>
          </cell>
          <cell r="H9" t="str">
            <v>Zone Artisanale de la Tannerie</v>
          </cell>
          <cell r="I9" t="str">
            <v>ANCERVILLE</v>
          </cell>
          <cell r="J9" t="str">
            <v>55170</v>
          </cell>
          <cell r="K9" t="str">
            <v>03 29 75 21 75</v>
          </cell>
          <cell r="L9">
            <v>1</v>
          </cell>
        </row>
        <row r="10">
          <cell r="A10" t="str">
            <v>ANGERS-ST-SYLVAIN D'ANJOU</v>
          </cell>
          <cell r="B10" t="str">
            <v>Dépôt</v>
          </cell>
          <cell r="C10" t="str">
            <v>FedEx Express FR54 avenue Leclerc69354 Lyon cedex</v>
          </cell>
          <cell r="D10" t="str">
            <v>CHIMIREC JAVENE</v>
          </cell>
          <cell r="E10" t="str">
            <v xml:space="preserve">Romuald DESVALLOIS </v>
          </cell>
          <cell r="F10">
            <v>43830</v>
          </cell>
          <cell r="G10">
            <v>8003959406</v>
          </cell>
          <cell r="H10" t="str">
            <v>Z.A.C. du Bon Puits</v>
          </cell>
          <cell r="I10" t="str">
            <v>ST-SYLVAIN D'ANJOU</v>
          </cell>
          <cell r="J10" t="str">
            <v>49480</v>
          </cell>
          <cell r="K10" t="str">
            <v>02 41 21 17 00</v>
          </cell>
          <cell r="L10">
            <v>1</v>
          </cell>
        </row>
        <row r="11">
          <cell r="A11" t="str">
            <v>ANGOULEME-CHAMPNIERS</v>
          </cell>
          <cell r="B11" t="str">
            <v>Dépôt</v>
          </cell>
          <cell r="C11" t="str">
            <v>FedEx Express FR54 avenue Leclerc69354 Lyon cedex</v>
          </cell>
          <cell r="D11" t="str">
            <v>CHIMIREC DELVERT</v>
          </cell>
          <cell r="E11" t="str">
            <v>Yannick Vidaud</v>
          </cell>
          <cell r="F11">
            <v>43830</v>
          </cell>
          <cell r="G11">
            <v>8003959404</v>
          </cell>
          <cell r="H11" t="str">
            <v>Rue de l'Arêtier</v>
          </cell>
          <cell r="I11" t="str">
            <v>CHAMPNIERS</v>
          </cell>
          <cell r="J11" t="str">
            <v>16430</v>
          </cell>
          <cell r="K11" t="str">
            <v>05 45 69 29 85</v>
          </cell>
          <cell r="L11">
            <v>1</v>
          </cell>
        </row>
        <row r="12">
          <cell r="A12" t="str">
            <v>ANNECY-ALLONZIER la CAILLE</v>
          </cell>
          <cell r="B12" t="str">
            <v>Centre</v>
          </cell>
          <cell r="C12" t="str">
            <v>FedEx Express FR54 avenue Leclerc69354 Lyon cedex</v>
          </cell>
          <cell r="D12" t="str">
            <v>CHIMIREC CENTRE EST</v>
          </cell>
          <cell r="E12" t="str">
            <v xml:space="preserve">David  PERILLAT </v>
          </cell>
          <cell r="F12">
            <v>43830</v>
          </cell>
          <cell r="G12">
            <v>8003959384</v>
          </cell>
          <cell r="H12" t="str">
            <v>230 avenue des MaraisP.A.E. la Caille</v>
          </cell>
          <cell r="I12" t="str">
            <v>ALLONZIER la CAILLE</v>
          </cell>
          <cell r="J12" t="str">
            <v>74350</v>
          </cell>
          <cell r="K12" t="str">
            <v>04 50 46 83 61</v>
          </cell>
          <cell r="L12">
            <v>1</v>
          </cell>
        </row>
        <row r="13">
          <cell r="A13" t="str">
            <v>ARRAS-FRESNES LES MONTAUBAN</v>
          </cell>
          <cell r="B13" t="str">
            <v>Dépôt</v>
          </cell>
          <cell r="C13" t="str">
            <v>FedEx Express FR54 avenue Leclerc69354 Lyon cedex</v>
          </cell>
          <cell r="D13" t="str">
            <v>CHIMIREC NOREC</v>
          </cell>
          <cell r="E13" t="str">
            <v xml:space="preserve">Franck  EROUART </v>
          </cell>
          <cell r="F13">
            <v>43830</v>
          </cell>
          <cell r="G13">
            <v>8003959403</v>
          </cell>
          <cell r="H13" t="str">
            <v>Route Nationale CinquanteZ.A. Légères</v>
          </cell>
          <cell r="I13" t="str">
            <v>FRESNES LES MONTAUBAN</v>
          </cell>
          <cell r="J13" t="str">
            <v>62490</v>
          </cell>
          <cell r="K13" t="str">
            <v>03 21 50 57 77</v>
          </cell>
          <cell r="L13">
            <v>1</v>
          </cell>
        </row>
        <row r="14">
          <cell r="A14" t="str">
            <v>AUCH-</v>
          </cell>
          <cell r="B14" t="str">
            <v>Dépôt</v>
          </cell>
          <cell r="C14" t="str">
            <v>FedEx Express FR54 avenue Leclerc69354 Lyon cedex</v>
          </cell>
          <cell r="D14" t="str">
            <v>CHIMIREC DARGELOS</v>
          </cell>
          <cell r="E14" t="str">
            <v xml:space="preserve">Sylviane FITAU </v>
          </cell>
          <cell r="F14">
            <v>43830</v>
          </cell>
          <cell r="G14">
            <v>8003959405</v>
          </cell>
          <cell r="H14" t="str">
            <v>19 rue Frédéric Garcia LorcaZI de l'hippodrome</v>
          </cell>
          <cell r="I14" t="str">
            <v>AUCH</v>
          </cell>
          <cell r="J14" t="str">
            <v>32000</v>
          </cell>
          <cell r="K14" t="str">
            <v>05 62 63 51 14</v>
          </cell>
          <cell r="L14">
            <v>1</v>
          </cell>
        </row>
        <row r="15">
          <cell r="A15" t="str">
            <v>AURILLAC-ARPAJON SUR CERE</v>
          </cell>
          <cell r="B15" t="str">
            <v>Dépôt</v>
          </cell>
          <cell r="C15" t="str">
            <v>FedEx Express FR54 avenue Leclerc69354 Lyon cedex</v>
          </cell>
          <cell r="D15" t="str">
            <v>CHIMIREC MASSIF CENTRAL</v>
          </cell>
          <cell r="E15" t="str">
            <v>Bruno  CARLI</v>
          </cell>
          <cell r="F15">
            <v>43830</v>
          </cell>
          <cell r="G15">
            <v>8003959386</v>
          </cell>
          <cell r="H15" t="str">
            <v>Zone Artisanale de MamouLot 5</v>
          </cell>
          <cell r="I15" t="str">
            <v>ARPAJON SUR CERE</v>
          </cell>
          <cell r="J15" t="str">
            <v>15130</v>
          </cell>
          <cell r="K15" t="str">
            <v>04 71 64 90 01</v>
          </cell>
          <cell r="L15">
            <v>1</v>
          </cell>
        </row>
        <row r="16">
          <cell r="A16" t="str">
            <v>AVIGNON-SORGUES</v>
          </cell>
          <cell r="B16" t="str">
            <v>Centre</v>
          </cell>
          <cell r="C16" t="str">
            <v>FedEx Express FR54 avenue Leclerc69354 Lyon cedex</v>
          </cell>
          <cell r="D16" t="str">
            <v>CHIMIREC SOCODELI BEAUCAIRE</v>
          </cell>
          <cell r="E16" t="str">
            <v xml:space="preserve">Vincent  BERLET </v>
          </cell>
          <cell r="F16">
            <v>43830</v>
          </cell>
          <cell r="G16">
            <v>8003959385</v>
          </cell>
          <cell r="H16" t="str">
            <v>220 parc d'activités du Pont de la TrailleRoute de Vedène</v>
          </cell>
          <cell r="I16" t="str">
            <v>SORGUES</v>
          </cell>
          <cell r="J16">
            <v>84700</v>
          </cell>
          <cell r="K16" t="str">
            <v>04 90 39 92 00</v>
          </cell>
          <cell r="L16">
            <v>1</v>
          </cell>
        </row>
        <row r="17">
          <cell r="A17" t="str">
            <v>BASTIA-BORGO</v>
          </cell>
          <cell r="B17" t="str">
            <v>Dépôt</v>
          </cell>
          <cell r="C17" t="str">
            <v>FedEx Express FR54 avenue Leclerc69354 Lyon cedex</v>
          </cell>
          <cell r="D17" t="str">
            <v>APROCHIM CORSE</v>
          </cell>
          <cell r="E17" t="str">
            <v>Jean Marc ARRIGHI</v>
          </cell>
          <cell r="F17">
            <v>43830</v>
          </cell>
          <cell r="G17">
            <v>8003959385</v>
          </cell>
          <cell r="H17" t="str">
            <v>Lieu dit Zacaraccia</v>
          </cell>
          <cell r="I17" t="str">
            <v>BORGO</v>
          </cell>
          <cell r="J17" t="str">
            <v>20290</v>
          </cell>
          <cell r="K17" t="str">
            <v>04 95 36 02 77</v>
          </cell>
          <cell r="L17">
            <v>1</v>
          </cell>
        </row>
        <row r="18">
          <cell r="A18" t="str">
            <v>BAYONNE-MOUGUERRE</v>
          </cell>
          <cell r="B18" t="str">
            <v>Dépôt</v>
          </cell>
          <cell r="C18" t="str">
            <v>FedEx Express FR54 avenue Leclerc69354 Lyon cedex</v>
          </cell>
          <cell r="D18" t="str">
            <v>CHIMIREC DARGELOS</v>
          </cell>
          <cell r="E18" t="str">
            <v>Jean-Denis LAFITTE</v>
          </cell>
          <cell r="F18">
            <v>43830</v>
          </cell>
          <cell r="G18">
            <v>8003959405</v>
          </cell>
          <cell r="H18" t="str">
            <v>Centre Européen de Fret5A avenue de BordaberriBP 70006</v>
          </cell>
          <cell r="I18" t="str">
            <v>MOUGUERRE</v>
          </cell>
          <cell r="J18" t="str">
            <v>64990</v>
          </cell>
          <cell r="K18" t="str">
            <v>05 59 50 03 96</v>
          </cell>
          <cell r="L18">
            <v>1</v>
          </cell>
        </row>
        <row r="19">
          <cell r="A19" t="str">
            <v>BESANCON-MISEREY SALINES</v>
          </cell>
          <cell r="B19" t="str">
            <v>Dépôt</v>
          </cell>
          <cell r="C19" t="str">
            <v>FedEx Express FR54 avenue Leclerc69354 Lyon cedex</v>
          </cell>
          <cell r="D19" t="str">
            <v>CHIMIREC CENTRE EST</v>
          </cell>
          <cell r="E19" t="str">
            <v>Sylvain  HENRY</v>
          </cell>
          <cell r="F19">
            <v>43830</v>
          </cell>
          <cell r="G19">
            <v>8003959384</v>
          </cell>
          <cell r="H19" t="str">
            <v>Rue Ariane II - Z.A.C. de l'échangeur Valentin</v>
          </cell>
          <cell r="I19" t="str">
            <v>MISEREY SALINES</v>
          </cell>
          <cell r="J19" t="str">
            <v>25480</v>
          </cell>
          <cell r="K19" t="str">
            <v>03 81 47 46 66</v>
          </cell>
          <cell r="L19">
            <v>2</v>
          </cell>
        </row>
        <row r="20">
          <cell r="A20" t="str">
            <v>BLOIS-</v>
          </cell>
          <cell r="B20" t="str">
            <v>Dépôt</v>
          </cell>
          <cell r="C20" t="str">
            <v>FedEx Express FR54 avenue Leclerc69354 Lyon cedex</v>
          </cell>
          <cell r="D20" t="str">
            <v>CHIMIREC DELVERT</v>
          </cell>
          <cell r="E20" t="str">
            <v xml:space="preserve">Rachid ROUBEHIE </v>
          </cell>
          <cell r="F20">
            <v>43830</v>
          </cell>
          <cell r="G20">
            <v>8003959404</v>
          </cell>
          <cell r="H20" t="str">
            <v>133 avenue de Vendôme</v>
          </cell>
          <cell r="I20" t="str">
            <v>BLOIS</v>
          </cell>
          <cell r="J20">
            <v>41007</v>
          </cell>
          <cell r="K20" t="str">
            <v>02 54 56 12 00</v>
          </cell>
          <cell r="L20">
            <v>1</v>
          </cell>
        </row>
        <row r="21">
          <cell r="A21" t="str">
            <v>BORDEAUX-MERIGNAC</v>
          </cell>
          <cell r="B21" t="str">
            <v>Centre</v>
          </cell>
          <cell r="C21" t="str">
            <v>FedEx Express FR54 avenue Leclerc69354 Lyon cedex</v>
          </cell>
          <cell r="D21" t="str">
            <v>CHIMIREC DARGELOS</v>
          </cell>
          <cell r="E21" t="str">
            <v>Jack CARDON</v>
          </cell>
          <cell r="F21">
            <v>43830</v>
          </cell>
          <cell r="G21">
            <v>8003959405</v>
          </cell>
          <cell r="H21" t="str">
            <v>Avenue Camille FlammarionZone de fret Est de l'Aéroport BP 20298</v>
          </cell>
          <cell r="I21" t="str">
            <v>MERIGNAC CEDEX</v>
          </cell>
          <cell r="J21" t="str">
            <v>33697</v>
          </cell>
          <cell r="K21" t="str">
            <v>05 57 53 03 0305 57 53 03 04</v>
          </cell>
          <cell r="L21">
            <v>2</v>
          </cell>
        </row>
        <row r="22">
          <cell r="A22" t="str">
            <v>BOURGES-LA CHAPELLE ST URSIN</v>
          </cell>
          <cell r="B22" t="str">
            <v>Dépôt</v>
          </cell>
          <cell r="C22" t="str">
            <v>FedEx Express FR54 avenue Leclerc69354 Lyon cedex</v>
          </cell>
          <cell r="D22" t="str">
            <v>CHIMIREC DELVERT</v>
          </cell>
          <cell r="E22" t="str">
            <v>Alan BONIN</v>
          </cell>
          <cell r="F22">
            <v>43830</v>
          </cell>
          <cell r="G22">
            <v>8003959404</v>
          </cell>
          <cell r="H22" t="str">
            <v>ZAC du César - Le subdray</v>
          </cell>
          <cell r="I22" t="str">
            <v>LA CHAPELLE ST URSIN</v>
          </cell>
          <cell r="J22" t="str">
            <v>18170</v>
          </cell>
          <cell r="K22" t="str">
            <v>02 48 48 18 60</v>
          </cell>
          <cell r="L22">
            <v>1</v>
          </cell>
        </row>
        <row r="23">
          <cell r="A23" t="str">
            <v>BREST-GUIPAVAS</v>
          </cell>
          <cell r="B23" t="str">
            <v>Dépôt</v>
          </cell>
          <cell r="C23" t="str">
            <v>FedEx Express FR54 avenue Leclerc69354 Lyon cedex</v>
          </cell>
          <cell r="D23" t="str">
            <v>CHIMIREC JAVENE</v>
          </cell>
          <cell r="E23" t="str">
            <v xml:space="preserve">Ahmed EL KHLIFI </v>
          </cell>
          <cell r="F23">
            <v>43830</v>
          </cell>
          <cell r="G23">
            <v>8003959406</v>
          </cell>
          <cell r="H23" t="str">
            <v>Boulevard Michel BriandCOAT Jestin</v>
          </cell>
          <cell r="I23" t="str">
            <v>GUIPAVAS</v>
          </cell>
          <cell r="J23" t="str">
            <v>29490</v>
          </cell>
          <cell r="K23" t="str">
            <v>02 98 28 17 55</v>
          </cell>
          <cell r="L23">
            <v>1</v>
          </cell>
        </row>
        <row r="24">
          <cell r="A24" t="str">
            <v>BRIVE-</v>
          </cell>
          <cell r="B24" t="str">
            <v>Dépôt</v>
          </cell>
          <cell r="C24" t="str">
            <v>FedEx Express FR54 avenue Leclerc69354 Lyon cedex</v>
          </cell>
          <cell r="D24" t="str">
            <v>CHIMIREC DELVERT</v>
          </cell>
          <cell r="E24" t="str">
            <v>Christophe GOMEZ</v>
          </cell>
          <cell r="F24">
            <v>43830</v>
          </cell>
          <cell r="G24">
            <v>8003959404</v>
          </cell>
          <cell r="H24" t="str">
            <v>rue jules BouchetZI Cana ouest</v>
          </cell>
          <cell r="I24" t="str">
            <v>BRIVE</v>
          </cell>
          <cell r="J24" t="str">
            <v>19100</v>
          </cell>
          <cell r="K24" t="str">
            <v>05 55 87 61 7905 55 86 82 10</v>
          </cell>
          <cell r="L24">
            <v>1</v>
          </cell>
        </row>
        <row r="25">
          <cell r="A25" t="str">
            <v>CAEN -CORMELLES LE ROYAL</v>
          </cell>
          <cell r="B25" t="str">
            <v>Dépôt</v>
          </cell>
          <cell r="C25" t="str">
            <v>FedEx Express FR54 avenue Leclerc69354 Lyon cedex</v>
          </cell>
          <cell r="D25" t="str">
            <v>CHIMIREC JAVENE</v>
          </cell>
          <cell r="E25" t="str">
            <v xml:space="preserve">David Lagoude </v>
          </cell>
          <cell r="F25">
            <v>43830</v>
          </cell>
          <cell r="G25">
            <v>8003959406</v>
          </cell>
          <cell r="H25" t="str">
            <v>rue des Frères LumièreZI de Mondeville Sud</v>
          </cell>
          <cell r="I25" t="str">
            <v>CORMELLES LE ROYAL</v>
          </cell>
          <cell r="J25">
            <v>14123</v>
          </cell>
          <cell r="K25" t="str">
            <v>02 31 23 42 00</v>
          </cell>
          <cell r="L25">
            <v>1</v>
          </cell>
        </row>
        <row r="26">
          <cell r="A26" t="str">
            <v>CHALON SUR SAONE-SAINT MARCEL</v>
          </cell>
          <cell r="B26" t="str">
            <v>Centre</v>
          </cell>
          <cell r="C26" t="str">
            <v>FedEx Express FR54 avenue Leclerc69354 Lyon cedex</v>
          </cell>
          <cell r="D26" t="str">
            <v>CHIMIREC CENTRE EST</v>
          </cell>
          <cell r="E26" t="str">
            <v xml:space="preserve">Ludovic ONATES </v>
          </cell>
          <cell r="F26">
            <v>43830</v>
          </cell>
          <cell r="G26">
            <v>8003959384</v>
          </cell>
          <cell r="H26" t="str">
            <v>2 rue Joseph CugnotParc d'activité des Bords de Saône II</v>
          </cell>
          <cell r="I26" t="str">
            <v>SAINT MARCEL</v>
          </cell>
          <cell r="J26" t="str">
            <v>71380</v>
          </cell>
          <cell r="K26" t="str">
            <v>03 85 90 84 84</v>
          </cell>
          <cell r="L26">
            <v>2</v>
          </cell>
        </row>
        <row r="27">
          <cell r="A27" t="str">
            <v>CHAMBERY-LA MOTTE SERVOLEX</v>
          </cell>
          <cell r="B27" t="str">
            <v>Dépôt</v>
          </cell>
          <cell r="C27" t="str">
            <v>FedEx Express FR54 avenue Leclerc69354 Lyon cedex</v>
          </cell>
          <cell r="D27" t="str">
            <v>CHIMIREC CENTRE EST</v>
          </cell>
          <cell r="E27" t="str">
            <v xml:space="preserve">Dominique MARTINEAU </v>
          </cell>
          <cell r="F27">
            <v>43830</v>
          </cell>
          <cell r="G27">
            <v>8003959384</v>
          </cell>
          <cell r="H27" t="str">
            <v>261 rue des ChampagnesZA de Bissy</v>
          </cell>
          <cell r="I27" t="str">
            <v>LA MOTTE SERVOLEX</v>
          </cell>
          <cell r="J27" t="str">
            <v>73290</v>
          </cell>
          <cell r="K27" t="str">
            <v>04 79 25 18 81</v>
          </cell>
          <cell r="L27">
            <v>1</v>
          </cell>
        </row>
        <row r="28">
          <cell r="A28" t="str">
            <v>CHARLEVILLE MEZIERES-PRIX les MEZIERES</v>
          </cell>
          <cell r="B28" t="str">
            <v>Dépôt</v>
          </cell>
          <cell r="C28" t="str">
            <v>FedEx Express FR54 avenue Leclerc69354 Lyon cedex</v>
          </cell>
          <cell r="D28" t="str">
            <v>CHIMIREC VALRECOISE</v>
          </cell>
          <cell r="E28" t="str">
            <v xml:space="preserve">Nathalie HUART </v>
          </cell>
          <cell r="F28">
            <v>43830</v>
          </cell>
          <cell r="G28">
            <v>8003959400</v>
          </cell>
          <cell r="H28" t="str">
            <v>8 rue de la Poterie</v>
          </cell>
          <cell r="I28" t="str">
            <v>PRIX les MEZIERES</v>
          </cell>
          <cell r="J28" t="str">
            <v>08000</v>
          </cell>
          <cell r="K28" t="str">
            <v>03 24 42 02 02</v>
          </cell>
          <cell r="L28">
            <v>1</v>
          </cell>
        </row>
        <row r="29">
          <cell r="A29" t="str">
            <v>CHARTRES-GELAINVILLE</v>
          </cell>
          <cell r="B29" t="str">
            <v>Dépôt</v>
          </cell>
          <cell r="C29" t="str">
            <v>FedEx Express FR54 avenue Leclerc69354 Lyon cedex</v>
          </cell>
          <cell r="D29" t="str">
            <v>CHIMIREC DUGNY</v>
          </cell>
          <cell r="E29" t="str">
            <v xml:space="preserve">Bertrand BOUTEILLER </v>
          </cell>
          <cell r="F29">
            <v>43830</v>
          </cell>
          <cell r="G29">
            <v>8003954615</v>
          </cell>
          <cell r="H29" t="str">
            <v>Rue Gustave Eiffel</v>
          </cell>
          <cell r="I29" t="str">
            <v>GELAINVILLE</v>
          </cell>
          <cell r="J29" t="str">
            <v>28630</v>
          </cell>
          <cell r="K29" t="str">
            <v>02 37 30 92 03</v>
          </cell>
          <cell r="L29">
            <v>2</v>
          </cell>
        </row>
        <row r="30">
          <cell r="A30" t="str">
            <v>CHÂTEAU GAILLARD-</v>
          </cell>
          <cell r="B30" t="str">
            <v>Dépôt</v>
          </cell>
          <cell r="C30" t="str">
            <v>FedEx Express FR54 avenue Leclerc69354 Lyon cedex</v>
          </cell>
          <cell r="D30" t="str">
            <v>CHIMIREC CENTRE EST</v>
          </cell>
          <cell r="E30" t="str">
            <v xml:space="preserve"> Martial BINET</v>
          </cell>
          <cell r="F30">
            <v>43830</v>
          </cell>
          <cell r="G30">
            <v>8003959384</v>
          </cell>
          <cell r="H30" t="str">
            <v>Rue PasteurZ.I. Château Gaillard</v>
          </cell>
          <cell r="I30" t="str">
            <v>CHATEAU-GAILLARD</v>
          </cell>
          <cell r="J30" t="str">
            <v>1500</v>
          </cell>
          <cell r="K30" t="str">
            <v>04 74 34 51 58</v>
          </cell>
          <cell r="L30">
            <v>1</v>
          </cell>
        </row>
        <row r="31">
          <cell r="A31" t="str">
            <v>CHATEAUROUX-DEOLS</v>
          </cell>
          <cell r="B31" t="str">
            <v>Dépôt</v>
          </cell>
          <cell r="C31" t="str">
            <v>FedEx Express FR54 avenue Leclerc69354 Lyon cedex</v>
          </cell>
          <cell r="D31" t="str">
            <v>CHIMIREC DELVERT</v>
          </cell>
          <cell r="E31" t="str">
            <v xml:space="preserve">Anthony TAIDONEKHONG </v>
          </cell>
          <cell r="F31">
            <v>43830</v>
          </cell>
          <cell r="G31">
            <v>8003959404</v>
          </cell>
          <cell r="H31" t="str">
            <v>Bat 620,ZI AéroportuaireBordure RN 20</v>
          </cell>
          <cell r="I31" t="str">
            <v>DEOLS</v>
          </cell>
          <cell r="J31" t="str">
            <v>36130</v>
          </cell>
          <cell r="K31" t="str">
            <v>02 54 07 07 26</v>
          </cell>
          <cell r="L31">
            <v>1</v>
          </cell>
        </row>
        <row r="32">
          <cell r="A32" t="str">
            <v>CHOLET-</v>
          </cell>
          <cell r="B32" t="str">
            <v>Dépôt</v>
          </cell>
          <cell r="C32" t="str">
            <v>FedEx Express FR54 avenue Leclerc69354 Lyon cedex</v>
          </cell>
          <cell r="D32" t="str">
            <v>CHIMIREC JAVENE</v>
          </cell>
          <cell r="E32" t="str">
            <v>Romuald DESVALLOIS</v>
          </cell>
          <cell r="F32">
            <v>43830</v>
          </cell>
          <cell r="G32">
            <v>8003959406</v>
          </cell>
          <cell r="H32" t="str">
            <v>Zone IndustriellBld Gustave Ferié</v>
          </cell>
          <cell r="I32" t="str">
            <v>CHOLET</v>
          </cell>
          <cell r="J32" t="str">
            <v>49300</v>
          </cell>
          <cell r="K32" t="str">
            <v>02 41 56 85 20</v>
          </cell>
          <cell r="L32">
            <v>1</v>
          </cell>
        </row>
        <row r="33">
          <cell r="A33" t="str">
            <v>CLERMONT FERRAND-GERZAT</v>
          </cell>
          <cell r="B33" t="str">
            <v>Centre</v>
          </cell>
          <cell r="C33" t="str">
            <v>FedEx Express FR54 avenue Leclerc69354 Lyon cedex</v>
          </cell>
          <cell r="D33" t="str">
            <v>CHIMIREC MASSIF CENTRAL</v>
          </cell>
          <cell r="E33" t="str">
            <v xml:space="preserve">Eulogio RODRIGUEZ </v>
          </cell>
          <cell r="F33">
            <v>43830</v>
          </cell>
          <cell r="G33">
            <v>8003959386</v>
          </cell>
          <cell r="H33" t="str">
            <v>Zone Industrielle SudRue A.M. Ampère</v>
          </cell>
          <cell r="I33" t="str">
            <v>GERZAT</v>
          </cell>
          <cell r="J33" t="str">
            <v>63360</v>
          </cell>
          <cell r="K33" t="str">
            <v>04 73 23 24 00</v>
          </cell>
          <cell r="L33">
            <v>1</v>
          </cell>
        </row>
        <row r="34">
          <cell r="A34" t="str">
            <v>COMPIEGNE-LE MEUX</v>
          </cell>
          <cell r="B34" t="str">
            <v>Centre</v>
          </cell>
          <cell r="C34" t="str">
            <v>FedEx Express FR54 avenue Leclerc69354 Lyon cedex</v>
          </cell>
          <cell r="D34" t="str">
            <v>CHIMIREC VALRECOISE</v>
          </cell>
          <cell r="E34" t="str">
            <v>Joris  BAUTAIN</v>
          </cell>
          <cell r="F34">
            <v>43830</v>
          </cell>
          <cell r="G34">
            <v>8003959400</v>
          </cell>
          <cell r="H34" t="str">
            <v>Rue du Buisson du RoiZone Industrielle</v>
          </cell>
          <cell r="I34" t="str">
            <v>LE MEUX</v>
          </cell>
          <cell r="J34" t="str">
            <v>60880</v>
          </cell>
          <cell r="K34" t="str">
            <v>03 44 91 41 41</v>
          </cell>
          <cell r="L34">
            <v>2</v>
          </cell>
        </row>
        <row r="35">
          <cell r="A35" t="str">
            <v>CRETEIL-INTER</v>
          </cell>
          <cell r="B35" t="str">
            <v>Centre</v>
          </cell>
          <cell r="C35" t="str">
            <v>FedEx Express FR54 Avenue Leclerc69354 Lyon Cedex</v>
          </cell>
          <cell r="D35" t="str">
            <v>CHIMIREC DUGNY</v>
          </cell>
          <cell r="E35" t="str">
            <v>Alain PRINCÉ</v>
          </cell>
          <cell r="F35">
            <v>43830</v>
          </cell>
          <cell r="G35">
            <v>8003959401</v>
          </cell>
          <cell r="H35" t="str">
            <v>Zone artisanale des grand marais 20-22 chemin des marais</v>
          </cell>
          <cell r="I35" t="str">
            <v>Creteil</v>
          </cell>
          <cell r="J35">
            <v>94000</v>
          </cell>
          <cell r="K35" t="str">
            <v>01 48 14 48 14</v>
          </cell>
          <cell r="L35">
            <v>1</v>
          </cell>
        </row>
        <row r="36">
          <cell r="A36" t="str">
            <v>DIJON-</v>
          </cell>
          <cell r="B36" t="str">
            <v>Dépôt</v>
          </cell>
          <cell r="C36" t="str">
            <v>FedEx Express FR54 avenue Leclerc69354 Lyon cedex</v>
          </cell>
          <cell r="D36" t="str">
            <v>CHIMIREC CENTRE EST</v>
          </cell>
          <cell r="E36" t="str">
            <v>Philippe  BURTY</v>
          </cell>
          <cell r="F36">
            <v>43830</v>
          </cell>
          <cell r="G36">
            <v>8003959384</v>
          </cell>
          <cell r="H36" t="str">
            <v>7 rue de la Breuchillière</v>
          </cell>
          <cell r="I36" t="str">
            <v>dijon</v>
          </cell>
          <cell r="J36">
            <v>21000</v>
          </cell>
          <cell r="K36" t="str">
            <v>03 80 78 91 91</v>
          </cell>
          <cell r="L36">
            <v>1</v>
          </cell>
        </row>
        <row r="37">
          <cell r="A37" t="str">
            <v>ELANCOURT-</v>
          </cell>
          <cell r="B37" t="str">
            <v>Centre</v>
          </cell>
          <cell r="C37" t="str">
            <v>FedEx Express FR54 avenue Leclerc69354 Lyon cedex</v>
          </cell>
          <cell r="D37" t="str">
            <v>CHIMIREC DUGNY</v>
          </cell>
          <cell r="E37" t="str">
            <v xml:space="preserve">Rabah AMARI </v>
          </cell>
          <cell r="F37">
            <v>43830</v>
          </cell>
          <cell r="G37">
            <v>8003954615</v>
          </cell>
          <cell r="H37" t="str">
            <v>14 rue du Maréchal De Lattre de TassignyZac de la Clef St Pierre</v>
          </cell>
          <cell r="I37" t="str">
            <v>ELANCOURT</v>
          </cell>
          <cell r="J37" t="str">
            <v>78370</v>
          </cell>
          <cell r="K37" t="str">
            <v>01.30.12.96.4001.30.12.96.46</v>
          </cell>
          <cell r="L37">
            <v>1</v>
          </cell>
        </row>
        <row r="38">
          <cell r="A38" t="str">
            <v>EVREUX-</v>
          </cell>
          <cell r="B38" t="str">
            <v>Dépôt</v>
          </cell>
          <cell r="C38" t="str">
            <v>FedEx Express FR54 avenue Leclerc69354 Lyon cedex</v>
          </cell>
          <cell r="D38" t="str">
            <v>CHIMIREC VALRECOISE</v>
          </cell>
          <cell r="E38" t="str">
            <v>Cedric Viguerard</v>
          </cell>
          <cell r="F38">
            <v>43830</v>
          </cell>
          <cell r="G38">
            <v>8003959400</v>
          </cell>
          <cell r="H38" t="str">
            <v>ZI n°2 de la madeleine1 rue Jacquard</v>
          </cell>
          <cell r="I38" t="str">
            <v>EVREUX</v>
          </cell>
          <cell r="J38" t="str">
            <v>27000</v>
          </cell>
          <cell r="K38" t="str">
            <v>02 32 23 27 08</v>
          </cell>
          <cell r="L38">
            <v>1</v>
          </cell>
        </row>
        <row r="39">
          <cell r="A39" t="str">
            <v>GARONOR INTER (GNO)-AULNAY SOUS BOIS</v>
          </cell>
          <cell r="B39" t="str">
            <v>Centre</v>
          </cell>
          <cell r="C39" t="str">
            <v>FedEx Express FR54 Avenue Leclerc69354 Lyon Cedex</v>
          </cell>
          <cell r="D39" t="str">
            <v>CHIMIREC DUGNY</v>
          </cell>
          <cell r="E39" t="str">
            <v>Alain PRINCE</v>
          </cell>
          <cell r="F39">
            <v>43830</v>
          </cell>
          <cell r="G39">
            <v>8003959401</v>
          </cell>
          <cell r="H39" t="str">
            <v>Garonor Ouest - Bat 25</v>
          </cell>
          <cell r="I39" t="str">
            <v>AULNAY SOUS BOIS</v>
          </cell>
          <cell r="J39" t="str">
            <v>93600</v>
          </cell>
          <cell r="K39" t="str">
            <v>01 48 14 44 1801 48 14 48 47</v>
          </cell>
          <cell r="L39">
            <v>1</v>
          </cell>
        </row>
        <row r="40">
          <cell r="A40" t="str">
            <v>GENAS-</v>
          </cell>
          <cell r="B40" t="str">
            <v>Dépôt</v>
          </cell>
          <cell r="C40" t="str">
            <v>FedEx Express FR54 avenue Leclerc69354 Lyon cedex</v>
          </cell>
          <cell r="D40" t="str">
            <v>CHIMIREC CENTRE EST</v>
          </cell>
          <cell r="E40" t="str">
            <v>Frederic POUET</v>
          </cell>
          <cell r="F40">
            <v>43830</v>
          </cell>
          <cell r="G40">
            <v>8003959384</v>
          </cell>
          <cell r="H40" t="str">
            <v>66 rue des frères Montgolfier</v>
          </cell>
          <cell r="I40" t="str">
            <v>GENAS</v>
          </cell>
          <cell r="J40">
            <v>69470</v>
          </cell>
          <cell r="K40" t="str">
            <v>04 37 23 51 80</v>
          </cell>
          <cell r="L40">
            <v>1</v>
          </cell>
        </row>
        <row r="41">
          <cell r="A41" t="str">
            <v>GENNEVILLIERS-</v>
          </cell>
          <cell r="B41" t="str">
            <v>Centre</v>
          </cell>
          <cell r="C41" t="str">
            <v>FedEx Express FR54 avenue Leclerc69354 Lyon cedex</v>
          </cell>
          <cell r="D41" t="str">
            <v>CHIMIREC DUGNY</v>
          </cell>
          <cell r="E41" t="str">
            <v>Naima GHALEB</v>
          </cell>
          <cell r="F41">
            <v>43830</v>
          </cell>
          <cell r="G41">
            <v>8003954615</v>
          </cell>
          <cell r="H41" t="str">
            <v>19 Route Principale du Port</v>
          </cell>
          <cell r="I41" t="str">
            <v>GENNEVILLIERS</v>
          </cell>
          <cell r="J41">
            <v>92230</v>
          </cell>
          <cell r="L41">
            <v>1</v>
          </cell>
        </row>
        <row r="42">
          <cell r="A42" t="str">
            <v>GRAULHET-</v>
          </cell>
          <cell r="B42" t="str">
            <v>Dépôt</v>
          </cell>
          <cell r="C42" t="str">
            <v>FedEx Express FR54 avenue Leclerc69354 Lyon cedex</v>
          </cell>
          <cell r="D42" t="str">
            <v>CHIMIREC SOCODELI CARCASSONNE</v>
          </cell>
          <cell r="E42" t="str">
            <v xml:space="preserve">Ducret Laurent </v>
          </cell>
          <cell r="F42">
            <v>43830</v>
          </cell>
          <cell r="G42">
            <v>8003959385</v>
          </cell>
          <cell r="H42" t="str">
            <v>ZI de Bressolles, Impasse Branly</v>
          </cell>
          <cell r="I42" t="str">
            <v>GRAULHET</v>
          </cell>
          <cell r="J42" t="str">
            <v>81300</v>
          </cell>
          <cell r="K42" t="str">
            <v>05 63 34 89 15</v>
          </cell>
          <cell r="L42">
            <v>1</v>
          </cell>
        </row>
        <row r="43">
          <cell r="A43" t="str">
            <v>GRENOBLE-NOYAREY</v>
          </cell>
          <cell r="B43" t="str">
            <v>Dépôt</v>
          </cell>
          <cell r="C43" t="str">
            <v>FedEx Express FR54 avenue Leclerc69354 Lyon cedex</v>
          </cell>
          <cell r="D43" t="str">
            <v>CHIMIREC CENTRE EST</v>
          </cell>
          <cell r="E43" t="str">
            <v xml:space="preserve">Phillippe PHEULPIN </v>
          </cell>
          <cell r="F43">
            <v>43830</v>
          </cell>
          <cell r="G43">
            <v>8003959384</v>
          </cell>
          <cell r="H43" t="str">
            <v>Chemin des Iles CordéesLieu dit le Ruisset</v>
          </cell>
          <cell r="I43" t="str">
            <v>NOYAREY</v>
          </cell>
          <cell r="J43" t="str">
            <v>38360</v>
          </cell>
          <cell r="K43" t="str">
            <v>04 76 85 50 20</v>
          </cell>
          <cell r="L43">
            <v>1</v>
          </cell>
        </row>
        <row r="44">
          <cell r="A44" t="str">
            <v>LA ROCHE SUR YON-LE POIRE SUR VIE</v>
          </cell>
          <cell r="B44" t="str">
            <v>Dépôt</v>
          </cell>
          <cell r="C44" t="str">
            <v>FedEx Express FR54 avenue Leclerc69354 Lyon cedex</v>
          </cell>
          <cell r="D44" t="str">
            <v>CHIMIREC DELVERT</v>
          </cell>
          <cell r="E44" t="str">
            <v>Esther BROCHU</v>
          </cell>
          <cell r="F44">
            <v>43830</v>
          </cell>
          <cell r="G44">
            <v>8003959404</v>
          </cell>
          <cell r="H44" t="str">
            <v>ZA de la Loge - Actipôle 85</v>
          </cell>
          <cell r="I44" t="str">
            <v>LE POIRE SUR VIE</v>
          </cell>
          <cell r="J44">
            <v>85170</v>
          </cell>
          <cell r="K44" t="str">
            <v>02 51 62 39 52</v>
          </cell>
          <cell r="L44">
            <v>1</v>
          </cell>
        </row>
        <row r="45">
          <cell r="A45" t="str">
            <v>LAVAL-CHANGE</v>
          </cell>
          <cell r="B45" t="str">
            <v>Dépôt</v>
          </cell>
          <cell r="C45" t="str">
            <v>FedEx Express FR54 avenue Leclerc69354 Lyon cedex</v>
          </cell>
          <cell r="D45" t="str">
            <v>CHIMIREC JAVENE</v>
          </cell>
          <cell r="E45" t="str">
            <v xml:space="preserve">Cullmann Jean Loic </v>
          </cell>
          <cell r="F45">
            <v>43830</v>
          </cell>
          <cell r="G45">
            <v>8003959406</v>
          </cell>
          <cell r="H45" t="str">
            <v>boulevard  Galilée ZI des Morandières</v>
          </cell>
          <cell r="I45" t="str">
            <v>CHANGE</v>
          </cell>
          <cell r="J45">
            <v>53810</v>
          </cell>
          <cell r="K45" t="str">
            <v>02 43 56 71 92</v>
          </cell>
          <cell r="L45">
            <v>1</v>
          </cell>
        </row>
        <row r="46">
          <cell r="A46" t="str">
            <v>LE HAVRE-</v>
          </cell>
          <cell r="B46" t="str">
            <v>Dépôt</v>
          </cell>
          <cell r="C46" t="str">
            <v>FedEx Express FR54 avenue Leclerc69354 Lyon cedex</v>
          </cell>
          <cell r="D46" t="str">
            <v>CHIMIREC VALRECOISE</v>
          </cell>
          <cell r="E46" t="str">
            <v xml:space="preserve">Thibault GROSINI </v>
          </cell>
          <cell r="F46">
            <v>43830</v>
          </cell>
          <cell r="G46">
            <v>8003959400</v>
          </cell>
          <cell r="H46" t="str">
            <v>76-80 rue de Pressencé</v>
          </cell>
          <cell r="I46" t="str">
            <v>LE HAVRE</v>
          </cell>
          <cell r="J46">
            <v>76600</v>
          </cell>
          <cell r="K46" t="str">
            <v>02 35 24 41 68</v>
          </cell>
          <cell r="L46">
            <v>1</v>
          </cell>
        </row>
        <row r="47">
          <cell r="A47" t="str">
            <v>LE MANS-CHAMPAGNE</v>
          </cell>
          <cell r="B47" t="str">
            <v>Centre</v>
          </cell>
          <cell r="C47" t="str">
            <v>FedEx Express FR54 avenue Leclerc69354 Lyon cedex</v>
          </cell>
          <cell r="D47" t="str">
            <v>CHIMIREC JAVENE</v>
          </cell>
          <cell r="E47" t="str">
            <v xml:space="preserve"> Jean-Pierre DEMELLE</v>
          </cell>
          <cell r="F47">
            <v>43830</v>
          </cell>
          <cell r="G47">
            <v>8003959406</v>
          </cell>
          <cell r="H47" t="str">
            <v>Zone Artisanale la Forêt</v>
          </cell>
          <cell r="I47" t="str">
            <v>CHAMPAGNE</v>
          </cell>
          <cell r="J47" t="str">
            <v>72470</v>
          </cell>
          <cell r="K47" t="str">
            <v>02 43 76 47 47</v>
          </cell>
          <cell r="L47">
            <v>2</v>
          </cell>
        </row>
        <row r="48">
          <cell r="A48" t="str">
            <v>LE PUY-SAINT CHRISTOPHE SUR DOLAISON</v>
          </cell>
          <cell r="B48" t="str">
            <v>Dépôt</v>
          </cell>
          <cell r="C48" t="str">
            <v>FedEx Express FR54 avenue Leclerc69354 Lyon cedex</v>
          </cell>
          <cell r="D48" t="str">
            <v>CHIMIREC MASSIF CENTRAL</v>
          </cell>
          <cell r="E48" t="str">
            <v>Robert JULIEN</v>
          </cell>
          <cell r="F48">
            <v>43830</v>
          </cell>
          <cell r="G48">
            <v>8003959386</v>
          </cell>
          <cell r="H48" t="str">
            <v>10 Rue Pierre Farigoule</v>
          </cell>
          <cell r="I48" t="str">
            <v>SAINT CHRISTOPHE SUR DOLAISON</v>
          </cell>
          <cell r="J48" t="str">
            <v>43370</v>
          </cell>
          <cell r="K48" t="str">
            <v>04 71 03 92 87</v>
          </cell>
          <cell r="L48">
            <v>1</v>
          </cell>
        </row>
        <row r="49">
          <cell r="A49" t="str">
            <v>LILLE-LESQUIN</v>
          </cell>
          <cell r="B49" t="str">
            <v>Centre</v>
          </cell>
          <cell r="C49" t="str">
            <v>FedEx Express FR54 avenue Leclerc69354 Lyon cedex</v>
          </cell>
          <cell r="D49" t="str">
            <v>CHIMIREC NOREC</v>
          </cell>
          <cell r="E49" t="str">
            <v>Corinne HUYGHE Catherine DELAPORTE</v>
          </cell>
          <cell r="F49">
            <v>43830</v>
          </cell>
          <cell r="G49">
            <v>8003959403</v>
          </cell>
          <cell r="H49" t="str">
            <v xml:space="preserve">2, rue Maryse Bastié     </v>
          </cell>
          <cell r="I49" t="str">
            <v>LESQUIN</v>
          </cell>
          <cell r="J49">
            <v>59810</v>
          </cell>
          <cell r="K49" t="str">
            <v>03 20 85 38 58</v>
          </cell>
          <cell r="L49">
            <v>2</v>
          </cell>
        </row>
        <row r="50">
          <cell r="A50" t="str">
            <v>LIMOGES-</v>
          </cell>
          <cell r="B50" t="str">
            <v>Centre</v>
          </cell>
          <cell r="C50" t="str">
            <v>FedEx Express FR54 avenue Leclerc69354 Lyon cedex</v>
          </cell>
          <cell r="D50" t="str">
            <v>CHIMIREC DELVERT</v>
          </cell>
          <cell r="E50" t="str">
            <v>Stephane GENCE</v>
          </cell>
          <cell r="F50">
            <v>43830</v>
          </cell>
          <cell r="G50">
            <v>8003959404</v>
          </cell>
          <cell r="H50" t="str">
            <v>Avenue Pierre Mendès France - Z.I. Nord</v>
          </cell>
          <cell r="I50" t="str">
            <v>LIMOGES</v>
          </cell>
          <cell r="J50">
            <v>87280</v>
          </cell>
          <cell r="K50" t="str">
            <v>05 55 37 00 38</v>
          </cell>
          <cell r="L50">
            <v>1</v>
          </cell>
        </row>
        <row r="51">
          <cell r="A51" t="str">
            <v>MARLY-</v>
          </cell>
          <cell r="B51" t="str">
            <v>Centre</v>
          </cell>
          <cell r="C51" t="str">
            <v>FedEx Express FR54 Avenue Leclerc69354 Lyon Cedex</v>
          </cell>
          <cell r="D51" t="str">
            <v>CHIMIREC DUGNY</v>
          </cell>
          <cell r="E51" t="str">
            <v xml:space="preserve">Giorgio MONTI  </v>
          </cell>
          <cell r="F51">
            <v>43830</v>
          </cell>
          <cell r="G51">
            <v>8003959401</v>
          </cell>
          <cell r="H51" t="str">
            <v>11 rue J Jaures</v>
          </cell>
          <cell r="I51" t="str">
            <v>Marly la Ville</v>
          </cell>
          <cell r="J51">
            <v>95670</v>
          </cell>
          <cell r="K51" t="str">
            <v>01.34.31.94.16</v>
          </cell>
          <cell r="L51">
            <v>2</v>
          </cell>
        </row>
        <row r="52">
          <cell r="A52" t="str">
            <v>MARSEILLE-MARIGNANE</v>
          </cell>
          <cell r="B52" t="str">
            <v>Centre</v>
          </cell>
          <cell r="C52" t="str">
            <v>FedEx Express FR54 avenue Leclerc69354 Lyon cedex</v>
          </cell>
          <cell r="D52" t="str">
            <v xml:space="preserve">CHIMIREC SOCODELI BEAUCAIRE </v>
          </cell>
          <cell r="E52" t="str">
            <v xml:space="preserve"> Eric FOLLET</v>
          </cell>
          <cell r="F52">
            <v>43830</v>
          </cell>
          <cell r="G52">
            <v>8003959385</v>
          </cell>
          <cell r="H52" t="str">
            <v>Route de l'Aviation GénéraleAéroport InternationalBP 132</v>
          </cell>
          <cell r="I52" t="str">
            <v>MARIGNANE</v>
          </cell>
          <cell r="J52" t="str">
            <v>13729</v>
          </cell>
          <cell r="K52" t="str">
            <v>04 42 81 99 99</v>
          </cell>
          <cell r="L52">
            <v>2</v>
          </cell>
        </row>
        <row r="53">
          <cell r="A53" t="str">
            <v>METZ-FLEVY</v>
          </cell>
          <cell r="B53" t="str">
            <v>Dépôt</v>
          </cell>
          <cell r="C53" t="str">
            <v>FedEx Express FR54 avenue Leclerc69354 Lyon cedex</v>
          </cell>
          <cell r="D53" t="str">
            <v>CHIMIREC EST</v>
          </cell>
          <cell r="E53" t="str">
            <v>Philippe PALPART</v>
          </cell>
          <cell r="F53">
            <v>43830</v>
          </cell>
          <cell r="G53">
            <v>8003959402</v>
          </cell>
          <cell r="H53" t="str">
            <v>Zone Eurotransit - Fontaine des Saints</v>
          </cell>
          <cell r="I53" t="str">
            <v>FLEVY</v>
          </cell>
          <cell r="J53">
            <v>57365</v>
          </cell>
          <cell r="K53" t="str">
            <v>03 87 75 11 01</v>
          </cell>
          <cell r="L53">
            <v>2</v>
          </cell>
        </row>
        <row r="54">
          <cell r="A54" t="str">
            <v>MIONS-INTER</v>
          </cell>
          <cell r="B54" t="str">
            <v>Centre</v>
          </cell>
          <cell r="C54" t="str">
            <v>FedEx Express FR54 Avenue Leclerc69354 Lyon Cedex</v>
          </cell>
          <cell r="D54" t="str">
            <v>CHIMIREC CENTRE EST</v>
          </cell>
          <cell r="E54" t="str">
            <v>youssef Ajraou ( imterim )</v>
          </cell>
          <cell r="F54">
            <v>43830</v>
          </cell>
          <cell r="G54">
            <v>8003959030</v>
          </cell>
          <cell r="H54" t="str">
            <v>6 boulevard Bernard VosPlte forme logistique du Grand Lyon</v>
          </cell>
          <cell r="I54" t="str">
            <v>MIONS</v>
          </cell>
          <cell r="J54" t="str">
            <v>69780</v>
          </cell>
          <cell r="K54" t="str">
            <v>04 37 25 26 00</v>
          </cell>
          <cell r="L54">
            <v>1</v>
          </cell>
        </row>
        <row r="55">
          <cell r="A55" t="str">
            <v>MONT DE MARSAN-ST PIERRE DU MONT</v>
          </cell>
          <cell r="B55" t="str">
            <v>Dépôt</v>
          </cell>
          <cell r="C55" t="str">
            <v>FedEx Express FR54 avenue Leclerc69354 Lyon cedex</v>
          </cell>
          <cell r="D55" t="str">
            <v>CHIMIREC DARGELOS</v>
          </cell>
          <cell r="E55" t="str">
            <v>Gaëlle BECMEUR</v>
          </cell>
          <cell r="F55">
            <v>43830</v>
          </cell>
          <cell r="G55">
            <v>8003959405</v>
          </cell>
          <cell r="H55" t="str">
            <v>Route de St Sever - RD933ZA de Pellagas</v>
          </cell>
          <cell r="I55" t="str">
            <v>ST PIERRE DU MONT</v>
          </cell>
          <cell r="J55" t="str">
            <v>40280</v>
          </cell>
          <cell r="K55" t="str">
            <v>05 58 05 98 03</v>
          </cell>
          <cell r="L55">
            <v>1</v>
          </cell>
        </row>
        <row r="56">
          <cell r="A56" t="str">
            <v>MONTAUBAN-BRESSOLS</v>
          </cell>
          <cell r="B56" t="str">
            <v>Dépôt</v>
          </cell>
          <cell r="C56" t="str">
            <v>FedEx Express FR54 avenue Leclerc69354 Lyon cedex</v>
          </cell>
          <cell r="D56" t="str">
            <v>CHIMIREC SOCODELI CARCASSONNE</v>
          </cell>
          <cell r="E56" t="str">
            <v>Alain BUTON</v>
          </cell>
          <cell r="F56">
            <v>43830</v>
          </cell>
          <cell r="G56">
            <v>8003959385</v>
          </cell>
          <cell r="H56" t="str">
            <v>1820 Route de TriXe</v>
          </cell>
          <cell r="I56" t="str">
            <v>BRESSOLS</v>
          </cell>
          <cell r="J56" t="str">
            <v>82710</v>
          </cell>
          <cell r="K56" t="str">
            <v>05 63 92 18 42</v>
          </cell>
          <cell r="L56">
            <v>1</v>
          </cell>
        </row>
        <row r="57">
          <cell r="A57" t="str">
            <v>MONTMARAULT-</v>
          </cell>
          <cell r="B57" t="str">
            <v>Dépôt</v>
          </cell>
          <cell r="C57" t="str">
            <v>FedEx Express FR54 avenue Leclerc69354 Lyon cedex</v>
          </cell>
          <cell r="D57" t="str">
            <v>CHIMIREC CENTRE EST</v>
          </cell>
          <cell r="E57" t="str">
            <v>Laurent DEGEORGE</v>
          </cell>
          <cell r="F57">
            <v>43830</v>
          </cell>
          <cell r="G57">
            <v>8003959384</v>
          </cell>
          <cell r="H57" t="str">
            <v xml:space="preserve">ZI du Grand Champs </v>
          </cell>
          <cell r="I57" t="str">
            <v>MONTMARAULT</v>
          </cell>
          <cell r="J57" t="str">
            <v>03390</v>
          </cell>
          <cell r="K57">
            <v>470076943</v>
          </cell>
          <cell r="L57">
            <v>1</v>
          </cell>
        </row>
        <row r="58">
          <cell r="A58" t="str">
            <v>MONTPELLIER-MAUGUIO</v>
          </cell>
          <cell r="B58" t="str">
            <v>Centre</v>
          </cell>
          <cell r="C58" t="str">
            <v>FedEx Express FR54 avenue Leclerc69354 Lyon cedex</v>
          </cell>
          <cell r="D58" t="str">
            <v>CHIMIREC SOCODELI BEAUCAIRE</v>
          </cell>
          <cell r="E58" t="str">
            <v>Jean Louis RAGOT</v>
          </cell>
          <cell r="F58">
            <v>43830</v>
          </cell>
          <cell r="G58">
            <v>8003959385</v>
          </cell>
          <cell r="H58" t="str">
            <v>Site Eurogare</v>
          </cell>
          <cell r="I58" t="str">
            <v>MAUGUIO</v>
          </cell>
          <cell r="J58" t="str">
            <v>34130</v>
          </cell>
          <cell r="K58" t="str">
            <v>04 99 52 68 00</v>
          </cell>
          <cell r="L58">
            <v>2</v>
          </cell>
        </row>
        <row r="59">
          <cell r="A59" t="str">
            <v>MULHOUSE-WITTELSHEIM</v>
          </cell>
          <cell r="B59" t="str">
            <v>Centre</v>
          </cell>
          <cell r="C59" t="str">
            <v>FedEx Express FR54 avenue Leclerc69354 Lyon cedex</v>
          </cell>
          <cell r="D59" t="str">
            <v>CHIMIREC EST</v>
          </cell>
          <cell r="E59" t="str">
            <v>Faisal BAHAR</v>
          </cell>
          <cell r="F59">
            <v>43830</v>
          </cell>
          <cell r="G59">
            <v>8003959402</v>
          </cell>
          <cell r="H59" t="str">
            <v>Rue d'EspagneZAC Secoia</v>
          </cell>
          <cell r="I59" t="str">
            <v>WITTELSHEIM</v>
          </cell>
          <cell r="J59">
            <v>68310</v>
          </cell>
          <cell r="K59" t="str">
            <v>03 89 57 94 55</v>
          </cell>
          <cell r="L59">
            <v>2</v>
          </cell>
        </row>
        <row r="60">
          <cell r="A60" t="str">
            <v>NANCY -MAXEVILLE</v>
          </cell>
          <cell r="B60" t="str">
            <v>Centre</v>
          </cell>
          <cell r="C60" t="str">
            <v>FedEx Express FR54 avenue Leclerc69354 Lyon cedex</v>
          </cell>
          <cell r="D60" t="str">
            <v>CHIMIREC EST</v>
          </cell>
          <cell r="E60" t="str">
            <v xml:space="preserve"> Natacha UNDERWOOD</v>
          </cell>
          <cell r="F60">
            <v>43830</v>
          </cell>
          <cell r="G60">
            <v>8003959402</v>
          </cell>
          <cell r="H60" t="str">
            <v>2 rue François JacobParc d'Activité St. Jacques II</v>
          </cell>
          <cell r="I60" t="str">
            <v>MAXEVILLE</v>
          </cell>
          <cell r="J60" t="str">
            <v>54320</v>
          </cell>
          <cell r="K60" t="str">
            <v>03 83 95 11 12</v>
          </cell>
          <cell r="L60">
            <v>1</v>
          </cell>
        </row>
        <row r="61">
          <cell r="A61" t="str">
            <v>NANTES-THOUARE SUR LOIRE</v>
          </cell>
          <cell r="B61" t="str">
            <v>Centre</v>
          </cell>
          <cell r="C61" t="str">
            <v>FedEx Express FR54 avenue Leclerc69354 Lyon cedex</v>
          </cell>
          <cell r="D61" t="str">
            <v>CHIMIREC JAVENE</v>
          </cell>
          <cell r="E61" t="str">
            <v xml:space="preserve">André FERREIRA </v>
          </cell>
          <cell r="F61">
            <v>43830</v>
          </cell>
          <cell r="G61">
            <v>8003959406</v>
          </cell>
          <cell r="H61" t="str">
            <v xml:space="preserve"> 4 rue du Danuble ZI Actipole 3 </v>
          </cell>
          <cell r="I61" t="str">
            <v>THOUARE SUR LOIRE</v>
          </cell>
          <cell r="J61">
            <v>44470</v>
          </cell>
          <cell r="K61" t="str">
            <v>02 40 72 92 00</v>
          </cell>
          <cell r="L61">
            <v>2</v>
          </cell>
        </row>
        <row r="62">
          <cell r="A62" t="str">
            <v>NARBONNE-MONTREDON DES CORBIERES</v>
          </cell>
          <cell r="B62" t="str">
            <v>Dépôt</v>
          </cell>
          <cell r="C62" t="str">
            <v>FedEx Express FR54 avenue Leclerc69354 Lyon cedex</v>
          </cell>
          <cell r="D62" t="str">
            <v>CHIMIREC SOCODELI CARCASSONNE</v>
          </cell>
          <cell r="E62" t="str">
            <v xml:space="preserve">Vincent BOSC </v>
          </cell>
          <cell r="F62">
            <v>43830</v>
          </cell>
          <cell r="G62">
            <v>8003959385</v>
          </cell>
          <cell r="H62" t="str">
            <v>Route de Bizanet - Z.I. la Plaine</v>
          </cell>
          <cell r="I62" t="str">
            <v>MONTREDON DES CORBIERES</v>
          </cell>
          <cell r="J62" t="str">
            <v>11100</v>
          </cell>
          <cell r="K62" t="str">
            <v>04 68 42 26 30</v>
          </cell>
          <cell r="L62">
            <v>1</v>
          </cell>
        </row>
        <row r="63">
          <cell r="A63" t="str">
            <v>NEVERS-VARENNES VAUZELLES</v>
          </cell>
          <cell r="B63" t="str">
            <v>Dépôt</v>
          </cell>
          <cell r="C63" t="str">
            <v>FedEx Express FR54 avenue Leclerc69354 Lyon cedex</v>
          </cell>
          <cell r="D63" t="str">
            <v>CHIMIREC CENTRE EST</v>
          </cell>
          <cell r="E63" t="str">
            <v>Sébastien GERMAIN</v>
          </cell>
          <cell r="F63">
            <v>43830</v>
          </cell>
          <cell r="G63">
            <v>8003959384</v>
          </cell>
          <cell r="H63" t="str">
            <v>Rue Joseph Marie Jacquard</v>
          </cell>
          <cell r="I63" t="str">
            <v>VARENNES VAUZELLES</v>
          </cell>
          <cell r="J63">
            <v>58640</v>
          </cell>
          <cell r="K63" t="str">
            <v xml:space="preserve">03 86 90 14 27 </v>
          </cell>
          <cell r="L63">
            <v>1</v>
          </cell>
        </row>
        <row r="64">
          <cell r="A64" t="str">
            <v>NICE-</v>
          </cell>
          <cell r="B64" t="str">
            <v>Centre</v>
          </cell>
          <cell r="C64" t="str">
            <v>FedEx Express FR54 avenue Leclerc69354 Lyon cedex</v>
          </cell>
          <cell r="D64" t="str">
            <v>CHIMIREC SOCODELI BEAUCAIRE</v>
          </cell>
          <cell r="E64" t="str">
            <v>Patrice WATTIEZ</v>
          </cell>
          <cell r="F64">
            <v>43830</v>
          </cell>
          <cell r="G64">
            <v>8003959385</v>
          </cell>
          <cell r="H64" t="str">
            <v>Parc d'Activités Logistiques St IsidoreBox n° 51 - Zone 11 - Bât P06284 NICE CEDEX 3</v>
          </cell>
          <cell r="I64" t="str">
            <v>NICE</v>
          </cell>
          <cell r="J64">
            <v>6284</v>
          </cell>
          <cell r="K64" t="str">
            <v>04 93 29 96 96</v>
          </cell>
          <cell r="L64">
            <v>2</v>
          </cell>
        </row>
        <row r="65">
          <cell r="A65" t="str">
            <v>NIMES-</v>
          </cell>
          <cell r="B65" t="str">
            <v>Dépôt</v>
          </cell>
          <cell r="C65" t="str">
            <v>FedEx Express FR54 avenue Leclerc69354 Lyon cedex</v>
          </cell>
          <cell r="D65" t="str">
            <v>CHIMIREC SOCODELI BEAUCAIRE</v>
          </cell>
          <cell r="E65" t="str">
            <v xml:space="preserve">Dominique REDOLAT </v>
          </cell>
          <cell r="F65">
            <v>43830</v>
          </cell>
          <cell r="G65">
            <v>8003959385</v>
          </cell>
          <cell r="H65" t="str">
            <v>177 rue Charles Tellier- ZAC de Grezan</v>
          </cell>
          <cell r="I65" t="str">
            <v>NIMES</v>
          </cell>
          <cell r="J65" t="str">
            <v>30000</v>
          </cell>
          <cell r="K65" t="str">
            <v>04 66 04 28 80</v>
          </cell>
          <cell r="L65">
            <v>1</v>
          </cell>
        </row>
        <row r="66">
          <cell r="A66" t="str">
            <v>NIORT-LA CRECHE</v>
          </cell>
          <cell r="B66" t="str">
            <v xml:space="preserve">Dépôt </v>
          </cell>
          <cell r="C66" t="str">
            <v>FedEx Express FR54 avenue Leclerc69354 Lyon cedex</v>
          </cell>
          <cell r="D66" t="str">
            <v>CHIMIREC DELVERT</v>
          </cell>
          <cell r="E66" t="str">
            <v xml:space="preserve">Pascale CHAVATTE </v>
          </cell>
          <cell r="F66">
            <v>43830</v>
          </cell>
          <cell r="G66">
            <v>8003959404</v>
          </cell>
          <cell r="H66" t="str">
            <v>Lotissement Les champs AlbertAllée Eugène Rolland</v>
          </cell>
          <cell r="I66" t="str">
            <v>LA CRECHE</v>
          </cell>
          <cell r="J66" t="str">
            <v>79260</v>
          </cell>
          <cell r="K66" t="str">
            <v>05 49 05 38 38</v>
          </cell>
          <cell r="L66">
            <v>2</v>
          </cell>
        </row>
        <row r="67">
          <cell r="A67" t="str">
            <v>NITRY-</v>
          </cell>
          <cell r="B67" t="str">
            <v>Dépôt</v>
          </cell>
          <cell r="C67" t="str">
            <v>FedEx Express FR54 avenue Leclerc69354 Lyon cedex</v>
          </cell>
          <cell r="D67" t="str">
            <v>CHIMIREC CENTRE EST</v>
          </cell>
          <cell r="E67" t="str">
            <v>Annie MARIE</v>
          </cell>
          <cell r="F67">
            <v>43830</v>
          </cell>
          <cell r="G67">
            <v>8003959384</v>
          </cell>
          <cell r="H67" t="str">
            <v>Zone de l'échangeurA6 - sortie 21 - RD 944</v>
          </cell>
          <cell r="I67" t="str">
            <v>NITRY</v>
          </cell>
          <cell r="J67">
            <v>89310</v>
          </cell>
          <cell r="K67">
            <v>386336589</v>
          </cell>
          <cell r="L67">
            <v>1</v>
          </cell>
        </row>
        <row r="68">
          <cell r="A68" t="str">
            <v>NOMEXY-</v>
          </cell>
          <cell r="B68" t="str">
            <v>Dépôt</v>
          </cell>
          <cell r="C68" t="str">
            <v>FedEx Express FR54 avenue Leclerc69354 Lyon cedex</v>
          </cell>
          <cell r="D68" t="str">
            <v>CHIMIREC EST</v>
          </cell>
          <cell r="E68" t="str">
            <v>Stéphane TEXIER</v>
          </cell>
          <cell r="F68">
            <v>43830</v>
          </cell>
          <cell r="G68">
            <v>8003959402</v>
          </cell>
          <cell r="H68" t="str">
            <v xml:space="preserve">50, rue Lorraine - ZAC EPINAL </v>
          </cell>
          <cell r="I68" t="str">
            <v>NOMEXY</v>
          </cell>
          <cell r="J68">
            <v>88440</v>
          </cell>
          <cell r="K68" t="str">
            <v>03 29 38 16 03</v>
          </cell>
          <cell r="L68">
            <v>1</v>
          </cell>
        </row>
        <row r="69">
          <cell r="A69" t="str">
            <v>ORLEANS-ORMES</v>
          </cell>
          <cell r="B69" t="str">
            <v>Centre</v>
          </cell>
          <cell r="C69" t="str">
            <v>FedEx Express FR54 avenue Leclerc69354 Lyon cedex</v>
          </cell>
          <cell r="D69" t="str">
            <v>CHIMIREC DUGNY</v>
          </cell>
          <cell r="E69" t="str">
            <v>Christian LIMWAN , Christel GARCIA</v>
          </cell>
          <cell r="F69">
            <v>43830</v>
          </cell>
          <cell r="G69">
            <v>8003954615</v>
          </cell>
          <cell r="H69" t="str">
            <v>Rue de Passée à Balance - ZAC des Sablons</v>
          </cell>
          <cell r="I69" t="str">
            <v>ORMES</v>
          </cell>
          <cell r="J69">
            <v>45140</v>
          </cell>
          <cell r="K69" t="str">
            <v>02 38 21 10 20</v>
          </cell>
          <cell r="L69">
            <v>2</v>
          </cell>
        </row>
        <row r="70">
          <cell r="A70" t="str">
            <v>PAU-</v>
          </cell>
          <cell r="B70" t="str">
            <v>Centre</v>
          </cell>
          <cell r="C70" t="str">
            <v>FedEx Express FR54 avenue Leclerc69354 Lyon cedex</v>
          </cell>
          <cell r="D70" t="str">
            <v>CHIMIREC DARGELOS</v>
          </cell>
          <cell r="E70" t="str">
            <v xml:space="preserve">Cédric LEROY </v>
          </cell>
          <cell r="F70">
            <v>43830</v>
          </cell>
          <cell r="G70">
            <v>8003959405</v>
          </cell>
          <cell r="H70" t="str">
            <v>Z.A.C. Pau-Pyrénées5 rue Ada Byron</v>
          </cell>
          <cell r="I70" t="str">
            <v>PAU</v>
          </cell>
          <cell r="J70" t="str">
            <v>64000</v>
          </cell>
          <cell r="K70" t="str">
            <v>05 59 30 88 50</v>
          </cell>
          <cell r="L70">
            <v>1</v>
          </cell>
        </row>
        <row r="71">
          <cell r="A71" t="str">
            <v>PERIGUEUX-MARSAC S/ L'ISLE</v>
          </cell>
          <cell r="B71" t="str">
            <v>Dépôt</v>
          </cell>
          <cell r="C71" t="str">
            <v>FedEx Express FR54 avenue Leclerc69354 Lyon cedex</v>
          </cell>
          <cell r="D71" t="str">
            <v>CHIMIREC DELVERT</v>
          </cell>
          <cell r="E71" t="str">
            <v>Philippe BERDAGUE</v>
          </cell>
          <cell r="F71">
            <v>43830</v>
          </cell>
          <cell r="G71">
            <v>8003959404</v>
          </cell>
          <cell r="H71" t="str">
            <v>21 route de Marival</v>
          </cell>
          <cell r="I71" t="str">
            <v>MARSAC S/ L'ISLE</v>
          </cell>
          <cell r="J71" t="str">
            <v>24430</v>
          </cell>
          <cell r="K71" t="str">
            <v>05 53 03 53 36</v>
          </cell>
          <cell r="L71">
            <v>1</v>
          </cell>
        </row>
        <row r="72">
          <cell r="A72" t="str">
            <v>PIERRE BENITE-</v>
          </cell>
          <cell r="B72" t="str">
            <v>Centre</v>
          </cell>
          <cell r="C72" t="str">
            <v>FedEx Express FR54 avenue Leclerc69354 Lyon cedex</v>
          </cell>
          <cell r="D72" t="str">
            <v>CHIMIREC CENTRE EST</v>
          </cell>
          <cell r="E72" t="str">
            <v>Nicolas Chopard</v>
          </cell>
          <cell r="F72">
            <v>43830</v>
          </cell>
          <cell r="G72">
            <v>8003959384</v>
          </cell>
          <cell r="H72" t="str">
            <v>19 chemin de la Lone - BP 71</v>
          </cell>
          <cell r="I72" t="str">
            <v>PIERRE-BENITE CEDEX</v>
          </cell>
          <cell r="J72" t="str">
            <v>69493</v>
          </cell>
          <cell r="K72" t="str">
            <v>04 72 39 72 00</v>
          </cell>
          <cell r="L72">
            <v>1</v>
          </cell>
        </row>
        <row r="73">
          <cell r="A73" t="str">
            <v>POITIERS-MIGNE AUXANCES</v>
          </cell>
          <cell r="B73" t="str">
            <v>Dépôt</v>
          </cell>
          <cell r="C73" t="str">
            <v>FedEx Express FR54 avenue Leclerc69354 Lyon cedex</v>
          </cell>
          <cell r="D73" t="str">
            <v>CHIMIREC DELVERT</v>
          </cell>
          <cell r="E73" t="str">
            <v>Sébastien DEMARECAUX</v>
          </cell>
          <cell r="F73">
            <v>43830</v>
          </cell>
          <cell r="G73">
            <v>8003959404</v>
          </cell>
          <cell r="H73" t="str">
            <v>121 rue des Entreprises   ZAC Saint Nicolas</v>
          </cell>
          <cell r="I73" t="str">
            <v>MIGNE AUXANCES</v>
          </cell>
          <cell r="J73">
            <v>86440</v>
          </cell>
          <cell r="K73" t="str">
            <v>05 49 52 65 02</v>
          </cell>
          <cell r="L73">
            <v>1</v>
          </cell>
        </row>
        <row r="74">
          <cell r="A74" t="str">
            <v>QUIMPER-ERGUE GABERIC</v>
          </cell>
          <cell r="B74" t="str">
            <v>Dépôt</v>
          </cell>
          <cell r="C74" t="str">
            <v>FedEx Express FR54 avenue Leclerc69354 Lyon cedex</v>
          </cell>
          <cell r="D74" t="str">
            <v>CHIMIREC JAVENE</v>
          </cell>
          <cell r="E74" t="str">
            <v xml:space="preserve">Ahmed EL KHLIFI </v>
          </cell>
          <cell r="F74">
            <v>43830</v>
          </cell>
          <cell r="G74">
            <v>8003959406</v>
          </cell>
          <cell r="H74" t="str">
            <v>ZA de la salle verte - Rue Lavoisier</v>
          </cell>
          <cell r="I74" t="str">
            <v>ERGUE GABERIC</v>
          </cell>
          <cell r="J74" t="str">
            <v>29500</v>
          </cell>
          <cell r="K74" t="str">
            <v>02 98 59 55 57</v>
          </cell>
          <cell r="L74">
            <v>1</v>
          </cell>
        </row>
        <row r="75">
          <cell r="A75" t="str">
            <v>REIMS-</v>
          </cell>
          <cell r="B75" t="str">
            <v>Centre</v>
          </cell>
          <cell r="C75" t="str">
            <v>FedEx Express FR54 avenue Leclerc69354 Lyon cedex</v>
          </cell>
          <cell r="D75" t="str">
            <v>CHIMIREC VALRECOISE</v>
          </cell>
          <cell r="E75" t="str">
            <v>Claude Payet</v>
          </cell>
          <cell r="F75">
            <v>43830</v>
          </cell>
          <cell r="G75">
            <v>8003959400</v>
          </cell>
          <cell r="H75" t="str">
            <v>28 rue du Val ClairParc Industriel La Pompelle</v>
          </cell>
          <cell r="I75" t="str">
            <v>REIMS</v>
          </cell>
          <cell r="J75">
            <v>51100</v>
          </cell>
          <cell r="K75" t="str">
            <v>03 26 36 63 08</v>
          </cell>
          <cell r="L75">
            <v>2</v>
          </cell>
        </row>
        <row r="76">
          <cell r="A76" t="str">
            <v>RENNES-SAINT-JACQUES DE LA LANDE</v>
          </cell>
          <cell r="B76" t="str">
            <v>Centre</v>
          </cell>
          <cell r="C76" t="str">
            <v>FedEx Express FR54 avenue Leclerc69354 Lyon cedex</v>
          </cell>
          <cell r="D76" t="str">
            <v>CHIMIREC JAVENE</v>
          </cell>
          <cell r="E76" t="str">
            <v>Emilie BATARD</v>
          </cell>
          <cell r="F76">
            <v>43830</v>
          </cell>
          <cell r="G76">
            <v>8003959406</v>
          </cell>
          <cell r="H76" t="str">
            <v>11 rue Jacqueline Auriol - Zac Airlande</v>
          </cell>
          <cell r="I76" t="str">
            <v>SAINT-JACQUES DE LA LANDE</v>
          </cell>
          <cell r="J76">
            <v>35136</v>
          </cell>
          <cell r="K76" t="str">
            <v>02 23 40 04 70</v>
          </cell>
          <cell r="L76">
            <v>2</v>
          </cell>
        </row>
        <row r="77">
          <cell r="A77" t="str">
            <v>ROCHEFORT-ROCHEFORT SUR MER</v>
          </cell>
          <cell r="B77" t="str">
            <v>Dépôt</v>
          </cell>
          <cell r="C77" t="str">
            <v>FedEx Express FR54 avenue Leclerc69354 Lyon cedex</v>
          </cell>
          <cell r="D77" t="str">
            <v>CHIMIREC DELVERT</v>
          </cell>
          <cell r="E77" t="str">
            <v xml:space="preserve">Etienne VANCORSELIS </v>
          </cell>
          <cell r="F77">
            <v>43830</v>
          </cell>
          <cell r="G77">
            <v>8003959404</v>
          </cell>
          <cell r="H77" t="str">
            <v>ZI du Pont Neuf - La vacherie</v>
          </cell>
          <cell r="I77" t="str">
            <v>ROCHEFORT SUR MER</v>
          </cell>
          <cell r="J77" t="str">
            <v>17300</v>
          </cell>
          <cell r="K77" t="str">
            <v>05 46 99 94 90</v>
          </cell>
          <cell r="L77">
            <v>1</v>
          </cell>
        </row>
        <row r="78">
          <cell r="A78" t="str">
            <v>RODEZ-LA PRIMAUBE</v>
          </cell>
          <cell r="B78" t="str">
            <v>Dépôt</v>
          </cell>
          <cell r="C78" t="str">
            <v>FedEx Express FR54 avenue Leclerc69354 Lyon cedex</v>
          </cell>
          <cell r="D78" t="str">
            <v>CHIMIREC MASSIF CENTRAL</v>
          </cell>
          <cell r="E78" t="str">
            <v xml:space="preserve">Jean-François JAMMES </v>
          </cell>
          <cell r="F78">
            <v>43830</v>
          </cell>
          <cell r="G78">
            <v>8003959386</v>
          </cell>
          <cell r="H78" t="str">
            <v>4 rue Barthe, ZA Naujac</v>
          </cell>
          <cell r="I78" t="str">
            <v>LA PRIMAUBE</v>
          </cell>
          <cell r="J78" t="str">
            <v>12450</v>
          </cell>
          <cell r="K78" t="str">
            <v>05 65 69 48 43</v>
          </cell>
          <cell r="L78">
            <v>1</v>
          </cell>
        </row>
        <row r="79">
          <cell r="A79" t="str">
            <v>ROISSY HUB INTER-ROISSY CDG</v>
          </cell>
          <cell r="B79" t="str">
            <v>Centre</v>
          </cell>
          <cell r="C79" t="str">
            <v>FedEx Express FR54 Avenue Leclerc69354 Lyon Cedex</v>
          </cell>
          <cell r="D79" t="str">
            <v>CHIMIREC DUGNY</v>
          </cell>
          <cell r="E79" t="str">
            <v xml:space="preserve">Jean  RAZUMOSKI </v>
          </cell>
          <cell r="F79">
            <v>43830</v>
          </cell>
          <cell r="G79">
            <v>8003959401</v>
          </cell>
          <cell r="H79" t="str">
            <v>24 rue du Trait d'Union</v>
          </cell>
          <cell r="I79" t="str">
            <v>ROISSY CDG</v>
          </cell>
          <cell r="J79">
            <v>95704</v>
          </cell>
          <cell r="K79" t="str">
            <v>01 49 47 09 2101 48 14 79 04</v>
          </cell>
          <cell r="L79">
            <v>2</v>
          </cell>
        </row>
        <row r="80">
          <cell r="A80" t="str">
            <v>ROUEN -ST ETIENNE DU ROUVRAY</v>
          </cell>
          <cell r="B80" t="str">
            <v>Centre</v>
          </cell>
          <cell r="C80" t="str">
            <v>FedEx Express FR54 avenue Leclerc69354 Lyon cedex</v>
          </cell>
          <cell r="D80" t="str">
            <v>CHIMIREC VALRECOISE</v>
          </cell>
          <cell r="E80" t="str">
            <v>Romuald BELIERE</v>
          </cell>
          <cell r="F80">
            <v>43830</v>
          </cell>
          <cell r="G80">
            <v>8003959400</v>
          </cell>
          <cell r="H80" t="str">
            <v>Rue des Longs Boels   Centre Multimarchandises</v>
          </cell>
          <cell r="I80" t="str">
            <v>ST ETIENNE DU ROUVRAY</v>
          </cell>
          <cell r="J80" t="str">
            <v>76800</v>
          </cell>
          <cell r="K80" t="str">
            <v>02 35 65 43 33</v>
          </cell>
          <cell r="L80">
            <v>2</v>
          </cell>
        </row>
        <row r="81">
          <cell r="A81" t="str">
            <v>SISTERON-</v>
          </cell>
          <cell r="B81" t="str">
            <v>Dépôt</v>
          </cell>
          <cell r="C81" t="str">
            <v>FedEx Express FR54 avenue Leclerc69354 Lyon cedex</v>
          </cell>
          <cell r="D81" t="str">
            <v>CHIMIREC SOCODELI BEAUCAIRE</v>
          </cell>
          <cell r="E81" t="str">
            <v>François ORTA</v>
          </cell>
          <cell r="F81">
            <v>43830</v>
          </cell>
          <cell r="G81">
            <v>8003959385</v>
          </cell>
          <cell r="H81" t="str">
            <v>70 route de GapQuartier Proviou</v>
          </cell>
          <cell r="I81" t="str">
            <v>SISTERON</v>
          </cell>
          <cell r="J81" t="str">
            <v>4200</v>
          </cell>
          <cell r="K81" t="str">
            <v>04 92 61 37 50</v>
          </cell>
          <cell r="L81">
            <v>1</v>
          </cell>
        </row>
        <row r="82">
          <cell r="A82" t="str">
            <v>ST BRIEUC-LANGUEUX</v>
          </cell>
          <cell r="B82" t="str">
            <v>Dépôt</v>
          </cell>
          <cell r="C82" t="str">
            <v>FedEx Express FR54 avenue Leclerc69354 Lyon cedex</v>
          </cell>
          <cell r="D82" t="str">
            <v>CHIMIREC JAVENE</v>
          </cell>
          <cell r="E82" t="str">
            <v>Daniel CHAMPION</v>
          </cell>
          <cell r="F82">
            <v>43830</v>
          </cell>
          <cell r="G82">
            <v>8003959406</v>
          </cell>
          <cell r="H82" t="str">
            <v>20 rue du Pont Léon</v>
          </cell>
          <cell r="I82" t="str">
            <v>LANGUEUX</v>
          </cell>
          <cell r="J82" t="str">
            <v>22360</v>
          </cell>
          <cell r="K82" t="str">
            <v>02 96 52 01 24</v>
          </cell>
          <cell r="L82">
            <v>1</v>
          </cell>
        </row>
        <row r="83">
          <cell r="A83" t="str">
            <v>ST ETIENNE-ROCHE LA MOLIERE</v>
          </cell>
          <cell r="B83" t="str">
            <v>Centre</v>
          </cell>
          <cell r="C83" t="str">
            <v>FedEx Express FR54 avenue Leclerc69354 Lyon cedex</v>
          </cell>
          <cell r="D83" t="str">
            <v>CHIMIREC CENTRE EST</v>
          </cell>
          <cell r="E83" t="str">
            <v xml:space="preserve">Joëlle  RAMON </v>
          </cell>
          <cell r="F83">
            <v>43830</v>
          </cell>
          <cell r="G83">
            <v>8003959384</v>
          </cell>
          <cell r="H83" t="str">
            <v>Bd des mineursZI Charles Chana</v>
          </cell>
          <cell r="I83" t="str">
            <v>ROCHE LA MOLIERE</v>
          </cell>
          <cell r="J83">
            <v>42230</v>
          </cell>
          <cell r="K83" t="str">
            <v>04 77 47 53 00</v>
          </cell>
          <cell r="L83">
            <v>1</v>
          </cell>
        </row>
        <row r="84">
          <cell r="A84" t="str">
            <v>ST NAZAIRE-</v>
          </cell>
          <cell r="B84" t="str">
            <v>Dépôt</v>
          </cell>
          <cell r="C84" t="str">
            <v>FedEx Express FR54 avenue Leclerc69354 Lyon cedex</v>
          </cell>
          <cell r="D84" t="str">
            <v>CHIMIREC JAVENE</v>
          </cell>
          <cell r="E84" t="str">
            <v xml:space="preserve">Maxime MOTTIER </v>
          </cell>
          <cell r="F84">
            <v>43830</v>
          </cell>
          <cell r="G84">
            <v>8003959406</v>
          </cell>
          <cell r="H84" t="str">
            <v>2 bis Rue Surcouf</v>
          </cell>
          <cell r="I84" t="str">
            <v>SAINT-NAZAIRE</v>
          </cell>
          <cell r="J84">
            <v>44600</v>
          </cell>
          <cell r="L84">
            <v>1</v>
          </cell>
        </row>
        <row r="85">
          <cell r="A85" t="str">
            <v>ST QUENTIN-ST QUENTIN FALLAVIER</v>
          </cell>
          <cell r="B85" t="str">
            <v>Centre</v>
          </cell>
          <cell r="C85" t="str">
            <v>FedEx Express FR54 avenue Leclerc69354 Lyon cedex</v>
          </cell>
          <cell r="D85" t="str">
            <v>CHIMIREC CENTRE EST</v>
          </cell>
          <cell r="E85" t="str">
            <v>Robin BELLEGUEULE</v>
          </cell>
          <cell r="F85">
            <v>43830</v>
          </cell>
          <cell r="G85">
            <v>8003959384</v>
          </cell>
          <cell r="H85" t="str">
            <v>51 rue de MalacombeZ.I. de Chesnes la Noirée</v>
          </cell>
          <cell r="I85" t="str">
            <v>ST QUENTIN FALLAVIER</v>
          </cell>
          <cell r="J85">
            <v>38070</v>
          </cell>
          <cell r="K85" t="str">
            <v>04 74 99 17 70</v>
          </cell>
          <cell r="L85">
            <v>1</v>
          </cell>
        </row>
        <row r="86">
          <cell r="A86" t="str">
            <v>STRASBOURG-GEISPOLSHEIM GARE</v>
          </cell>
          <cell r="B86" t="str">
            <v>Centre</v>
          </cell>
          <cell r="C86" t="str">
            <v>FedEx Express FR54 avenue Leclerc69354 Lyon cedex</v>
          </cell>
          <cell r="D86" t="str">
            <v>CHIMIREC EST</v>
          </cell>
          <cell r="E86" t="str">
            <v>Christophe Bach</v>
          </cell>
          <cell r="F86">
            <v>43830</v>
          </cell>
          <cell r="G86">
            <v>8003959402</v>
          </cell>
          <cell r="H86" t="str">
            <v>Rue des ImprimeursZ.I. Forlen</v>
          </cell>
          <cell r="I86" t="str">
            <v>GEISPOLSHEIM GARE</v>
          </cell>
          <cell r="J86" t="str">
            <v>67118</v>
          </cell>
          <cell r="K86" t="str">
            <v>03 88 67 85 80</v>
          </cell>
          <cell r="L86">
            <v>2</v>
          </cell>
        </row>
        <row r="87">
          <cell r="A87" t="str">
            <v>TARBES-SEMEAC</v>
          </cell>
          <cell r="B87" t="str">
            <v>Dépôt</v>
          </cell>
          <cell r="C87" t="str">
            <v>FedEx Express FR54 avenue Leclerc69354 Lyon cedex</v>
          </cell>
          <cell r="D87" t="str">
            <v>CHIMIREC DARGELOS</v>
          </cell>
          <cell r="E87" t="str">
            <v>Thierry CAMPO</v>
          </cell>
          <cell r="F87">
            <v>43830</v>
          </cell>
          <cell r="G87">
            <v>8003959405</v>
          </cell>
          <cell r="H87" t="str">
            <v>145 avenue François MITTERAND</v>
          </cell>
          <cell r="I87" t="str">
            <v>SEMEAC</v>
          </cell>
          <cell r="J87" t="str">
            <v>65600</v>
          </cell>
          <cell r="K87" t="str">
            <v>05 62 33 92 27</v>
          </cell>
          <cell r="L87">
            <v>1</v>
          </cell>
        </row>
        <row r="88">
          <cell r="A88" t="str">
            <v>TOULON-LA FARLEDE</v>
          </cell>
          <cell r="B88" t="str">
            <v>Dépôt</v>
          </cell>
          <cell r="C88" t="str">
            <v>FedEx Express FR54 avenue Leclerc69354 Lyon cedex</v>
          </cell>
          <cell r="D88" t="str">
            <v>CHIMIREC SOCODELI BEAUCAIRE</v>
          </cell>
          <cell r="E88" t="str">
            <v>Yves MURADORE, Sebastien Delettrespassage après-midi uniquement"</v>
          </cell>
          <cell r="F88">
            <v>43830</v>
          </cell>
          <cell r="G88">
            <v>8003959385</v>
          </cell>
          <cell r="H88" t="str">
            <v>Rue Baron Dominique LarreyZ.I. Toulon EstZAC Bec de Canard</v>
          </cell>
          <cell r="I88" t="str">
            <v>LA FARLEDE</v>
          </cell>
          <cell r="J88" t="str">
            <v>83210</v>
          </cell>
          <cell r="K88" t="str">
            <v>04 94 27 86 55</v>
          </cell>
          <cell r="L88">
            <v>2</v>
          </cell>
        </row>
        <row r="89">
          <cell r="A89" t="str">
            <v>TOULOUSE-BLAGNAC</v>
          </cell>
          <cell r="B89" t="str">
            <v>Centre</v>
          </cell>
          <cell r="C89" t="str">
            <v>FedEx Express FR54 avenue Leclerc69354 Lyon cedex</v>
          </cell>
          <cell r="D89" t="str">
            <v>CHIMIREC SOCODELI CARCASSONNE</v>
          </cell>
          <cell r="E89" t="str">
            <v xml:space="preserve">ludovic FOVET </v>
          </cell>
          <cell r="F89">
            <v>43830</v>
          </cell>
          <cell r="G89">
            <v>8003959385</v>
          </cell>
          <cell r="H89" t="str">
            <v xml:space="preserve">3 avenue Emile DewoitineBP 20078 </v>
          </cell>
          <cell r="I89" t="str">
            <v>BLAGNAC</v>
          </cell>
          <cell r="J89" t="str">
            <v>31700</v>
          </cell>
          <cell r="K89" t="str">
            <v>05 61 16 72 00</v>
          </cell>
          <cell r="L89">
            <v>3</v>
          </cell>
        </row>
        <row r="90">
          <cell r="A90" t="str">
            <v>TOURS-ROCHECORBON</v>
          </cell>
          <cell r="B90" t="str">
            <v>Centre</v>
          </cell>
          <cell r="C90" t="str">
            <v>FedEx Express FR54 avenue Leclerc69354 Lyon cedex</v>
          </cell>
          <cell r="D90" t="str">
            <v>CHIMIREC DELVERT</v>
          </cell>
          <cell r="E90" t="str">
            <v>Stéphane DARDENNE  Vivien Berteil</v>
          </cell>
          <cell r="F90">
            <v>43830</v>
          </cell>
          <cell r="G90">
            <v>8003959404</v>
          </cell>
          <cell r="H90" t="str">
            <v>2 rue des Messagers - Z.A. de Châtenay</v>
          </cell>
          <cell r="I90" t="str">
            <v>ROCHECORBON</v>
          </cell>
          <cell r="J90" t="str">
            <v>37210</v>
          </cell>
          <cell r="K90" t="str">
            <v>02 47 52 89 10</v>
          </cell>
          <cell r="L90">
            <v>2</v>
          </cell>
        </row>
        <row r="91">
          <cell r="A91" t="str">
            <v>TREMBLAY-TREMBLAY-EN-France</v>
          </cell>
          <cell r="B91" t="str">
            <v>NATIONAL</v>
          </cell>
          <cell r="C91" t="str">
            <v>FedEx Express FR54 avenue Leclerc69354 Lyon cedex</v>
          </cell>
          <cell r="D91" t="str">
            <v>CHIMIREC DUGNY</v>
          </cell>
          <cell r="E91" t="str">
            <v>Peggy rayaume Bernard Laloum</v>
          </cell>
          <cell r="F91">
            <v>43830</v>
          </cell>
          <cell r="G91">
            <v>8003954615</v>
          </cell>
          <cell r="H91" t="str">
            <v>1 Avenue du Valquiou</v>
          </cell>
          <cell r="I91" t="str">
            <v>Tremblay en France</v>
          </cell>
          <cell r="J91">
            <v>93290</v>
          </cell>
          <cell r="K91" t="str">
            <v>01 49 38 57 65</v>
          </cell>
          <cell r="L91">
            <v>3</v>
          </cell>
        </row>
        <row r="92">
          <cell r="A92" t="str">
            <v>TROYES-</v>
          </cell>
          <cell r="B92" t="str">
            <v>Dépôt</v>
          </cell>
          <cell r="C92" t="str">
            <v>FedEx Express FR54 avenue Leclerc69354 Lyon cedex</v>
          </cell>
          <cell r="D92" t="str">
            <v>CHIMIREC DUGNY</v>
          </cell>
          <cell r="E92" t="str">
            <v xml:space="preserve">Max MORMIN </v>
          </cell>
          <cell r="F92">
            <v>43830</v>
          </cell>
          <cell r="G92">
            <v>8003954615</v>
          </cell>
          <cell r="H92" t="str">
            <v>37 rue des Bas TrévoisLocaux 8-9-12 et 13</v>
          </cell>
          <cell r="I92" t="str">
            <v>TROYES</v>
          </cell>
          <cell r="J92" t="str">
            <v>10000</v>
          </cell>
          <cell r="K92" t="str">
            <v>03 25 79 41 96</v>
          </cell>
          <cell r="L92">
            <v>1</v>
          </cell>
        </row>
        <row r="93">
          <cell r="A93" t="str">
            <v>USSEL-</v>
          </cell>
          <cell r="B93" t="str">
            <v>Dépôt</v>
          </cell>
          <cell r="C93" t="str">
            <v>FedEx Express FR54 avenue Leclerc69354 Lyon cedex</v>
          </cell>
          <cell r="D93" t="str">
            <v>CHIMIREC DELVERT</v>
          </cell>
          <cell r="E93" t="str">
            <v xml:space="preserve">Christophe GOMEZ </v>
          </cell>
          <cell r="F93">
            <v>43830</v>
          </cell>
          <cell r="G93">
            <v>8003959404</v>
          </cell>
          <cell r="H93" t="str">
            <v>Zi de l'empereur</v>
          </cell>
          <cell r="I93" t="str">
            <v>USSEL</v>
          </cell>
          <cell r="J93" t="str">
            <v>19200</v>
          </cell>
          <cell r="K93" t="str">
            <v>05 55 72 95 47</v>
          </cell>
          <cell r="L93">
            <v>1</v>
          </cell>
        </row>
        <row r="94">
          <cell r="A94" t="str">
            <v>VALENCE-PORTES LES VALENCE</v>
          </cell>
          <cell r="B94" t="str">
            <v>Dépôt</v>
          </cell>
          <cell r="C94" t="str">
            <v>FedEx Express FR54 avenue Leclerc69354 Lyon cedex</v>
          </cell>
          <cell r="D94" t="str">
            <v>CHIMIREC SOCODELI BEAUCAIRE</v>
          </cell>
          <cell r="E94" t="str">
            <v>William RAVIOLO/ Chantal MOUNIER</v>
          </cell>
          <cell r="F94">
            <v>43830</v>
          </cell>
          <cell r="G94">
            <v>8003959385</v>
          </cell>
          <cell r="H94" t="str">
            <v>Z.I Les Auréats, 22 rue Laurent de Lavoisier</v>
          </cell>
          <cell r="I94" t="str">
            <v>PORTES LES VALENCE</v>
          </cell>
          <cell r="J94">
            <v>26800</v>
          </cell>
          <cell r="K94" t="str">
            <v>04 75 82 91 31</v>
          </cell>
          <cell r="L94">
            <v>2</v>
          </cell>
        </row>
        <row r="95">
          <cell r="A95" t="str">
            <v>VANNES-</v>
          </cell>
          <cell r="B95" t="str">
            <v>Dépôt</v>
          </cell>
          <cell r="C95" t="str">
            <v>FedEx Express FR54 avenue Leclerc69354 Lyon cedex</v>
          </cell>
          <cell r="D95" t="str">
            <v>CHIMIREC JAVENE</v>
          </cell>
          <cell r="E95" t="str">
            <v xml:space="preserve">Yves STANQUICK </v>
          </cell>
          <cell r="F95">
            <v>43830</v>
          </cell>
          <cell r="G95">
            <v>8003959406</v>
          </cell>
          <cell r="H95" t="str">
            <v>Zone commerciale de KERLANNAllée de Kerlann</v>
          </cell>
          <cell r="I95" t="str">
            <v>VANNES</v>
          </cell>
          <cell r="J95" t="str">
            <v>56000</v>
          </cell>
          <cell r="K95" t="str">
            <v>02 97 63 20 36</v>
          </cell>
          <cell r="L95">
            <v>1</v>
          </cell>
        </row>
        <row r="96">
          <cell r="A96" t="str">
            <v>WISSOUS-</v>
          </cell>
          <cell r="B96" t="str">
            <v>Centre</v>
          </cell>
          <cell r="C96" t="str">
            <v>FedEx Express FR54 avenue Leclerc69354 Lyon cedex</v>
          </cell>
          <cell r="D96" t="str">
            <v>CHIMIREC DUGNY</v>
          </cell>
          <cell r="E96" t="str">
            <v>Philippe DELGADO</v>
          </cell>
          <cell r="F96">
            <v>43830</v>
          </cell>
          <cell r="G96">
            <v>8003954615</v>
          </cell>
          <cell r="H96" t="str">
            <v>1 avenue de la méridienneparc des Avernaises</v>
          </cell>
          <cell r="I96" t="str">
            <v>WISSOUS</v>
          </cell>
          <cell r="J96">
            <v>91320</v>
          </cell>
          <cell r="K96" t="str">
            <v>01 49 78 29 00</v>
          </cell>
          <cell r="L96">
            <v>4</v>
          </cell>
        </row>
      </sheetData>
      <sheetData sheetId="9">
        <row r="2">
          <cell r="A2" t="str">
            <v>1013palette</v>
          </cell>
          <cell r="B2" t="str">
            <v>CARTOUCHE DE DIOXYDE DE CARBONNE CO2</v>
          </cell>
          <cell r="C2" t="str">
            <v>PALETTE PRODUITS DIVERS</v>
          </cell>
          <cell r="D2">
            <v>96623</v>
          </cell>
          <cell r="E2" t="str">
            <v>16.05.04*</v>
          </cell>
        </row>
        <row r="3">
          <cell r="A3" t="str">
            <v>1090bac</v>
          </cell>
          <cell r="B3" t="str">
            <v>ACETONE EN PC (UN 1090) EN BAC</v>
          </cell>
          <cell r="C3" t="str">
            <v>BAC 600L AVEC COUVERCLE</v>
          </cell>
          <cell r="D3">
            <v>72335</v>
          </cell>
          <cell r="E3" t="str">
            <v>14.06.03*</v>
          </cell>
        </row>
        <row r="4">
          <cell r="A4" t="str">
            <v>1090tonnelet</v>
          </cell>
          <cell r="B4" t="str">
            <v>ACETONE EN PC (UN 1090) EN FUT</v>
          </cell>
          <cell r="C4" t="str">
            <v>FUT 60L OT PLASTIQUE UN</v>
          </cell>
          <cell r="D4">
            <v>72760</v>
          </cell>
          <cell r="E4" t="str">
            <v>14.06.03*</v>
          </cell>
        </row>
        <row r="5">
          <cell r="A5" t="str">
            <v>1133bac</v>
          </cell>
          <cell r="B5" t="str">
            <v>ADHESIFS, RESINES, COLLES, MASTICS (UN 1133)</v>
          </cell>
          <cell r="C5" t="str">
            <v>BAC 600L AVEC COUVERCLE</v>
          </cell>
          <cell r="D5">
            <v>74358</v>
          </cell>
          <cell r="E5" t="str">
            <v>08.04.09*</v>
          </cell>
        </row>
        <row r="6">
          <cell r="A6" t="str">
            <v>1133tonnelet</v>
          </cell>
          <cell r="B6" t="str">
            <v>ADHESIFS, RESINES, COLLE, MASTIC  EN PC (UN 1133)</v>
          </cell>
          <cell r="C6" t="str">
            <v>FUT 60L OT PLASTIQUE UN</v>
          </cell>
          <cell r="D6">
            <v>71220</v>
          </cell>
          <cell r="E6" t="str">
            <v>08.04.09*</v>
          </cell>
        </row>
        <row r="7">
          <cell r="A7" t="str">
            <v>1170bac</v>
          </cell>
          <cell r="B7" t="str">
            <v>ETHANOL EN PC (UN 1170)</v>
          </cell>
          <cell r="C7" t="str">
            <v>BAC 600L AVEC COUVERCLE</v>
          </cell>
          <cell r="D7">
            <v>72334</v>
          </cell>
          <cell r="E7" t="str">
            <v>14.06.03*</v>
          </cell>
        </row>
        <row r="8">
          <cell r="A8" t="str">
            <v>1170tonnelet</v>
          </cell>
          <cell r="B8" t="str">
            <v>ETHANOL EN PC (UN 1170)</v>
          </cell>
          <cell r="C8" t="str">
            <v>FUT 60L OT PLASTIQUE UN</v>
          </cell>
          <cell r="D8">
            <v>72761</v>
          </cell>
          <cell r="E8" t="str">
            <v>14.06.03*</v>
          </cell>
        </row>
        <row r="9">
          <cell r="A9" t="str">
            <v>1202bac</v>
          </cell>
          <cell r="B9" t="str">
            <v>CARBURANTS EN PC (UN 1202)</v>
          </cell>
          <cell r="C9" t="str">
            <v>BAC 600L AVEC COUVERCLE</v>
          </cell>
          <cell r="D9">
            <v>73519</v>
          </cell>
          <cell r="E9" t="str">
            <v>13.07.01*</v>
          </cell>
        </row>
        <row r="10">
          <cell r="A10" t="str">
            <v>1210bac</v>
          </cell>
          <cell r="B10" t="str">
            <v>ENCRE (UN 1210)</v>
          </cell>
          <cell r="C10" t="str">
            <v>BAC 600L AVEC COUVERCLE</v>
          </cell>
          <cell r="D10">
            <v>71999</v>
          </cell>
          <cell r="E10" t="str">
            <v>08.03.12*</v>
          </cell>
        </row>
        <row r="11">
          <cell r="A11" t="str">
            <v>1210tonnelet</v>
          </cell>
          <cell r="B11" t="str">
            <v>ENCRE EN PC(UN 1210)</v>
          </cell>
          <cell r="C11" t="str">
            <v>FUT 60L OT PLASTIQUE UN</v>
          </cell>
          <cell r="D11">
            <v>72003</v>
          </cell>
          <cell r="E11" t="str">
            <v>08.03.12*</v>
          </cell>
        </row>
        <row r="12">
          <cell r="A12" t="str">
            <v>1219tonnelet</v>
          </cell>
          <cell r="B12" t="str">
            <v>ISOPROPANOL (UN 1219)</v>
          </cell>
          <cell r="C12" t="str">
            <v>FUT 60L OT PLASTIQUE UN</v>
          </cell>
          <cell r="D12">
            <v>72301</v>
          </cell>
          <cell r="E12" t="str">
            <v>14.06.03*</v>
          </cell>
        </row>
        <row r="13">
          <cell r="A13" t="str">
            <v>1230tonnelet</v>
          </cell>
          <cell r="B13" t="str">
            <v>METHANOL EN PC (UN 1230)</v>
          </cell>
          <cell r="C13" t="str">
            <v>FUT 60L OT PLASTIQUE UN</v>
          </cell>
          <cell r="D13">
            <v>72791</v>
          </cell>
          <cell r="E13" t="str">
            <v>14.06.03*</v>
          </cell>
        </row>
        <row r="14">
          <cell r="A14" t="str">
            <v>1263bac</v>
          </cell>
          <cell r="B14" t="str">
            <v>PEINTURES, VERNIS (UN 1263)</v>
          </cell>
          <cell r="C14" t="str">
            <v>BAC 600L AVEC COUVERCLE</v>
          </cell>
          <cell r="D14">
            <v>74388</v>
          </cell>
          <cell r="E14" t="str">
            <v>08.01.11*</v>
          </cell>
        </row>
        <row r="15">
          <cell r="A15" t="str">
            <v>1263tonnelet</v>
          </cell>
          <cell r="B15" t="str">
            <v>PEINTURES, VERNIS EN PC (UN 1263)</v>
          </cell>
          <cell r="C15" t="str">
            <v>FUT 60L OT PLASTIQUE UN</v>
          </cell>
          <cell r="D15">
            <v>74267</v>
          </cell>
          <cell r="E15" t="str">
            <v>08.01.11*</v>
          </cell>
        </row>
        <row r="16">
          <cell r="A16" t="str">
            <v>1268tonnelet</v>
          </cell>
          <cell r="B16" t="str">
            <v>DISTILLAT PETROLE EN PC (UN 1268)</v>
          </cell>
          <cell r="C16" t="str">
            <v>FUT 60L OT PLASTIQUE UN</v>
          </cell>
          <cell r="D16">
            <v>72763</v>
          </cell>
          <cell r="E16" t="str">
            <v>14.06.03*</v>
          </cell>
        </row>
        <row r="17">
          <cell r="A17" t="str">
            <v>1287bac</v>
          </cell>
          <cell r="B17" t="str">
            <v>DISSOLUTION DE CAOUTCHOUC - UN 1287</v>
          </cell>
          <cell r="C17" t="str">
            <v>BAC 600L AVEC COUVERCLE</v>
          </cell>
          <cell r="D17">
            <v>94936</v>
          </cell>
          <cell r="E17" t="str">
            <v>14.06.03*</v>
          </cell>
        </row>
        <row r="18">
          <cell r="A18" t="str">
            <v>1299tonnelet</v>
          </cell>
          <cell r="B18" t="str">
            <v>TEREBENTHINE EN PC (UN 1299)</v>
          </cell>
          <cell r="C18" t="str">
            <v>FUT 60L OT PLASTIQUE UN</v>
          </cell>
          <cell r="D18">
            <v>72759</v>
          </cell>
          <cell r="E18" t="str">
            <v>14.06.03*</v>
          </cell>
        </row>
        <row r="19">
          <cell r="A19" t="str">
            <v>1300bac</v>
          </cell>
          <cell r="B19" t="str">
            <v>SUCCEDANE ESSENCE THEREBENTHINE (UN 1300)</v>
          </cell>
          <cell r="C19" t="str">
            <v>BAC 600L AVEC COUVERCLE</v>
          </cell>
          <cell r="D19">
            <v>72333</v>
          </cell>
          <cell r="E19" t="str">
            <v>14.06.03*</v>
          </cell>
        </row>
        <row r="20">
          <cell r="A20" t="str">
            <v>1593tonnelet</v>
          </cell>
          <cell r="B20" t="str">
            <v>DICHLOROMETANE</v>
          </cell>
          <cell r="C20" t="str">
            <v>FUT 60L OT PLASTIQUE UN</v>
          </cell>
          <cell r="D20">
            <v>99214</v>
          </cell>
          <cell r="E20" t="str">
            <v>06.04.04*</v>
          </cell>
        </row>
        <row r="21">
          <cell r="A21" t="str">
            <v>1719tonnelet</v>
          </cell>
          <cell r="B21" t="str">
            <v>LIQUIDE ALCALIN EN PC (UN 1719)</v>
          </cell>
          <cell r="C21" t="str">
            <v>FUT 60L OT PLASTIQUE UN</v>
          </cell>
          <cell r="D21">
            <v>75121</v>
          </cell>
          <cell r="E21" t="str">
            <v>06.02.04*</v>
          </cell>
        </row>
        <row r="22">
          <cell r="A22" t="str">
            <v>1760bac</v>
          </cell>
          <cell r="B22" t="str">
            <v>DDQD SPECIAUX</v>
          </cell>
          <cell r="C22" t="str">
            <v>BAC 600L AVEC COUVERCLE</v>
          </cell>
          <cell r="D22">
            <v>101022</v>
          </cell>
          <cell r="E22" t="str">
            <v>16.03.05*</v>
          </cell>
        </row>
        <row r="23">
          <cell r="A23" t="str">
            <v>1760bac</v>
          </cell>
          <cell r="B23" t="str">
            <v>PRODUITS CHIMIQUES DE LABORATOIRE - UN 1760</v>
          </cell>
          <cell r="C23" t="str">
            <v>BAC 600L AVEC COUVERCLE</v>
          </cell>
          <cell r="D23">
            <v>74123</v>
          </cell>
          <cell r="E23" t="str">
            <v>16.05.06*</v>
          </cell>
        </row>
        <row r="24">
          <cell r="A24" t="str">
            <v>1760tonnelet</v>
          </cell>
          <cell r="B24" t="str">
            <v>PRODUITS CHIMIQUES DE LABORATOIRE - UN 1760</v>
          </cell>
          <cell r="C24" t="str">
            <v>FUT 60L OT PLASTIQUE UN</v>
          </cell>
          <cell r="D24">
            <v>74102</v>
          </cell>
          <cell r="E24" t="str">
            <v>16.05.06*</v>
          </cell>
        </row>
        <row r="25">
          <cell r="A25" t="str">
            <v>1789bac</v>
          </cell>
          <cell r="B25" t="str">
            <v>ACIDE CHLORHYDRIQUE  (UN 1789)</v>
          </cell>
          <cell r="C25" t="str">
            <v>BAC 600L AVEC COUVERCLE</v>
          </cell>
          <cell r="D25">
            <v>75191</v>
          </cell>
          <cell r="E25" t="str">
            <v>06.01.02*</v>
          </cell>
        </row>
        <row r="26">
          <cell r="A26" t="str">
            <v>1789tonnelet</v>
          </cell>
          <cell r="B26" t="str">
            <v>ACIDE CHLORHYDRIQUE EN PC  (UN 1789)</v>
          </cell>
          <cell r="C26" t="str">
            <v>FUT 60L OT PLASTIQUE UN</v>
          </cell>
          <cell r="D26">
            <v>70320</v>
          </cell>
          <cell r="E26" t="str">
            <v>06.01.02*</v>
          </cell>
        </row>
        <row r="27">
          <cell r="A27" t="str">
            <v>1791bac</v>
          </cell>
          <cell r="B27" t="str">
            <v>HYPOCHLORITE (UN 1791)</v>
          </cell>
          <cell r="C27" t="str">
            <v>BAC 600L AVEC COUVERCLE</v>
          </cell>
          <cell r="D27">
            <v>70339</v>
          </cell>
          <cell r="E27" t="str">
            <v>06.02.05*</v>
          </cell>
        </row>
        <row r="28">
          <cell r="A28" t="str">
            <v>1791tonnelet</v>
          </cell>
          <cell r="B28" t="str">
            <v>HYPOCHLORITE EN PC (UN 1791)</v>
          </cell>
          <cell r="C28" t="str">
            <v>FUT 60L OT PLASTIQUE UN</v>
          </cell>
          <cell r="D28">
            <v>75120</v>
          </cell>
          <cell r="E28" t="str">
            <v>06.02.05*</v>
          </cell>
        </row>
        <row r="29">
          <cell r="A29" t="str">
            <v>1805tonnelet</v>
          </cell>
          <cell r="B29" t="str">
            <v>ACIDE PHOSPHORIQUE EN PC (UN 1805)</v>
          </cell>
          <cell r="C29" t="str">
            <v>FUT 60L OT PLASTIQUE UN</v>
          </cell>
          <cell r="D29">
            <v>70318</v>
          </cell>
          <cell r="E29" t="str">
            <v>06.01.04*</v>
          </cell>
        </row>
        <row r="30">
          <cell r="A30" t="str">
            <v>1814tonnelet</v>
          </cell>
          <cell r="B30" t="str">
            <v>HYDROXYDE DE POTASSIUM EN PC(UN 1814)</v>
          </cell>
          <cell r="C30" t="str">
            <v>FUT 60L OT PLASTIQUE UN</v>
          </cell>
          <cell r="D30">
            <v>83014</v>
          </cell>
          <cell r="E30" t="str">
            <v>06.02.04*</v>
          </cell>
        </row>
        <row r="31">
          <cell r="A31" t="str">
            <v>1824bac</v>
          </cell>
          <cell r="B31" t="str">
            <v>HYDROXYDE DE SODIUM EN SOLUTION (UN 1824)</v>
          </cell>
          <cell r="C31" t="str">
            <v>BAC 600L AVEC COUVERCLE</v>
          </cell>
          <cell r="D31">
            <v>70340</v>
          </cell>
          <cell r="E31" t="str">
            <v>06.02.04*</v>
          </cell>
        </row>
        <row r="32">
          <cell r="A32" t="str">
            <v>1824tonnelet</v>
          </cell>
          <cell r="B32" t="str">
            <v>HYDROXYDE DE SODIUM EN SOLUTION EN PC (UN 1824)</v>
          </cell>
          <cell r="C32" t="str">
            <v>FUT 60L OT PLASTIQUE UN</v>
          </cell>
          <cell r="D32">
            <v>75119</v>
          </cell>
          <cell r="E32" t="str">
            <v>06.02.04*</v>
          </cell>
        </row>
        <row r="33">
          <cell r="A33" t="str">
            <v>1830bac</v>
          </cell>
          <cell r="B33" t="str">
            <v>ACIDE SULFURIQUE  (UN 1830)</v>
          </cell>
          <cell r="C33" t="str">
            <v>BAC 600L AVEC COUVERCLE</v>
          </cell>
          <cell r="D33">
            <v>75189</v>
          </cell>
          <cell r="E33" t="str">
            <v>06.01.01*</v>
          </cell>
        </row>
        <row r="34">
          <cell r="A34" t="str">
            <v>1830tonnelet</v>
          </cell>
          <cell r="B34" t="str">
            <v>ACIDE SULFURIQUE  en PC (UN 1830)</v>
          </cell>
          <cell r="C34" t="str">
            <v>FUT 60L OT PLASTIQUE UN</v>
          </cell>
          <cell r="D34">
            <v>70319</v>
          </cell>
          <cell r="E34" t="str">
            <v>06.01.01*</v>
          </cell>
        </row>
        <row r="35">
          <cell r="A35" t="str">
            <v>1866tonnelet</v>
          </cell>
          <cell r="B35" t="str">
            <v>UN 1866 - RESINE EN SOLUTION</v>
          </cell>
          <cell r="C35" t="str">
            <v>FUT 60L OT PLASTIQUE UN</v>
          </cell>
          <cell r="D35">
            <v>96829</v>
          </cell>
          <cell r="E35" t="str">
            <v>10.09.13*</v>
          </cell>
        </row>
        <row r="36">
          <cell r="A36" t="str">
            <v>1888tonnelet</v>
          </cell>
          <cell r="B36" t="str">
            <v>CHLOROFORME (UN1888)</v>
          </cell>
          <cell r="C36" t="str">
            <v>FUT 60L OT PLASTIQUE UN</v>
          </cell>
          <cell r="D36">
            <v>101398</v>
          </cell>
          <cell r="E36" t="str">
            <v>16.05.08*</v>
          </cell>
        </row>
        <row r="37">
          <cell r="A37" t="str">
            <v>1903tonnelet</v>
          </cell>
          <cell r="B37" t="str">
            <v>DESINFECTANT CORROSIF LIQUIDE NSA (UN 1903)</v>
          </cell>
          <cell r="C37" t="str">
            <v>FUT 60L OT PLASTIQUE UN</v>
          </cell>
          <cell r="D37">
            <v>96379</v>
          </cell>
          <cell r="E37" t="str">
            <v>16.05.06*</v>
          </cell>
        </row>
        <row r="38">
          <cell r="A38" t="str">
            <v>1950bac</v>
          </cell>
          <cell r="B38" t="str">
            <v>AÉROSOLS (UN 1950)</v>
          </cell>
          <cell r="C38" t="str">
            <v>BAC 600L AVEC COUVERCLE</v>
          </cell>
          <cell r="D38">
            <v>80995</v>
          </cell>
          <cell r="E38" t="str">
            <v>16.05.04*</v>
          </cell>
        </row>
        <row r="39">
          <cell r="A39" t="str">
            <v>1950tonnelet</v>
          </cell>
          <cell r="B39" t="str">
            <v>AÉROSOLS (UN 1950)</v>
          </cell>
          <cell r="C39" t="str">
            <v>FUT 60L OT PLASTIQUE UN</v>
          </cell>
          <cell r="D39">
            <v>80535</v>
          </cell>
          <cell r="E39" t="str">
            <v>16.05.04*</v>
          </cell>
        </row>
        <row r="40">
          <cell r="A40" t="str">
            <v>1987bac</v>
          </cell>
          <cell r="B40" t="str">
            <v>ALCOOL EN PC (UN 1987)</v>
          </cell>
          <cell r="C40" t="str">
            <v>BAC 600L AVEC COUVERCLE</v>
          </cell>
          <cell r="D40">
            <v>73933</v>
          </cell>
          <cell r="E40" t="str">
            <v>16.01.21*</v>
          </cell>
        </row>
        <row r="41">
          <cell r="A41" t="str">
            <v>1993bac</v>
          </cell>
          <cell r="B41" t="str">
            <v>SOLVANT EN PC (UN 1993)</v>
          </cell>
          <cell r="C41" t="str">
            <v>BAC 600L AVEC COUVERCLE</v>
          </cell>
          <cell r="D41">
            <v>73242</v>
          </cell>
          <cell r="E41" t="str">
            <v>14.06.03*</v>
          </cell>
        </row>
        <row r="42">
          <cell r="A42" t="str">
            <v>1993tonnelet</v>
          </cell>
          <cell r="B42" t="str">
            <v>SOLVANT EN PC (UN 1993)</v>
          </cell>
          <cell r="C42" t="str">
            <v>FUT 60L OT PLASTIQUE UN</v>
          </cell>
          <cell r="D42">
            <v>72629</v>
          </cell>
          <cell r="E42" t="str">
            <v>14.06.03*</v>
          </cell>
        </row>
        <row r="43">
          <cell r="A43" t="str">
            <v>2790tonnelet</v>
          </cell>
          <cell r="B43" t="str">
            <v>ACIDE ACETIQUE (UN2790)</v>
          </cell>
          <cell r="C43" t="str">
            <v>FUT 60L OT PLASTIQUE UN</v>
          </cell>
          <cell r="D43">
            <v>97190</v>
          </cell>
          <cell r="E43" t="str">
            <v>09.01.04*</v>
          </cell>
        </row>
        <row r="44">
          <cell r="A44" t="str">
            <v>2794bac</v>
          </cell>
          <cell r="B44" t="str">
            <v>BATTERIES (UN 2794)</v>
          </cell>
          <cell r="C44" t="str">
            <v>BAC 600L AVEC COUVERCLE</v>
          </cell>
          <cell r="D44">
            <v>65272</v>
          </cell>
          <cell r="E44" t="str">
            <v>16.06.01*</v>
          </cell>
        </row>
        <row r="45">
          <cell r="A45" t="str">
            <v>2794palette</v>
          </cell>
          <cell r="B45" t="str">
            <v>BATTERIES (UN 2794)</v>
          </cell>
          <cell r="C45" t="str">
            <v>PALETTE PRODUITS DIVERS</v>
          </cell>
          <cell r="D45">
            <v>98580</v>
          </cell>
          <cell r="E45" t="str">
            <v>16.06.01*</v>
          </cell>
        </row>
        <row r="46">
          <cell r="A46" t="str">
            <v>2794tonnelet</v>
          </cell>
          <cell r="B46" t="str">
            <v>BATTERIES (UN 2794)</v>
          </cell>
          <cell r="C46" t="str">
            <v>FUT 60L OT PLASTIQUE UN</v>
          </cell>
          <cell r="D46">
            <v>80139</v>
          </cell>
          <cell r="E46" t="str">
            <v>16.06.01*</v>
          </cell>
        </row>
        <row r="47">
          <cell r="A47" t="str">
            <v>2796bac</v>
          </cell>
          <cell r="B47" t="str">
            <v>ACIDES MINERAUX EN PC (UN 2796)</v>
          </cell>
          <cell r="C47" t="str">
            <v>BAC 600L AVEC COUVERCLE</v>
          </cell>
          <cell r="D47">
            <v>70287</v>
          </cell>
          <cell r="E47" t="str">
            <v>06.01.06*</v>
          </cell>
        </row>
        <row r="48">
          <cell r="A48" t="str">
            <v>2796tonnelet</v>
          </cell>
          <cell r="B48" t="str">
            <v>ACIDES MINERAUX EN PC (UN 2796)</v>
          </cell>
          <cell r="C48" t="str">
            <v>FUT 60L OT PLASTIQUE UN</v>
          </cell>
          <cell r="D48">
            <v>70307</v>
          </cell>
          <cell r="E48" t="str">
            <v>16.06.06*</v>
          </cell>
        </row>
        <row r="49">
          <cell r="A49" t="str">
            <v>2800bac</v>
          </cell>
          <cell r="B49" t="str">
            <v>BATTERIE (UN 2800)</v>
          </cell>
          <cell r="C49" t="str">
            <v>BAC 600L AVEC COUVERCLE</v>
          </cell>
          <cell r="D49">
            <v>65074</v>
          </cell>
          <cell r="E49" t="str">
            <v>16.06.01*</v>
          </cell>
        </row>
        <row r="50">
          <cell r="A50" t="str">
            <v>2800tonnelet</v>
          </cell>
          <cell r="B50" t="str">
            <v>BATTERIE (UN 2800)</v>
          </cell>
          <cell r="C50" t="str">
            <v>FUT 60L OT PLASTIQUE UN</v>
          </cell>
          <cell r="D50">
            <v>65075</v>
          </cell>
          <cell r="E50" t="str">
            <v>16.06.01*</v>
          </cell>
        </row>
        <row r="51">
          <cell r="A51" t="str">
            <v>2810tonnelet</v>
          </cell>
          <cell r="B51" t="str">
            <v>LIQUIDE ORGANIQUE TOXIQUE (UN2810)</v>
          </cell>
          <cell r="C51" t="str">
            <v>FUT 60L OT PLASTIQUE UN</v>
          </cell>
          <cell r="D51">
            <v>94033</v>
          </cell>
          <cell r="E51" t="str">
            <v>16.03.05*</v>
          </cell>
        </row>
        <row r="52">
          <cell r="A52" t="str">
            <v>2920bac</v>
          </cell>
          <cell r="B52" t="str">
            <v>ACIDE EN PC (UN 2920)</v>
          </cell>
          <cell r="C52" t="str">
            <v>BAC 600L AVEC COUVERCLE</v>
          </cell>
          <cell r="D52">
            <v>70326</v>
          </cell>
          <cell r="E52" t="str">
            <v>16.03.05*</v>
          </cell>
        </row>
        <row r="53">
          <cell r="A53" t="str">
            <v>2920tonnelet</v>
          </cell>
          <cell r="B53" t="str">
            <v>LIQUIDE CORROSIF BASE PC (UN 2920)</v>
          </cell>
          <cell r="C53" t="str">
            <v>FUT 60L OT PLASTIQUE UN</v>
          </cell>
          <cell r="D53">
            <v>75100</v>
          </cell>
          <cell r="E53" t="str">
            <v>16.05.08*</v>
          </cell>
        </row>
        <row r="54">
          <cell r="A54" t="str">
            <v>2922bac</v>
          </cell>
          <cell r="B54" t="str">
            <v>LIQUIDE CORROSIF TOXIQUE (UN 2922)</v>
          </cell>
          <cell r="C54" t="str">
            <v>BAC 600L AVEC COUVERCLE</v>
          </cell>
          <cell r="D54">
            <v>66742</v>
          </cell>
          <cell r="E54" t="str">
            <v>16.05.08*</v>
          </cell>
        </row>
        <row r="55">
          <cell r="A55" t="str">
            <v>2922tonnelet</v>
          </cell>
          <cell r="B55" t="str">
            <v>LIQUIDE CORROSIF TOXIQUE (UN 2922)</v>
          </cell>
          <cell r="C55" t="str">
            <v>FUT 60L OT PLASTIQUE UN</v>
          </cell>
          <cell r="D55">
            <v>66752</v>
          </cell>
          <cell r="E55" t="str">
            <v>16.05.08*</v>
          </cell>
        </row>
        <row r="56">
          <cell r="A56" t="str">
            <v>3077tonnelet</v>
          </cell>
          <cell r="B56" t="str">
            <v>EMBALLAGES SOUILLES STANDARDS</v>
          </cell>
          <cell r="C56" t="str">
            <v>FUT 60L OT PLASTIQUE UN</v>
          </cell>
          <cell r="D56">
            <v>96577</v>
          </cell>
          <cell r="E56" t="str">
            <v>15.01.10*</v>
          </cell>
        </row>
        <row r="57">
          <cell r="A57" t="str">
            <v>3082bac</v>
          </cell>
          <cell r="B57" t="str">
            <v>DTQD STANDARDS (UN 3082)</v>
          </cell>
          <cell r="C57" t="str">
            <v>BAC 600L AVEC COUVERCLE</v>
          </cell>
          <cell r="D57">
            <v>100474</v>
          </cell>
          <cell r="E57" t="str">
            <v>16.03.05*</v>
          </cell>
        </row>
        <row r="58">
          <cell r="A58" t="str">
            <v>3082tonnelet</v>
          </cell>
          <cell r="B58" t="str">
            <v>DTQD STANDARDS (UN 3082)</v>
          </cell>
          <cell r="C58" t="str">
            <v>FUT 60L OT PLASTIQUE UN</v>
          </cell>
          <cell r="D58">
            <v>71222</v>
          </cell>
          <cell r="E58" t="str">
            <v>16.03.03*</v>
          </cell>
        </row>
        <row r="59">
          <cell r="A59" t="str">
            <v>3090bac</v>
          </cell>
          <cell r="B59" t="str">
            <v>PILES  (UN 3090)</v>
          </cell>
          <cell r="C59" t="str">
            <v>BAC 600L AVEC COUVERCLE</v>
          </cell>
          <cell r="D59">
            <v>79997</v>
          </cell>
          <cell r="E59" t="str">
            <v>20.01.33*</v>
          </cell>
        </row>
        <row r="60">
          <cell r="A60" t="str">
            <v>3090tonnelet</v>
          </cell>
          <cell r="B60" t="str">
            <v>PILES (UN 3090)</v>
          </cell>
          <cell r="C60" t="str">
            <v>FUT 60L OT PLASTIQUE UN</v>
          </cell>
          <cell r="D60">
            <v>79998</v>
          </cell>
          <cell r="E60" t="str">
            <v>20.01.33*</v>
          </cell>
        </row>
        <row r="61">
          <cell r="A61" t="str">
            <v>3149bac</v>
          </cell>
          <cell r="B61" t="str">
            <v>PEROXYDE D'HYDROGENE (UN 3149)</v>
          </cell>
          <cell r="C61" t="str">
            <v>BAC 600L AVEC COUVERCLE</v>
          </cell>
          <cell r="D61">
            <v>71321</v>
          </cell>
          <cell r="E61" t="str">
            <v>16.09.03*</v>
          </cell>
        </row>
        <row r="62">
          <cell r="A62" t="str">
            <v>3149tonnelet</v>
          </cell>
          <cell r="B62" t="str">
            <v>PEROXYDE D'HYDROGENE EN PC (UN 3149)</v>
          </cell>
          <cell r="C62" t="str">
            <v>FUT 60L OT PLASTIQUE UN</v>
          </cell>
          <cell r="D62">
            <v>71345</v>
          </cell>
          <cell r="E62" t="str">
            <v>16.09.03*</v>
          </cell>
        </row>
        <row r="63">
          <cell r="A63" t="str">
            <v>3175tonnelet</v>
          </cell>
          <cell r="B63" t="str">
            <v>SOLIDES OU MELANGES DE SOLIDES (UN 3175)</v>
          </cell>
          <cell r="C63" t="str">
            <v>FUT 60L OT PLASTIQUE UN</v>
          </cell>
          <cell r="D63">
            <v>96380</v>
          </cell>
          <cell r="E63" t="str">
            <v>15.02.02*</v>
          </cell>
        </row>
        <row r="64">
          <cell r="A64" t="str">
            <v>3264bac</v>
          </cell>
          <cell r="B64" t="str">
            <v>ACIDES MINERAUX EN PC (UN 3264)</v>
          </cell>
          <cell r="C64" t="str">
            <v>BAC 600L AVEC COUVERCLE</v>
          </cell>
          <cell r="D64">
            <v>70284</v>
          </cell>
          <cell r="E64" t="str">
            <v>06.01.06*</v>
          </cell>
        </row>
        <row r="65">
          <cell r="A65" t="str">
            <v>3264tonnelet</v>
          </cell>
          <cell r="B65" t="str">
            <v>ACIDES MINERAUX EN PC (UN 3264)</v>
          </cell>
          <cell r="C65" t="str">
            <v>FUT 60L OT PLASTIQUE UN</v>
          </cell>
          <cell r="D65">
            <v>70317</v>
          </cell>
          <cell r="E65" t="str">
            <v>06.01.06*</v>
          </cell>
        </row>
        <row r="66">
          <cell r="A66" t="str">
            <v>3269bac</v>
          </cell>
          <cell r="B66" t="str">
            <v>TROUSSE RESINE POLYESTER (UN 3269)</v>
          </cell>
          <cell r="C66" t="str">
            <v>BAC 600L AVEC COUVERCLE</v>
          </cell>
          <cell r="D66">
            <v>74347</v>
          </cell>
          <cell r="E66" t="str">
            <v>08.04.09*</v>
          </cell>
        </row>
        <row r="67">
          <cell r="A67" t="str">
            <v>3269tonnelet</v>
          </cell>
          <cell r="B67" t="str">
            <v>TROUSSE RESINE POLYESTER EN PC (UN 3269)</v>
          </cell>
          <cell r="C67" t="str">
            <v>FUT 60L OT PLASTIQUE UN</v>
          </cell>
          <cell r="D67">
            <v>71158</v>
          </cell>
          <cell r="E67" t="str">
            <v>08.04.09*</v>
          </cell>
        </row>
        <row r="68">
          <cell r="A68" t="str">
            <v>3291dasri</v>
          </cell>
          <cell r="B68" t="str">
            <v>DASRI</v>
          </cell>
          <cell r="C68" t="str">
            <v>COLLECTEUR DASRI PLASTIQUE UN</v>
          </cell>
          <cell r="D68">
            <v>79217</v>
          </cell>
          <cell r="E68" t="str">
            <v>18.01.03*</v>
          </cell>
        </row>
        <row r="69">
          <cell r="A69" t="str">
            <v>batterieplombbac</v>
          </cell>
          <cell r="B69" t="str">
            <v>BATTERIES AU PLOMB</v>
          </cell>
          <cell r="C69" t="str">
            <v>BAC 600L AVEC COUVERCLE</v>
          </cell>
          <cell r="D69">
            <v>94085</v>
          </cell>
          <cell r="E69" t="str">
            <v>16.06.01*</v>
          </cell>
        </row>
        <row r="70">
          <cell r="A70" t="str">
            <v>collebac</v>
          </cell>
          <cell r="B70" t="str">
            <v>COLLE NON ADR</v>
          </cell>
          <cell r="C70" t="str">
            <v>BAC 600L AVEC COUVERCLE</v>
          </cell>
          <cell r="D70">
            <v>78805</v>
          </cell>
          <cell r="E70" t="str">
            <v>08.04.14</v>
          </cell>
        </row>
        <row r="71">
          <cell r="A71" t="str">
            <v>colletonnelet</v>
          </cell>
          <cell r="B71" t="str">
            <v>COLLE NON ADR</v>
          </cell>
          <cell r="C71" t="str">
            <v>FUT 60L OT PLASTIQUE</v>
          </cell>
          <cell r="D71">
            <v>66572</v>
          </cell>
          <cell r="E71" t="str">
            <v>08.04.14</v>
          </cell>
        </row>
        <row r="72">
          <cell r="A72" t="str">
            <v>deeepalette</v>
          </cell>
          <cell r="B72" t="str">
            <v>DEEE EN MELANGE</v>
          </cell>
          <cell r="C72" t="str">
            <v>PALETTE PRODUITS DIVERS</v>
          </cell>
          <cell r="D72">
            <v>95681</v>
          </cell>
          <cell r="E72" t="str">
            <v>16.02.13*</v>
          </cell>
        </row>
        <row r="73">
          <cell r="A73" t="str">
            <v>encrebac</v>
          </cell>
          <cell r="B73" t="str">
            <v>ENCRES NON ADR</v>
          </cell>
          <cell r="C73" t="str">
            <v>BAC 600L AVEC COUVERCLE</v>
          </cell>
          <cell r="D73">
            <v>66262</v>
          </cell>
          <cell r="E73" t="str">
            <v>08.03.08</v>
          </cell>
        </row>
        <row r="74">
          <cell r="A74" t="str">
            <v>encretonnelet</v>
          </cell>
          <cell r="B74" t="str">
            <v>ENCRES NON ADR</v>
          </cell>
          <cell r="C74" t="str">
            <v>FUT 60L OT PLASTIQUE</v>
          </cell>
          <cell r="D74">
            <v>66264</v>
          </cell>
          <cell r="E74" t="str">
            <v>08.03.08</v>
          </cell>
        </row>
        <row r="75">
          <cell r="A75" t="str">
            <v>huilebac</v>
          </cell>
          <cell r="B75" t="str">
            <v>HUILE NON ADR</v>
          </cell>
          <cell r="C75" t="str">
            <v>BAC 600L AVEC COUVERCLE</v>
          </cell>
          <cell r="D75">
            <v>76009</v>
          </cell>
          <cell r="E75" t="str">
            <v>13.01.13*</v>
          </cell>
        </row>
        <row r="76">
          <cell r="A76" t="str">
            <v>huilenoiretonnelet</v>
          </cell>
          <cell r="B76" t="str">
            <v>HUILE NOIRE</v>
          </cell>
          <cell r="C76" t="str">
            <v>FUT 60L OT PLASTIQUE UN</v>
          </cell>
          <cell r="D76">
            <v>75803</v>
          </cell>
          <cell r="E76" t="str">
            <v>13.02.05*</v>
          </cell>
        </row>
        <row r="77">
          <cell r="A77" t="str">
            <v>huiletonnelet</v>
          </cell>
          <cell r="B77" t="str">
            <v>HUILE NON ADR</v>
          </cell>
          <cell r="C77" t="str">
            <v>FUT 60L OT PLASTIQUE UN</v>
          </cell>
          <cell r="D77">
            <v>86238</v>
          </cell>
          <cell r="E77" t="str">
            <v>13.01.13*</v>
          </cell>
        </row>
        <row r="78">
          <cell r="A78" t="str">
            <v>javelbac</v>
          </cell>
          <cell r="B78" t="str">
            <v>JAVEL NON ADR</v>
          </cell>
          <cell r="C78" t="str">
            <v>BAC 600L AVEC COUVERCLE</v>
          </cell>
          <cell r="D78">
            <v>98766</v>
          </cell>
          <cell r="E78" t="str">
            <v>16.03.05*</v>
          </cell>
        </row>
        <row r="79">
          <cell r="A79" t="str">
            <v>javeltonnelet</v>
          </cell>
          <cell r="B79" t="str">
            <v>JAVEL NON ADR</v>
          </cell>
          <cell r="C79" t="str">
            <v>FUT 60L OT PLASTIQUE</v>
          </cell>
          <cell r="D79">
            <v>79287</v>
          </cell>
          <cell r="E79" t="str">
            <v>16.03.05*</v>
          </cell>
        </row>
        <row r="80">
          <cell r="A80" t="str">
            <v>lamesdeplombbac</v>
          </cell>
          <cell r="B80" t="str">
            <v>LAMES DE PLOMB</v>
          </cell>
          <cell r="C80" t="str">
            <v>BAC 600L AVEC COUVERCLE</v>
          </cell>
          <cell r="D80">
            <v>68155</v>
          </cell>
          <cell r="E80" t="str">
            <v>15.01.10*</v>
          </cell>
        </row>
        <row r="81">
          <cell r="A81" t="str">
            <v>peinturebac</v>
          </cell>
          <cell r="B81" t="str">
            <v>PEINTURE NON ADR</v>
          </cell>
          <cell r="C81" t="str">
            <v>BAC 600L AVEC COUVERCLE</v>
          </cell>
          <cell r="D81">
            <v>78806</v>
          </cell>
          <cell r="E81" t="str">
            <v>08.01.16</v>
          </cell>
        </row>
        <row r="82">
          <cell r="A82" t="str">
            <v>peinturetonnelet</v>
          </cell>
          <cell r="B82" t="str">
            <v>PEINTURE NON ADR</v>
          </cell>
          <cell r="C82" t="str">
            <v>FUT 60L OT PLASTIQUE</v>
          </cell>
          <cell r="D82">
            <v>66571</v>
          </cell>
          <cell r="E82" t="str">
            <v>08.01.16</v>
          </cell>
        </row>
      </sheetData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/Users/tulipe/AppData/Local/Microsoft/Windows/INetCache/IE/BQGRN7UE/bloqu&#233;%20national%20test.xlsx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1046752"/>
  <sheetViews>
    <sheetView zoomScale="70" zoomScaleNormal="70" workbookViewId="0">
      <pane xSplit="4" ySplit="3" topLeftCell="T4" activePane="bottomRight" state="frozenSplit"/>
      <selection activeCell="C19" sqref="C19:D19"/>
      <selection pane="topRight" activeCell="C19" sqref="C19:D19"/>
      <selection pane="bottomLeft" activeCell="C19" sqref="C19:D19"/>
      <selection pane="bottomRight" activeCell="Z2" sqref="Z2:Z56"/>
    </sheetView>
  </sheetViews>
  <sheetFormatPr baseColWidth="10" defaultColWidth="11.453125" defaultRowHeight="20.149999999999999" customHeight="1"/>
  <cols>
    <col min="1" max="1" width="0" style="1" hidden="1" customWidth="1"/>
    <col min="2" max="3" width="11.453125" style="1"/>
    <col min="4" max="4" width="34.453125" style="2" customWidth="1"/>
    <col min="5" max="6" width="13.54296875" style="1" hidden="1" customWidth="1"/>
    <col min="7" max="7" width="27.54296875" style="3" hidden="1" customWidth="1"/>
    <col min="8" max="8" width="14.7265625" style="4" hidden="1" customWidth="1"/>
    <col min="9" max="9" width="14.1796875" style="1" hidden="1" customWidth="1"/>
    <col min="10" max="10" width="8.7265625" style="1" hidden="1" customWidth="1"/>
    <col min="11" max="11" width="98" style="5" hidden="1" customWidth="1"/>
    <col min="12" max="12" width="35" style="6" hidden="1" customWidth="1"/>
    <col min="13" max="13" width="28" style="6" hidden="1" customWidth="1"/>
    <col min="14" max="14" width="11.453125" style="1" hidden="1" customWidth="1"/>
    <col min="15" max="15" width="41.7265625" style="3" hidden="1" customWidth="1"/>
    <col min="16" max="16" width="22.453125" style="1" hidden="1" customWidth="1"/>
    <col min="17" max="17" width="34.453125" style="1" hidden="1" customWidth="1"/>
    <col min="18" max="18" width="26.54296875" style="1" hidden="1" customWidth="1"/>
    <col min="19" max="19" width="0" style="1" hidden="1" customWidth="1"/>
    <col min="20" max="20" width="14" style="1" bestFit="1" customWidth="1"/>
    <col min="21" max="25" width="11.453125" style="1"/>
    <col min="26" max="26" width="27.453125" style="1" customWidth="1"/>
    <col min="27" max="16384" width="11.453125" style="1"/>
  </cols>
  <sheetData>
    <row r="1" spans="1:26" ht="14">
      <c r="E1" s="2"/>
      <c r="F1" s="2"/>
    </row>
    <row r="2" spans="1:26" ht="14">
      <c r="Z2" s="1" t="str">
        <f t="array" aca="1" ref="Z2" ca="1">OFFSET(D$3,MATCH(0,COUNTIF(Z$1:Z1,lesite),0),)</f>
        <v>AGEN-LE PASSAGE</v>
      </c>
    </row>
    <row r="3" spans="1:26" ht="28">
      <c r="B3" s="7" t="s">
        <v>0</v>
      </c>
      <c r="C3" s="8" t="s">
        <v>1</v>
      </c>
      <c r="D3" s="9" t="s">
        <v>2</v>
      </c>
      <c r="E3" s="8" t="s">
        <v>3</v>
      </c>
      <c r="F3" s="9" t="s">
        <v>4</v>
      </c>
      <c r="G3" s="10" t="s">
        <v>5</v>
      </c>
      <c r="H3" s="11" t="s">
        <v>6</v>
      </c>
      <c r="I3" s="8" t="s">
        <v>7</v>
      </c>
      <c r="J3" s="8" t="s">
        <v>8</v>
      </c>
      <c r="K3" s="12" t="s">
        <v>9</v>
      </c>
      <c r="L3" s="13" t="s">
        <v>10</v>
      </c>
      <c r="M3" s="13" t="s">
        <v>11</v>
      </c>
      <c r="N3" s="8" t="s">
        <v>12</v>
      </c>
      <c r="O3" s="10" t="s">
        <v>13</v>
      </c>
      <c r="P3" s="8" t="s">
        <v>14</v>
      </c>
      <c r="Q3" s="8"/>
      <c r="R3" s="8"/>
      <c r="S3" s="8"/>
      <c r="T3" s="8"/>
      <c r="Z3" s="1" t="str">
        <f t="array" aca="1" ref="Z3" ca="1">OFFSET(D$3,MATCH(0,COUNTIF(Z$1:Z2,lesite),0),)</f>
        <v>AMIENS-</v>
      </c>
    </row>
    <row r="4" spans="1:26" ht="42.75" customHeight="1">
      <c r="A4" s="1" t="str">
        <f>D4</f>
        <v>AGEN-LE PASSAGE</v>
      </c>
      <c r="B4" s="14">
        <v>0</v>
      </c>
      <c r="C4" s="8" t="s">
        <v>61</v>
      </c>
      <c r="D4" s="9" t="s">
        <v>15</v>
      </c>
      <c r="E4" s="8"/>
      <c r="F4" s="8"/>
      <c r="G4" s="15"/>
      <c r="H4" s="11"/>
      <c r="I4" s="8"/>
      <c r="J4" s="8"/>
      <c r="K4" s="16"/>
      <c r="L4" s="13"/>
      <c r="M4" s="13" t="s">
        <v>30</v>
      </c>
      <c r="N4" s="8">
        <v>18</v>
      </c>
      <c r="O4" s="10" t="s">
        <v>18</v>
      </c>
      <c r="P4" s="8"/>
      <c r="Q4" s="8"/>
      <c r="R4" s="8"/>
      <c r="S4" s="8">
        <v>4</v>
      </c>
      <c r="T4" s="8" t="s">
        <v>19</v>
      </c>
      <c r="Z4" s="1" t="str">
        <f t="array" aca="1" ref="Z4" ca="1">OFFSET(D$3,MATCH(0,COUNTIF(Z$1:Z3,lesite),0),)</f>
        <v>AVIGNON-SORGUES</v>
      </c>
    </row>
    <row r="5" spans="1:26" ht="14">
      <c r="A5" s="1" t="str">
        <f t="shared" ref="A5:A18" si="0">D5</f>
        <v>AGEN-LE PASSAGE</v>
      </c>
      <c r="B5" s="14">
        <v>0</v>
      </c>
      <c r="C5" s="8" t="s">
        <v>61</v>
      </c>
      <c r="D5" s="9" t="s">
        <v>15</v>
      </c>
      <c r="E5" s="8"/>
      <c r="F5" s="8"/>
      <c r="G5" s="15"/>
      <c r="H5" s="11"/>
      <c r="I5" s="8"/>
      <c r="J5" s="8"/>
      <c r="K5" s="12"/>
      <c r="L5" s="13"/>
      <c r="M5" s="13">
        <v>1203</v>
      </c>
      <c r="N5" s="8">
        <v>10</v>
      </c>
      <c r="O5" s="10" t="s">
        <v>18</v>
      </c>
      <c r="P5" s="8"/>
      <c r="Q5" s="8"/>
      <c r="R5" s="8"/>
      <c r="S5" s="8">
        <v>4</v>
      </c>
      <c r="T5" s="8" t="str">
        <f t="shared" ref="T5:T18" si="1">CONCATENATE(M5,O5)</f>
        <v>1203bac</v>
      </c>
      <c r="Z5" s="1" t="str">
        <f t="array" aca="1" ref="Z5" ca="1">OFFSET(D$3,MATCH(0,COUNTIF(Z$1:Z4,lesite),0),)</f>
        <v>BAYONNE-MOUGUERRE</v>
      </c>
    </row>
    <row r="6" spans="1:26" ht="14">
      <c r="A6" s="1" t="str">
        <f t="shared" si="0"/>
        <v>AGEN-LE PASSAGE</v>
      </c>
      <c r="B6" s="14">
        <v>0</v>
      </c>
      <c r="C6" s="8" t="s">
        <v>61</v>
      </c>
      <c r="D6" s="9" t="s">
        <v>15</v>
      </c>
      <c r="E6" s="8"/>
      <c r="F6" s="8"/>
      <c r="G6" s="15"/>
      <c r="H6" s="11"/>
      <c r="I6" s="8"/>
      <c r="J6" s="8"/>
      <c r="K6" s="16"/>
      <c r="L6" s="13"/>
      <c r="M6" s="13">
        <v>1190</v>
      </c>
      <c r="N6" s="8">
        <v>20</v>
      </c>
      <c r="O6" s="10" t="s">
        <v>18</v>
      </c>
      <c r="P6" s="8"/>
      <c r="Q6" s="8"/>
      <c r="R6" s="8"/>
      <c r="S6" s="8">
        <v>4</v>
      </c>
      <c r="T6" s="8" t="str">
        <f t="shared" si="1"/>
        <v>1190bac</v>
      </c>
      <c r="Z6" s="1" t="str">
        <f t="array" aca="1" ref="Z6" ca="1">OFFSET(D$3,MATCH(0,COUNTIF(Z$1:Z5,lesite),0),)</f>
        <v>BESANCON-MISEREY SALINES</v>
      </c>
    </row>
    <row r="7" spans="1:26" ht="14">
      <c r="A7" s="1" t="str">
        <f t="shared" si="0"/>
        <v>AGEN-LE PASSAGE</v>
      </c>
      <c r="B7" s="8">
        <v>0</v>
      </c>
      <c r="C7" s="8" t="s">
        <v>61</v>
      </c>
      <c r="D7" s="9" t="s">
        <v>15</v>
      </c>
      <c r="E7" s="8"/>
      <c r="F7" s="8"/>
      <c r="G7" s="15"/>
      <c r="H7" s="11"/>
      <c r="I7" s="8"/>
      <c r="J7" s="8"/>
      <c r="K7" s="12"/>
      <c r="L7" s="13"/>
      <c r="M7" s="13">
        <v>3082</v>
      </c>
      <c r="N7" s="8">
        <v>10</v>
      </c>
      <c r="O7" s="10" t="s">
        <v>18</v>
      </c>
      <c r="P7" s="8"/>
      <c r="Q7" s="8"/>
      <c r="R7" s="8"/>
      <c r="S7" s="8">
        <v>4</v>
      </c>
      <c r="T7" s="8" t="str">
        <f t="shared" si="1"/>
        <v>3082bac</v>
      </c>
      <c r="Z7" s="1" t="str">
        <f t="array" aca="1" ref="Z7" ca="1">OFFSET(D$3,MATCH(0,COUNTIF(Z$1:Z6,lesite),0),)</f>
        <v>BLOIS-</v>
      </c>
    </row>
    <row r="8" spans="1:26" ht="14">
      <c r="A8" s="1" t="str">
        <f t="shared" si="0"/>
        <v>AMIENS-</v>
      </c>
      <c r="B8" s="14">
        <v>0</v>
      </c>
      <c r="C8" s="8" t="s">
        <v>61</v>
      </c>
      <c r="D8" s="9" t="s">
        <v>20</v>
      </c>
      <c r="E8" s="8"/>
      <c r="F8" s="8"/>
      <c r="G8" s="15"/>
      <c r="H8" s="11"/>
      <c r="I8" s="8"/>
      <c r="J8" s="8"/>
      <c r="K8" s="12"/>
      <c r="L8" s="13"/>
      <c r="M8" s="13">
        <v>3082</v>
      </c>
      <c r="N8" s="8">
        <v>25</v>
      </c>
      <c r="O8" s="10" t="s">
        <v>18</v>
      </c>
      <c r="P8" s="8"/>
      <c r="Q8" s="8"/>
      <c r="R8" s="8"/>
      <c r="S8" s="8">
        <v>2</v>
      </c>
      <c r="T8" s="8" t="str">
        <f t="shared" si="1"/>
        <v>3082bac</v>
      </c>
      <c r="Z8" s="1" t="str">
        <f t="array" aca="1" ref="Z8" ca="1">OFFSET(D$3,MATCH(0,COUNTIF(Z$1:Z7,lesite),0),)</f>
        <v>BORDEAUX-MERIGNAC</v>
      </c>
    </row>
    <row r="9" spans="1:26" ht="14">
      <c r="A9" s="1" t="str">
        <f t="shared" si="0"/>
        <v>AMIENS-</v>
      </c>
      <c r="B9" s="8">
        <v>0</v>
      </c>
      <c r="C9" s="8" t="s">
        <v>61</v>
      </c>
      <c r="D9" s="9" t="s">
        <v>20</v>
      </c>
      <c r="E9" s="8"/>
      <c r="F9" s="8"/>
      <c r="G9" s="15"/>
      <c r="H9" s="11"/>
      <c r="I9" s="8"/>
      <c r="J9" s="8"/>
      <c r="K9" s="12"/>
      <c r="L9" s="13"/>
      <c r="M9" s="13">
        <v>3082</v>
      </c>
      <c r="N9" s="8">
        <v>26</v>
      </c>
      <c r="O9" s="10" t="s">
        <v>18</v>
      </c>
      <c r="P9" s="8"/>
      <c r="Q9" s="8"/>
      <c r="R9" s="8"/>
      <c r="S9" s="8">
        <v>2</v>
      </c>
      <c r="T9" s="8" t="str">
        <f t="shared" si="1"/>
        <v>3082bac</v>
      </c>
      <c r="Z9" s="1" t="str">
        <f t="array" aca="1" ref="Z9" ca="1">OFFSET(D$3,MATCH(0,COUNTIF(Z$1:Z8,lesite),0),)</f>
        <v>BREST-GUIPAVAS</v>
      </c>
    </row>
    <row r="10" spans="1:26" ht="28.5" customHeight="1">
      <c r="A10" s="1" t="str">
        <f t="shared" si="0"/>
        <v>AVIGNON-SORGUES</v>
      </c>
      <c r="B10" s="14">
        <v>0</v>
      </c>
      <c r="C10" s="8" t="s">
        <v>61</v>
      </c>
      <c r="D10" s="9" t="s">
        <v>21</v>
      </c>
      <c r="E10" s="8"/>
      <c r="F10" s="8"/>
      <c r="G10" s="15"/>
      <c r="H10" s="11"/>
      <c r="I10" s="8"/>
      <c r="J10" s="8"/>
      <c r="K10" s="12"/>
      <c r="L10" s="13"/>
      <c r="M10" s="13">
        <v>1950</v>
      </c>
      <c r="N10" s="8">
        <v>10</v>
      </c>
      <c r="O10" s="10" t="s">
        <v>22</v>
      </c>
      <c r="P10" s="8"/>
      <c r="Q10" s="8"/>
      <c r="R10" s="8"/>
      <c r="S10" s="8">
        <v>2</v>
      </c>
      <c r="T10" s="8" t="str">
        <f t="shared" si="1"/>
        <v>1950tonnelet</v>
      </c>
      <c r="Z10" s="1" t="str">
        <f t="array" aca="1" ref="Z10" ca="1">OFFSET(D$3,MATCH(0,COUNTIF(Z$1:Z9,lesite),0),)</f>
        <v>NIORT-LA CRECHE</v>
      </c>
    </row>
    <row r="11" spans="1:26" ht="14">
      <c r="A11" s="1" t="str">
        <f t="shared" si="0"/>
        <v>AVIGNON-SORGUES</v>
      </c>
      <c r="B11" s="14">
        <v>0</v>
      </c>
      <c r="C11" s="8" t="s">
        <v>61</v>
      </c>
      <c r="D11" s="9" t="s">
        <v>21</v>
      </c>
      <c r="E11" s="8"/>
      <c r="F11" s="8"/>
      <c r="G11" s="10"/>
      <c r="H11" s="11"/>
      <c r="I11" s="8"/>
      <c r="J11" s="8"/>
      <c r="K11" s="12"/>
      <c r="L11" s="13"/>
      <c r="M11" s="13">
        <v>1133</v>
      </c>
      <c r="N11" s="8">
        <v>5</v>
      </c>
      <c r="O11" s="10" t="s">
        <v>22</v>
      </c>
      <c r="P11" s="8"/>
      <c r="Q11" s="8"/>
      <c r="R11" s="8"/>
      <c r="S11" s="8">
        <v>2</v>
      </c>
      <c r="T11" s="8" t="str">
        <f t="shared" si="1"/>
        <v>1133tonnelet</v>
      </c>
      <c r="Z11" s="1" t="e">
        <f t="array" aca="1" ref="Z11" ca="1">OFFSET(D$3,MATCH(0,COUNTIF(Z$1:Z10,lesite),0),)</f>
        <v>#N/A</v>
      </c>
    </row>
    <row r="12" spans="1:26" ht="14">
      <c r="A12" s="1" t="str">
        <f t="shared" si="0"/>
        <v>BAYONNE-MOUGUERRE</v>
      </c>
      <c r="B12" s="14">
        <v>0</v>
      </c>
      <c r="C12" s="8" t="s">
        <v>61</v>
      </c>
      <c r="D12" s="9" t="s">
        <v>23</v>
      </c>
      <c r="E12" s="8"/>
      <c r="F12" s="8"/>
      <c r="G12" s="15"/>
      <c r="H12" s="11"/>
      <c r="I12" s="8"/>
      <c r="J12" s="8"/>
      <c r="K12" s="16"/>
      <c r="L12" s="13"/>
      <c r="M12" s="13">
        <v>3267</v>
      </c>
      <c r="N12" s="8">
        <v>7</v>
      </c>
      <c r="O12" s="10" t="s">
        <v>22</v>
      </c>
      <c r="P12" s="8"/>
      <c r="Q12" s="8"/>
      <c r="R12" s="8"/>
      <c r="S12" s="8">
        <v>2</v>
      </c>
      <c r="T12" s="8" t="str">
        <f t="shared" si="1"/>
        <v>3267tonnelet</v>
      </c>
      <c r="Z12" s="1" t="e">
        <f t="array" aca="1" ref="Z12" ca="1">OFFSET(D$3,MATCH(0,COUNTIF(Z$1:Z11,lesite),0),)</f>
        <v>#N/A</v>
      </c>
    </row>
    <row r="13" spans="1:26" ht="14">
      <c r="A13" s="1" t="str">
        <f t="shared" si="0"/>
        <v>BAYONNE-MOUGUERRE</v>
      </c>
      <c r="B13" s="14">
        <v>0</v>
      </c>
      <c r="C13" s="8" t="s">
        <v>61</v>
      </c>
      <c r="D13" s="9" t="s">
        <v>23</v>
      </c>
      <c r="E13" s="8"/>
      <c r="F13" s="8"/>
      <c r="G13" s="15"/>
      <c r="H13" s="11"/>
      <c r="I13" s="8"/>
      <c r="J13" s="8"/>
      <c r="K13" s="12"/>
      <c r="L13" s="13"/>
      <c r="M13" s="13">
        <v>3082</v>
      </c>
      <c r="N13" s="8">
        <v>6</v>
      </c>
      <c r="O13" s="10" t="s">
        <v>22</v>
      </c>
      <c r="P13" s="8"/>
      <c r="Q13" s="8"/>
      <c r="R13" s="8"/>
      <c r="S13" s="8">
        <v>2</v>
      </c>
      <c r="T13" s="8" t="str">
        <f t="shared" si="1"/>
        <v>3082tonnelet</v>
      </c>
      <c r="Z13" s="1" t="e">
        <f t="array" aca="1" ref="Z13" ca="1">OFFSET(D$3,MATCH(0,COUNTIF(Z$1:Z12,lesite),0),)</f>
        <v>#N/A</v>
      </c>
    </row>
    <row r="14" spans="1:26" ht="28.5" customHeight="1">
      <c r="A14" s="1" t="str">
        <f t="shared" si="0"/>
        <v>BESANCON-MISEREY SALINES</v>
      </c>
      <c r="B14" s="8">
        <v>0</v>
      </c>
      <c r="C14" s="8" t="s">
        <v>61</v>
      </c>
      <c r="D14" s="9" t="s">
        <v>24</v>
      </c>
      <c r="E14" s="8"/>
      <c r="F14" s="8"/>
      <c r="G14" s="15"/>
      <c r="H14" s="11"/>
      <c r="I14" s="8"/>
      <c r="J14" s="8"/>
      <c r="K14" s="12"/>
      <c r="L14" s="13"/>
      <c r="M14" s="13">
        <v>1950</v>
      </c>
      <c r="N14" s="8">
        <v>5</v>
      </c>
      <c r="O14" s="10" t="s">
        <v>18</v>
      </c>
      <c r="P14" s="8"/>
      <c r="Q14" s="8"/>
      <c r="R14" s="8"/>
      <c r="S14" s="8"/>
      <c r="T14" s="8" t="str">
        <f t="shared" si="1"/>
        <v>1950bac</v>
      </c>
      <c r="Z14" s="1" t="e">
        <f t="array" aca="1" ref="Z14" ca="1">OFFSET(D$3,MATCH(0,COUNTIF(Z$1:Z13,lesite),0),)</f>
        <v>#N/A</v>
      </c>
    </row>
    <row r="15" spans="1:26" ht="14">
      <c r="A15" s="1" t="str">
        <f t="shared" si="0"/>
        <v>BLOIS-</v>
      </c>
      <c r="B15" s="14">
        <v>0</v>
      </c>
      <c r="C15" s="8" t="s">
        <v>61</v>
      </c>
      <c r="D15" s="9" t="s">
        <v>25</v>
      </c>
      <c r="E15" s="8"/>
      <c r="F15" s="8"/>
      <c r="G15" s="15"/>
      <c r="H15" s="11"/>
      <c r="I15" s="8"/>
      <c r="J15" s="8"/>
      <c r="K15" s="12"/>
      <c r="L15" s="13"/>
      <c r="M15" s="13">
        <v>3082</v>
      </c>
      <c r="N15" s="8">
        <v>12</v>
      </c>
      <c r="O15" s="10" t="s">
        <v>18</v>
      </c>
      <c r="P15" s="8"/>
      <c r="Q15" s="8"/>
      <c r="R15" s="8"/>
      <c r="S15" s="8">
        <v>1</v>
      </c>
      <c r="T15" s="8" t="str">
        <f t="shared" si="1"/>
        <v>3082bac</v>
      </c>
      <c r="Z15" s="1" t="e">
        <f t="array" aca="1" ref="Z15" ca="1">OFFSET(D$3,MATCH(0,COUNTIF(Z$1:Z14,lesite),0),)</f>
        <v>#N/A</v>
      </c>
    </row>
    <row r="16" spans="1:26" ht="14">
      <c r="A16" s="1" t="str">
        <f t="shared" si="0"/>
        <v>BLOIS-</v>
      </c>
      <c r="B16" s="8">
        <v>0</v>
      </c>
      <c r="C16" s="8" t="s">
        <v>61</v>
      </c>
      <c r="D16" s="9" t="s">
        <v>25</v>
      </c>
      <c r="E16" s="8"/>
      <c r="F16" s="8"/>
      <c r="G16" s="15"/>
      <c r="H16" s="11"/>
      <c r="I16" s="8"/>
      <c r="J16" s="8"/>
      <c r="K16" s="12"/>
      <c r="L16" s="13"/>
      <c r="M16" s="13" t="s">
        <v>26</v>
      </c>
      <c r="N16" s="8">
        <v>25</v>
      </c>
      <c r="O16" s="10" t="s">
        <v>18</v>
      </c>
      <c r="P16" s="8"/>
      <c r="Q16" s="8"/>
      <c r="R16" s="8"/>
      <c r="S16" s="8"/>
      <c r="T16" s="8" t="str">
        <f t="shared" si="1"/>
        <v>collebac</v>
      </c>
      <c r="Z16" s="1" t="e">
        <f t="array" aca="1" ref="Z16" ca="1">OFFSET(D$3,MATCH(0,COUNTIF(Z$1:Z15,lesite),0),)</f>
        <v>#N/A</v>
      </c>
    </row>
    <row r="17" spans="1:26" ht="14.25" customHeight="1">
      <c r="A17" s="1" t="str">
        <f t="shared" si="0"/>
        <v>BORDEAUX-MERIGNAC</v>
      </c>
      <c r="B17" s="14">
        <v>0</v>
      </c>
      <c r="C17" s="8" t="s">
        <v>61</v>
      </c>
      <c r="D17" s="9" t="s">
        <v>27</v>
      </c>
      <c r="E17" s="8"/>
      <c r="F17" s="8"/>
      <c r="G17" s="10"/>
      <c r="H17" s="11"/>
      <c r="I17" s="8"/>
      <c r="J17" s="8"/>
      <c r="K17" s="12"/>
      <c r="L17" s="13"/>
      <c r="M17" s="13">
        <v>3373</v>
      </c>
      <c r="N17" s="8">
        <v>1</v>
      </c>
      <c r="O17" s="10" t="s">
        <v>28</v>
      </c>
      <c r="P17" s="8"/>
      <c r="Q17" s="8"/>
      <c r="R17" s="8"/>
      <c r="S17" s="8">
        <v>1</v>
      </c>
      <c r="T17" s="8" t="str">
        <f t="shared" si="1"/>
        <v>3373dasri</v>
      </c>
      <c r="Z17" s="1" t="e">
        <f t="array" aca="1" ref="Z17" ca="1">OFFSET(D$3,MATCH(0,COUNTIF(Z$1:Z16,lesite),0),)</f>
        <v>#N/A</v>
      </c>
    </row>
    <row r="18" spans="1:26" ht="14.25" customHeight="1">
      <c r="A18" s="1" t="str">
        <f t="shared" si="0"/>
        <v>BREST-GUIPAVAS</v>
      </c>
      <c r="B18" s="14">
        <v>0</v>
      </c>
      <c r="C18" s="8" t="s">
        <v>61</v>
      </c>
      <c r="D18" s="9" t="s">
        <v>29</v>
      </c>
      <c r="E18" s="8"/>
      <c r="F18" s="8"/>
      <c r="G18" s="15"/>
      <c r="H18" s="11"/>
      <c r="I18" s="8"/>
      <c r="J18" s="8"/>
      <c r="K18" s="12"/>
      <c r="L18" s="13"/>
      <c r="M18" s="13">
        <v>1263</v>
      </c>
      <c r="N18" s="8">
        <v>6</v>
      </c>
      <c r="O18" s="10" t="s">
        <v>22</v>
      </c>
      <c r="P18" s="8"/>
      <c r="Q18" s="8"/>
      <c r="R18" s="8"/>
      <c r="S18" s="8">
        <v>1</v>
      </c>
      <c r="T18" s="8" t="str">
        <f t="shared" si="1"/>
        <v>1263tonnelet</v>
      </c>
      <c r="Z18" s="1" t="e">
        <f t="array" aca="1" ref="Z18" ca="1">OFFSET(D$3,MATCH(0,COUNTIF(Z$1:Z17,lesite),0),)</f>
        <v>#N/A</v>
      </c>
    </row>
    <row r="19" spans="1:26" ht="20.149999999999999" customHeight="1">
      <c r="A19" s="8">
        <f>WEEKNUM(G19)</f>
        <v>46</v>
      </c>
      <c r="B19" s="8">
        <v>0</v>
      </c>
      <c r="C19" s="8" t="s">
        <v>61</v>
      </c>
      <c r="D19" s="9" t="s">
        <v>31</v>
      </c>
      <c r="E19" s="8" t="s">
        <v>17</v>
      </c>
      <c r="F19" s="15" t="s">
        <v>32</v>
      </c>
      <c r="G19" s="11">
        <v>43416</v>
      </c>
      <c r="H19" s="8" t="s">
        <v>16</v>
      </c>
      <c r="I19" s="8" t="s">
        <v>16</v>
      </c>
      <c r="J19" s="12" t="s">
        <v>33</v>
      </c>
      <c r="K19" s="13" t="s">
        <v>34</v>
      </c>
      <c r="L19" s="13" t="s">
        <v>35</v>
      </c>
      <c r="M19" s="8">
        <v>10</v>
      </c>
      <c r="N19" s="10" t="s">
        <v>18</v>
      </c>
      <c r="O19" s="8"/>
      <c r="P19" s="8"/>
      <c r="Q19" s="8"/>
      <c r="R19" s="8">
        <v>2</v>
      </c>
      <c r="S19" s="8"/>
      <c r="T19" s="8" t="str">
        <f>CONCATENATE(L19,N19)</f>
        <v>encrebac</v>
      </c>
      <c r="Z19" s="1" t="e">
        <f t="array" aca="1" ref="Z19" ca="1">OFFSET(D$3,MATCH(0,COUNTIF(Z$1:Z18,lesite),0),)</f>
        <v>#N/A</v>
      </c>
    </row>
    <row r="20" spans="1:26" ht="20.149999999999999" customHeight="1">
      <c r="A20" s="8">
        <f>WEEKNUM(G20)</f>
        <v>47</v>
      </c>
      <c r="B20" s="8">
        <v>0</v>
      </c>
      <c r="C20" s="8" t="s">
        <v>61</v>
      </c>
      <c r="D20" s="9" t="s">
        <v>31</v>
      </c>
      <c r="E20" s="8" t="s">
        <v>17</v>
      </c>
      <c r="F20" s="15" t="s">
        <v>36</v>
      </c>
      <c r="G20" s="11">
        <v>43423</v>
      </c>
      <c r="H20" s="8" t="s">
        <v>17</v>
      </c>
      <c r="I20" s="8" t="s">
        <v>17</v>
      </c>
      <c r="J20" s="12" t="s">
        <v>37</v>
      </c>
      <c r="K20" s="13" t="s">
        <v>34</v>
      </c>
      <c r="L20" s="13" t="s">
        <v>35</v>
      </c>
      <c r="M20" s="8">
        <v>40</v>
      </c>
      <c r="N20" s="10" t="s">
        <v>38</v>
      </c>
      <c r="O20" s="8"/>
      <c r="P20" s="8"/>
      <c r="Q20" s="8"/>
      <c r="R20" s="8">
        <v>2</v>
      </c>
      <c r="S20" s="8"/>
      <c r="T20" s="8" t="str">
        <f>CONCATENATE(L20,N20)</f>
        <v>encreBAC</v>
      </c>
      <c r="Z20" s="1" t="e">
        <f t="array" aca="1" ref="Z20" ca="1">OFFSET(D$3,MATCH(0,COUNTIF(Z$1:Z19,lesite),0),)</f>
        <v>#N/A</v>
      </c>
    </row>
    <row r="21" spans="1:26" ht="20.149999999999999" customHeight="1">
      <c r="A21" s="1">
        <f t="shared" ref="A21:A25" si="2">D21</f>
        <v>0</v>
      </c>
      <c r="Z21" s="1" t="e">
        <f t="array" aca="1" ref="Z21" ca="1">OFFSET(D$3,MATCH(0,COUNTIF(Z$1:Z20,lesite),0),)</f>
        <v>#N/A</v>
      </c>
    </row>
    <row r="22" spans="1:26" ht="20.149999999999999" customHeight="1">
      <c r="A22" s="1">
        <f t="shared" si="2"/>
        <v>0</v>
      </c>
      <c r="Z22" s="1" t="e">
        <f t="array" aca="1" ref="Z22" ca="1">OFFSET(D$3,MATCH(0,COUNTIF(Z$1:Z21,lesite),0),)</f>
        <v>#N/A</v>
      </c>
    </row>
    <row r="23" spans="1:26" ht="20.149999999999999" customHeight="1">
      <c r="A23" s="1">
        <f t="shared" si="2"/>
        <v>0</v>
      </c>
      <c r="Z23" s="1" t="e">
        <f t="array" aca="1" ref="Z23" ca="1">OFFSET(D$3,MATCH(0,COUNTIF(Z$1:Z22,lesite),0),)</f>
        <v>#N/A</v>
      </c>
    </row>
    <row r="24" spans="1:26" ht="20.149999999999999" customHeight="1">
      <c r="A24" s="1">
        <f t="shared" si="2"/>
        <v>0</v>
      </c>
      <c r="Z24" s="1" t="e">
        <f t="array" aca="1" ref="Z24" ca="1">OFFSET(D$3,MATCH(0,COUNTIF(Z$1:Z23,lesite),0),)</f>
        <v>#N/A</v>
      </c>
    </row>
    <row r="25" spans="1:26" ht="20.149999999999999" customHeight="1">
      <c r="A25" s="1">
        <f t="shared" si="2"/>
        <v>0</v>
      </c>
      <c r="Z25" s="1" t="e">
        <f t="array" aca="1" ref="Z25" ca="1">OFFSET(D$3,MATCH(0,COUNTIF(Z$1:Z24,lesite),0),)</f>
        <v>#N/A</v>
      </c>
    </row>
    <row r="26" spans="1:26" ht="20.149999999999999" customHeight="1">
      <c r="A26" s="1">
        <f t="shared" ref="A26:A89" si="3">D26</f>
        <v>0</v>
      </c>
      <c r="Z26" s="1" t="e">
        <f t="array" aca="1" ref="Z26" ca="1">OFFSET(D$3,MATCH(0,COUNTIF(Z$1:Z25,lesite),0),)</f>
        <v>#N/A</v>
      </c>
    </row>
    <row r="27" spans="1:26" ht="20.149999999999999" customHeight="1">
      <c r="A27" s="1">
        <f t="shared" si="3"/>
        <v>0</v>
      </c>
      <c r="Z27" s="1" t="e">
        <f t="array" aca="1" ref="Z27" ca="1">OFFSET(D$3,MATCH(0,COUNTIF(Z$1:Z26,lesite),0),)</f>
        <v>#N/A</v>
      </c>
    </row>
    <row r="28" spans="1:26" ht="20.149999999999999" customHeight="1">
      <c r="A28" s="1">
        <f t="shared" si="3"/>
        <v>0</v>
      </c>
      <c r="Z28" s="1" t="e">
        <f t="array" aca="1" ref="Z28" ca="1">OFFSET(D$3,MATCH(0,COUNTIF(Z$1:Z27,lesite),0),)</f>
        <v>#N/A</v>
      </c>
    </row>
    <row r="29" spans="1:26" ht="20.149999999999999" customHeight="1">
      <c r="A29" s="1">
        <f t="shared" si="3"/>
        <v>0</v>
      </c>
      <c r="Z29" s="1" t="e">
        <f t="array" aca="1" ref="Z29" ca="1">OFFSET(D$3,MATCH(0,COUNTIF(Z$1:Z28,lesite),0),)</f>
        <v>#N/A</v>
      </c>
    </row>
    <row r="30" spans="1:26" ht="20.149999999999999" customHeight="1">
      <c r="A30" s="1">
        <f t="shared" si="3"/>
        <v>0</v>
      </c>
      <c r="Z30" s="1" t="e">
        <f t="array" aca="1" ref="Z30" ca="1">OFFSET(D$3,MATCH(0,COUNTIF(Z$1:Z29,lesite),0),)</f>
        <v>#N/A</v>
      </c>
    </row>
    <row r="31" spans="1:26" ht="20.149999999999999" customHeight="1">
      <c r="A31" s="1">
        <f t="shared" si="3"/>
        <v>0</v>
      </c>
      <c r="Z31" s="1" t="e">
        <f t="array" aca="1" ref="Z31" ca="1">OFFSET(D$3,MATCH(0,COUNTIF(Z$1:Z30,lesite),0),)</f>
        <v>#N/A</v>
      </c>
    </row>
    <row r="32" spans="1:26" ht="20.149999999999999" customHeight="1">
      <c r="A32" s="1">
        <f t="shared" si="3"/>
        <v>0</v>
      </c>
      <c r="Z32" s="1" t="e">
        <f t="array" aca="1" ref="Z32" ca="1">OFFSET(D$3,MATCH(0,COUNTIF(Z$1:Z31,lesite),0),)</f>
        <v>#N/A</v>
      </c>
    </row>
    <row r="33" spans="1:26" ht="20.149999999999999" customHeight="1">
      <c r="A33" s="1">
        <f t="shared" si="3"/>
        <v>0</v>
      </c>
      <c r="Z33" s="1" t="e">
        <f t="array" aca="1" ref="Z33" ca="1">OFFSET(D$3,MATCH(0,COUNTIF(Z$1:Z32,lesite),0),)</f>
        <v>#N/A</v>
      </c>
    </row>
    <row r="34" spans="1:26" ht="20.149999999999999" customHeight="1">
      <c r="A34" s="1">
        <f t="shared" si="3"/>
        <v>0</v>
      </c>
      <c r="Z34" s="1" t="e">
        <f t="array" aca="1" ref="Z34" ca="1">OFFSET(D$3,MATCH(0,COUNTIF(Z$1:Z33,lesite),0),)</f>
        <v>#N/A</v>
      </c>
    </row>
    <row r="35" spans="1:26" ht="20.149999999999999" customHeight="1">
      <c r="A35" s="1">
        <f t="shared" si="3"/>
        <v>0</v>
      </c>
      <c r="Z35" s="1" t="e">
        <f t="array" aca="1" ref="Z35" ca="1">OFFSET(D$3,MATCH(0,COUNTIF(Z$1:Z34,lesite),0),)</f>
        <v>#N/A</v>
      </c>
    </row>
    <row r="36" spans="1:26" ht="20.149999999999999" customHeight="1">
      <c r="A36" s="1">
        <f t="shared" si="3"/>
        <v>0</v>
      </c>
      <c r="Z36" s="1" t="e">
        <f t="array" aca="1" ref="Z36" ca="1">OFFSET(D$3,MATCH(0,COUNTIF(Z$1:Z35,lesite),0),)</f>
        <v>#N/A</v>
      </c>
    </row>
    <row r="37" spans="1:26" ht="20.149999999999999" customHeight="1">
      <c r="A37" s="1">
        <f t="shared" si="3"/>
        <v>0</v>
      </c>
      <c r="Z37" s="1" t="e">
        <f t="array" aca="1" ref="Z37" ca="1">OFFSET(D$3,MATCH(0,COUNTIF(Z$1:Z36,lesite),0),)</f>
        <v>#N/A</v>
      </c>
    </row>
    <row r="38" spans="1:26" ht="20.149999999999999" customHeight="1">
      <c r="A38" s="1">
        <f t="shared" si="3"/>
        <v>0</v>
      </c>
      <c r="Z38" s="1" t="e">
        <f t="array" aca="1" ref="Z38" ca="1">OFFSET(D$3,MATCH(0,COUNTIF(Z$1:Z37,lesite),0),)</f>
        <v>#N/A</v>
      </c>
    </row>
    <row r="39" spans="1:26" ht="20.149999999999999" customHeight="1">
      <c r="A39" s="1">
        <f t="shared" si="3"/>
        <v>0</v>
      </c>
      <c r="Z39" s="1" t="e">
        <f t="array" aca="1" ref="Z39" ca="1">OFFSET(D$3,MATCH(0,COUNTIF(Z$1:Z38,lesite),0),)</f>
        <v>#N/A</v>
      </c>
    </row>
    <row r="40" spans="1:26" ht="20.149999999999999" customHeight="1">
      <c r="A40" s="1">
        <f t="shared" si="3"/>
        <v>0</v>
      </c>
      <c r="Z40" s="1" t="e">
        <f t="array" aca="1" ref="Z40" ca="1">OFFSET(D$3,MATCH(0,COUNTIF(Z$1:Z39,lesite),0),)</f>
        <v>#N/A</v>
      </c>
    </row>
    <row r="41" spans="1:26" ht="20.149999999999999" customHeight="1">
      <c r="A41" s="1">
        <f t="shared" si="3"/>
        <v>0</v>
      </c>
      <c r="Z41" s="1" t="e">
        <f t="array" aca="1" ref="Z41" ca="1">OFFSET(D$3,MATCH(0,COUNTIF(Z$1:Z40,lesite),0),)</f>
        <v>#N/A</v>
      </c>
    </row>
    <row r="42" spans="1:26" ht="20.149999999999999" customHeight="1">
      <c r="A42" s="1">
        <f t="shared" si="3"/>
        <v>0</v>
      </c>
      <c r="Z42" s="1" t="e">
        <f t="array" aca="1" ref="Z42" ca="1">OFFSET(D$3,MATCH(0,COUNTIF(Z$1:Z41,lesite),0),)</f>
        <v>#N/A</v>
      </c>
    </row>
    <row r="43" spans="1:26" ht="20.149999999999999" customHeight="1">
      <c r="A43" s="1">
        <f t="shared" si="3"/>
        <v>0</v>
      </c>
      <c r="Z43" s="1" t="e">
        <f t="array" aca="1" ref="Z43" ca="1">OFFSET(D$3,MATCH(0,COUNTIF(Z$1:Z42,lesite),0),)</f>
        <v>#N/A</v>
      </c>
    </row>
    <row r="44" spans="1:26" ht="20.149999999999999" customHeight="1">
      <c r="A44" s="1">
        <f t="shared" si="3"/>
        <v>0</v>
      </c>
      <c r="Z44" s="1" t="e">
        <f t="array" aca="1" ref="Z44" ca="1">OFFSET(D$3,MATCH(0,COUNTIF(Z$1:Z43,lesite),0),)</f>
        <v>#N/A</v>
      </c>
    </row>
    <row r="45" spans="1:26" ht="20.149999999999999" customHeight="1">
      <c r="A45" s="1">
        <f t="shared" si="3"/>
        <v>0</v>
      </c>
      <c r="Z45" s="1" t="e">
        <f t="array" aca="1" ref="Z45" ca="1">OFFSET(D$3,MATCH(0,COUNTIF(Z$1:Z44,lesite),0),)</f>
        <v>#N/A</v>
      </c>
    </row>
    <row r="46" spans="1:26" ht="20.149999999999999" customHeight="1">
      <c r="A46" s="1">
        <f t="shared" si="3"/>
        <v>0</v>
      </c>
      <c r="Z46" s="1" t="e">
        <f t="array" aca="1" ref="Z46" ca="1">OFFSET(D$3,MATCH(0,COUNTIF(Z$1:Z45,lesite),0),)</f>
        <v>#N/A</v>
      </c>
    </row>
    <row r="47" spans="1:26" ht="20.149999999999999" customHeight="1">
      <c r="A47" s="1">
        <f t="shared" si="3"/>
        <v>0</v>
      </c>
      <c r="Z47" s="1" t="e">
        <f t="array" aca="1" ref="Z47" ca="1">OFFSET(D$3,MATCH(0,COUNTIF(Z$1:Z46,lesite),0),)</f>
        <v>#N/A</v>
      </c>
    </row>
    <row r="48" spans="1:26" ht="20.149999999999999" customHeight="1">
      <c r="A48" s="1">
        <f t="shared" si="3"/>
        <v>0</v>
      </c>
      <c r="Z48" s="1" t="e">
        <f t="array" aca="1" ref="Z48" ca="1">OFFSET(D$3,MATCH(0,COUNTIF(Z$1:Z47,lesite),0),)</f>
        <v>#N/A</v>
      </c>
    </row>
    <row r="49" spans="1:26" ht="20.149999999999999" customHeight="1">
      <c r="A49" s="1">
        <f t="shared" si="3"/>
        <v>0</v>
      </c>
      <c r="Z49" s="1" t="e">
        <f t="array" aca="1" ref="Z49" ca="1">OFFSET(D$3,MATCH(0,COUNTIF(Z$1:Z48,lesite),0),)</f>
        <v>#N/A</v>
      </c>
    </row>
    <row r="50" spans="1:26" ht="20.149999999999999" customHeight="1">
      <c r="A50" s="1">
        <f t="shared" si="3"/>
        <v>0</v>
      </c>
      <c r="Z50" s="1" t="e">
        <f t="array" aca="1" ref="Z50" ca="1">OFFSET(D$3,MATCH(0,COUNTIF(Z$1:Z49,lesite),0),)</f>
        <v>#N/A</v>
      </c>
    </row>
    <row r="51" spans="1:26" ht="20.149999999999999" customHeight="1">
      <c r="A51" s="1">
        <f t="shared" si="3"/>
        <v>0</v>
      </c>
      <c r="Z51" s="1" t="e">
        <f t="array" aca="1" ref="Z51" ca="1">OFFSET(D$3,MATCH(0,COUNTIF(Z$1:Z50,lesite),0),)</f>
        <v>#N/A</v>
      </c>
    </row>
    <row r="52" spans="1:26" ht="20.149999999999999" customHeight="1">
      <c r="A52" s="1">
        <f t="shared" si="3"/>
        <v>0</v>
      </c>
      <c r="Z52" s="1" t="e">
        <f t="array" aca="1" ref="Z52" ca="1">OFFSET(D$3,MATCH(0,COUNTIF(Z$1:Z51,lesite),0),)</f>
        <v>#N/A</v>
      </c>
    </row>
    <row r="53" spans="1:26" ht="20.149999999999999" customHeight="1">
      <c r="A53" s="1">
        <f t="shared" si="3"/>
        <v>0</v>
      </c>
      <c r="Z53" s="1" t="e">
        <f t="array" aca="1" ref="Z53" ca="1">OFFSET(D$3,MATCH(0,COUNTIF(Z$1:Z52,lesite),0),)</f>
        <v>#N/A</v>
      </c>
    </row>
    <row r="54" spans="1:26" ht="20.149999999999999" customHeight="1">
      <c r="A54" s="1">
        <f t="shared" si="3"/>
        <v>0</v>
      </c>
      <c r="Z54" s="1" t="e">
        <f t="array" aca="1" ref="Z54" ca="1">OFFSET(D$3,MATCH(0,COUNTIF(Z$1:Z53,lesite),0),)</f>
        <v>#N/A</v>
      </c>
    </row>
    <row r="55" spans="1:26" ht="20.149999999999999" customHeight="1">
      <c r="A55" s="1">
        <f t="shared" si="3"/>
        <v>0</v>
      </c>
      <c r="Z55" s="1" t="e">
        <f t="array" aca="1" ref="Z55" ca="1">OFFSET(D$3,MATCH(0,COUNTIF(Z$1:Z54,lesite),0),)</f>
        <v>#N/A</v>
      </c>
    </row>
    <row r="56" spans="1:26" ht="20.149999999999999" customHeight="1">
      <c r="A56" s="1">
        <f t="shared" si="3"/>
        <v>0</v>
      </c>
      <c r="Z56" s="1" t="e">
        <f t="array" aca="1" ref="Z56" ca="1">OFFSET(D$3,MATCH(0,COUNTIF(Z$1:Z55,lesite),0),)</f>
        <v>#N/A</v>
      </c>
    </row>
    <row r="57" spans="1:26" ht="20.149999999999999" customHeight="1">
      <c r="A57" s="1">
        <f t="shared" si="3"/>
        <v>0</v>
      </c>
    </row>
    <row r="58" spans="1:26" ht="20.149999999999999" customHeight="1">
      <c r="A58" s="1">
        <f t="shared" si="3"/>
        <v>0</v>
      </c>
    </row>
    <row r="59" spans="1:26" ht="20.149999999999999" customHeight="1">
      <c r="A59" s="1">
        <f t="shared" si="3"/>
        <v>0</v>
      </c>
    </row>
    <row r="60" spans="1:26" ht="20.149999999999999" customHeight="1">
      <c r="A60" s="1">
        <f t="shared" si="3"/>
        <v>0</v>
      </c>
    </row>
    <row r="61" spans="1:26" ht="20.149999999999999" customHeight="1">
      <c r="A61" s="1">
        <f t="shared" si="3"/>
        <v>0</v>
      </c>
    </row>
    <row r="62" spans="1:26" ht="20.149999999999999" customHeight="1">
      <c r="A62" s="1">
        <f t="shared" si="3"/>
        <v>0</v>
      </c>
    </row>
    <row r="63" spans="1:26" ht="20.149999999999999" customHeight="1">
      <c r="A63" s="1">
        <f t="shared" si="3"/>
        <v>0</v>
      </c>
    </row>
    <row r="64" spans="1:26" ht="20.149999999999999" customHeight="1">
      <c r="A64" s="1">
        <f t="shared" si="3"/>
        <v>0</v>
      </c>
    </row>
    <row r="65" spans="1:1" ht="20.149999999999999" customHeight="1">
      <c r="A65" s="1">
        <f t="shared" si="3"/>
        <v>0</v>
      </c>
    </row>
    <row r="66" spans="1:1" ht="20.149999999999999" customHeight="1">
      <c r="A66" s="1">
        <f t="shared" si="3"/>
        <v>0</v>
      </c>
    </row>
    <row r="67" spans="1:1" ht="20.149999999999999" customHeight="1">
      <c r="A67" s="1">
        <f t="shared" si="3"/>
        <v>0</v>
      </c>
    </row>
    <row r="68" spans="1:1" ht="20.149999999999999" customHeight="1">
      <c r="A68" s="1">
        <f t="shared" si="3"/>
        <v>0</v>
      </c>
    </row>
    <row r="69" spans="1:1" ht="20.149999999999999" customHeight="1">
      <c r="A69" s="1">
        <f t="shared" si="3"/>
        <v>0</v>
      </c>
    </row>
    <row r="70" spans="1:1" ht="20.149999999999999" customHeight="1">
      <c r="A70" s="1">
        <f t="shared" si="3"/>
        <v>0</v>
      </c>
    </row>
    <row r="71" spans="1:1" ht="20.149999999999999" customHeight="1">
      <c r="A71" s="1">
        <f t="shared" si="3"/>
        <v>0</v>
      </c>
    </row>
    <row r="72" spans="1:1" ht="20.149999999999999" customHeight="1">
      <c r="A72" s="1">
        <f t="shared" si="3"/>
        <v>0</v>
      </c>
    </row>
    <row r="73" spans="1:1" ht="20.149999999999999" customHeight="1">
      <c r="A73" s="1">
        <f t="shared" si="3"/>
        <v>0</v>
      </c>
    </row>
    <row r="74" spans="1:1" ht="20.149999999999999" customHeight="1">
      <c r="A74" s="1">
        <f t="shared" si="3"/>
        <v>0</v>
      </c>
    </row>
    <row r="75" spans="1:1" ht="20.149999999999999" customHeight="1">
      <c r="A75" s="1">
        <f t="shared" si="3"/>
        <v>0</v>
      </c>
    </row>
    <row r="76" spans="1:1" ht="20.149999999999999" customHeight="1">
      <c r="A76" s="1">
        <f t="shared" si="3"/>
        <v>0</v>
      </c>
    </row>
    <row r="77" spans="1:1" ht="20.149999999999999" customHeight="1">
      <c r="A77" s="1">
        <f t="shared" si="3"/>
        <v>0</v>
      </c>
    </row>
    <row r="78" spans="1:1" ht="20.149999999999999" customHeight="1">
      <c r="A78" s="1">
        <f t="shared" si="3"/>
        <v>0</v>
      </c>
    </row>
    <row r="79" spans="1:1" ht="20.149999999999999" customHeight="1">
      <c r="A79" s="1">
        <f t="shared" si="3"/>
        <v>0</v>
      </c>
    </row>
    <row r="80" spans="1:1" ht="20.149999999999999" customHeight="1">
      <c r="A80" s="1">
        <f t="shared" si="3"/>
        <v>0</v>
      </c>
    </row>
    <row r="81" spans="1:1" ht="20.149999999999999" customHeight="1">
      <c r="A81" s="1">
        <f t="shared" si="3"/>
        <v>0</v>
      </c>
    </row>
    <row r="82" spans="1:1" ht="20.149999999999999" customHeight="1">
      <c r="A82" s="1">
        <f t="shared" si="3"/>
        <v>0</v>
      </c>
    </row>
    <row r="83" spans="1:1" ht="20.149999999999999" customHeight="1">
      <c r="A83" s="1">
        <f t="shared" si="3"/>
        <v>0</v>
      </c>
    </row>
    <row r="84" spans="1:1" ht="20.149999999999999" customHeight="1">
      <c r="A84" s="1">
        <f t="shared" si="3"/>
        <v>0</v>
      </c>
    </row>
    <row r="85" spans="1:1" ht="20.149999999999999" customHeight="1">
      <c r="A85" s="1">
        <f t="shared" si="3"/>
        <v>0</v>
      </c>
    </row>
    <row r="86" spans="1:1" ht="20.149999999999999" customHeight="1">
      <c r="A86" s="1">
        <f t="shared" si="3"/>
        <v>0</v>
      </c>
    </row>
    <row r="87" spans="1:1" ht="20.149999999999999" customHeight="1">
      <c r="A87" s="1">
        <f t="shared" si="3"/>
        <v>0</v>
      </c>
    </row>
    <row r="88" spans="1:1" ht="20.149999999999999" customHeight="1">
      <c r="A88" s="1">
        <f t="shared" si="3"/>
        <v>0</v>
      </c>
    </row>
    <row r="89" spans="1:1" ht="20.149999999999999" customHeight="1">
      <c r="A89" s="1">
        <f t="shared" si="3"/>
        <v>0</v>
      </c>
    </row>
    <row r="90" spans="1:1" ht="20.149999999999999" customHeight="1">
      <c r="A90" s="1">
        <f t="shared" ref="A90:A153" si="4">D90</f>
        <v>0</v>
      </c>
    </row>
    <row r="91" spans="1:1" ht="20.149999999999999" customHeight="1">
      <c r="A91" s="1">
        <f t="shared" si="4"/>
        <v>0</v>
      </c>
    </row>
    <row r="92" spans="1:1" ht="20.149999999999999" customHeight="1">
      <c r="A92" s="1">
        <f t="shared" si="4"/>
        <v>0</v>
      </c>
    </row>
    <row r="93" spans="1:1" ht="20.149999999999999" customHeight="1">
      <c r="A93" s="1">
        <f t="shared" si="4"/>
        <v>0</v>
      </c>
    </row>
    <row r="94" spans="1:1" ht="20.149999999999999" customHeight="1">
      <c r="A94" s="1">
        <f t="shared" si="4"/>
        <v>0</v>
      </c>
    </row>
    <row r="95" spans="1:1" ht="20.149999999999999" customHeight="1">
      <c r="A95" s="1">
        <f t="shared" si="4"/>
        <v>0</v>
      </c>
    </row>
    <row r="96" spans="1:1" ht="20.149999999999999" customHeight="1">
      <c r="A96" s="1">
        <f t="shared" si="4"/>
        <v>0</v>
      </c>
    </row>
    <row r="97" spans="1:1" ht="20.149999999999999" customHeight="1">
      <c r="A97" s="1">
        <f t="shared" si="4"/>
        <v>0</v>
      </c>
    </row>
    <row r="98" spans="1:1" ht="20.149999999999999" customHeight="1">
      <c r="A98" s="1">
        <f t="shared" si="4"/>
        <v>0</v>
      </c>
    </row>
    <row r="99" spans="1:1" ht="20.149999999999999" customHeight="1">
      <c r="A99" s="1">
        <f t="shared" si="4"/>
        <v>0</v>
      </c>
    </row>
    <row r="100" spans="1:1" ht="20.149999999999999" customHeight="1">
      <c r="A100" s="1">
        <f t="shared" si="4"/>
        <v>0</v>
      </c>
    </row>
    <row r="101" spans="1:1" ht="20.149999999999999" customHeight="1">
      <c r="A101" s="1">
        <f t="shared" si="4"/>
        <v>0</v>
      </c>
    </row>
    <row r="102" spans="1:1" ht="20.149999999999999" customHeight="1">
      <c r="A102" s="1">
        <f t="shared" si="4"/>
        <v>0</v>
      </c>
    </row>
    <row r="103" spans="1:1" ht="20.149999999999999" customHeight="1">
      <c r="A103" s="1">
        <f t="shared" si="4"/>
        <v>0</v>
      </c>
    </row>
    <row r="104" spans="1:1" ht="20.149999999999999" customHeight="1">
      <c r="A104" s="1">
        <f t="shared" si="4"/>
        <v>0</v>
      </c>
    </row>
    <row r="105" spans="1:1" ht="20.149999999999999" customHeight="1">
      <c r="A105" s="1">
        <f t="shared" si="4"/>
        <v>0</v>
      </c>
    </row>
    <row r="106" spans="1:1" ht="20.149999999999999" customHeight="1">
      <c r="A106" s="1">
        <f t="shared" si="4"/>
        <v>0</v>
      </c>
    </row>
    <row r="107" spans="1:1" ht="20.149999999999999" customHeight="1">
      <c r="A107" s="1">
        <f t="shared" si="4"/>
        <v>0</v>
      </c>
    </row>
    <row r="108" spans="1:1" ht="20.149999999999999" customHeight="1">
      <c r="A108" s="1">
        <f t="shared" si="4"/>
        <v>0</v>
      </c>
    </row>
    <row r="109" spans="1:1" ht="20.149999999999999" customHeight="1">
      <c r="A109" s="1">
        <f t="shared" si="4"/>
        <v>0</v>
      </c>
    </row>
    <row r="110" spans="1:1" ht="20.149999999999999" customHeight="1">
      <c r="A110" s="1">
        <f t="shared" si="4"/>
        <v>0</v>
      </c>
    </row>
    <row r="111" spans="1:1" ht="20.149999999999999" customHeight="1">
      <c r="A111" s="1">
        <f t="shared" si="4"/>
        <v>0</v>
      </c>
    </row>
    <row r="112" spans="1:1" ht="20.149999999999999" customHeight="1">
      <c r="A112" s="1">
        <f t="shared" si="4"/>
        <v>0</v>
      </c>
    </row>
    <row r="113" spans="1:1" ht="20.149999999999999" customHeight="1">
      <c r="A113" s="1">
        <f t="shared" si="4"/>
        <v>0</v>
      </c>
    </row>
    <row r="114" spans="1:1" ht="20.149999999999999" customHeight="1">
      <c r="A114" s="1">
        <f t="shared" si="4"/>
        <v>0</v>
      </c>
    </row>
    <row r="115" spans="1:1" ht="20.149999999999999" customHeight="1">
      <c r="A115" s="1">
        <f t="shared" si="4"/>
        <v>0</v>
      </c>
    </row>
    <row r="116" spans="1:1" ht="20.149999999999999" customHeight="1">
      <c r="A116" s="1">
        <f t="shared" si="4"/>
        <v>0</v>
      </c>
    </row>
    <row r="117" spans="1:1" ht="20.149999999999999" customHeight="1">
      <c r="A117" s="1">
        <f t="shared" si="4"/>
        <v>0</v>
      </c>
    </row>
    <row r="118" spans="1:1" ht="20.149999999999999" customHeight="1">
      <c r="A118" s="1">
        <f t="shared" si="4"/>
        <v>0</v>
      </c>
    </row>
    <row r="119" spans="1:1" ht="20.149999999999999" customHeight="1">
      <c r="A119" s="1">
        <f t="shared" si="4"/>
        <v>0</v>
      </c>
    </row>
    <row r="120" spans="1:1" ht="20.149999999999999" customHeight="1">
      <c r="A120" s="1">
        <f t="shared" si="4"/>
        <v>0</v>
      </c>
    </row>
    <row r="121" spans="1:1" ht="20.149999999999999" customHeight="1">
      <c r="A121" s="1">
        <f t="shared" si="4"/>
        <v>0</v>
      </c>
    </row>
    <row r="122" spans="1:1" ht="20.149999999999999" customHeight="1">
      <c r="A122" s="1">
        <f t="shared" si="4"/>
        <v>0</v>
      </c>
    </row>
    <row r="123" spans="1:1" ht="20.149999999999999" customHeight="1">
      <c r="A123" s="1">
        <f t="shared" si="4"/>
        <v>0</v>
      </c>
    </row>
    <row r="124" spans="1:1" ht="20.149999999999999" customHeight="1">
      <c r="A124" s="1">
        <f t="shared" si="4"/>
        <v>0</v>
      </c>
    </row>
    <row r="125" spans="1:1" ht="20.149999999999999" customHeight="1">
      <c r="A125" s="1">
        <f t="shared" si="4"/>
        <v>0</v>
      </c>
    </row>
    <row r="126" spans="1:1" ht="20.149999999999999" customHeight="1">
      <c r="A126" s="1">
        <f t="shared" si="4"/>
        <v>0</v>
      </c>
    </row>
    <row r="127" spans="1:1" ht="20.149999999999999" customHeight="1">
      <c r="A127" s="1">
        <f t="shared" si="4"/>
        <v>0</v>
      </c>
    </row>
    <row r="128" spans="1:1" ht="20.149999999999999" customHeight="1">
      <c r="A128" s="1">
        <f t="shared" si="4"/>
        <v>0</v>
      </c>
    </row>
    <row r="129" spans="1:1" ht="20.149999999999999" customHeight="1">
      <c r="A129" s="1">
        <f t="shared" si="4"/>
        <v>0</v>
      </c>
    </row>
    <row r="130" spans="1:1" ht="20.149999999999999" customHeight="1">
      <c r="A130" s="1">
        <f t="shared" si="4"/>
        <v>0</v>
      </c>
    </row>
    <row r="131" spans="1:1" ht="20.149999999999999" customHeight="1">
      <c r="A131" s="1">
        <f t="shared" si="4"/>
        <v>0</v>
      </c>
    </row>
    <row r="132" spans="1:1" ht="20.149999999999999" customHeight="1">
      <c r="A132" s="1">
        <f t="shared" si="4"/>
        <v>0</v>
      </c>
    </row>
    <row r="133" spans="1:1" ht="20.149999999999999" customHeight="1">
      <c r="A133" s="1">
        <f t="shared" si="4"/>
        <v>0</v>
      </c>
    </row>
    <row r="134" spans="1:1" ht="20.149999999999999" customHeight="1">
      <c r="A134" s="1">
        <f t="shared" si="4"/>
        <v>0</v>
      </c>
    </row>
    <row r="135" spans="1:1" ht="20.149999999999999" customHeight="1">
      <c r="A135" s="1">
        <f t="shared" si="4"/>
        <v>0</v>
      </c>
    </row>
    <row r="136" spans="1:1" ht="20.149999999999999" customHeight="1">
      <c r="A136" s="1">
        <f t="shared" si="4"/>
        <v>0</v>
      </c>
    </row>
    <row r="137" spans="1:1" ht="20.149999999999999" customHeight="1">
      <c r="A137" s="1">
        <f t="shared" si="4"/>
        <v>0</v>
      </c>
    </row>
    <row r="138" spans="1:1" ht="20.149999999999999" customHeight="1">
      <c r="A138" s="1">
        <f t="shared" si="4"/>
        <v>0</v>
      </c>
    </row>
    <row r="139" spans="1:1" ht="20.149999999999999" customHeight="1">
      <c r="A139" s="1">
        <f t="shared" si="4"/>
        <v>0</v>
      </c>
    </row>
    <row r="140" spans="1:1" ht="20.149999999999999" customHeight="1">
      <c r="A140" s="1">
        <f t="shared" si="4"/>
        <v>0</v>
      </c>
    </row>
    <row r="141" spans="1:1" ht="20.149999999999999" customHeight="1">
      <c r="A141" s="1">
        <f t="shared" si="4"/>
        <v>0</v>
      </c>
    </row>
    <row r="142" spans="1:1" ht="20.149999999999999" customHeight="1">
      <c r="A142" s="1">
        <f t="shared" si="4"/>
        <v>0</v>
      </c>
    </row>
    <row r="143" spans="1:1" ht="20.149999999999999" customHeight="1">
      <c r="A143" s="1">
        <f t="shared" si="4"/>
        <v>0</v>
      </c>
    </row>
    <row r="144" spans="1:1" ht="20.149999999999999" customHeight="1">
      <c r="A144" s="1">
        <f t="shared" si="4"/>
        <v>0</v>
      </c>
    </row>
    <row r="145" spans="1:1" ht="20.149999999999999" customHeight="1">
      <c r="A145" s="1">
        <f t="shared" si="4"/>
        <v>0</v>
      </c>
    </row>
    <row r="146" spans="1:1" ht="20.149999999999999" customHeight="1">
      <c r="A146" s="1">
        <f t="shared" si="4"/>
        <v>0</v>
      </c>
    </row>
    <row r="147" spans="1:1" ht="20.149999999999999" customHeight="1">
      <c r="A147" s="1">
        <f t="shared" si="4"/>
        <v>0</v>
      </c>
    </row>
    <row r="148" spans="1:1" ht="20.149999999999999" customHeight="1">
      <c r="A148" s="1">
        <f t="shared" si="4"/>
        <v>0</v>
      </c>
    </row>
    <row r="149" spans="1:1" ht="20.149999999999999" customHeight="1">
      <c r="A149" s="1">
        <f t="shared" si="4"/>
        <v>0</v>
      </c>
    </row>
    <row r="150" spans="1:1" ht="20.149999999999999" customHeight="1">
      <c r="A150" s="1">
        <f t="shared" si="4"/>
        <v>0</v>
      </c>
    </row>
    <row r="151" spans="1:1" ht="20.149999999999999" customHeight="1">
      <c r="A151" s="1">
        <f t="shared" si="4"/>
        <v>0</v>
      </c>
    </row>
    <row r="152" spans="1:1" ht="20.149999999999999" customHeight="1">
      <c r="A152" s="1">
        <f t="shared" si="4"/>
        <v>0</v>
      </c>
    </row>
    <row r="153" spans="1:1" ht="20.149999999999999" customHeight="1">
      <c r="A153" s="1">
        <f t="shared" si="4"/>
        <v>0</v>
      </c>
    </row>
    <row r="154" spans="1:1" ht="20.149999999999999" customHeight="1">
      <c r="A154" s="1">
        <f t="shared" ref="A154:A217" si="5">D154</f>
        <v>0</v>
      </c>
    </row>
    <row r="155" spans="1:1" ht="20.149999999999999" customHeight="1">
      <c r="A155" s="1">
        <f t="shared" si="5"/>
        <v>0</v>
      </c>
    </row>
    <row r="156" spans="1:1" ht="20.149999999999999" customHeight="1">
      <c r="A156" s="1">
        <f t="shared" si="5"/>
        <v>0</v>
      </c>
    </row>
    <row r="157" spans="1:1" ht="20.149999999999999" customHeight="1">
      <c r="A157" s="1">
        <f t="shared" si="5"/>
        <v>0</v>
      </c>
    </row>
    <row r="158" spans="1:1" ht="20.149999999999999" customHeight="1">
      <c r="A158" s="1">
        <f t="shared" si="5"/>
        <v>0</v>
      </c>
    </row>
    <row r="159" spans="1:1" ht="20.149999999999999" customHeight="1">
      <c r="A159" s="1">
        <f t="shared" si="5"/>
        <v>0</v>
      </c>
    </row>
    <row r="160" spans="1:1" ht="20.149999999999999" customHeight="1">
      <c r="A160" s="1">
        <f t="shared" si="5"/>
        <v>0</v>
      </c>
    </row>
    <row r="161" spans="1:1" ht="20.149999999999999" customHeight="1">
      <c r="A161" s="1">
        <f t="shared" si="5"/>
        <v>0</v>
      </c>
    </row>
    <row r="162" spans="1:1" ht="20.149999999999999" customHeight="1">
      <c r="A162" s="1">
        <f t="shared" si="5"/>
        <v>0</v>
      </c>
    </row>
    <row r="163" spans="1:1" ht="20.149999999999999" customHeight="1">
      <c r="A163" s="1">
        <f t="shared" si="5"/>
        <v>0</v>
      </c>
    </row>
    <row r="164" spans="1:1" ht="20.149999999999999" customHeight="1">
      <c r="A164" s="1">
        <f t="shared" si="5"/>
        <v>0</v>
      </c>
    </row>
    <row r="165" spans="1:1" ht="20.149999999999999" customHeight="1">
      <c r="A165" s="1">
        <f t="shared" si="5"/>
        <v>0</v>
      </c>
    </row>
    <row r="166" spans="1:1" ht="20.149999999999999" customHeight="1">
      <c r="A166" s="1">
        <f t="shared" si="5"/>
        <v>0</v>
      </c>
    </row>
    <row r="167" spans="1:1" ht="20.149999999999999" customHeight="1">
      <c r="A167" s="1">
        <f t="shared" si="5"/>
        <v>0</v>
      </c>
    </row>
    <row r="168" spans="1:1" ht="20.149999999999999" customHeight="1">
      <c r="A168" s="1">
        <f t="shared" si="5"/>
        <v>0</v>
      </c>
    </row>
    <row r="169" spans="1:1" ht="20.149999999999999" customHeight="1">
      <c r="A169" s="1">
        <f t="shared" si="5"/>
        <v>0</v>
      </c>
    </row>
    <row r="170" spans="1:1" ht="20.149999999999999" customHeight="1">
      <c r="A170" s="1">
        <f t="shared" si="5"/>
        <v>0</v>
      </c>
    </row>
    <row r="171" spans="1:1" ht="20.149999999999999" customHeight="1">
      <c r="A171" s="1">
        <f t="shared" si="5"/>
        <v>0</v>
      </c>
    </row>
    <row r="172" spans="1:1" ht="20.149999999999999" customHeight="1">
      <c r="A172" s="1">
        <f t="shared" si="5"/>
        <v>0</v>
      </c>
    </row>
    <row r="173" spans="1:1" ht="20.149999999999999" customHeight="1">
      <c r="A173" s="1">
        <f t="shared" si="5"/>
        <v>0</v>
      </c>
    </row>
    <row r="174" spans="1:1" ht="20.149999999999999" customHeight="1">
      <c r="A174" s="1">
        <f t="shared" si="5"/>
        <v>0</v>
      </c>
    </row>
    <row r="175" spans="1:1" ht="20.149999999999999" customHeight="1">
      <c r="A175" s="1">
        <f t="shared" si="5"/>
        <v>0</v>
      </c>
    </row>
    <row r="176" spans="1:1" ht="20.149999999999999" customHeight="1">
      <c r="A176" s="1">
        <f t="shared" si="5"/>
        <v>0</v>
      </c>
    </row>
    <row r="177" spans="1:1" ht="20.149999999999999" customHeight="1">
      <c r="A177" s="1">
        <f t="shared" si="5"/>
        <v>0</v>
      </c>
    </row>
    <row r="178" spans="1:1" ht="20.149999999999999" customHeight="1">
      <c r="A178" s="1">
        <f t="shared" si="5"/>
        <v>0</v>
      </c>
    </row>
    <row r="179" spans="1:1" ht="20.149999999999999" customHeight="1">
      <c r="A179" s="1">
        <f t="shared" si="5"/>
        <v>0</v>
      </c>
    </row>
    <row r="180" spans="1:1" ht="20.149999999999999" customHeight="1">
      <c r="A180" s="1">
        <f t="shared" si="5"/>
        <v>0</v>
      </c>
    </row>
    <row r="181" spans="1:1" ht="20.149999999999999" customHeight="1">
      <c r="A181" s="1">
        <f t="shared" si="5"/>
        <v>0</v>
      </c>
    </row>
    <row r="182" spans="1:1" ht="20.149999999999999" customHeight="1">
      <c r="A182" s="1">
        <f t="shared" si="5"/>
        <v>0</v>
      </c>
    </row>
    <row r="183" spans="1:1" ht="20.149999999999999" customHeight="1">
      <c r="A183" s="1">
        <f t="shared" si="5"/>
        <v>0</v>
      </c>
    </row>
    <row r="184" spans="1:1" ht="20.149999999999999" customHeight="1">
      <c r="A184" s="1">
        <f t="shared" si="5"/>
        <v>0</v>
      </c>
    </row>
    <row r="185" spans="1:1" ht="20.149999999999999" customHeight="1">
      <c r="A185" s="1">
        <f t="shared" si="5"/>
        <v>0</v>
      </c>
    </row>
    <row r="186" spans="1:1" ht="20.149999999999999" customHeight="1">
      <c r="A186" s="1">
        <f t="shared" si="5"/>
        <v>0</v>
      </c>
    </row>
    <row r="187" spans="1:1" ht="20.149999999999999" customHeight="1">
      <c r="A187" s="1">
        <f t="shared" si="5"/>
        <v>0</v>
      </c>
    </row>
    <row r="188" spans="1:1" ht="20.149999999999999" customHeight="1">
      <c r="A188" s="1">
        <f t="shared" si="5"/>
        <v>0</v>
      </c>
    </row>
    <row r="189" spans="1:1" ht="20.149999999999999" customHeight="1">
      <c r="A189" s="1">
        <f t="shared" si="5"/>
        <v>0</v>
      </c>
    </row>
    <row r="190" spans="1:1" ht="20.149999999999999" customHeight="1">
      <c r="A190" s="1">
        <f t="shared" si="5"/>
        <v>0</v>
      </c>
    </row>
    <row r="191" spans="1:1" ht="20.149999999999999" customHeight="1">
      <c r="A191" s="1">
        <f t="shared" si="5"/>
        <v>0</v>
      </c>
    </row>
    <row r="192" spans="1:1" ht="20.149999999999999" customHeight="1">
      <c r="A192" s="1">
        <f t="shared" si="5"/>
        <v>0</v>
      </c>
    </row>
    <row r="193" spans="1:1" ht="20.149999999999999" customHeight="1">
      <c r="A193" s="1">
        <f t="shared" si="5"/>
        <v>0</v>
      </c>
    </row>
    <row r="194" spans="1:1" ht="20.149999999999999" customHeight="1">
      <c r="A194" s="1">
        <f t="shared" si="5"/>
        <v>0</v>
      </c>
    </row>
    <row r="195" spans="1:1" ht="20.149999999999999" customHeight="1">
      <c r="A195" s="1">
        <f t="shared" si="5"/>
        <v>0</v>
      </c>
    </row>
    <row r="196" spans="1:1" ht="20.149999999999999" customHeight="1">
      <c r="A196" s="1">
        <f t="shared" si="5"/>
        <v>0</v>
      </c>
    </row>
    <row r="197" spans="1:1" ht="20.149999999999999" customHeight="1">
      <c r="A197" s="1">
        <f t="shared" si="5"/>
        <v>0</v>
      </c>
    </row>
    <row r="198" spans="1:1" ht="20.149999999999999" customHeight="1">
      <c r="A198" s="1">
        <f t="shared" si="5"/>
        <v>0</v>
      </c>
    </row>
    <row r="199" spans="1:1" ht="20.149999999999999" customHeight="1">
      <c r="A199" s="1">
        <f t="shared" si="5"/>
        <v>0</v>
      </c>
    </row>
    <row r="200" spans="1:1" ht="20.149999999999999" customHeight="1">
      <c r="A200" s="1">
        <f t="shared" si="5"/>
        <v>0</v>
      </c>
    </row>
    <row r="201" spans="1:1" ht="20.149999999999999" customHeight="1">
      <c r="A201" s="1">
        <f t="shared" si="5"/>
        <v>0</v>
      </c>
    </row>
    <row r="202" spans="1:1" ht="20.149999999999999" customHeight="1">
      <c r="A202" s="1">
        <f t="shared" si="5"/>
        <v>0</v>
      </c>
    </row>
    <row r="203" spans="1:1" ht="20.149999999999999" customHeight="1">
      <c r="A203" s="1">
        <f t="shared" si="5"/>
        <v>0</v>
      </c>
    </row>
    <row r="204" spans="1:1" ht="20.149999999999999" customHeight="1">
      <c r="A204" s="1">
        <f t="shared" si="5"/>
        <v>0</v>
      </c>
    </row>
    <row r="205" spans="1:1" ht="20.149999999999999" customHeight="1">
      <c r="A205" s="1">
        <f t="shared" si="5"/>
        <v>0</v>
      </c>
    </row>
    <row r="206" spans="1:1" ht="20.149999999999999" customHeight="1">
      <c r="A206" s="1">
        <f t="shared" si="5"/>
        <v>0</v>
      </c>
    </row>
    <row r="207" spans="1:1" ht="20.149999999999999" customHeight="1">
      <c r="A207" s="1">
        <f t="shared" si="5"/>
        <v>0</v>
      </c>
    </row>
    <row r="208" spans="1:1" ht="20.149999999999999" customHeight="1">
      <c r="A208" s="1">
        <f t="shared" si="5"/>
        <v>0</v>
      </c>
    </row>
    <row r="209" spans="1:1" ht="20.149999999999999" customHeight="1">
      <c r="A209" s="1">
        <f t="shared" si="5"/>
        <v>0</v>
      </c>
    </row>
    <row r="210" spans="1:1" ht="20.149999999999999" customHeight="1">
      <c r="A210" s="1">
        <f t="shared" si="5"/>
        <v>0</v>
      </c>
    </row>
    <row r="211" spans="1:1" ht="20.149999999999999" customHeight="1">
      <c r="A211" s="1">
        <f t="shared" si="5"/>
        <v>0</v>
      </c>
    </row>
    <row r="212" spans="1:1" ht="20.149999999999999" customHeight="1">
      <c r="A212" s="1">
        <f t="shared" si="5"/>
        <v>0</v>
      </c>
    </row>
    <row r="213" spans="1:1" ht="20.149999999999999" customHeight="1">
      <c r="A213" s="1">
        <f t="shared" si="5"/>
        <v>0</v>
      </c>
    </row>
    <row r="214" spans="1:1" ht="20.149999999999999" customHeight="1">
      <c r="A214" s="1">
        <f t="shared" si="5"/>
        <v>0</v>
      </c>
    </row>
    <row r="215" spans="1:1" ht="20.149999999999999" customHeight="1">
      <c r="A215" s="1">
        <f t="shared" si="5"/>
        <v>0</v>
      </c>
    </row>
    <row r="216" spans="1:1" ht="20.149999999999999" customHeight="1">
      <c r="A216" s="1">
        <f t="shared" si="5"/>
        <v>0</v>
      </c>
    </row>
    <row r="217" spans="1:1" ht="20.149999999999999" customHeight="1">
      <c r="A217" s="1">
        <f t="shared" si="5"/>
        <v>0</v>
      </c>
    </row>
    <row r="218" spans="1:1" ht="20.149999999999999" customHeight="1">
      <c r="A218" s="1">
        <f t="shared" ref="A218:A244" si="6">D218</f>
        <v>0</v>
      </c>
    </row>
    <row r="219" spans="1:1" ht="20.149999999999999" customHeight="1">
      <c r="A219" s="1">
        <f t="shared" si="6"/>
        <v>0</v>
      </c>
    </row>
    <row r="220" spans="1:1" ht="20.149999999999999" customHeight="1">
      <c r="A220" s="1">
        <f t="shared" si="6"/>
        <v>0</v>
      </c>
    </row>
    <row r="221" spans="1:1" ht="20.149999999999999" customHeight="1">
      <c r="A221" s="1">
        <f t="shared" si="6"/>
        <v>0</v>
      </c>
    </row>
    <row r="222" spans="1:1" ht="20.149999999999999" customHeight="1">
      <c r="A222" s="1">
        <f t="shared" si="6"/>
        <v>0</v>
      </c>
    </row>
    <row r="223" spans="1:1" ht="20.149999999999999" customHeight="1">
      <c r="A223" s="1">
        <f t="shared" si="6"/>
        <v>0</v>
      </c>
    </row>
    <row r="224" spans="1:1" ht="20.149999999999999" customHeight="1">
      <c r="A224" s="1">
        <f t="shared" si="6"/>
        <v>0</v>
      </c>
    </row>
    <row r="225" spans="1:1" ht="20.149999999999999" customHeight="1">
      <c r="A225" s="1">
        <f t="shared" si="6"/>
        <v>0</v>
      </c>
    </row>
    <row r="226" spans="1:1" ht="20.149999999999999" customHeight="1">
      <c r="A226" s="1">
        <f t="shared" si="6"/>
        <v>0</v>
      </c>
    </row>
    <row r="227" spans="1:1" ht="20.149999999999999" customHeight="1">
      <c r="A227" s="1">
        <f t="shared" si="6"/>
        <v>0</v>
      </c>
    </row>
    <row r="228" spans="1:1" ht="20.149999999999999" customHeight="1">
      <c r="A228" s="1">
        <f t="shared" si="6"/>
        <v>0</v>
      </c>
    </row>
    <row r="229" spans="1:1" ht="20.149999999999999" customHeight="1">
      <c r="A229" s="1">
        <f t="shared" si="6"/>
        <v>0</v>
      </c>
    </row>
    <row r="230" spans="1:1" ht="20.149999999999999" customHeight="1">
      <c r="A230" s="1">
        <f t="shared" si="6"/>
        <v>0</v>
      </c>
    </row>
    <row r="231" spans="1:1" ht="20.149999999999999" customHeight="1">
      <c r="A231" s="1">
        <f t="shared" si="6"/>
        <v>0</v>
      </c>
    </row>
    <row r="232" spans="1:1" ht="20.149999999999999" customHeight="1">
      <c r="A232" s="1">
        <f t="shared" si="6"/>
        <v>0</v>
      </c>
    </row>
    <row r="233" spans="1:1" ht="20.149999999999999" customHeight="1">
      <c r="A233" s="1">
        <f t="shared" si="6"/>
        <v>0</v>
      </c>
    </row>
    <row r="234" spans="1:1" ht="20.149999999999999" customHeight="1">
      <c r="A234" s="1">
        <f t="shared" si="6"/>
        <v>0</v>
      </c>
    </row>
    <row r="235" spans="1:1" ht="20.149999999999999" customHeight="1">
      <c r="A235" s="1">
        <f t="shared" si="6"/>
        <v>0</v>
      </c>
    </row>
    <row r="236" spans="1:1" ht="20.149999999999999" customHeight="1">
      <c r="A236" s="1">
        <f t="shared" si="6"/>
        <v>0</v>
      </c>
    </row>
    <row r="237" spans="1:1" ht="20.149999999999999" customHeight="1">
      <c r="A237" s="1">
        <f t="shared" si="6"/>
        <v>0</v>
      </c>
    </row>
    <row r="238" spans="1:1" ht="20.149999999999999" customHeight="1">
      <c r="A238" s="1">
        <f t="shared" si="6"/>
        <v>0</v>
      </c>
    </row>
    <row r="239" spans="1:1" ht="20.149999999999999" customHeight="1">
      <c r="A239" s="1">
        <f t="shared" si="6"/>
        <v>0</v>
      </c>
    </row>
    <row r="240" spans="1:1" ht="20.149999999999999" customHeight="1">
      <c r="A240" s="1">
        <f t="shared" si="6"/>
        <v>0</v>
      </c>
    </row>
    <row r="241" spans="1:1" ht="20.149999999999999" customHeight="1">
      <c r="A241" s="1">
        <f t="shared" si="6"/>
        <v>0</v>
      </c>
    </row>
    <row r="242" spans="1:1" ht="20.149999999999999" customHeight="1">
      <c r="A242" s="1">
        <f t="shared" si="6"/>
        <v>0</v>
      </c>
    </row>
    <row r="243" spans="1:1" ht="20.149999999999999" customHeight="1">
      <c r="A243" s="1">
        <f t="shared" si="6"/>
        <v>0</v>
      </c>
    </row>
    <row r="244" spans="1:1" ht="20.149999999999999" customHeight="1">
      <c r="A244" s="1">
        <f t="shared" si="6"/>
        <v>0</v>
      </c>
    </row>
    <row r="1046752" spans="4:15" ht="20.149999999999999" customHeight="1">
      <c r="D1046752" s="9"/>
      <c r="G1046752" s="6"/>
      <c r="O1046752" s="6"/>
    </row>
  </sheetData>
  <autoFilter ref="B3:S18">
    <sortState ref="B4:S479">
      <sortCondition ref="D3:D136"/>
    </sortState>
  </autoFilter>
  <dataConsolidate function="count">
    <dataRefs count="1">
      <dataRef ref="A3:M168" sheet="fuyant" r:id="rId1"/>
    </dataRefs>
  </dataConsolidate>
  <conditionalFormatting sqref="I1:J18 I21:J1048576">
    <cfRule type="containsText" dxfId="5" priority="13" operator="containsText" text="oui">
      <formula>NOT(ISERROR(SEARCH("oui",I1)))</formula>
    </cfRule>
  </conditionalFormatting>
  <conditionalFormatting sqref="I15:J15">
    <cfRule type="containsText" dxfId="4" priority="12" operator="containsText" text="oui">
      <formula>NOT(ISERROR(SEARCH("oui",I15)))</formula>
    </cfRule>
  </conditionalFormatting>
  <conditionalFormatting sqref="I16:J16">
    <cfRule type="containsText" dxfId="3" priority="11" operator="containsText" text="oui">
      <formula>NOT(ISERROR(SEARCH("oui",I16)))</formula>
    </cfRule>
  </conditionalFormatting>
  <conditionalFormatting sqref="I17:J17">
    <cfRule type="containsText" dxfId="2" priority="10" operator="containsText" text="oui">
      <formula>NOT(ISERROR(SEARCH("oui",I17)))</formula>
    </cfRule>
  </conditionalFormatting>
  <conditionalFormatting sqref="I18:J18">
    <cfRule type="containsText" dxfId="1" priority="9" operator="containsText" text="oui">
      <formula>NOT(ISERROR(SEARCH("oui",I18)))</formula>
    </cfRule>
  </conditionalFormatting>
  <conditionalFormatting sqref="H19:I20">
    <cfRule type="containsText" dxfId="0" priority="1" operator="containsText" text="oui">
      <formula>NOT(ISERROR(SEARCH("oui",H19)))</formula>
    </cfRule>
  </conditionalFormatting>
  <dataValidations count="1">
    <dataValidation type="list" allowBlank="1" showInputMessage="1" showErrorMessage="1" sqref="D1046752:D1048576 D3:D20">
      <formula1>Sites</formula1>
    </dataValidation>
  </dataValidations>
  <pageMargins left="0.70866141732283472" right="0.70866141732283472" top="0.74803149606299213" bottom="0.74803149606299213" header="0.31496062992125984" footer="0.31496062992125984"/>
  <pageSetup paperSize="9" scale="5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8"/>
  <sheetViews>
    <sheetView showGridLines="0" tabSelected="1" topLeftCell="A8" zoomScale="70" zoomScaleNormal="70" workbookViewId="0">
      <selection activeCell="D9" sqref="D9:E9"/>
    </sheetView>
  </sheetViews>
  <sheetFormatPr baseColWidth="10" defaultColWidth="11.453125" defaultRowHeight="14"/>
  <cols>
    <col min="1" max="1" width="55.6328125" style="17" customWidth="1"/>
    <col min="2" max="2" width="26.54296875" style="17" customWidth="1"/>
    <col min="3" max="3" width="34.7265625" style="17" customWidth="1"/>
    <col min="4" max="4" width="13.81640625" style="17" bestFit="1" customWidth="1"/>
    <col min="5" max="5" width="11.1796875" style="17" customWidth="1"/>
    <col min="6" max="6" width="11.1796875" style="17" bestFit="1" customWidth="1"/>
    <col min="7" max="7" width="11.453125" style="17"/>
    <col min="8" max="8" width="14" style="17" customWidth="1"/>
    <col min="9" max="9" width="11.453125" style="17"/>
    <col min="10" max="10" width="46.453125" style="17" bestFit="1" customWidth="1"/>
    <col min="11" max="16384" width="11.453125" style="17"/>
  </cols>
  <sheetData>
    <row r="1" spans="1:10" ht="117" hidden="1" customHeight="1" thickBot="1">
      <c r="B1" s="67" t="s">
        <v>39</v>
      </c>
      <c r="C1" s="68"/>
      <c r="D1" s="68"/>
      <c r="E1" s="68"/>
      <c r="F1" s="68"/>
      <c r="G1" s="68"/>
      <c r="H1" s="68"/>
      <c r="I1" s="68"/>
      <c r="J1" s="69"/>
    </row>
    <row r="2" spans="1:10" ht="3.75" hidden="1" customHeight="1">
      <c r="B2" s="18"/>
      <c r="C2" s="18"/>
      <c r="D2" s="18"/>
      <c r="E2" s="18"/>
      <c r="F2" s="18"/>
      <c r="G2" s="18"/>
      <c r="H2" s="18"/>
      <c r="I2" s="18"/>
      <c r="J2" s="18"/>
    </row>
    <row r="3" spans="1:10" ht="17.5" hidden="1">
      <c r="B3" s="70" t="s">
        <v>40</v>
      </c>
      <c r="C3" s="70"/>
      <c r="D3" s="70"/>
      <c r="E3" s="70"/>
      <c r="F3" s="70"/>
      <c r="G3" s="70"/>
      <c r="H3" s="70"/>
      <c r="I3" s="70"/>
      <c r="J3" s="70"/>
    </row>
    <row r="4" spans="1:10" ht="6.75" hidden="1" customHeight="1" thickBot="1">
      <c r="B4" s="18"/>
      <c r="C4" s="18"/>
      <c r="D4" s="18"/>
      <c r="E4" s="18"/>
      <c r="F4" s="18"/>
      <c r="G4" s="18"/>
      <c r="H4" s="18"/>
      <c r="I4" s="18"/>
      <c r="J4" s="18"/>
    </row>
    <row r="5" spans="1:10" ht="74.25" hidden="1" customHeight="1" thickBot="1">
      <c r="B5" s="71" t="s">
        <v>41</v>
      </c>
      <c r="C5" s="72"/>
      <c r="D5" s="73" t="s">
        <v>42</v>
      </c>
      <c r="E5" s="74"/>
      <c r="F5" s="74"/>
      <c r="G5" s="74"/>
      <c r="H5" s="74"/>
      <c r="I5" s="74"/>
      <c r="J5" s="75"/>
    </row>
    <row r="6" spans="1:10" ht="8.25" hidden="1" customHeight="1" thickBot="1">
      <c r="B6" s="19"/>
      <c r="C6" s="20"/>
      <c r="D6" s="21"/>
      <c r="E6" s="21"/>
      <c r="F6" s="21"/>
      <c r="G6" s="21"/>
      <c r="H6" s="21"/>
      <c r="I6" s="21"/>
      <c r="J6" s="21"/>
    </row>
    <row r="7" spans="1:10" ht="33.75" hidden="1" customHeight="1" thickBot="1">
      <c r="B7" s="76" t="s">
        <v>43</v>
      </c>
      <c r="C7" s="77"/>
      <c r="D7" s="78" t="str">
        <f>VLOOKUP(D9,'[1]DA CHIMIREC au 31012018'!A3:I159,4,FALSE)</f>
        <v>CHIMIREC SOCODELI BEAUCAIRE</v>
      </c>
      <c r="E7" s="79"/>
      <c r="F7" s="79"/>
      <c r="G7" s="79"/>
      <c r="H7" s="79"/>
      <c r="I7" s="79"/>
      <c r="J7" s="80"/>
    </row>
    <row r="8" spans="1:10" ht="11.25" customHeight="1" thickBot="1">
      <c r="B8" s="19"/>
      <c r="C8" s="20"/>
      <c r="D8" s="20"/>
      <c r="E8" s="20"/>
      <c r="F8" s="22"/>
      <c r="G8" s="22"/>
      <c r="H8" s="22"/>
      <c r="I8" s="22"/>
      <c r="J8" s="22"/>
    </row>
    <row r="9" spans="1:10" ht="63" customHeight="1" thickBot="1">
      <c r="B9" s="58" t="s">
        <v>44</v>
      </c>
      <c r="C9" s="59"/>
      <c r="D9" s="82" t="s">
        <v>21</v>
      </c>
      <c r="E9" s="83"/>
      <c r="F9" s="60" t="str">
        <f>VLOOKUP(D9,'[1]DA CHIMIREC au 31012018'!A3:M159,8,FALSE)</f>
        <v>220 parc d'activités du Pont de la TrailleRoute de Vedène</v>
      </c>
      <c r="G9" s="60"/>
      <c r="H9" s="60"/>
      <c r="I9" s="23">
        <f>VLOOKUP(D9,'[1]DA CHIMIREC au 31012018'!A3:M159,10,FALSE)</f>
        <v>84700</v>
      </c>
      <c r="J9" s="24" t="str">
        <f>VLOOKUP(D9,'[1]DA CHIMIREC au 31012018'!A3:M159,9,FALSE)</f>
        <v>SORGUES</v>
      </c>
    </row>
    <row r="10" spans="1:10" ht="38.25" hidden="1" customHeight="1" thickBot="1">
      <c r="B10" s="61" t="s">
        <v>45</v>
      </c>
      <c r="C10" s="62"/>
      <c r="D10" s="48" t="str">
        <f>VLOOKUP(D9,'[1]DA CHIMIREC au 31012018'!A3:M159,5,FALSE)</f>
        <v xml:space="preserve">Vincent  BERLET </v>
      </c>
      <c r="E10" s="63"/>
      <c r="F10" s="49"/>
      <c r="G10" s="64" t="str">
        <f>VLOOKUP(D9,'[1]DA CHIMIREC au 31012018'!A3:M159,11,FALSE)</f>
        <v>04 90 39 92 00</v>
      </c>
      <c r="H10" s="65"/>
      <c r="I10" s="65"/>
      <c r="J10" s="66"/>
    </row>
    <row r="11" spans="1:10" ht="6.75" hidden="1" customHeight="1" thickBot="1">
      <c r="B11" s="25"/>
      <c r="C11" s="25"/>
      <c r="D11" s="26"/>
      <c r="E11" s="26"/>
      <c r="F11" s="26"/>
      <c r="G11" s="25"/>
      <c r="H11" s="26"/>
      <c r="I11" s="26"/>
      <c r="J11" s="26"/>
    </row>
    <row r="12" spans="1:10" ht="60.75" hidden="1" customHeight="1" thickBot="1">
      <c r="B12" s="48" t="s">
        <v>46</v>
      </c>
      <c r="C12" s="49"/>
      <c r="D12" s="50">
        <f>VLOOKUP(D9,'[1]DA CHIMIREC au 31012018'!A3:M159,7,FALSE)</f>
        <v>8003959385</v>
      </c>
      <c r="E12" s="51"/>
      <c r="F12" s="52"/>
      <c r="G12" s="53" t="s">
        <v>47</v>
      </c>
      <c r="H12" s="54"/>
      <c r="I12" s="55" t="str">
        <f>VLOOKUP(D9,'[1]DA CHIMIREC au 31012018'!A3:M159,3,FALSE)</f>
        <v>FedEx Express FR54 avenue Leclerc69354 Lyon cedex</v>
      </c>
      <c r="J12" s="56"/>
    </row>
    <row r="13" spans="1:10" hidden="1">
      <c r="C13" s="27"/>
    </row>
    <row r="14" spans="1:10" ht="15.5" hidden="1">
      <c r="B14" s="28" t="s">
        <v>48</v>
      </c>
    </row>
    <row r="16" spans="1:10" ht="15" customHeight="1">
      <c r="A16" s="42" t="s">
        <v>49</v>
      </c>
      <c r="B16" s="57" t="s">
        <v>50</v>
      </c>
      <c r="C16" s="47" t="s">
        <v>51</v>
      </c>
      <c r="D16" s="47"/>
      <c r="E16" s="57" t="s">
        <v>52</v>
      </c>
      <c r="F16" s="57"/>
      <c r="G16" s="57" t="s">
        <v>53</v>
      </c>
      <c r="H16" s="57"/>
      <c r="I16" s="57" t="s">
        <v>54</v>
      </c>
      <c r="J16" s="47" t="s">
        <v>55</v>
      </c>
    </row>
    <row r="17" spans="1:11" ht="36.75" customHeight="1">
      <c r="A17" s="42"/>
      <c r="B17" s="57"/>
      <c r="C17" s="47"/>
      <c r="D17" s="47"/>
      <c r="E17" s="57"/>
      <c r="F17" s="57"/>
      <c r="G17" s="57"/>
      <c r="H17" s="57"/>
      <c r="I17" s="57"/>
      <c r="J17" s="47"/>
    </row>
    <row r="18" spans="1:11" ht="66.75" customHeight="1">
      <c r="A18" s="81" t="str">
        <f ca="1">IFERROR(INDEX(huilebac,SUMPRODUCT(SMALL((lesite=D$9)*(ROW(lesite)),COUNTIF(lesite,"&lt;&gt;"&amp;D$9)+ROW(A1)))-3),"")</f>
        <v>1950tonnelet</v>
      </c>
      <c r="B18" s="29" t="str">
        <f ca="1">VLOOKUP(A18,[1]CAP!A$2:E$82,2,FALSE)</f>
        <v>AÉROSOLS (UN 1950)</v>
      </c>
      <c r="C18" s="40"/>
      <c r="D18" s="41"/>
      <c r="E18" s="42" t="str">
        <f ca="1">VLOOKUP($A18,[1]CAP!A$2:E$82,5,FALSE)</f>
        <v>16.05.04*</v>
      </c>
      <c r="F18" s="42"/>
      <c r="G18" s="42">
        <f ca="1">VLOOKUP(A18,[1]CAP!A$2:E$82,4,FALSE)</f>
        <v>80535</v>
      </c>
      <c r="H18" s="42"/>
      <c r="I18" s="30"/>
      <c r="J18" s="14" t="str">
        <f ca="1">VLOOKUP(A18,[1]CAP!A$2:E$82,3,FALSE)</f>
        <v>FUT 60L OT PLASTIQUE UN</v>
      </c>
      <c r="K18" s="31"/>
    </row>
    <row r="19" spans="1:11" ht="48.75" customHeight="1">
      <c r="A19" s="81" t="str">
        <f ca="1">IFERROR(INDEX(huilebac,SUMPRODUCT(SMALL((lesite=D$9)*(ROW(lesite)),COUNTIF(lesite,"&lt;&gt;"&amp;D$9)+ROW(A2)))-3),"")</f>
        <v>1133tonnelet</v>
      </c>
      <c r="B19" s="29" t="str">
        <f ca="1">VLOOKUP(A19,[1]CAP!A$2:E$82,2,FALSE)</f>
        <v>ADHESIFS, RESINES, COLLE, MASTIC  EN PC (UN 1133)</v>
      </c>
      <c r="C19" s="40"/>
      <c r="D19" s="41"/>
      <c r="E19" s="42" t="str">
        <f ca="1">VLOOKUP($A19,[1]CAP!A$2:E$82,5,FALSE)</f>
        <v>08.04.09*</v>
      </c>
      <c r="F19" s="42"/>
      <c r="G19" s="42">
        <f ca="1">VLOOKUP(A19,[1]CAP!A$2:E$82,4,FALSE)</f>
        <v>71220</v>
      </c>
      <c r="H19" s="42"/>
      <c r="I19" s="30"/>
      <c r="J19" s="14" t="str">
        <f ca="1">VLOOKUP(A19,[1]CAP!A$2:E$82,3,FALSE)</f>
        <v>FUT 60L OT PLASTIQUE UN</v>
      </c>
      <c r="K19" s="31"/>
    </row>
    <row r="20" spans="1:11" ht="64.5" customHeight="1">
      <c r="A20" s="81" t="str">
        <f ca="1">IFERROR(INDEX(huilebac,SUMPRODUCT(SMALL((lesite=D$9)*(ROW(lesite)),COUNTIF(lesite,"&lt;&gt;"&amp;D$9)+ROW(A3)))-3),"")</f>
        <v/>
      </c>
      <c r="B20" s="29" t="e">
        <f ca="1">VLOOKUP(A20,[1]CAP!A$2:E$82,2,FALSE)</f>
        <v>#N/A</v>
      </c>
      <c r="C20" s="40"/>
      <c r="D20" s="41"/>
      <c r="E20" s="42" t="e">
        <f ca="1">VLOOKUP($A20,[1]CAP!A$2:E$82,5,FALSE)</f>
        <v>#N/A</v>
      </c>
      <c r="F20" s="42"/>
      <c r="G20" s="42" t="e">
        <f ca="1">VLOOKUP(A20,[1]CAP!A$2:E$82,4,FALSE)</f>
        <v>#N/A</v>
      </c>
      <c r="H20" s="42"/>
      <c r="I20" s="30"/>
      <c r="J20" s="32" t="e">
        <f ca="1">VLOOKUP(A20,[1]CAP!A$2:E$82,3,FALSE)</f>
        <v>#N/A</v>
      </c>
    </row>
    <row r="21" spans="1:11" ht="49.5" customHeight="1">
      <c r="A21" s="81" t="str">
        <f ca="1">IFERROR(INDEX(huilebac,SUMPRODUCT(SMALL((lesite=D$9)*(ROW(lesite)),COUNTIF(lesite,"&lt;&gt;"&amp;D$9)+ROW(A4)))-3),"")</f>
        <v/>
      </c>
      <c r="B21" s="29" t="e">
        <f ca="1">VLOOKUP(A21,[1]CAP!A$2:E$82,2,FALSE)</f>
        <v>#N/A</v>
      </c>
      <c r="C21" s="40"/>
      <c r="D21" s="41"/>
      <c r="E21" s="42" t="e">
        <f ca="1">VLOOKUP($A21,[1]CAP!A$2:E$82,5,FALSE)</f>
        <v>#N/A</v>
      </c>
      <c r="F21" s="42"/>
      <c r="G21" s="42" t="e">
        <f ca="1">VLOOKUP(A21,[1]CAP!A$2:E$82,4,FALSE)</f>
        <v>#N/A</v>
      </c>
      <c r="H21" s="42"/>
      <c r="I21" s="30"/>
      <c r="J21" s="14" t="e">
        <f ca="1">VLOOKUP(A21,[1]CAP!A$2:E$82,3,FALSE)</f>
        <v>#N/A</v>
      </c>
    </row>
    <row r="22" spans="1:11" ht="54.75" customHeight="1">
      <c r="A22" s="81" t="str">
        <f ca="1">IFERROR(INDEX(huilebac,SUMPRODUCT(SMALL((lesite=D$9)*(ROW(lesite)),COUNTIF(lesite,"&lt;&gt;"&amp;D$9)+ROW(A5)))-3),"")</f>
        <v/>
      </c>
      <c r="B22" s="29" t="e">
        <f ca="1">VLOOKUP(A22,[1]CAP!A$2:E$82,2,FALSE)</f>
        <v>#N/A</v>
      </c>
      <c r="C22" s="40"/>
      <c r="D22" s="41"/>
      <c r="E22" s="42" t="e">
        <f ca="1">VLOOKUP($A22,[1]CAP!A$2:E$82,5,FALSE)</f>
        <v>#N/A</v>
      </c>
      <c r="F22" s="42"/>
      <c r="G22" s="42" t="e">
        <f ca="1">VLOOKUP(A22,[1]CAP!A$2:E$82,4,FALSE)</f>
        <v>#N/A</v>
      </c>
      <c r="H22" s="42"/>
      <c r="I22" s="30"/>
      <c r="J22" s="14" t="e">
        <f ca="1">VLOOKUP(A22,[1]CAP!A$2:E$82,3,FALSE)</f>
        <v>#N/A</v>
      </c>
    </row>
    <row r="23" spans="1:11">
      <c r="B23" s="33"/>
    </row>
    <row r="24" spans="1:11" ht="15.5">
      <c r="B24" s="28" t="s">
        <v>56</v>
      </c>
    </row>
    <row r="25" spans="1:11" ht="14.5" thickBot="1"/>
    <row r="26" spans="1:11" ht="15.5">
      <c r="B26" s="34" t="s">
        <v>57</v>
      </c>
      <c r="C26" s="43" t="s">
        <v>58</v>
      </c>
      <c r="D26" s="45" t="s">
        <v>59</v>
      </c>
    </row>
    <row r="27" spans="1:11" ht="25.5" thickBot="1">
      <c r="B27" s="35" t="s">
        <v>60</v>
      </c>
      <c r="C27" s="44"/>
      <c r="D27" s="46"/>
    </row>
    <row r="28" spans="1:11" ht="30" thickBot="1">
      <c r="B28" s="36"/>
      <c r="C28" s="37"/>
      <c r="D28" s="38">
        <v>0</v>
      </c>
      <c r="E28" s="39"/>
    </row>
  </sheetData>
  <sheetProtection formatCells="0" formatColumns="0" formatRows="0"/>
  <mergeCells count="40">
    <mergeCell ref="B1:J1"/>
    <mergeCell ref="B3:J3"/>
    <mergeCell ref="B5:C5"/>
    <mergeCell ref="D5:J5"/>
    <mergeCell ref="B7:C7"/>
    <mergeCell ref="D7:J7"/>
    <mergeCell ref="B9:C9"/>
    <mergeCell ref="D9:E9"/>
    <mergeCell ref="F9:H9"/>
    <mergeCell ref="B10:C10"/>
    <mergeCell ref="D10:F10"/>
    <mergeCell ref="G10:J10"/>
    <mergeCell ref="B12:C12"/>
    <mergeCell ref="D12:F12"/>
    <mergeCell ref="G12:H12"/>
    <mergeCell ref="I12:J12"/>
    <mergeCell ref="A16:A17"/>
    <mergeCell ref="B16:B17"/>
    <mergeCell ref="C16:D17"/>
    <mergeCell ref="E16:F17"/>
    <mergeCell ref="G16:H17"/>
    <mergeCell ref="I16:I17"/>
    <mergeCell ref="J16:J17"/>
    <mergeCell ref="C18:D18"/>
    <mergeCell ref="E18:F18"/>
    <mergeCell ref="G18:H18"/>
    <mergeCell ref="C19:D19"/>
    <mergeCell ref="E19:F19"/>
    <mergeCell ref="G19:H19"/>
    <mergeCell ref="C20:D20"/>
    <mergeCell ref="E20:F20"/>
    <mergeCell ref="G20:H20"/>
    <mergeCell ref="C21:D21"/>
    <mergeCell ref="E21:F21"/>
    <mergeCell ref="G21:H21"/>
    <mergeCell ref="C22:D22"/>
    <mergeCell ref="E22:F22"/>
    <mergeCell ref="G22:H22"/>
    <mergeCell ref="C26:C27"/>
    <mergeCell ref="D26:D27"/>
  </mergeCells>
  <dataValidations count="1">
    <dataValidation type="list" allowBlank="1" showInputMessage="1" showErrorMessage="1" sqref="D9:E9">
      <formula1>liste</formula1>
    </dataValidation>
  </dataValidations>
  <pageMargins left="0.70866141732283472" right="0.70866141732283472" top="0.74803149606299213" bottom="0.74803149606299213" header="0.31496062992125984" footer="0.31496062992125984"/>
  <pageSetup paperSize="9" scale="48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'[1]DA CHIMIREC au 31012018'!#REF!</xm:f>
          </x14:formula1>
          <xm:sqref>D9:E9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fuyant</vt:lpstr>
      <vt:lpstr>demande de prestation</vt:lpstr>
      <vt:lpstr>'demande de prestation'!Zone_d_impression</vt:lpstr>
      <vt:lpstr>fuyant!Zone_d_impression</vt:lpstr>
    </vt:vector>
  </TitlesOfParts>
  <Company>TNT Express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 MARINO</dc:creator>
  <cp:lastModifiedBy>tulipe</cp:lastModifiedBy>
  <dcterms:created xsi:type="dcterms:W3CDTF">2019-01-25T11:23:45Z</dcterms:created>
  <dcterms:modified xsi:type="dcterms:W3CDTF">2019-01-25T16:37:59Z</dcterms:modified>
</cp:coreProperties>
</file>