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11020"/>
  </bookViews>
  <sheets>
    <sheet name="WS LYON" sheetId="2" r:id="rId1"/>
    <sheet name="Recap dep rec" sheetId="1" r:id="rId2"/>
  </sheets>
  <externalReferences>
    <externalReference r:id="rId3"/>
  </externalReferences>
  <definedNames>
    <definedName name="choix" localSheetId="0">#REF!</definedName>
    <definedName name="choix">#REF!</definedName>
    <definedName name="choix2">[1]modele!$C$2</definedName>
    <definedName name="liste_ope">[1]modele!$Q$2:$Q$17</definedName>
    <definedName name="salon">'[1]MODELE 2'!$D$1</definedName>
    <definedName name="test" localSheetId="0">[1]modele!#REF!</definedName>
    <definedName name="test">[1]modele!#REF!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8" i="2"/>
  <c r="A44"/>
  <c r="A43"/>
  <c r="A36"/>
  <c r="A35"/>
  <c r="A32"/>
  <c r="A31"/>
  <c r="A23"/>
  <c r="A24"/>
  <c r="A25"/>
  <c r="A26"/>
  <c r="A27"/>
  <c r="A28"/>
  <c r="A22"/>
  <c r="A13"/>
  <c r="A14"/>
  <c r="A15"/>
  <c r="A16"/>
  <c r="A17"/>
  <c r="A18"/>
  <c r="A12"/>
  <c r="A6"/>
  <c r="A7"/>
  <c r="A8"/>
  <c r="A5"/>
  <c r="C53" l="1"/>
  <c r="A46"/>
  <c r="A45"/>
  <c r="A41"/>
  <c r="A40"/>
  <c r="A37"/>
  <c r="A29"/>
  <c r="A20"/>
  <c r="A19"/>
  <c r="A10"/>
  <c r="A9"/>
  <c r="G4"/>
  <c r="F1"/>
  <c r="C44" s="1"/>
  <c r="C48" l="1"/>
  <c r="C46" s="1"/>
  <c r="C36"/>
  <c r="C39"/>
  <c r="C38" s="1"/>
  <c r="C43"/>
  <c r="C42" s="1"/>
  <c r="C35"/>
  <c r="C31"/>
  <c r="C32"/>
  <c r="C22"/>
  <c r="C24"/>
  <c r="C26"/>
  <c r="C28"/>
  <c r="C23"/>
  <c r="C25"/>
  <c r="C27"/>
  <c r="C15"/>
  <c r="C17"/>
  <c r="C16"/>
  <c r="C18"/>
  <c r="C10"/>
  <c r="C12"/>
  <c r="C14"/>
  <c r="C9"/>
  <c r="C13"/>
  <c r="C5"/>
  <c r="C6"/>
  <c r="C8"/>
  <c r="C7"/>
  <c r="C34"/>
  <c r="C30" l="1"/>
  <c r="C21"/>
  <c r="C11"/>
  <c r="C4"/>
  <c r="C57" l="1"/>
  <c r="C58" s="1"/>
  <c r="D8"/>
  <c r="D55"/>
  <c r="D43"/>
  <c r="D54"/>
  <c r="D48"/>
  <c r="D36"/>
  <c r="D31"/>
  <c r="D28"/>
  <c r="D26"/>
  <c r="D24"/>
  <c r="D22"/>
  <c r="D14"/>
  <c r="D5"/>
  <c r="D39"/>
  <c r="D53"/>
  <c r="D35"/>
  <c r="D7"/>
  <c r="D49" l="1"/>
  <c r="D13"/>
  <c r="D25"/>
  <c r="D17"/>
  <c r="D23"/>
  <c r="D6"/>
  <c r="D27"/>
  <c r="D12"/>
  <c r="D32"/>
  <c r="D15"/>
  <c r="D16"/>
  <c r="D18"/>
  <c r="D44"/>
</calcChain>
</file>

<file path=xl/sharedStrings.xml><?xml version="1.0" encoding="utf-8"?>
<sst xmlns="http://schemas.openxmlformats.org/spreadsheetml/2006/main" count="129" uniqueCount="111">
  <si>
    <t>Total BP 2019</t>
  </si>
  <si>
    <t>Gouvernance</t>
  </si>
  <si>
    <t>Ecosysteme</t>
  </si>
  <si>
    <t>Actions</t>
  </si>
  <si>
    <t>Mice Place Méditerranée</t>
  </si>
  <si>
    <t>Workshop Berlin</t>
  </si>
  <si>
    <t>SBE</t>
  </si>
  <si>
    <t>DEV. INTERNATIONNAL</t>
  </si>
  <si>
    <t>ws lyon</t>
  </si>
  <si>
    <t>Heavent Meeting</t>
  </si>
  <si>
    <t>Imex</t>
  </si>
  <si>
    <t>Workshop Europe</t>
  </si>
  <si>
    <t>Eductour 1 &amp; 2</t>
  </si>
  <si>
    <t>Workshop Paris Été + Déj. Asso</t>
  </si>
  <si>
    <t>Evènement Sacandinavie</t>
  </si>
  <si>
    <t>Démarchage Europe</t>
  </si>
  <si>
    <t>MP2</t>
  </si>
  <si>
    <t>IBTM</t>
  </si>
  <si>
    <t>Workshop Paris hiver + Déj. Asso</t>
  </si>
  <si>
    <t>CGE</t>
  </si>
  <si>
    <t>DEPENSES</t>
  </si>
  <si>
    <t>GOUV</t>
  </si>
  <si>
    <t>ECO</t>
  </si>
  <si>
    <t>ACT</t>
  </si>
  <si>
    <t>MPM</t>
  </si>
  <si>
    <t>WSB</t>
  </si>
  <si>
    <t>DEVINT</t>
  </si>
  <si>
    <t>WSL</t>
  </si>
  <si>
    <t>HM</t>
  </si>
  <si>
    <t>imex</t>
  </si>
  <si>
    <t>WSE</t>
  </si>
  <si>
    <t>EDUC</t>
  </si>
  <si>
    <t>WSP1</t>
  </si>
  <si>
    <t>ES</t>
  </si>
  <si>
    <t>DE</t>
  </si>
  <si>
    <t>WSP2</t>
  </si>
  <si>
    <t xml:space="preserve"> Etudes et prestations diverses</t>
  </si>
  <si>
    <t xml:space="preserve">Achats de matériels, équipements </t>
  </si>
  <si>
    <t xml:space="preserve"> Achats .. fournitures</t>
  </si>
  <si>
    <t>Achats de marchandises</t>
  </si>
  <si>
    <t>Sous traitance générale</t>
  </si>
  <si>
    <t xml:space="preserve"> Locations bureaux</t>
  </si>
  <si>
    <t>614 - charges sur loyer</t>
  </si>
  <si>
    <t>615 - Entretien Reparation et Maintenance</t>
  </si>
  <si>
    <t>616 - Assurance</t>
  </si>
  <si>
    <t xml:space="preserve">617 - Etudes et recherche </t>
  </si>
  <si>
    <t xml:space="preserve">Divers </t>
  </si>
  <si>
    <t>Personnel extérieur</t>
  </si>
  <si>
    <t xml:space="preserve">Rémunérations d'intermédiaires </t>
  </si>
  <si>
    <t xml:space="preserve"> Publicité, public., relations publiques </t>
  </si>
  <si>
    <t>624 - transport sur achats</t>
  </si>
  <si>
    <t xml:space="preserve">625 - Déplacements, missions et réceptions </t>
  </si>
  <si>
    <t>626 - Frais postaux et frais de télécom.</t>
  </si>
  <si>
    <t>627-Frais Bancaires</t>
  </si>
  <si>
    <t>628 - Adhésion association</t>
  </si>
  <si>
    <t>Taxes</t>
  </si>
  <si>
    <t>Impots et taxes</t>
  </si>
  <si>
    <t>641 - Rémunérations de personnel</t>
  </si>
  <si>
    <t>645 - Charges sociales</t>
  </si>
  <si>
    <t>65 - Autres charges de gestion courante</t>
  </si>
  <si>
    <t>661 - Charges d'intérêts</t>
  </si>
  <si>
    <t>Ecart de change</t>
  </si>
  <si>
    <t>CHARGES EXCEPTIONNELLES</t>
  </si>
  <si>
    <t>Bénévolat</t>
  </si>
  <si>
    <t>Total dépenses</t>
  </si>
  <si>
    <t>Ecart</t>
  </si>
  <si>
    <t>RESSOURCES</t>
  </si>
  <si>
    <t>Cotisations</t>
  </si>
  <si>
    <t>Cotisation Eductour</t>
  </si>
  <si>
    <t>Prestations de services</t>
  </si>
  <si>
    <t>Autres</t>
  </si>
  <si>
    <t>Sous total fonds privés</t>
  </si>
  <si>
    <t>région PACA</t>
  </si>
  <si>
    <t>CG84</t>
  </si>
  <si>
    <t>Sous total aides publiques</t>
  </si>
  <si>
    <t>ben</t>
  </si>
  <si>
    <t>bénévolat</t>
  </si>
  <si>
    <t>Total recettes</t>
  </si>
  <si>
    <t>% public</t>
  </si>
  <si>
    <t>% ABC</t>
  </si>
  <si>
    <t>vérif</t>
  </si>
  <si>
    <t>Budget prévisionnel 2019
PROVENCE COTE D'AZUR EVENTS</t>
  </si>
  <si>
    <t xml:space="preserve">60 - Achats </t>
  </si>
  <si>
    <t>604 - Etudes et prestations diverses</t>
  </si>
  <si>
    <t xml:space="preserve">605 - Achats de matériels, équipements </t>
  </si>
  <si>
    <t>606 - Achats .. fournitures</t>
  </si>
  <si>
    <t>607 - Achats de marchandises</t>
  </si>
  <si>
    <t>61 - Services extérieurs</t>
  </si>
  <si>
    <t>611 - Sous traitance générale</t>
  </si>
  <si>
    <t xml:space="preserve">613 - Locations </t>
  </si>
  <si>
    <t>614 - charges locatives</t>
  </si>
  <si>
    <t xml:space="preserve">618 - Divers </t>
  </si>
  <si>
    <t>62 - Autres services extérieurs</t>
  </si>
  <si>
    <t>622 - Rémunérations d'intermédiaires et honoraires</t>
  </si>
  <si>
    <t xml:space="preserve">623 - Publicité, public., relations publiques </t>
  </si>
  <si>
    <t>624 - Transport / achats</t>
  </si>
  <si>
    <t>627 - frais tenue compte banque</t>
  </si>
  <si>
    <t>63 - impôts et taxes</t>
  </si>
  <si>
    <t>631 - Taxes</t>
  </si>
  <si>
    <t>635- Impôts et taxes</t>
  </si>
  <si>
    <t>64 - Charges de personnel</t>
  </si>
  <si>
    <t>65 - charges de gestion courante</t>
  </si>
  <si>
    <t>66- Charges financières</t>
  </si>
  <si>
    <t>666 - Ecart de change</t>
  </si>
  <si>
    <t xml:space="preserve">68 - Dotations </t>
  </si>
  <si>
    <t>aux amortissement et aux provisions</t>
  </si>
  <si>
    <t>Emplois des contributions en nature</t>
  </si>
  <si>
    <t>Locaux et métériels</t>
  </si>
  <si>
    <t>Prestations</t>
  </si>
  <si>
    <t xml:space="preserve">Total  dépenses </t>
  </si>
  <si>
    <t>681 - Dotations aux amortissements &amp;provisions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</si>
</sst>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#,##0.00\ &quot;€&quot;"/>
  </numFmts>
  <fonts count="2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 Light"/>
      <family val="2"/>
      <scheme val="major"/>
    </font>
    <font>
      <b/>
      <sz val="11"/>
      <color theme="7" tint="-0.249977111117893"/>
      <name val="Calibri"/>
      <family val="2"/>
      <scheme val="minor"/>
    </font>
    <font>
      <sz val="11"/>
      <color theme="1"/>
      <name val="Calibri Light"/>
      <family val="2"/>
      <scheme val="major"/>
    </font>
    <font>
      <sz val="11"/>
      <name val="Calibri Light"/>
      <family val="2"/>
      <scheme val="major"/>
    </font>
    <font>
      <i/>
      <sz val="10"/>
      <color rgb="FFFF0000"/>
      <name val="Calibri Light"/>
      <family val="2"/>
      <scheme val="major"/>
    </font>
    <font>
      <i/>
      <sz val="10"/>
      <color theme="1"/>
      <name val="Calibri Light"/>
      <family val="2"/>
      <scheme val="major"/>
    </font>
    <font>
      <b/>
      <sz val="12"/>
      <name val="Arial"/>
      <family val="2"/>
    </font>
    <font>
      <b/>
      <sz val="12"/>
      <color theme="7" tint="-0.249977111117893"/>
      <name val="Arial"/>
      <family val="2"/>
    </font>
    <font>
      <b/>
      <sz val="12"/>
      <name val="Times New Roman"/>
      <family val="1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i/>
      <sz val="11"/>
      <name val="Arial"/>
      <family val="2"/>
    </font>
    <font>
      <i/>
      <sz val="11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12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/>
    <xf numFmtId="9" fontId="3" fillId="0" borderId="0" applyFont="0" applyFill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44" fontId="15" fillId="0" borderId="0" applyFont="0" applyFill="0" applyBorder="0" applyAlignment="0" applyProtection="0"/>
  </cellStyleXfs>
  <cellXfs count="161">
    <xf numFmtId="0" fontId="0" fillId="0" borderId="0" xfId="0"/>
    <xf numFmtId="3" fontId="4" fillId="6" borderId="0" xfId="0" applyNumberFormat="1" applyFont="1" applyFill="1" applyAlignment="1">
      <alignment wrapText="1"/>
    </xf>
    <xf numFmtId="3" fontId="4" fillId="0" borderId="1" xfId="0" applyNumberFormat="1" applyFont="1" applyBorder="1" applyAlignment="1">
      <alignment wrapText="1"/>
    </xf>
    <xf numFmtId="3" fontId="4" fillId="0" borderId="2" xfId="0" applyNumberFormat="1" applyFont="1" applyBorder="1" applyAlignment="1">
      <alignment horizontal="center" wrapText="1"/>
    </xf>
    <xf numFmtId="3" fontId="4" fillId="0" borderId="0" xfId="0" applyNumberFormat="1" applyFont="1" applyBorder="1" applyAlignment="1">
      <alignment horizontal="center" wrapText="1"/>
    </xf>
    <xf numFmtId="0" fontId="2" fillId="2" borderId="0" xfId="2" applyAlignment="1">
      <alignment horizontal="center" vertical="center" wrapText="1"/>
    </xf>
    <xf numFmtId="0" fontId="1" fillId="7" borderId="0" xfId="5" applyFont="1" applyFill="1" applyAlignment="1">
      <alignment horizontal="center" vertical="center" wrapText="1"/>
    </xf>
    <xf numFmtId="0" fontId="1" fillId="4" borderId="0" xfId="4" applyFont="1" applyAlignment="1">
      <alignment horizontal="center" vertical="center" wrapText="1"/>
    </xf>
    <xf numFmtId="0" fontId="1" fillId="3" borderId="0" xfId="3" applyFont="1" applyAlignment="1">
      <alignment horizontal="center" vertical="center" wrapText="1"/>
    </xf>
    <xf numFmtId="0" fontId="2" fillId="5" borderId="0" xfId="5" applyAlignment="1">
      <alignment horizontal="center" vertical="center" wrapText="1"/>
    </xf>
    <xf numFmtId="3" fontId="4" fillId="8" borderId="3" xfId="0" applyNumberFormat="1" applyFont="1" applyFill="1" applyBorder="1" applyAlignment="1">
      <alignment horizontal="center" wrapText="1"/>
    </xf>
    <xf numFmtId="3" fontId="4" fillId="0" borderId="0" xfId="0" applyNumberFormat="1" applyFont="1" applyAlignment="1">
      <alignment wrapText="1"/>
    </xf>
    <xf numFmtId="3" fontId="4" fillId="6" borderId="0" xfId="0" applyNumberFormat="1" applyFont="1" applyFill="1" applyBorder="1"/>
    <xf numFmtId="3" fontId="4" fillId="0" borderId="1" xfId="0" applyNumberFormat="1" applyFont="1" applyBorder="1" applyAlignment="1"/>
    <xf numFmtId="3" fontId="4" fillId="0" borderId="4" xfId="0" applyNumberFormat="1" applyFont="1" applyBorder="1" applyAlignment="1"/>
    <xf numFmtId="3" fontId="4" fillId="0" borderId="0" xfId="0" applyNumberFormat="1" applyFont="1" applyBorder="1" applyAlignment="1"/>
    <xf numFmtId="0" fontId="5" fillId="0" borderId="0" xfId="0" applyFont="1" applyAlignment="1">
      <alignment horizontal="center"/>
    </xf>
    <xf numFmtId="3" fontId="4" fillId="0" borderId="5" xfId="0" applyNumberFormat="1" applyFont="1" applyBorder="1" applyAlignment="1"/>
    <xf numFmtId="3" fontId="4" fillId="0" borderId="0" xfId="0" applyNumberFormat="1" applyFont="1" applyBorder="1" applyAlignment="1">
      <alignment horizontal="left"/>
    </xf>
    <xf numFmtId="3" fontId="4" fillId="0" borderId="0" xfId="0" applyNumberFormat="1" applyFont="1"/>
    <xf numFmtId="3" fontId="6" fillId="6" borderId="0" xfId="0" quotePrefix="1" applyNumberFormat="1" applyFont="1" applyFill="1" applyBorder="1"/>
    <xf numFmtId="3" fontId="7" fillId="9" borderId="1" xfId="0" applyNumberFormat="1" applyFont="1" applyFill="1" applyBorder="1"/>
    <xf numFmtId="3" fontId="6" fillId="9" borderId="1" xfId="0" applyNumberFormat="1" applyFont="1" applyFill="1" applyBorder="1"/>
    <xf numFmtId="3" fontId="6" fillId="6" borderId="6" xfId="0" quotePrefix="1" applyNumberFormat="1" applyFont="1" applyFill="1" applyBorder="1"/>
    <xf numFmtId="3" fontId="6" fillId="9" borderId="4" xfId="0" applyNumberFormat="1" applyFont="1" applyFill="1" applyBorder="1"/>
    <xf numFmtId="3" fontId="6" fillId="9" borderId="5" xfId="0" applyNumberFormat="1" applyFont="1" applyFill="1" applyBorder="1"/>
    <xf numFmtId="3" fontId="6" fillId="9" borderId="7" xfId="0" applyNumberFormat="1" applyFont="1" applyFill="1" applyBorder="1"/>
    <xf numFmtId="3" fontId="6" fillId="0" borderId="0" xfId="0" applyNumberFormat="1" applyFont="1"/>
    <xf numFmtId="3" fontId="6" fillId="6" borderId="0" xfId="0" applyNumberFormat="1" applyFont="1" applyFill="1" applyBorder="1"/>
    <xf numFmtId="3" fontId="7" fillId="9" borderId="8" xfId="0" applyNumberFormat="1" applyFont="1" applyFill="1" applyBorder="1" applyAlignment="1">
      <alignment horizontal="left" wrapText="1"/>
    </xf>
    <xf numFmtId="3" fontId="6" fillId="9" borderId="8" xfId="0" applyNumberFormat="1" applyFont="1" applyFill="1" applyBorder="1"/>
    <xf numFmtId="3" fontId="6" fillId="6" borderId="9" xfId="0" applyNumberFormat="1" applyFont="1" applyFill="1" applyBorder="1"/>
    <xf numFmtId="3" fontId="6" fillId="9" borderId="0" xfId="0" applyNumberFormat="1" applyFont="1" applyFill="1" applyBorder="1"/>
    <xf numFmtId="3" fontId="6" fillId="9" borderId="10" xfId="0" applyNumberFormat="1" applyFont="1" applyFill="1" applyBorder="1"/>
    <xf numFmtId="3" fontId="6" fillId="9" borderId="11" xfId="0" applyNumberFormat="1" applyFont="1" applyFill="1" applyBorder="1"/>
    <xf numFmtId="3" fontId="7" fillId="9" borderId="8" xfId="0" applyNumberFormat="1" applyFont="1" applyFill="1" applyBorder="1"/>
    <xf numFmtId="3" fontId="6" fillId="6" borderId="12" xfId="0" applyNumberFormat="1" applyFont="1" applyFill="1" applyBorder="1"/>
    <xf numFmtId="3" fontId="7" fillId="9" borderId="13" xfId="0" applyNumberFormat="1" applyFont="1" applyFill="1" applyBorder="1"/>
    <xf numFmtId="3" fontId="6" fillId="9" borderId="2" xfId="0" applyNumberFormat="1" applyFont="1" applyFill="1" applyBorder="1"/>
    <xf numFmtId="3" fontId="6" fillId="9" borderId="14" xfId="0" applyNumberFormat="1" applyFont="1" applyFill="1" applyBorder="1"/>
    <xf numFmtId="3" fontId="6" fillId="9" borderId="15" xfId="0" applyNumberFormat="1" applyFont="1" applyFill="1" applyBorder="1"/>
    <xf numFmtId="3" fontId="6" fillId="9" borderId="3" xfId="0" applyNumberFormat="1" applyFont="1" applyFill="1" applyBorder="1"/>
    <xf numFmtId="3" fontId="7" fillId="0" borderId="8" xfId="0" applyNumberFormat="1" applyFont="1" applyFill="1" applyBorder="1"/>
    <xf numFmtId="3" fontId="6" fillId="0" borderId="11" xfId="0" applyNumberFormat="1" applyFont="1" applyFill="1" applyBorder="1"/>
    <xf numFmtId="3" fontId="6" fillId="0" borderId="0" xfId="0" applyNumberFormat="1" applyFont="1" applyFill="1" applyBorder="1"/>
    <xf numFmtId="3" fontId="6" fillId="0" borderId="10" xfId="0" applyNumberFormat="1" applyFont="1" applyFill="1" applyBorder="1"/>
    <xf numFmtId="3" fontId="6" fillId="0" borderId="0" xfId="0" applyNumberFormat="1" applyFont="1" applyFill="1"/>
    <xf numFmtId="3" fontId="4" fillId="9" borderId="13" xfId="0" applyNumberFormat="1" applyFont="1" applyFill="1" applyBorder="1"/>
    <xf numFmtId="3" fontId="4" fillId="9" borderId="2" xfId="0" applyNumberFormat="1" applyFont="1" applyFill="1" applyBorder="1"/>
    <xf numFmtId="3" fontId="4" fillId="9" borderId="15" xfId="0" applyNumberFormat="1" applyFont="1" applyFill="1" applyBorder="1"/>
    <xf numFmtId="3" fontId="4" fillId="9" borderId="3" xfId="0" applyNumberFormat="1" applyFont="1" applyFill="1" applyBorder="1"/>
    <xf numFmtId="3" fontId="8" fillId="6" borderId="0" xfId="0" applyNumberFormat="1" applyFont="1" applyFill="1"/>
    <xf numFmtId="3" fontId="8" fillId="0" borderId="0" xfId="0" applyNumberFormat="1" applyFont="1"/>
    <xf numFmtId="3" fontId="8" fillId="0" borderId="0" xfId="0" applyNumberFormat="1" applyFont="1" applyBorder="1"/>
    <xf numFmtId="3" fontId="8" fillId="0" borderId="10" xfId="0" applyNumberFormat="1" applyFont="1" applyBorder="1"/>
    <xf numFmtId="3" fontId="8" fillId="0" borderId="11" xfId="0" applyNumberFormat="1" applyFont="1" applyBorder="1"/>
    <xf numFmtId="3" fontId="4" fillId="6" borderId="0" xfId="0" applyNumberFormat="1" applyFont="1" applyFill="1"/>
    <xf numFmtId="3" fontId="4" fillId="6" borderId="13" xfId="0" applyNumberFormat="1" applyFont="1" applyFill="1" applyBorder="1" applyAlignment="1"/>
    <xf numFmtId="3" fontId="4" fillId="6" borderId="15" xfId="0" applyNumberFormat="1" applyFont="1" applyFill="1" applyBorder="1" applyAlignment="1"/>
    <xf numFmtId="3" fontId="4" fillId="6" borderId="3" xfId="0" applyNumberFormat="1" applyFont="1" applyFill="1" applyBorder="1" applyAlignment="1"/>
    <xf numFmtId="3" fontId="4" fillId="6" borderId="2" xfId="0" applyNumberFormat="1" applyFont="1" applyFill="1" applyBorder="1" applyAlignment="1">
      <alignment horizontal="left"/>
    </xf>
    <xf numFmtId="3" fontId="4" fillId="6" borderId="3" xfId="0" applyNumberFormat="1" applyFont="1" applyFill="1" applyBorder="1" applyAlignment="1">
      <alignment horizontal="left"/>
    </xf>
    <xf numFmtId="3" fontId="6" fillId="6" borderId="0" xfId="0" applyNumberFormat="1" applyFont="1" applyFill="1"/>
    <xf numFmtId="3" fontId="6" fillId="10" borderId="8" xfId="0" applyNumberFormat="1" applyFont="1" applyFill="1" applyBorder="1"/>
    <xf numFmtId="3" fontId="6" fillId="10" borderId="11" xfId="0" applyNumberFormat="1" applyFont="1" applyFill="1" applyBorder="1"/>
    <xf numFmtId="3" fontId="6" fillId="10" borderId="0" xfId="0" applyNumberFormat="1" applyFont="1" applyFill="1" applyBorder="1"/>
    <xf numFmtId="3" fontId="6" fillId="10" borderId="10" xfId="0" applyNumberFormat="1" applyFont="1" applyFill="1" applyBorder="1"/>
    <xf numFmtId="3" fontId="6" fillId="10" borderId="7" xfId="0" applyNumberFormat="1" applyFont="1" applyFill="1" applyBorder="1"/>
    <xf numFmtId="3" fontId="4" fillId="10" borderId="8" xfId="0" applyNumberFormat="1" applyFont="1" applyFill="1" applyBorder="1"/>
    <xf numFmtId="3" fontId="4" fillId="10" borderId="11" xfId="0" applyNumberFormat="1" applyFont="1" applyFill="1" applyBorder="1"/>
    <xf numFmtId="3" fontId="4" fillId="10" borderId="0" xfId="0" applyNumberFormat="1" applyFont="1" applyFill="1" applyBorder="1"/>
    <xf numFmtId="3" fontId="4" fillId="10" borderId="10" xfId="0" applyNumberFormat="1" applyFont="1" applyFill="1" applyBorder="1"/>
    <xf numFmtId="3" fontId="6" fillId="10" borderId="14" xfId="0" applyNumberFormat="1" applyFont="1" applyFill="1" applyBorder="1"/>
    <xf numFmtId="3" fontId="4" fillId="10" borderId="13" xfId="0" applyNumberFormat="1" applyFont="1" applyFill="1" applyBorder="1"/>
    <xf numFmtId="3" fontId="4" fillId="10" borderId="2" xfId="0" applyNumberFormat="1" applyFont="1" applyFill="1" applyBorder="1"/>
    <xf numFmtId="3" fontId="4" fillId="10" borderId="15" xfId="0" applyNumberFormat="1" applyFont="1" applyFill="1" applyBorder="1"/>
    <xf numFmtId="3" fontId="4" fillId="10" borderId="3" xfId="0" applyNumberFormat="1" applyFont="1" applyFill="1" applyBorder="1"/>
    <xf numFmtId="3" fontId="9" fillId="0" borderId="0" xfId="0" applyNumberFormat="1" applyFont="1"/>
    <xf numFmtId="9" fontId="6" fillId="6" borderId="0" xfId="1" applyFont="1" applyFill="1"/>
    <xf numFmtId="9" fontId="6" fillId="0" borderId="0" xfId="1" applyFont="1"/>
    <xf numFmtId="10" fontId="6" fillId="0" borderId="0" xfId="1" applyNumberFormat="1" applyFont="1"/>
    <xf numFmtId="3" fontId="6" fillId="0" borderId="0" xfId="1" applyNumberFormat="1" applyFont="1"/>
    <xf numFmtId="0" fontId="10" fillId="11" borderId="16" xfId="0" applyFont="1" applyFill="1" applyBorder="1" applyAlignment="1">
      <alignment vertical="center" wrapText="1"/>
    </xf>
    <xf numFmtId="0" fontId="11" fillId="11" borderId="17" xfId="0" applyFont="1" applyFill="1" applyBorder="1" applyAlignment="1">
      <alignment horizontal="center" vertical="center" wrapText="1"/>
    </xf>
    <xf numFmtId="0" fontId="10" fillId="11" borderId="17" xfId="0" applyFont="1" applyFill="1" applyBorder="1" applyAlignment="1">
      <alignment vertical="center" wrapText="1"/>
    </xf>
    <xf numFmtId="0" fontId="10" fillId="11" borderId="18" xfId="0" applyFont="1" applyFill="1" applyBorder="1" applyAlignment="1">
      <alignment vertical="center" wrapText="1"/>
    </xf>
    <xf numFmtId="0" fontId="12" fillId="0" borderId="0" xfId="0" applyFont="1" applyBorder="1" applyAlignment="1">
      <alignment horizontal="center" vertical="center" shrinkToFit="1"/>
    </xf>
    <xf numFmtId="0" fontId="12" fillId="0" borderId="0" xfId="0" applyFont="1" applyBorder="1" applyAlignment="1">
      <alignment horizontal="center" vertical="center"/>
    </xf>
    <xf numFmtId="10" fontId="12" fillId="0" borderId="0" xfId="0" applyNumberFormat="1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10" fontId="13" fillId="0" borderId="19" xfId="0" applyNumberFormat="1" applyFont="1" applyBorder="1" applyAlignment="1">
      <alignment horizontal="center" vertical="center"/>
    </xf>
    <xf numFmtId="0" fontId="14" fillId="0" borderId="0" xfId="0" applyFont="1"/>
    <xf numFmtId="0" fontId="13" fillId="11" borderId="6" xfId="0" applyFont="1" applyFill="1" applyBorder="1"/>
    <xf numFmtId="3" fontId="13" fillId="11" borderId="20" xfId="6" applyNumberFormat="1" applyFont="1" applyFill="1" applyBorder="1"/>
    <xf numFmtId="10" fontId="16" fillId="11" borderId="6" xfId="6" applyNumberFormat="1" applyFont="1" applyFill="1" applyBorder="1" applyAlignment="1">
      <alignment horizontal="right"/>
    </xf>
    <xf numFmtId="3" fontId="16" fillId="11" borderId="21" xfId="6" applyNumberFormat="1" applyFont="1" applyFill="1" applyBorder="1"/>
    <xf numFmtId="10" fontId="16" fillId="11" borderId="9" xfId="6" applyNumberFormat="1" applyFont="1" applyFill="1" applyBorder="1" applyAlignment="1">
      <alignment horizontal="right"/>
    </xf>
    <xf numFmtId="0" fontId="14" fillId="0" borderId="9" xfId="0" applyFont="1" applyBorder="1"/>
    <xf numFmtId="3" fontId="14" fillId="0" borderId="0" xfId="6" applyNumberFormat="1" applyFont="1" applyBorder="1"/>
    <xf numFmtId="10" fontId="14" fillId="0" borderId="9" xfId="6" applyNumberFormat="1" applyFont="1" applyBorder="1"/>
    <xf numFmtId="0" fontId="13" fillId="0" borderId="9" xfId="0" applyFont="1" applyBorder="1"/>
    <xf numFmtId="3" fontId="13" fillId="0" borderId="9" xfId="6" applyNumberFormat="1" applyFont="1" applyBorder="1"/>
    <xf numFmtId="10" fontId="13" fillId="0" borderId="9" xfId="6" applyNumberFormat="1" applyFont="1" applyBorder="1"/>
    <xf numFmtId="0" fontId="14" fillId="0" borderId="9" xfId="0" applyFont="1" applyBorder="1" applyAlignment="1">
      <alignment horizontal="left" wrapText="1"/>
    </xf>
    <xf numFmtId="10" fontId="0" fillId="0" borderId="9" xfId="0" applyNumberFormat="1" applyBorder="1"/>
    <xf numFmtId="0" fontId="17" fillId="0" borderId="9" xfId="0" applyFont="1" applyBorder="1"/>
    <xf numFmtId="3" fontId="13" fillId="0" borderId="21" xfId="6" applyNumberFormat="1" applyFont="1" applyBorder="1"/>
    <xf numFmtId="3" fontId="13" fillId="0" borderId="21" xfId="6" applyNumberFormat="1" applyFont="1" applyFill="1" applyBorder="1"/>
    <xf numFmtId="10" fontId="13" fillId="0" borderId="9" xfId="6" applyNumberFormat="1" applyFont="1" applyFill="1" applyBorder="1"/>
    <xf numFmtId="0" fontId="13" fillId="0" borderId="9" xfId="0" applyFont="1" applyFill="1" applyBorder="1"/>
    <xf numFmtId="0" fontId="0" fillId="11" borderId="0" xfId="0" applyFill="1"/>
    <xf numFmtId="0" fontId="13" fillId="11" borderId="9" xfId="0" applyFont="1" applyFill="1" applyBorder="1"/>
    <xf numFmtId="0" fontId="14" fillId="0" borderId="9" xfId="0" applyFont="1" applyFill="1" applyBorder="1"/>
    <xf numFmtId="0" fontId="14" fillId="0" borderId="21" xfId="0" applyFont="1" applyFill="1" applyBorder="1"/>
    <xf numFmtId="0" fontId="0" fillId="0" borderId="21" xfId="0" applyBorder="1"/>
    <xf numFmtId="3" fontId="14" fillId="0" borderId="9" xfId="6" applyNumberFormat="1" applyFont="1" applyBorder="1"/>
    <xf numFmtId="10" fontId="14" fillId="0" borderId="9" xfId="6" applyNumberFormat="1" applyFont="1" applyFill="1" applyBorder="1"/>
    <xf numFmtId="9" fontId="14" fillId="0" borderId="9" xfId="6" applyNumberFormat="1" applyFont="1" applyFill="1" applyBorder="1"/>
    <xf numFmtId="0" fontId="17" fillId="0" borderId="9" xfId="0" applyFont="1" applyFill="1" applyBorder="1"/>
    <xf numFmtId="0" fontId="14" fillId="0" borderId="0" xfId="0" applyFont="1" applyBorder="1"/>
    <xf numFmtId="0" fontId="13" fillId="0" borderId="21" xfId="0" applyFont="1" applyBorder="1"/>
    <xf numFmtId="3" fontId="13" fillId="11" borderId="21" xfId="6" applyNumberFormat="1" applyFont="1" applyFill="1" applyBorder="1"/>
    <xf numFmtId="10" fontId="13" fillId="11" borderId="9" xfId="6" applyNumberFormat="1" applyFont="1" applyFill="1" applyBorder="1"/>
    <xf numFmtId="3" fontId="13" fillId="0" borderId="0" xfId="6" applyNumberFormat="1" applyFont="1" applyBorder="1"/>
    <xf numFmtId="10" fontId="14" fillId="11" borderId="9" xfId="0" applyNumberFormat="1" applyFont="1" applyFill="1" applyBorder="1"/>
    <xf numFmtId="164" fontId="13" fillId="0" borderId="9" xfId="0" applyNumberFormat="1" applyFont="1" applyBorder="1"/>
    <xf numFmtId="3" fontId="16" fillId="0" borderId="21" xfId="6" applyNumberFormat="1" applyFont="1" applyFill="1" applyBorder="1"/>
    <xf numFmtId="10" fontId="16" fillId="0" borderId="9" xfId="6" applyNumberFormat="1" applyFont="1" applyFill="1" applyBorder="1" applyAlignment="1">
      <alignment horizontal="right"/>
    </xf>
    <xf numFmtId="164" fontId="13" fillId="11" borderId="9" xfId="0" applyNumberFormat="1" applyFont="1" applyFill="1" applyBorder="1"/>
    <xf numFmtId="3" fontId="13" fillId="11" borderId="9" xfId="6" applyNumberFormat="1" applyFont="1" applyFill="1" applyBorder="1"/>
    <xf numFmtId="9" fontId="13" fillId="11" borderId="9" xfId="6" applyNumberFormat="1" applyFont="1" applyFill="1" applyBorder="1"/>
    <xf numFmtId="3" fontId="17" fillId="0" borderId="21" xfId="6" applyNumberFormat="1" applyFont="1" applyFill="1" applyBorder="1"/>
    <xf numFmtId="9" fontId="17" fillId="0" borderId="9" xfId="6" applyNumberFormat="1" applyFont="1" applyFill="1" applyBorder="1" applyAlignment="1">
      <alignment horizontal="right"/>
    </xf>
    <xf numFmtId="3" fontId="18" fillId="0" borderId="9" xfId="6" applyNumberFormat="1" applyFont="1" applyBorder="1"/>
    <xf numFmtId="3" fontId="14" fillId="0" borderId="21" xfId="6" applyNumberFormat="1" applyFont="1" applyBorder="1"/>
    <xf numFmtId="0" fontId="18" fillId="0" borderId="9" xfId="0" applyFont="1" applyBorder="1"/>
    <xf numFmtId="1" fontId="17" fillId="0" borderId="21" xfId="6" applyNumberFormat="1" applyFont="1" applyFill="1" applyBorder="1"/>
    <xf numFmtId="10" fontId="17" fillId="0" borderId="9" xfId="6" applyNumberFormat="1" applyFont="1" applyFill="1" applyBorder="1" applyAlignment="1">
      <alignment horizontal="right"/>
    </xf>
    <xf numFmtId="1" fontId="14" fillId="0" borderId="9" xfId="6" applyNumberFormat="1" applyFont="1" applyBorder="1"/>
    <xf numFmtId="0" fontId="19" fillId="11" borderId="9" xfId="0" applyFont="1" applyFill="1" applyBorder="1"/>
    <xf numFmtId="3" fontId="13" fillId="11" borderId="0" xfId="6" applyNumberFormat="1" applyFont="1" applyFill="1" applyBorder="1"/>
    <xf numFmtId="0" fontId="20" fillId="0" borderId="0" xfId="0" applyFont="1"/>
    <xf numFmtId="1" fontId="13" fillId="0" borderId="9" xfId="6" applyNumberFormat="1" applyFont="1" applyBorder="1"/>
    <xf numFmtId="0" fontId="14" fillId="0" borderId="12" xfId="0" applyFont="1" applyBorder="1"/>
    <xf numFmtId="3" fontId="13" fillId="0" borderId="22" xfId="6" applyNumberFormat="1" applyFont="1" applyBorder="1"/>
    <xf numFmtId="10" fontId="13" fillId="0" borderId="12" xfId="6" applyNumberFormat="1" applyFont="1" applyBorder="1"/>
    <xf numFmtId="0" fontId="13" fillId="11" borderId="19" xfId="0" applyFont="1" applyFill="1" applyBorder="1" applyAlignment="1">
      <alignment horizontal="right"/>
    </xf>
    <xf numFmtId="3" fontId="13" fillId="11" borderId="16" xfId="6" applyNumberFormat="1" applyFont="1" applyFill="1" applyBorder="1"/>
    <xf numFmtId="10" fontId="13" fillId="11" borderId="19" xfId="6" applyNumberFormat="1" applyFont="1" applyFill="1" applyBorder="1"/>
    <xf numFmtId="3" fontId="13" fillId="11" borderId="19" xfId="6" applyNumberFormat="1" applyFont="1" applyFill="1" applyBorder="1"/>
    <xf numFmtId="1" fontId="14" fillId="0" borderId="0" xfId="0" applyNumberFormat="1" applyFont="1"/>
    <xf numFmtId="10" fontId="14" fillId="0" borderId="0" xfId="0" applyNumberFormat="1" applyFont="1"/>
    <xf numFmtId="10" fontId="13" fillId="0" borderId="0" xfId="6" applyNumberFormat="1" applyFont="1" applyBorder="1"/>
    <xf numFmtId="1" fontId="20" fillId="0" borderId="0" xfId="0" applyNumberFormat="1" applyFont="1"/>
    <xf numFmtId="10" fontId="20" fillId="0" borderId="0" xfId="0" applyNumberFormat="1" applyFont="1"/>
    <xf numFmtId="10" fontId="13" fillId="0" borderId="0" xfId="6" applyNumberFormat="1" applyFont="1" applyFill="1" applyBorder="1"/>
    <xf numFmtId="1" fontId="0" fillId="0" borderId="0" xfId="0" applyNumberFormat="1"/>
    <xf numFmtId="10" fontId="0" fillId="0" borderId="0" xfId="0" applyNumberFormat="1"/>
    <xf numFmtId="3" fontId="6" fillId="12" borderId="4" xfId="0" applyNumberFormat="1" applyFont="1" applyFill="1" applyBorder="1"/>
    <xf numFmtId="3" fontId="6" fillId="12" borderId="0" xfId="0" applyNumberFormat="1" applyFont="1" applyFill="1" applyBorder="1"/>
  </cellXfs>
  <cellStyles count="7">
    <cellStyle name="Accent1" xfId="2" builtinId="29"/>
    <cellStyle name="Accent2" xfId="3" builtinId="33"/>
    <cellStyle name="Accent3" xfId="4" builtinId="37"/>
    <cellStyle name="Accent6" xfId="5" builtinId="49"/>
    <cellStyle name="Euro" xfId="6"/>
    <cellStyle name="Normal" xfId="0" builtinId="0"/>
    <cellStyle name="Pourcentage" xfId="1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Comptabilit&#233;\SUIVIBUDGET\COMPTABILITE%20PCE%202019\BUDGET%202019%20v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Valo"/>
      <sheetName val="ACHATS"/>
      <sheetName val="Dépenses"/>
      <sheetName val="Salaires"/>
      <sheetName val="Analytique"/>
      <sheetName val="Recap dep rec"/>
      <sheetName val="Budget Global"/>
      <sheetName val="BUDGET GLOBAL 2019"/>
      <sheetName val="Gouvernance A"/>
      <sheetName val="Ecosysteme B"/>
      <sheetName val="MODELE 2"/>
      <sheetName val="modele"/>
      <sheetName val="Mice Place"/>
      <sheetName val="SBE LYON"/>
      <sheetName val="Heavent"/>
      <sheetName val="Imex"/>
      <sheetName val="WS LYON"/>
      <sheetName val="DEV. INTERNATIONNAL"/>
      <sheetName val="WS Europe"/>
      <sheetName val="Workshop Berlin"/>
      <sheetName val="Actions 1er Sem 2019"/>
      <sheetName val="Actions 1er semestre 2018"/>
      <sheetName val="Eductours 1et 2"/>
      <sheetName val="Ev. Scandinavie"/>
      <sheetName val="Operation Paris été"/>
      <sheetName val="Demarchage Europe"/>
      <sheetName val="IBTM"/>
      <sheetName val="MP2"/>
      <sheetName val="Opération Paris Hiver"/>
      <sheetName val="Action Second semestre "/>
      <sheetName val="Actions 2e Sem 2019"/>
      <sheetName val="Cellule Gds EV"/>
      <sheetName val="Budget D"/>
    </sheetNames>
    <sheetDataSet>
      <sheetData sheetId="0"/>
      <sheetData sheetId="1"/>
      <sheetData sheetId="2"/>
      <sheetData sheetId="3"/>
      <sheetData sheetId="4"/>
      <sheetData sheetId="5">
        <row r="1">
          <cell r="K1" t="str">
            <v>DEV. INTERNATIONNAL</v>
          </cell>
          <cell r="M1" t="str">
            <v>Heavent Meeting</v>
          </cell>
        </row>
        <row r="2">
          <cell r="M2" t="str">
            <v>HM</v>
          </cell>
        </row>
        <row r="3">
          <cell r="A3">
            <v>604</v>
          </cell>
          <cell r="M3">
            <v>0</v>
          </cell>
        </row>
        <row r="4">
          <cell r="A4">
            <v>605</v>
          </cell>
          <cell r="M4">
            <v>0</v>
          </cell>
        </row>
        <row r="5">
          <cell r="A5">
            <v>606</v>
          </cell>
          <cell r="M5">
            <v>182</v>
          </cell>
        </row>
        <row r="6">
          <cell r="A6">
            <v>607</v>
          </cell>
          <cell r="M6">
            <v>0</v>
          </cell>
        </row>
        <row r="7">
          <cell r="A7">
            <v>611</v>
          </cell>
          <cell r="M7">
            <v>0</v>
          </cell>
        </row>
        <row r="8">
          <cell r="A8">
            <v>613</v>
          </cell>
          <cell r="M8">
            <v>1300.5571428571429</v>
          </cell>
        </row>
        <row r="9">
          <cell r="A9">
            <v>614</v>
          </cell>
          <cell r="M9">
            <v>188.68571428571431</v>
          </cell>
        </row>
        <row r="10">
          <cell r="A10">
            <v>615</v>
          </cell>
          <cell r="M10">
            <v>151.17142857142858</v>
          </cell>
        </row>
        <row r="11">
          <cell r="A11">
            <v>616</v>
          </cell>
          <cell r="M11">
            <v>68.045714285714297</v>
          </cell>
        </row>
        <row r="12">
          <cell r="A12">
            <v>617</v>
          </cell>
          <cell r="M12">
            <v>0</v>
          </cell>
        </row>
        <row r="13">
          <cell r="A13">
            <v>618</v>
          </cell>
          <cell r="M13">
            <v>115.14285714285715</v>
          </cell>
        </row>
        <row r="14">
          <cell r="A14">
            <v>621</v>
          </cell>
          <cell r="M14">
            <v>0</v>
          </cell>
        </row>
        <row r="15">
          <cell r="A15">
            <v>622</v>
          </cell>
          <cell r="M15">
            <v>1101.2857142857142</v>
          </cell>
        </row>
        <row r="16">
          <cell r="A16">
            <v>623</v>
          </cell>
          <cell r="M16">
            <v>494</v>
          </cell>
        </row>
        <row r="17">
          <cell r="A17">
            <v>624</v>
          </cell>
          <cell r="M17">
            <v>3.7142857142857144</v>
          </cell>
        </row>
        <row r="18">
          <cell r="A18">
            <v>625</v>
          </cell>
          <cell r="M18">
            <v>1578.5714285714287</v>
          </cell>
        </row>
        <row r="19">
          <cell r="A19">
            <v>626</v>
          </cell>
          <cell r="M19">
            <v>200.57142857142858</v>
          </cell>
        </row>
        <row r="20">
          <cell r="A20">
            <v>627</v>
          </cell>
          <cell r="M20">
            <v>92.857142857142861</v>
          </cell>
        </row>
        <row r="21">
          <cell r="A21">
            <v>628</v>
          </cell>
          <cell r="M21">
            <v>208</v>
          </cell>
        </row>
        <row r="22">
          <cell r="A22">
            <v>631</v>
          </cell>
          <cell r="M22">
            <v>0</v>
          </cell>
        </row>
        <row r="23">
          <cell r="A23">
            <v>635</v>
          </cell>
          <cell r="M23">
            <v>0</v>
          </cell>
        </row>
        <row r="24">
          <cell r="A24">
            <v>641</v>
          </cell>
          <cell r="M24">
            <v>13131</v>
          </cell>
        </row>
        <row r="25">
          <cell r="A25">
            <v>645</v>
          </cell>
          <cell r="M25">
            <v>0</v>
          </cell>
        </row>
        <row r="26">
          <cell r="A26">
            <v>650</v>
          </cell>
          <cell r="M26">
            <v>0</v>
          </cell>
        </row>
        <row r="27">
          <cell r="A27">
            <v>661</v>
          </cell>
          <cell r="M27">
            <v>0</v>
          </cell>
        </row>
        <row r="28">
          <cell r="A28">
            <v>666</v>
          </cell>
          <cell r="M28">
            <v>1.8571428571428572</v>
          </cell>
        </row>
        <row r="29">
          <cell r="A29">
            <v>678</v>
          </cell>
        </row>
        <row r="30">
          <cell r="A30">
            <v>86</v>
          </cell>
          <cell r="M30">
            <v>0</v>
          </cell>
        </row>
        <row r="32">
          <cell r="K32">
            <v>15184.199999999999</v>
          </cell>
          <cell r="M32">
            <v>18817.46</v>
          </cell>
        </row>
        <row r="33">
          <cell r="M33">
            <v>0</v>
          </cell>
        </row>
        <row r="36">
          <cell r="M36">
            <v>1000</v>
          </cell>
        </row>
        <row r="38">
          <cell r="M38">
            <v>65075</v>
          </cell>
        </row>
        <row r="40">
          <cell r="M40">
            <v>66075</v>
          </cell>
        </row>
        <row r="41">
          <cell r="M41">
            <v>-47257.54</v>
          </cell>
        </row>
        <row r="44">
          <cell r="M44">
            <v>-47257.54</v>
          </cell>
        </row>
        <row r="45">
          <cell r="A45" t="str">
            <v>ben</v>
          </cell>
          <cell r="M45">
            <v>0</v>
          </cell>
        </row>
        <row r="46">
          <cell r="M46">
            <v>18817.46</v>
          </cell>
        </row>
        <row r="47">
          <cell r="M47">
            <v>0</v>
          </cell>
        </row>
        <row r="48">
          <cell r="M48">
            <v>-2.5113665712588205</v>
          </cell>
        </row>
      </sheetData>
      <sheetData sheetId="6"/>
      <sheetData sheetId="7"/>
      <sheetData sheetId="8"/>
      <sheetData sheetId="9"/>
      <sheetData sheetId="10">
        <row r="1">
          <cell r="D1" t="str">
            <v>Workshop Lyon</v>
          </cell>
        </row>
      </sheetData>
      <sheetData sheetId="11">
        <row r="2">
          <cell r="C2" t="str">
            <v>SBE LYON</v>
          </cell>
          <cell r="Q2" t="str">
            <v>Application WACAN</v>
          </cell>
        </row>
        <row r="3">
          <cell r="Q3" t="str">
            <v>Demarchages europe</v>
          </cell>
        </row>
        <row r="4">
          <cell r="Q4" t="str">
            <v>Eductours 1et 2</v>
          </cell>
        </row>
        <row r="5">
          <cell r="Q5" t="str">
            <v>Eductour Belge</v>
          </cell>
        </row>
        <row r="6">
          <cell r="Q6" t="str">
            <v>Heavent</v>
          </cell>
        </row>
        <row r="7">
          <cell r="Q7" t="str">
            <v>IBTM</v>
          </cell>
        </row>
        <row r="8">
          <cell r="Q8" t="str">
            <v>Imex</v>
          </cell>
        </row>
        <row r="9">
          <cell r="Q9" t="str">
            <v>Mice Place</v>
          </cell>
        </row>
        <row r="10">
          <cell r="Q10" t="str">
            <v>MP2</v>
          </cell>
        </row>
        <row r="11">
          <cell r="Q11" t="str">
            <v>Operation Paris C12</v>
          </cell>
        </row>
        <row r="12">
          <cell r="Q12" t="str">
            <v>Operation Paris été</v>
          </cell>
        </row>
        <row r="13">
          <cell r="Q13" t="str">
            <v>SBE LYON</v>
          </cell>
        </row>
        <row r="14">
          <cell r="Q14" t="str">
            <v>Soutien au dvp international</v>
          </cell>
        </row>
        <row r="15">
          <cell r="Q15" t="str">
            <v>Workshop Allemagne</v>
          </cell>
        </row>
        <row r="16">
          <cell r="Q16" t="str">
            <v>Workshop Lyon</v>
          </cell>
        </row>
        <row r="17">
          <cell r="Q17" t="str">
            <v>Workshop UK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-0.499984740745262"/>
  </sheetPr>
  <dimension ref="A1:H61"/>
  <sheetViews>
    <sheetView tabSelected="1" workbookViewId="0">
      <selection activeCell="C43" sqref="C43:C44"/>
    </sheetView>
  </sheetViews>
  <sheetFormatPr baseColWidth="10" defaultRowHeight="14.5"/>
  <cols>
    <col min="1" max="1" width="7.54296875" bestFit="1" customWidth="1"/>
    <col min="2" max="2" width="50.81640625" bestFit="1" customWidth="1"/>
    <col min="5" max="5" width="5.453125" customWidth="1"/>
    <col min="6" max="6" width="33" bestFit="1" customWidth="1"/>
  </cols>
  <sheetData>
    <row r="1" spans="1:8" ht="31">
      <c r="B1" s="82" t="s">
        <v>81</v>
      </c>
      <c r="C1" s="83"/>
      <c r="D1" s="84"/>
      <c r="E1" s="84"/>
      <c r="F1" s="83" t="str">
        <f ca="1">RIGHT(CELL("nomfichier",A1),LEN(CELL("nomfichier",A1))-FIND("]",CELL("nomfichier",A1)))</f>
        <v>WS LYON</v>
      </c>
      <c r="G1" s="84" t="s">
        <v>27</v>
      </c>
      <c r="H1" s="85"/>
    </row>
    <row r="2" spans="1:8" ht="15">
      <c r="B2" s="86"/>
      <c r="C2" s="87"/>
      <c r="D2" s="88"/>
      <c r="E2" s="87"/>
      <c r="F2" s="87"/>
      <c r="G2" s="87"/>
      <c r="H2" s="88"/>
    </row>
    <row r="3" spans="1:8">
      <c r="B3" s="89"/>
      <c r="C3" s="90"/>
      <c r="D3" s="91"/>
      <c r="E3" s="92"/>
      <c r="F3" s="89"/>
      <c r="G3" s="89"/>
      <c r="H3" s="91"/>
    </row>
    <row r="4" spans="1:8">
      <c r="B4" s="93" t="s">
        <v>82</v>
      </c>
      <c r="C4" s="94">
        <f ca="1">SUM(C5:C8)</f>
        <v>1.7500000000000004</v>
      </c>
      <c r="D4" s="95"/>
      <c r="E4" s="92"/>
      <c r="F4" s="93"/>
      <c r="G4" s="96">
        <f>SUM(G5:G37)</f>
        <v>0</v>
      </c>
      <c r="H4" s="97"/>
    </row>
    <row r="5" spans="1:8">
      <c r="A5">
        <f>LEFT(B5,3)*1</f>
        <v>604</v>
      </c>
      <c r="B5" s="98" t="s">
        <v>83</v>
      </c>
      <c r="C5" s="99">
        <f ca="1">SUMPRODUCT(('Recap dep rec'!$D$3:$D$29='WS LYON'!$A5)*('Recap dep rec'!$E$1:$W$1='WS LYON'!$F$1)*('Recap dep rec'!$E$3:$W$29))</f>
        <v>0</v>
      </c>
      <c r="D5" s="100">
        <f ca="1">C5/$C$57</f>
        <v>0</v>
      </c>
      <c r="E5" s="92"/>
      <c r="F5" s="101"/>
      <c r="G5" s="102"/>
      <c r="H5" s="103"/>
    </row>
    <row r="6" spans="1:8">
      <c r="A6">
        <f t="shared" ref="A6:A8" si="0">LEFT(B6,3)*1</f>
        <v>605</v>
      </c>
      <c r="B6" s="104" t="s">
        <v>84</v>
      </c>
      <c r="C6" s="99">
        <f ca="1">SUMPRODUCT(('Recap dep rec'!$D$3:$D$29='WS LYON'!$A6)*('Recap dep rec'!$E$1:$W$1='WS LYON'!$F$1)*('Recap dep rec'!$E$3:$W$29))</f>
        <v>0</v>
      </c>
      <c r="D6" s="100">
        <f ca="1">C6/$C$57</f>
        <v>0</v>
      </c>
      <c r="E6" s="92"/>
      <c r="F6" s="101"/>
      <c r="G6" s="102"/>
      <c r="H6" s="105"/>
    </row>
    <row r="7" spans="1:8">
      <c r="A7">
        <f t="shared" si="0"/>
        <v>606</v>
      </c>
      <c r="B7" s="104" t="s">
        <v>85</v>
      </c>
      <c r="C7" s="99">
        <f ca="1">SUMPRODUCT(('Recap dep rec'!$D$3:$D$29='WS LYON'!$A7)*('Recap dep rec'!$E$1:$W$1='WS LYON'!$F$1)*('Recap dep rec'!$E$3:$W$29))</f>
        <v>1.7500000000000004</v>
      </c>
      <c r="D7" s="100">
        <f ca="1">C7/$C$57</f>
        <v>6.3736960425981443E-4</v>
      </c>
      <c r="E7" s="92"/>
      <c r="F7" s="106"/>
      <c r="G7" s="102"/>
      <c r="H7" s="103"/>
    </row>
    <row r="8" spans="1:8">
      <c r="A8">
        <f t="shared" si="0"/>
        <v>607</v>
      </c>
      <c r="B8" s="98" t="s">
        <v>86</v>
      </c>
      <c r="C8" s="99">
        <f ca="1">SUMPRODUCT(('Recap dep rec'!$D$3:$D$29='WS LYON'!$A8)*('Recap dep rec'!$E$1:$W$1='WS LYON'!$F$1)*('Recap dep rec'!$E$3:$W$29))</f>
        <v>0</v>
      </c>
      <c r="D8" s="100">
        <f ca="1">C8/$C$57</f>
        <v>0</v>
      </c>
      <c r="E8" s="92"/>
      <c r="F8" s="106"/>
      <c r="G8" s="102"/>
      <c r="H8" s="103"/>
    </row>
    <row r="9" spans="1:8">
      <c r="A9" t="str">
        <f t="shared" ref="A6:A48" si="1">LEFT(B9,3)</f>
        <v/>
      </c>
      <c r="B9" s="98"/>
      <c r="C9" s="99">
        <f ca="1">SUMPRODUCT(('Recap dep rec'!$D$3:$D$29='WS LYON'!$A9)*('Recap dep rec'!$E$1:$W$1='WS LYON'!$F$1)*('Recap dep rec'!$E$3:$W$29))</f>
        <v>0</v>
      </c>
      <c r="D9" s="103"/>
      <c r="E9" s="92"/>
      <c r="F9" s="106"/>
      <c r="G9" s="102"/>
      <c r="H9" s="103"/>
    </row>
    <row r="10" spans="1:8">
      <c r="A10" t="str">
        <f t="shared" si="1"/>
        <v/>
      </c>
      <c r="B10" s="106"/>
      <c r="C10" s="99">
        <f ca="1">SUMPRODUCT(('Recap dep rec'!$D$3:$D$29='WS LYON'!$A10)*('Recap dep rec'!$E$1:$W$1='WS LYON'!$F$1)*('Recap dep rec'!$E$3:$W$29))</f>
        <v>0</v>
      </c>
      <c r="D10" s="109"/>
      <c r="E10" s="92"/>
      <c r="F10" s="110"/>
      <c r="G10" s="102"/>
      <c r="H10" s="109"/>
    </row>
    <row r="11" spans="1:8">
      <c r="A11" s="111"/>
      <c r="B11" s="112" t="s">
        <v>87</v>
      </c>
      <c r="C11" s="99">
        <f ca="1">SUM(C12:C20)</f>
        <v>17.534642857142863</v>
      </c>
      <c r="D11" s="97"/>
      <c r="E11" s="92"/>
      <c r="F11" s="113"/>
      <c r="G11" s="102"/>
      <c r="H11" s="109"/>
    </row>
    <row r="12" spans="1:8">
      <c r="A12">
        <f>LEFT(B12,3)*1</f>
        <v>611</v>
      </c>
      <c r="B12" s="98" t="s">
        <v>88</v>
      </c>
      <c r="C12" s="99">
        <f ca="1">SUMPRODUCT(('Recap dep rec'!$D$3:$D$29='WS LYON'!$A12)*('Recap dep rec'!$E$1:$W$1='WS LYON'!$F$1)*('Recap dep rec'!$E$3:$W$29))</f>
        <v>0</v>
      </c>
      <c r="D12" s="100">
        <f t="shared" ref="D12:D18" ca="1" si="2">C12/$C$57</f>
        <v>0</v>
      </c>
      <c r="E12" s="92"/>
      <c r="F12" s="114"/>
      <c r="G12" s="102"/>
      <c r="H12" s="109"/>
    </row>
    <row r="13" spans="1:8">
      <c r="A13">
        <f t="shared" ref="A13:A18" si="3">LEFT(B13,3)*1</f>
        <v>613</v>
      </c>
      <c r="B13" s="98" t="s">
        <v>89</v>
      </c>
      <c r="C13" s="99">
        <f ca="1">SUMPRODUCT(('Recap dep rec'!$D$3:$D$29='WS LYON'!$A13)*('Recap dep rec'!$E$1:$W$1='WS LYON'!$F$1)*('Recap dep rec'!$E$3:$W$29))</f>
        <v>12.505357142857147</v>
      </c>
      <c r="D13" s="100">
        <f t="shared" ca="1" si="2"/>
        <v>4.5545911618688571E-3</v>
      </c>
      <c r="E13" s="92"/>
      <c r="F13" s="115"/>
      <c r="G13" s="102"/>
      <c r="H13" s="109"/>
    </row>
    <row r="14" spans="1:8">
      <c r="A14">
        <f t="shared" si="3"/>
        <v>614</v>
      </c>
      <c r="B14" s="98" t="s">
        <v>90</v>
      </c>
      <c r="C14" s="99">
        <f ca="1">SUMPRODUCT(('Recap dep rec'!$D$3:$D$29='WS LYON'!$A14)*('Recap dep rec'!$E$1:$W$1='WS LYON'!$F$1)*('Recap dep rec'!$E$3:$W$29))</f>
        <v>1.8142857142857145</v>
      </c>
      <c r="D14" s="100">
        <f t="shared" ca="1" si="2"/>
        <v>6.6078318155915439E-4</v>
      </c>
      <c r="E14" s="92"/>
      <c r="F14" s="115"/>
      <c r="G14" s="116"/>
      <c r="H14" s="117"/>
    </row>
    <row r="15" spans="1:8">
      <c r="A15">
        <f t="shared" si="3"/>
        <v>615</v>
      </c>
      <c r="B15" s="98" t="s">
        <v>43</v>
      </c>
      <c r="C15" s="99">
        <f ca="1">SUMPRODUCT(('Recap dep rec'!$D$3:$D$29='WS LYON'!$A15)*('Recap dep rec'!$E$1:$W$1='WS LYON'!$F$1)*('Recap dep rec'!$E$3:$W$29))</f>
        <v>1.453571428571429</v>
      </c>
      <c r="D15" s="100">
        <f t="shared" ca="1" si="2"/>
        <v>5.2940699782396826E-4</v>
      </c>
      <c r="E15" s="92"/>
      <c r="F15" s="115"/>
      <c r="G15" s="116"/>
      <c r="H15" s="117"/>
    </row>
    <row r="16" spans="1:8">
      <c r="A16">
        <f t="shared" si="3"/>
        <v>616</v>
      </c>
      <c r="B16" s="98" t="s">
        <v>44</v>
      </c>
      <c r="C16" s="99">
        <f ca="1">SUMPRODUCT(('Recap dep rec'!$D$3:$D$29='WS LYON'!$A16)*('Recap dep rec'!$E$1:$W$1='WS LYON'!$F$1)*('Recap dep rec'!$E$3:$W$29))</f>
        <v>0.65428571428571447</v>
      </c>
      <c r="D16" s="100">
        <f t="shared" ca="1" si="2"/>
        <v>2.3829818673550611E-4</v>
      </c>
      <c r="E16" s="92"/>
      <c r="F16" s="101"/>
      <c r="G16" s="116"/>
      <c r="H16" s="118"/>
    </row>
    <row r="17" spans="1:8">
      <c r="A17">
        <f t="shared" si="3"/>
        <v>617</v>
      </c>
      <c r="B17" s="98" t="s">
        <v>45</v>
      </c>
      <c r="C17" s="99">
        <f ca="1">SUMPRODUCT(('Recap dep rec'!$D$3:$D$29='WS LYON'!$A17)*('Recap dep rec'!$E$1:$W$1='WS LYON'!$F$1)*('Recap dep rec'!$E$3:$W$29))</f>
        <v>0</v>
      </c>
      <c r="D17" s="100">
        <f t="shared" ca="1" si="2"/>
        <v>0</v>
      </c>
      <c r="E17" s="92"/>
      <c r="F17" s="119"/>
      <c r="G17" s="116"/>
      <c r="H17" s="117"/>
    </row>
    <row r="18" spans="1:8">
      <c r="A18">
        <f t="shared" si="3"/>
        <v>618</v>
      </c>
      <c r="B18" s="98" t="s">
        <v>91</v>
      </c>
      <c r="C18" s="99">
        <f ca="1">SUMPRODUCT(('Recap dep rec'!$D$3:$D$29='WS LYON'!$A18)*('Recap dep rec'!$E$1:$W$1='WS LYON'!$F$1)*('Recap dep rec'!$E$3:$W$29))</f>
        <v>1.1071428571428574</v>
      </c>
      <c r="D18" s="100">
        <f t="shared" ca="1" si="2"/>
        <v>4.032338312664132E-4</v>
      </c>
      <c r="E18" s="92"/>
      <c r="F18" s="119"/>
      <c r="G18" s="116"/>
      <c r="H18" s="117"/>
    </row>
    <row r="19" spans="1:8">
      <c r="A19" t="str">
        <f t="shared" si="1"/>
        <v/>
      </c>
      <c r="B19" s="98"/>
      <c r="C19" s="108"/>
      <c r="D19" s="109"/>
      <c r="E19" s="92"/>
      <c r="F19" s="115"/>
      <c r="G19" s="116"/>
      <c r="H19" s="117"/>
    </row>
    <row r="20" spans="1:8">
      <c r="A20" t="str">
        <f t="shared" si="1"/>
        <v/>
      </c>
      <c r="B20" s="98"/>
      <c r="C20" s="108"/>
      <c r="D20" s="109"/>
      <c r="E20" s="120"/>
      <c r="F20" s="121"/>
      <c r="G20" s="116"/>
      <c r="H20" s="117"/>
    </row>
    <row r="21" spans="1:8">
      <c r="A21" s="111"/>
      <c r="B21" s="112" t="s">
        <v>92</v>
      </c>
      <c r="C21" s="96">
        <f ca="1">SUM(C22:C28)</f>
        <v>35.375000000000007</v>
      </c>
      <c r="D21" s="97"/>
      <c r="E21" s="92"/>
      <c r="F21" s="106"/>
      <c r="G21" s="116"/>
      <c r="H21" s="117"/>
    </row>
    <row r="22" spans="1:8">
      <c r="A22">
        <f>LEFT(B22,3)*1</f>
        <v>622</v>
      </c>
      <c r="B22" s="98" t="s">
        <v>93</v>
      </c>
      <c r="C22" s="99">
        <f ca="1">SUMPRODUCT(('Recap dep rec'!$D$3:$D$29='WS LYON'!$A22)*('Recap dep rec'!$E$1:$W$1='WS LYON'!$F$1)*('Recap dep rec'!$E$3:$W$29))</f>
        <v>10.589285714285715</v>
      </c>
      <c r="D22" s="100">
        <f ca="1">C22/$C$57</f>
        <v>3.8567364829190801E-3</v>
      </c>
      <c r="E22" s="92"/>
      <c r="F22" s="119"/>
      <c r="G22" s="116"/>
      <c r="H22" s="117"/>
    </row>
    <row r="23" spans="1:8">
      <c r="A23">
        <f t="shared" ref="A23:A28" si="4">LEFT(B23,3)*1</f>
        <v>623</v>
      </c>
      <c r="B23" s="98" t="s">
        <v>94</v>
      </c>
      <c r="C23" s="99">
        <f ca="1">SUMPRODUCT(('Recap dep rec'!$D$3:$D$29='WS LYON'!$A23)*('Recap dep rec'!$E$1:$W$1='WS LYON'!$F$1)*('Recap dep rec'!$E$3:$W$29))</f>
        <v>4.7500000000000009</v>
      </c>
      <c r="D23" s="100">
        <f t="shared" ref="D23:D28" ca="1" si="5">C23/$C$57</f>
        <v>1.7300032115623533E-3</v>
      </c>
      <c r="E23" s="92"/>
      <c r="F23" s="101"/>
      <c r="G23" s="116"/>
      <c r="H23" s="117"/>
    </row>
    <row r="24" spans="1:8">
      <c r="A24">
        <f t="shared" si="4"/>
        <v>624</v>
      </c>
      <c r="B24" s="98" t="s">
        <v>95</v>
      </c>
      <c r="C24" s="99">
        <f ca="1">SUMPRODUCT(('Recap dep rec'!$D$3:$D$29='WS LYON'!$A24)*('Recap dep rec'!$E$1:$W$1='WS LYON'!$F$1)*('Recap dep rec'!$E$3:$W$29))</f>
        <v>3.5714285714285719E-2</v>
      </c>
      <c r="D24" s="100">
        <f t="shared" ca="1" si="5"/>
        <v>1.3007542944077843E-5</v>
      </c>
      <c r="E24" s="92"/>
      <c r="F24" s="101"/>
      <c r="G24" s="116"/>
      <c r="H24" s="117"/>
    </row>
    <row r="25" spans="1:8">
      <c r="A25">
        <f t="shared" si="4"/>
        <v>625</v>
      </c>
      <c r="B25" s="98" t="s">
        <v>51</v>
      </c>
      <c r="C25" s="99">
        <f ca="1">SUMPRODUCT(('Recap dep rec'!$D$3:$D$29='WS LYON'!$A25)*('Recap dep rec'!$E$1:$W$1='WS LYON'!$F$1)*('Recap dep rec'!$E$3:$W$29))</f>
        <v>15.178571428571431</v>
      </c>
      <c r="D25" s="100">
        <f t="shared" ca="1" si="5"/>
        <v>5.5282057512330831E-3</v>
      </c>
      <c r="E25" s="92"/>
      <c r="F25" s="106"/>
      <c r="G25" s="116"/>
      <c r="H25" s="117"/>
    </row>
    <row r="26" spans="1:8">
      <c r="A26">
        <f t="shared" si="4"/>
        <v>626</v>
      </c>
      <c r="B26" s="98" t="s">
        <v>52</v>
      </c>
      <c r="C26" s="99">
        <f ca="1">SUMPRODUCT(('Recap dep rec'!$D$3:$D$29='WS LYON'!$A26)*('Recap dep rec'!$E$1:$W$1='WS LYON'!$F$1)*('Recap dep rec'!$E$3:$W$29))</f>
        <v>1.9285714285714288</v>
      </c>
      <c r="D26" s="100">
        <f t="shared" ca="1" si="5"/>
        <v>7.0240731898020352E-4</v>
      </c>
      <c r="E26" s="92"/>
      <c r="F26" s="106"/>
      <c r="G26" s="116"/>
      <c r="H26" s="117"/>
    </row>
    <row r="27" spans="1:8">
      <c r="A27">
        <f t="shared" si="4"/>
        <v>627</v>
      </c>
      <c r="B27" s="98" t="s">
        <v>96</v>
      </c>
      <c r="C27" s="99">
        <f ca="1">SUMPRODUCT(('Recap dep rec'!$D$3:$D$29='WS LYON'!$A27)*('Recap dep rec'!$E$1:$W$1='WS LYON'!$F$1)*('Recap dep rec'!$E$3:$W$29))</f>
        <v>0.89285714285714302</v>
      </c>
      <c r="D27" s="100">
        <f t="shared" ca="1" si="5"/>
        <v>3.2518857360194607E-4</v>
      </c>
      <c r="E27" s="92"/>
      <c r="F27" s="106"/>
      <c r="G27" s="116"/>
      <c r="H27" s="117"/>
    </row>
    <row r="28" spans="1:8">
      <c r="A28">
        <f t="shared" si="4"/>
        <v>628</v>
      </c>
      <c r="B28" s="98" t="s">
        <v>54</v>
      </c>
      <c r="C28" s="99">
        <f ca="1">SUMPRODUCT(('Recap dep rec'!$D$3:$D$29='WS LYON'!$A28)*('Recap dep rec'!$E$1:$W$1='WS LYON'!$F$1)*('Recap dep rec'!$E$3:$W$29))</f>
        <v>2</v>
      </c>
      <c r="D28" s="100">
        <f t="shared" ca="1" si="5"/>
        <v>7.2842240486835905E-4</v>
      </c>
      <c r="E28" s="92"/>
      <c r="F28" s="106"/>
      <c r="G28" s="102"/>
      <c r="H28" s="109"/>
    </row>
    <row r="29" spans="1:8">
      <c r="A29" t="str">
        <f t="shared" si="1"/>
        <v/>
      </c>
      <c r="B29" s="98"/>
      <c r="C29" s="108"/>
      <c r="D29" s="109"/>
      <c r="E29" s="92"/>
      <c r="F29" s="101"/>
      <c r="G29" s="102"/>
      <c r="H29" s="109"/>
    </row>
    <row r="30" spans="1:8">
      <c r="A30" s="111"/>
      <c r="B30" s="112" t="s">
        <v>97</v>
      </c>
      <c r="C30" s="122">
        <f ca="1">SUM(C31:C32)</f>
        <v>0</v>
      </c>
      <c r="D30" s="123"/>
      <c r="E30" s="92"/>
      <c r="F30" s="101"/>
      <c r="G30" s="102"/>
      <c r="H30" s="109"/>
    </row>
    <row r="31" spans="1:8">
      <c r="A31">
        <f>LEFT(B31,3)*1</f>
        <v>631</v>
      </c>
      <c r="B31" s="98" t="s">
        <v>98</v>
      </c>
      <c r="C31" s="99">
        <f ca="1">SUMPRODUCT(('Recap dep rec'!$D$3:$D$29='WS LYON'!$A31)*('Recap dep rec'!$E$1:$W$1='WS LYON'!$F$1)*('Recap dep rec'!$E$3:$W$29))</f>
        <v>0</v>
      </c>
      <c r="D31" s="100">
        <f t="shared" ref="D31:D32" ca="1" si="6">C31/$C$57</f>
        <v>0</v>
      </c>
      <c r="E31" s="92"/>
      <c r="F31" s="101"/>
      <c r="G31" s="102"/>
      <c r="H31" s="109"/>
    </row>
    <row r="32" spans="1:8">
      <c r="A32">
        <f>LEFT(B32,3)*1</f>
        <v>635</v>
      </c>
      <c r="B32" s="98" t="s">
        <v>99</v>
      </c>
      <c r="C32" s="99">
        <f ca="1">SUMPRODUCT(('Recap dep rec'!$D$3:$D$29='WS LYON'!$A32)*('Recap dep rec'!$E$1:$W$1='WS LYON'!$F$1)*('Recap dep rec'!$E$3:$W$29))</f>
        <v>0</v>
      </c>
      <c r="D32" s="100">
        <f t="shared" ca="1" si="6"/>
        <v>0</v>
      </c>
      <c r="E32" s="92"/>
      <c r="F32" s="101"/>
      <c r="G32" s="102"/>
      <c r="H32" s="109"/>
    </row>
    <row r="33" spans="1:8">
      <c r="B33" s="98"/>
      <c r="C33" s="124"/>
      <c r="D33" s="103"/>
      <c r="E33" s="92"/>
      <c r="F33" s="101"/>
      <c r="G33" s="102"/>
      <c r="H33" s="109"/>
    </row>
    <row r="34" spans="1:8">
      <c r="A34" s="111"/>
      <c r="B34" s="112" t="s">
        <v>100</v>
      </c>
      <c r="C34" s="122">
        <f ca="1">SUM(C35:C36)</f>
        <v>2689</v>
      </c>
      <c r="D34" s="125"/>
      <c r="E34" s="92"/>
      <c r="F34" s="106"/>
      <c r="G34" s="102"/>
      <c r="H34" s="109"/>
    </row>
    <row r="35" spans="1:8">
      <c r="A35">
        <f>LEFT(B35,3)*1</f>
        <v>641</v>
      </c>
      <c r="B35" s="98" t="s">
        <v>57</v>
      </c>
      <c r="C35" s="99">
        <f ca="1">SUMPRODUCT(('Recap dep rec'!$D$3:$D$29='WS LYON'!$A35)*('Recap dep rec'!$E$1:$W$1='WS LYON'!$F$1)*('Recap dep rec'!$E$3:$W$29))</f>
        <v>2689</v>
      </c>
      <c r="D35" s="100">
        <f t="shared" ref="D35:D36" ca="1" si="7">C35/$C$57</f>
        <v>0.97936392334550881</v>
      </c>
      <c r="E35" s="92"/>
      <c r="F35" s="106"/>
      <c r="G35" s="102"/>
      <c r="H35" s="109"/>
    </row>
    <row r="36" spans="1:8">
      <c r="A36">
        <f>LEFT(B36,3)*1</f>
        <v>645</v>
      </c>
      <c r="B36" s="98" t="s">
        <v>58</v>
      </c>
      <c r="C36" s="99">
        <f ca="1">SUMPRODUCT(('Recap dep rec'!$D$3:$D$29='WS LYON'!$A36)*('Recap dep rec'!$E$1:$W$1='WS LYON'!$F$1)*('Recap dep rec'!$E$3:$W$29))</f>
        <v>0</v>
      </c>
      <c r="D36" s="100">
        <f t="shared" ca="1" si="7"/>
        <v>0</v>
      </c>
      <c r="E36" s="92"/>
      <c r="F36" s="106"/>
      <c r="G36" s="102"/>
      <c r="H36" s="109"/>
    </row>
    <row r="37" spans="1:8">
      <c r="A37" t="str">
        <f t="shared" si="1"/>
        <v/>
      </c>
      <c r="B37" s="98"/>
      <c r="C37" s="108"/>
      <c r="D37" s="109"/>
      <c r="E37" s="92"/>
      <c r="F37" s="101"/>
      <c r="G37" s="102"/>
      <c r="H37" s="109"/>
    </row>
    <row r="38" spans="1:8">
      <c r="A38" s="111"/>
      <c r="B38" s="112" t="s">
        <v>101</v>
      </c>
      <c r="C38" s="122">
        <f ca="1">SUM(C39:C40)</f>
        <v>0</v>
      </c>
      <c r="D38" s="123"/>
      <c r="E38" s="92"/>
      <c r="F38" s="126"/>
      <c r="G38" s="102"/>
      <c r="H38" s="109"/>
    </row>
    <row r="39" spans="1:8">
      <c r="A39">
        <v>650</v>
      </c>
      <c r="B39" s="98" t="s">
        <v>59</v>
      </c>
      <c r="C39" s="99">
        <f ca="1">SUMPRODUCT(('Recap dep rec'!$D$3:$D$29='WS LYON'!$A39)*('Recap dep rec'!$E$1:$W$1='WS LYON'!$F$1)*('Recap dep rec'!$E$3:$W$29))</f>
        <v>0</v>
      </c>
      <c r="D39" s="100">
        <f ca="1">C39/$C$57</f>
        <v>0</v>
      </c>
      <c r="E39" s="92"/>
      <c r="F39" s="126"/>
      <c r="G39" s="102"/>
      <c r="H39" s="109"/>
    </row>
    <row r="40" spans="1:8">
      <c r="A40" t="str">
        <f t="shared" si="1"/>
        <v/>
      </c>
      <c r="B40" s="101"/>
      <c r="C40" s="127"/>
      <c r="D40" s="128"/>
      <c r="E40" s="92"/>
      <c r="F40" s="126"/>
      <c r="G40" s="102"/>
      <c r="H40" s="109"/>
    </row>
    <row r="41" spans="1:8">
      <c r="A41" t="str">
        <f t="shared" si="1"/>
        <v/>
      </c>
      <c r="B41" s="98"/>
      <c r="C41" s="108"/>
      <c r="D41" s="109"/>
      <c r="E41" s="92"/>
      <c r="F41" s="129"/>
      <c r="G41" s="130"/>
      <c r="H41" s="131"/>
    </row>
    <row r="42" spans="1:8">
      <c r="A42" s="111"/>
      <c r="B42" s="112" t="s">
        <v>102</v>
      </c>
      <c r="C42" s="122">
        <f ca="1">SUM(C43:C44)</f>
        <v>2</v>
      </c>
      <c r="D42" s="123"/>
      <c r="E42" s="92"/>
      <c r="F42" s="98"/>
      <c r="G42" s="102"/>
      <c r="H42" s="103"/>
    </row>
    <row r="43" spans="1:8">
      <c r="A43">
        <f>LEFT(B43,3)*1</f>
        <v>661</v>
      </c>
      <c r="B43" s="98" t="s">
        <v>60</v>
      </c>
      <c r="C43" s="99">
        <f ca="1">SUMPRODUCT(('Recap dep rec'!$D$3:$D$29='WS LYON'!$A43)*('Recap dep rec'!$E$1:$W$1='WS LYON'!$F$1)*('Recap dep rec'!$E$3:$W$29))</f>
        <v>0</v>
      </c>
      <c r="D43" s="100">
        <f ca="1">C43/$C$57</f>
        <v>0</v>
      </c>
      <c r="E43" s="92"/>
      <c r="F43" s="101"/>
      <c r="G43" s="132"/>
      <c r="H43" s="133"/>
    </row>
    <row r="44" spans="1:8">
      <c r="A44">
        <f>LEFT(B44,3)*1</f>
        <v>666</v>
      </c>
      <c r="B44" s="98" t="s">
        <v>103</v>
      </c>
      <c r="C44" s="99">
        <f ca="1">SUMPRODUCT(('Recap dep rec'!$D$3:$D$29='WS LYON'!$A44)*('Recap dep rec'!$E$1:$W$1='WS LYON'!$F$1)*('Recap dep rec'!$E$3:$W$29))</f>
        <v>2</v>
      </c>
      <c r="D44" s="100">
        <f ca="1">C44/$C$57</f>
        <v>7.2842240486835905E-4</v>
      </c>
      <c r="E44" s="92"/>
      <c r="F44" s="98"/>
      <c r="G44" s="116"/>
      <c r="H44" s="117"/>
    </row>
    <row r="45" spans="1:8">
      <c r="A45" t="str">
        <f t="shared" si="1"/>
        <v/>
      </c>
      <c r="B45" s="98"/>
      <c r="C45" s="108"/>
      <c r="D45" s="109"/>
      <c r="E45" s="92"/>
      <c r="F45" s="98"/>
      <c r="G45" s="134"/>
      <c r="H45" s="117"/>
    </row>
    <row r="46" spans="1:8">
      <c r="A46" s="111" t="str">
        <f t="shared" si="1"/>
        <v xml:space="preserve">68 </v>
      </c>
      <c r="B46" s="112" t="s">
        <v>104</v>
      </c>
      <c r="C46" s="122">
        <f ca="1">SUM(C47:C48)</f>
        <v>0</v>
      </c>
      <c r="D46" s="123"/>
      <c r="E46" s="92"/>
      <c r="F46" s="98"/>
      <c r="G46" s="116"/>
      <c r="H46" s="117"/>
    </row>
    <row r="47" spans="1:8">
      <c r="B47" s="112" t="s">
        <v>105</v>
      </c>
      <c r="C47" s="135"/>
      <c r="D47" s="100"/>
      <c r="E47" s="92"/>
      <c r="F47" s="98"/>
      <c r="G47" s="116"/>
      <c r="H47" s="117"/>
    </row>
    <row r="48" spans="1:8">
      <c r="A48">
        <f>LEFT(B48,3)*1</f>
        <v>681</v>
      </c>
      <c r="B48" s="136" t="s">
        <v>110</v>
      </c>
      <c r="C48" s="99">
        <f ca="1">SUMPRODUCT(('Recap dep rec'!$D$3:$D$29='WS LYON'!$A48)*('Recap dep rec'!$E$1:$W$1='WS LYON'!$F$1)*('Recap dep rec'!$E$3:$W$29))</f>
        <v>0</v>
      </c>
      <c r="D48" s="100">
        <f ca="1">C48/$C$57</f>
        <v>0</v>
      </c>
      <c r="E48" s="92"/>
      <c r="F48" s="98"/>
      <c r="G48" s="116"/>
      <c r="H48" s="117"/>
    </row>
    <row r="49" spans="1:8">
      <c r="B49" s="98"/>
      <c r="C49" s="99"/>
      <c r="D49" s="100">
        <f ca="1">C49/$C$57</f>
        <v>0</v>
      </c>
      <c r="E49" s="92"/>
      <c r="F49" s="98"/>
      <c r="G49" s="116"/>
      <c r="H49" s="100"/>
    </row>
    <row r="50" spans="1:8">
      <c r="B50" s="136"/>
      <c r="C50" s="135"/>
      <c r="D50" s="100"/>
      <c r="E50" s="92"/>
      <c r="F50" s="101"/>
      <c r="G50" s="116"/>
      <c r="H50" s="100"/>
    </row>
    <row r="51" spans="1:8">
      <c r="B51" s="136"/>
      <c r="C51" s="107"/>
      <c r="D51" s="103"/>
      <c r="E51" s="92"/>
      <c r="F51" s="101"/>
      <c r="G51" s="137"/>
      <c r="H51" s="138"/>
    </row>
    <row r="52" spans="1:8">
      <c r="A52" s="111"/>
      <c r="B52" s="112" t="s">
        <v>106</v>
      </c>
      <c r="C52" s="96"/>
      <c r="D52" s="97"/>
      <c r="E52" s="92"/>
      <c r="F52" s="101"/>
      <c r="G52" s="139"/>
      <c r="H52" s="100"/>
    </row>
    <row r="53" spans="1:8" ht="15.5">
      <c r="A53" s="111"/>
      <c r="B53" s="140" t="s">
        <v>63</v>
      </c>
      <c r="C53" s="141">
        <f>SUMIF('[1]Recap dep rec'!$A:$A,A53,'[1]Recap dep rec'!$M:$M)</f>
        <v>0</v>
      </c>
      <c r="D53" s="123">
        <f t="shared" ref="D53:D55" ca="1" si="8">C53/$C$57</f>
        <v>0</v>
      </c>
      <c r="E53" s="142"/>
      <c r="F53" s="101"/>
      <c r="G53" s="143"/>
      <c r="H53" s="103"/>
    </row>
    <row r="54" spans="1:8" ht="15.5">
      <c r="B54" s="98" t="s">
        <v>107</v>
      </c>
      <c r="C54" s="99"/>
      <c r="D54" s="103">
        <f t="shared" ca="1" si="8"/>
        <v>0</v>
      </c>
      <c r="E54" s="142"/>
      <c r="F54" s="98"/>
      <c r="G54" s="143"/>
      <c r="H54" s="103"/>
    </row>
    <row r="55" spans="1:8">
      <c r="B55" s="98" t="s">
        <v>108</v>
      </c>
      <c r="C55" s="99"/>
      <c r="D55" s="103">
        <f t="shared" ca="1" si="8"/>
        <v>0</v>
      </c>
      <c r="F55" s="98"/>
      <c r="G55" s="143"/>
      <c r="H55" s="103"/>
    </row>
    <row r="56" spans="1:8">
      <c r="B56" s="144"/>
      <c r="C56" s="145"/>
      <c r="D56" s="146"/>
      <c r="F56" s="98"/>
      <c r="G56" s="143"/>
      <c r="H56" s="103"/>
    </row>
    <row r="57" spans="1:8">
      <c r="B57" s="147" t="s">
        <v>109</v>
      </c>
      <c r="C57" s="148">
        <f ca="1">C52+C53+C46+C42+C38+C34+C30+C21+C11+C4</f>
        <v>2745.6596428571429</v>
      </c>
      <c r="D57" s="149"/>
      <c r="F57" s="147"/>
      <c r="G57" s="150"/>
      <c r="H57" s="149"/>
    </row>
    <row r="58" spans="1:8">
      <c r="B58" s="92"/>
      <c r="C58" s="151">
        <f ca="1">C57-'[1]Recap dep rec'!K32</f>
        <v>-12438.540357142856</v>
      </c>
      <c r="D58" s="152"/>
      <c r="F58" s="92"/>
      <c r="G58" s="151"/>
      <c r="H58" s="153"/>
    </row>
    <row r="59" spans="1:8" ht="15.5">
      <c r="B59" s="92"/>
      <c r="C59" s="154"/>
      <c r="D59" s="155"/>
      <c r="F59" s="142"/>
      <c r="G59" s="154"/>
      <c r="H59" s="156"/>
    </row>
    <row r="60" spans="1:8" ht="15.5">
      <c r="B60" s="142"/>
      <c r="C60" s="154"/>
      <c r="D60" s="155"/>
      <c r="F60" s="142"/>
      <c r="G60" s="154"/>
      <c r="H60" s="152"/>
    </row>
    <row r="61" spans="1:8" ht="15.5">
      <c r="C61" s="157"/>
      <c r="D61" s="158"/>
      <c r="G61" s="157"/>
      <c r="H61" s="15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AD50"/>
  <sheetViews>
    <sheetView topLeftCell="A4" zoomScale="80" zoomScaleNormal="80" workbookViewId="0">
      <selection activeCell="L28" sqref="L28"/>
    </sheetView>
  </sheetViews>
  <sheetFormatPr baseColWidth="10" defaultColWidth="11.453125" defaultRowHeight="14.5"/>
  <cols>
    <col min="1" max="1" width="4.453125" style="62" bestFit="1" customWidth="1"/>
    <col min="2" max="2" width="39.26953125" style="27" bestFit="1" customWidth="1"/>
    <col min="3" max="3" width="17.26953125" style="27" customWidth="1"/>
    <col min="4" max="4" width="4.453125" style="27" bestFit="1" customWidth="1"/>
    <col min="5" max="7" width="9.54296875" style="27" bestFit="1" customWidth="1"/>
    <col min="8" max="8" width="9.26953125" style="27" customWidth="1"/>
    <col min="9" max="9" width="13.54296875" style="27" customWidth="1"/>
    <col min="10" max="10" width="10.453125" style="27" customWidth="1"/>
    <col min="11" max="12" width="10.54296875" style="27" customWidth="1"/>
    <col min="13" max="13" width="9.54296875" style="27" customWidth="1"/>
    <col min="14" max="14" width="13" style="27" customWidth="1"/>
    <col min="15" max="15" width="12.81640625" style="27" customWidth="1"/>
    <col min="16" max="16" width="12.7265625" style="27" customWidth="1"/>
    <col min="17" max="17" width="15.1796875" style="27" customWidth="1"/>
    <col min="18" max="18" width="9.81640625" style="27" customWidth="1"/>
    <col min="19" max="19" width="12.54296875" style="27" customWidth="1"/>
    <col min="20" max="20" width="10.81640625" style="27" customWidth="1"/>
    <col min="21" max="21" width="9.54296875" style="27" customWidth="1"/>
    <col min="22" max="22" width="10" style="27" customWidth="1"/>
    <col min="23" max="23" width="18" style="27" customWidth="1"/>
    <col min="24" max="25" width="12.54296875" style="27" customWidth="1"/>
    <col min="26" max="26" width="9.26953125" style="27" customWidth="1"/>
    <col min="27" max="27" width="12.26953125" style="27" customWidth="1"/>
    <col min="28" max="29" width="13.453125" style="27" customWidth="1"/>
    <col min="30" max="30" width="11.1796875" style="27" customWidth="1"/>
    <col min="31" max="31" width="7.54296875" style="27" bestFit="1" customWidth="1"/>
    <col min="32" max="16384" width="11.453125" style="27"/>
  </cols>
  <sheetData>
    <row r="1" spans="1:30" s="11" customFormat="1" ht="60.75" customHeight="1" thickBot="1">
      <c r="A1" s="1"/>
      <c r="B1" s="2"/>
      <c r="C1" s="3" t="s">
        <v>0</v>
      </c>
      <c r="D1" s="4"/>
      <c r="E1" s="5" t="s">
        <v>1</v>
      </c>
      <c r="F1" s="5" t="s">
        <v>2</v>
      </c>
      <c r="G1" s="6" t="s">
        <v>3</v>
      </c>
      <c r="H1" s="7" t="s">
        <v>4</v>
      </c>
      <c r="I1" s="7" t="s">
        <v>5</v>
      </c>
      <c r="J1" s="7" t="s">
        <v>6</v>
      </c>
      <c r="K1" s="7" t="s">
        <v>7</v>
      </c>
      <c r="L1" s="7" t="s">
        <v>8</v>
      </c>
      <c r="M1" s="7" t="s">
        <v>9</v>
      </c>
      <c r="N1" s="7" t="s">
        <v>10</v>
      </c>
      <c r="O1" s="7" t="s">
        <v>11</v>
      </c>
      <c r="P1" s="8" t="s">
        <v>12</v>
      </c>
      <c r="Q1" s="8" t="s">
        <v>13</v>
      </c>
      <c r="R1" s="8" t="s">
        <v>14</v>
      </c>
      <c r="S1" s="8" t="s">
        <v>15</v>
      </c>
      <c r="T1" s="8" t="s">
        <v>16</v>
      </c>
      <c r="U1" s="8" t="s">
        <v>17</v>
      </c>
      <c r="V1" s="8" t="s">
        <v>18</v>
      </c>
      <c r="W1" s="9" t="s">
        <v>19</v>
      </c>
      <c r="X1" s="10"/>
      <c r="Y1" s="10"/>
      <c r="Z1" s="3"/>
      <c r="AA1" s="3"/>
      <c r="AB1" s="3"/>
      <c r="AC1" s="3"/>
      <c r="AD1" s="11" t="s">
        <v>80</v>
      </c>
    </row>
    <row r="2" spans="1:30" s="19" customFormat="1" ht="15" thickBot="1">
      <c r="A2" s="12"/>
      <c r="B2" s="13" t="s">
        <v>20</v>
      </c>
      <c r="C2" s="14"/>
      <c r="D2" s="15"/>
      <c r="E2" s="16" t="s">
        <v>21</v>
      </c>
      <c r="F2" s="16" t="s">
        <v>22</v>
      </c>
      <c r="G2" s="16" t="s">
        <v>23</v>
      </c>
      <c r="H2" s="16" t="s">
        <v>24</v>
      </c>
      <c r="I2" s="16" t="s">
        <v>25</v>
      </c>
      <c r="J2" s="16" t="s">
        <v>6</v>
      </c>
      <c r="K2" s="16" t="s">
        <v>26</v>
      </c>
      <c r="L2" s="16" t="s">
        <v>27</v>
      </c>
      <c r="M2" s="16" t="s">
        <v>28</v>
      </c>
      <c r="N2" s="16" t="s">
        <v>29</v>
      </c>
      <c r="O2" s="16" t="s">
        <v>30</v>
      </c>
      <c r="P2" s="16" t="s">
        <v>31</v>
      </c>
      <c r="Q2" s="16" t="s">
        <v>32</v>
      </c>
      <c r="R2" s="16" t="s">
        <v>33</v>
      </c>
      <c r="S2" s="16" t="s">
        <v>34</v>
      </c>
      <c r="T2" s="16" t="s">
        <v>16</v>
      </c>
      <c r="U2" s="16" t="s">
        <v>17</v>
      </c>
      <c r="V2" s="16" t="s">
        <v>35</v>
      </c>
      <c r="W2" s="16" t="s">
        <v>19</v>
      </c>
      <c r="X2" s="14"/>
      <c r="Y2" s="14"/>
      <c r="Z2" s="17"/>
      <c r="AA2" s="18"/>
      <c r="AB2" s="18"/>
      <c r="AC2" s="18"/>
    </row>
    <row r="3" spans="1:30">
      <c r="A3" s="20">
        <v>604</v>
      </c>
      <c r="B3" s="21" t="s">
        <v>36</v>
      </c>
      <c r="C3" s="22">
        <v>0</v>
      </c>
      <c r="D3" s="23">
        <v>604</v>
      </c>
      <c r="E3" s="24">
        <v>0</v>
      </c>
      <c r="F3" s="24">
        <v>0</v>
      </c>
      <c r="G3" s="24">
        <v>0</v>
      </c>
      <c r="H3" s="24">
        <v>0</v>
      </c>
      <c r="I3" s="24">
        <v>0</v>
      </c>
      <c r="J3" s="24">
        <v>0</v>
      </c>
      <c r="K3" s="24">
        <v>0</v>
      </c>
      <c r="L3" s="159">
        <v>0</v>
      </c>
      <c r="M3" s="24">
        <v>0</v>
      </c>
      <c r="N3" s="24">
        <v>0</v>
      </c>
      <c r="O3" s="24">
        <v>0</v>
      </c>
      <c r="P3" s="24">
        <v>0</v>
      </c>
      <c r="Q3" s="24">
        <v>0</v>
      </c>
      <c r="R3" s="24">
        <v>0</v>
      </c>
      <c r="S3" s="24">
        <v>0</v>
      </c>
      <c r="T3" s="24">
        <v>0</v>
      </c>
      <c r="U3" s="24">
        <v>0</v>
      </c>
      <c r="V3" s="24">
        <v>0</v>
      </c>
      <c r="W3" s="24">
        <v>0</v>
      </c>
      <c r="X3" s="25"/>
      <c r="Y3" s="25"/>
      <c r="Z3" s="26"/>
      <c r="AA3" s="26"/>
      <c r="AB3" s="26"/>
      <c r="AC3" s="26"/>
      <c r="AD3" s="27">
        <v>0</v>
      </c>
    </row>
    <row r="4" spans="1:30">
      <c r="A4" s="28">
        <v>605</v>
      </c>
      <c r="B4" s="29" t="s">
        <v>37</v>
      </c>
      <c r="C4" s="30">
        <v>0</v>
      </c>
      <c r="D4" s="31">
        <v>605</v>
      </c>
      <c r="E4" s="32">
        <v>0</v>
      </c>
      <c r="F4" s="32">
        <v>0</v>
      </c>
      <c r="G4" s="32">
        <v>0</v>
      </c>
      <c r="H4" s="32">
        <v>0</v>
      </c>
      <c r="I4" s="32">
        <v>0</v>
      </c>
      <c r="J4" s="32">
        <v>0</v>
      </c>
      <c r="K4" s="32">
        <v>0</v>
      </c>
      <c r="L4" s="160">
        <v>0</v>
      </c>
      <c r="M4" s="32">
        <v>0</v>
      </c>
      <c r="N4" s="32">
        <v>0</v>
      </c>
      <c r="O4" s="32">
        <v>0</v>
      </c>
      <c r="P4" s="32">
        <v>0</v>
      </c>
      <c r="Q4" s="32">
        <v>0</v>
      </c>
      <c r="R4" s="32">
        <v>0</v>
      </c>
      <c r="S4" s="32">
        <v>0</v>
      </c>
      <c r="T4" s="32">
        <v>0</v>
      </c>
      <c r="U4" s="32">
        <v>0</v>
      </c>
      <c r="V4" s="32">
        <v>0</v>
      </c>
      <c r="W4" s="32">
        <v>0</v>
      </c>
      <c r="X4" s="33"/>
      <c r="Y4" s="33"/>
      <c r="Z4" s="34"/>
      <c r="AA4" s="34"/>
      <c r="AB4" s="34"/>
      <c r="AC4" s="34"/>
      <c r="AD4" s="27">
        <v>0</v>
      </c>
    </row>
    <row r="5" spans="1:30">
      <c r="A5" s="28">
        <v>606</v>
      </c>
      <c r="B5" s="29" t="s">
        <v>38</v>
      </c>
      <c r="C5" s="30">
        <v>4900</v>
      </c>
      <c r="D5" s="31">
        <v>606</v>
      </c>
      <c r="E5" s="32">
        <v>651</v>
      </c>
      <c r="F5" s="32">
        <v>889</v>
      </c>
      <c r="G5" s="32">
        <v>3360</v>
      </c>
      <c r="H5" s="32">
        <v>42</v>
      </c>
      <c r="I5" s="32">
        <v>42</v>
      </c>
      <c r="J5" s="32">
        <v>91</v>
      </c>
      <c r="K5" s="32">
        <v>140</v>
      </c>
      <c r="L5" s="160">
        <v>1.7500000000000004</v>
      </c>
      <c r="M5" s="32">
        <v>182</v>
      </c>
      <c r="N5" s="32">
        <v>112.00000000000003</v>
      </c>
      <c r="O5" s="32">
        <v>154</v>
      </c>
      <c r="P5" s="32">
        <v>224.00000000000006</v>
      </c>
      <c r="Q5" s="32">
        <v>259</v>
      </c>
      <c r="R5" s="32">
        <v>77</v>
      </c>
      <c r="S5" s="32">
        <v>378.00000000000006</v>
      </c>
      <c r="T5" s="32">
        <v>49</v>
      </c>
      <c r="U5" s="32">
        <v>49</v>
      </c>
      <c r="V5" s="32">
        <v>119.00000000000001</v>
      </c>
      <c r="W5" s="32">
        <v>1407</v>
      </c>
      <c r="X5" s="33"/>
      <c r="Y5" s="33"/>
      <c r="Z5" s="34"/>
      <c r="AA5" s="34"/>
      <c r="AB5" s="34"/>
      <c r="AC5" s="34"/>
      <c r="AD5" s="27">
        <v>0</v>
      </c>
    </row>
    <row r="6" spans="1:30">
      <c r="A6" s="28">
        <v>607</v>
      </c>
      <c r="B6" s="35" t="s">
        <v>39</v>
      </c>
      <c r="C6" s="30">
        <v>0</v>
      </c>
      <c r="D6" s="31">
        <v>607</v>
      </c>
      <c r="E6" s="32">
        <v>0</v>
      </c>
      <c r="F6" s="32">
        <v>0</v>
      </c>
      <c r="G6" s="32">
        <v>0</v>
      </c>
      <c r="H6" s="32">
        <v>0</v>
      </c>
      <c r="I6" s="32">
        <v>0</v>
      </c>
      <c r="J6" s="32">
        <v>0</v>
      </c>
      <c r="K6" s="32">
        <v>0</v>
      </c>
      <c r="L6" s="160">
        <v>0</v>
      </c>
      <c r="M6" s="32">
        <v>0</v>
      </c>
      <c r="N6" s="32">
        <v>0</v>
      </c>
      <c r="O6" s="32">
        <v>0</v>
      </c>
      <c r="P6" s="32">
        <v>0</v>
      </c>
      <c r="Q6" s="32">
        <v>0</v>
      </c>
      <c r="R6" s="32">
        <v>0</v>
      </c>
      <c r="S6" s="32">
        <v>0</v>
      </c>
      <c r="T6" s="32">
        <v>0</v>
      </c>
      <c r="U6" s="32">
        <v>0</v>
      </c>
      <c r="V6" s="32">
        <v>0</v>
      </c>
      <c r="W6" s="32">
        <v>0</v>
      </c>
      <c r="X6" s="33"/>
      <c r="Y6" s="33"/>
      <c r="Z6" s="34"/>
      <c r="AA6" s="34"/>
      <c r="AB6" s="34"/>
      <c r="AC6" s="34"/>
      <c r="AD6" s="27">
        <v>0</v>
      </c>
    </row>
    <row r="7" spans="1:30">
      <c r="A7" s="28">
        <v>611</v>
      </c>
      <c r="B7" s="35" t="s">
        <v>40</v>
      </c>
      <c r="C7" s="30">
        <v>0</v>
      </c>
      <c r="D7" s="31">
        <v>611</v>
      </c>
      <c r="E7" s="32">
        <v>0</v>
      </c>
      <c r="F7" s="32">
        <v>0</v>
      </c>
      <c r="G7" s="32">
        <v>0</v>
      </c>
      <c r="H7" s="32">
        <v>0</v>
      </c>
      <c r="I7" s="32">
        <v>0</v>
      </c>
      <c r="J7" s="32">
        <v>0</v>
      </c>
      <c r="K7" s="32">
        <v>0</v>
      </c>
      <c r="L7" s="160">
        <v>0</v>
      </c>
      <c r="M7" s="32">
        <v>0</v>
      </c>
      <c r="N7" s="32">
        <v>0</v>
      </c>
      <c r="O7" s="32">
        <v>0</v>
      </c>
      <c r="P7" s="32">
        <v>0</v>
      </c>
      <c r="Q7" s="32">
        <v>0</v>
      </c>
      <c r="R7" s="32">
        <v>0</v>
      </c>
      <c r="S7" s="32">
        <v>0</v>
      </c>
      <c r="T7" s="32">
        <v>0</v>
      </c>
      <c r="U7" s="32">
        <v>0</v>
      </c>
      <c r="V7" s="32">
        <v>0</v>
      </c>
      <c r="W7" s="32">
        <v>0</v>
      </c>
      <c r="X7" s="33"/>
      <c r="Y7" s="33"/>
      <c r="Z7" s="34"/>
      <c r="AA7" s="34"/>
      <c r="AB7" s="34"/>
      <c r="AC7" s="34"/>
      <c r="AD7" s="27">
        <v>0</v>
      </c>
    </row>
    <row r="8" spans="1:30">
      <c r="A8" s="28">
        <v>613</v>
      </c>
      <c r="B8" s="35" t="s">
        <v>41</v>
      </c>
      <c r="C8" s="30">
        <v>35015</v>
      </c>
      <c r="D8" s="31">
        <v>613</v>
      </c>
      <c r="E8" s="32">
        <v>4651.9928571428563</v>
      </c>
      <c r="F8" s="32">
        <v>6352.721428571429</v>
      </c>
      <c r="G8" s="32">
        <v>24010.285714285717</v>
      </c>
      <c r="H8" s="32">
        <v>300.12857142857149</v>
      </c>
      <c r="I8" s="32">
        <v>300.12857142857149</v>
      </c>
      <c r="J8" s="32">
        <v>650.27857142857147</v>
      </c>
      <c r="K8" s="32">
        <v>1000.4285714285716</v>
      </c>
      <c r="L8" s="160">
        <v>12.505357142857147</v>
      </c>
      <c r="M8" s="32">
        <v>1300.5571428571429</v>
      </c>
      <c r="N8" s="32">
        <v>800.34285714285738</v>
      </c>
      <c r="O8" s="32">
        <v>1100.4714285714288</v>
      </c>
      <c r="P8" s="32">
        <v>1600.6857142857148</v>
      </c>
      <c r="Q8" s="32">
        <v>1850.7928571428572</v>
      </c>
      <c r="R8" s="32">
        <v>550.23571428571427</v>
      </c>
      <c r="S8" s="32">
        <v>2701.1571428571433</v>
      </c>
      <c r="T8" s="32">
        <v>350.15000000000009</v>
      </c>
      <c r="U8" s="32">
        <v>350.15</v>
      </c>
      <c r="V8" s="32">
        <v>850.36428571428587</v>
      </c>
      <c r="W8" s="32">
        <v>10054.307142857142</v>
      </c>
      <c r="X8" s="33"/>
      <c r="Y8" s="33"/>
      <c r="Z8" s="34"/>
      <c r="AA8" s="34"/>
      <c r="AB8" s="34"/>
      <c r="AC8" s="34"/>
      <c r="AD8" s="27">
        <v>-3.637978807091713E-12</v>
      </c>
    </row>
    <row r="9" spans="1:30">
      <c r="A9" s="28">
        <v>614</v>
      </c>
      <c r="B9" s="35" t="s">
        <v>42</v>
      </c>
      <c r="C9" s="30">
        <v>5080</v>
      </c>
      <c r="D9" s="31">
        <v>614</v>
      </c>
      <c r="E9" s="32">
        <v>674.9142857142856</v>
      </c>
      <c r="F9" s="32">
        <v>921.65714285714296</v>
      </c>
      <c r="G9" s="32">
        <v>3483.4285714285716</v>
      </c>
      <c r="H9" s="32">
        <v>43.542857142857144</v>
      </c>
      <c r="I9" s="32">
        <v>43.542857142857144</v>
      </c>
      <c r="J9" s="32">
        <v>94.342857142857156</v>
      </c>
      <c r="K9" s="32">
        <v>145.14285714285717</v>
      </c>
      <c r="L9" s="160">
        <v>1.8142857142857145</v>
      </c>
      <c r="M9" s="32">
        <v>188.68571428571431</v>
      </c>
      <c r="N9" s="32">
        <v>116.11428571428574</v>
      </c>
      <c r="O9" s="32">
        <v>159.65714285714287</v>
      </c>
      <c r="P9" s="32">
        <v>232.22857142857148</v>
      </c>
      <c r="Q9" s="32">
        <v>268.51428571428573</v>
      </c>
      <c r="R9" s="32">
        <v>79.828571428571422</v>
      </c>
      <c r="S9" s="32">
        <v>391.88571428571436</v>
      </c>
      <c r="T9" s="32">
        <v>50.800000000000011</v>
      </c>
      <c r="U9" s="32">
        <v>50.8</v>
      </c>
      <c r="V9" s="32">
        <v>123.37142857142859</v>
      </c>
      <c r="W9" s="32">
        <v>1458.6857142857141</v>
      </c>
      <c r="X9" s="33"/>
      <c r="Y9" s="33"/>
      <c r="Z9" s="34"/>
      <c r="AA9" s="34"/>
      <c r="AB9" s="34"/>
      <c r="AC9" s="34"/>
      <c r="AD9" s="27">
        <v>4.5474735088646412E-13</v>
      </c>
    </row>
    <row r="10" spans="1:30">
      <c r="A10" s="28">
        <v>615</v>
      </c>
      <c r="B10" s="35" t="s">
        <v>43</v>
      </c>
      <c r="C10" s="30">
        <v>4070</v>
      </c>
      <c r="D10" s="31">
        <v>615</v>
      </c>
      <c r="E10" s="32">
        <v>540.72857142857129</v>
      </c>
      <c r="F10" s="32">
        <v>738.41428571428582</v>
      </c>
      <c r="G10" s="32">
        <v>2790.8571428571431</v>
      </c>
      <c r="H10" s="32">
        <v>34.885714285714286</v>
      </c>
      <c r="I10" s="32">
        <v>34.885714285714286</v>
      </c>
      <c r="J10" s="32">
        <v>75.585714285714289</v>
      </c>
      <c r="K10" s="32">
        <v>116.28571428571431</v>
      </c>
      <c r="L10" s="160">
        <v>1.453571428571429</v>
      </c>
      <c r="M10" s="32">
        <v>151.17142857142858</v>
      </c>
      <c r="N10" s="32">
        <v>93.028571428571453</v>
      </c>
      <c r="O10" s="32">
        <v>127.91428571428573</v>
      </c>
      <c r="P10" s="32">
        <v>186.05714285714291</v>
      </c>
      <c r="Q10" s="32">
        <v>215.12857142857143</v>
      </c>
      <c r="R10" s="32">
        <v>63.957142857142856</v>
      </c>
      <c r="S10" s="32">
        <v>313.97142857142859</v>
      </c>
      <c r="T10" s="32">
        <v>40.700000000000003</v>
      </c>
      <c r="U10" s="32">
        <v>40.699999999999996</v>
      </c>
      <c r="V10" s="32">
        <v>98.842857142857156</v>
      </c>
      <c r="W10" s="32">
        <v>1168.6714285714284</v>
      </c>
      <c r="X10" s="33"/>
      <c r="Y10" s="33"/>
      <c r="Z10" s="34"/>
      <c r="AA10" s="34"/>
      <c r="AB10" s="34"/>
      <c r="AC10" s="34"/>
    </row>
    <row r="11" spans="1:30">
      <c r="A11" s="28">
        <v>616</v>
      </c>
      <c r="B11" s="35" t="s">
        <v>44</v>
      </c>
      <c r="C11" s="30">
        <v>1832</v>
      </c>
      <c r="D11" s="31">
        <v>616</v>
      </c>
      <c r="E11" s="32">
        <v>243.39428571428567</v>
      </c>
      <c r="F11" s="32">
        <v>332.37714285714287</v>
      </c>
      <c r="G11" s="32">
        <v>1256.2285714285715</v>
      </c>
      <c r="H11" s="32">
        <v>15.702857142857145</v>
      </c>
      <c r="I11" s="32">
        <v>15.702857142857145</v>
      </c>
      <c r="J11" s="32">
        <v>34.022857142857148</v>
      </c>
      <c r="K11" s="32">
        <v>52.342857142857156</v>
      </c>
      <c r="L11" s="160">
        <v>0.65428571428571447</v>
      </c>
      <c r="M11" s="32">
        <v>68.045714285714297</v>
      </c>
      <c r="N11" s="32">
        <v>41.874285714285726</v>
      </c>
      <c r="O11" s="32">
        <v>57.57714285714286</v>
      </c>
      <c r="P11" s="32">
        <v>83.748571428571452</v>
      </c>
      <c r="Q11" s="32">
        <v>96.834285714285727</v>
      </c>
      <c r="R11" s="32">
        <v>28.78857142857143</v>
      </c>
      <c r="S11" s="32">
        <v>141.3257142857143</v>
      </c>
      <c r="T11" s="32">
        <v>18.320000000000004</v>
      </c>
      <c r="U11" s="32">
        <v>18.32</v>
      </c>
      <c r="V11" s="32">
        <v>44.491428571428585</v>
      </c>
      <c r="W11" s="32">
        <v>526.04571428571433</v>
      </c>
      <c r="X11" s="33"/>
      <c r="Y11" s="33"/>
      <c r="Z11" s="34"/>
      <c r="AA11" s="34"/>
      <c r="AB11" s="34"/>
      <c r="AC11" s="34"/>
      <c r="AD11" s="27">
        <v>0</v>
      </c>
    </row>
    <row r="12" spans="1:30">
      <c r="A12" s="28">
        <v>617</v>
      </c>
      <c r="B12" s="35" t="s">
        <v>45</v>
      </c>
      <c r="C12" s="30">
        <v>0</v>
      </c>
      <c r="D12" s="31">
        <v>617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0</v>
      </c>
      <c r="K12" s="32">
        <v>0</v>
      </c>
      <c r="L12" s="160">
        <v>0</v>
      </c>
      <c r="M12" s="32">
        <v>0</v>
      </c>
      <c r="N12" s="32">
        <v>0</v>
      </c>
      <c r="O12" s="32">
        <v>0</v>
      </c>
      <c r="P12" s="32">
        <v>0</v>
      </c>
      <c r="Q12" s="32">
        <v>0</v>
      </c>
      <c r="R12" s="32">
        <v>0</v>
      </c>
      <c r="S12" s="32">
        <v>0</v>
      </c>
      <c r="T12" s="32">
        <v>0</v>
      </c>
      <c r="U12" s="32">
        <v>0</v>
      </c>
      <c r="V12" s="32">
        <v>0</v>
      </c>
      <c r="W12" s="32">
        <v>0</v>
      </c>
      <c r="X12" s="33"/>
      <c r="Y12" s="33"/>
      <c r="Z12" s="34"/>
      <c r="AA12" s="34"/>
      <c r="AB12" s="34"/>
      <c r="AC12" s="34"/>
      <c r="AD12" s="27">
        <v>0</v>
      </c>
    </row>
    <row r="13" spans="1:30">
      <c r="A13" s="28">
        <v>618</v>
      </c>
      <c r="B13" s="35" t="s">
        <v>46</v>
      </c>
      <c r="C13" s="30">
        <v>3100</v>
      </c>
      <c r="D13" s="31">
        <v>618</v>
      </c>
      <c r="E13" s="32">
        <v>411.85714285714283</v>
      </c>
      <c r="F13" s="32">
        <v>562.42857142857144</v>
      </c>
      <c r="G13" s="32">
        <v>2125.7142857142858</v>
      </c>
      <c r="H13" s="32">
        <v>26.571428571428573</v>
      </c>
      <c r="I13" s="32">
        <v>26.571428571428573</v>
      </c>
      <c r="J13" s="32">
        <v>57.571428571428577</v>
      </c>
      <c r="K13" s="32">
        <v>88.571428571428584</v>
      </c>
      <c r="L13" s="160">
        <v>1.1071428571428574</v>
      </c>
      <c r="M13" s="32">
        <v>115.14285714285715</v>
      </c>
      <c r="N13" s="32">
        <v>70.857142857142875</v>
      </c>
      <c r="O13" s="32">
        <v>97.428571428571445</v>
      </c>
      <c r="P13" s="32">
        <v>141.71428571428575</v>
      </c>
      <c r="Q13" s="32">
        <v>163.85714285714286</v>
      </c>
      <c r="R13" s="32">
        <v>48.714285714285715</v>
      </c>
      <c r="S13" s="32">
        <v>239.1428571428572</v>
      </c>
      <c r="T13" s="32">
        <v>31.000000000000004</v>
      </c>
      <c r="U13" s="32">
        <v>30.999999999999996</v>
      </c>
      <c r="V13" s="32">
        <v>75.285714285714306</v>
      </c>
      <c r="W13" s="32">
        <v>890.14285714285711</v>
      </c>
      <c r="X13" s="33"/>
      <c r="Y13" s="33"/>
      <c r="Z13" s="34"/>
      <c r="AA13" s="34"/>
      <c r="AB13" s="34"/>
      <c r="AC13" s="34"/>
      <c r="AD13" s="27">
        <v>0</v>
      </c>
    </row>
    <row r="14" spans="1:30">
      <c r="A14" s="28">
        <v>621</v>
      </c>
      <c r="B14" s="35" t="s">
        <v>47</v>
      </c>
      <c r="C14" s="30">
        <v>0</v>
      </c>
      <c r="D14" s="31">
        <v>621</v>
      </c>
      <c r="E14" s="32">
        <v>0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  <c r="K14" s="32">
        <v>0</v>
      </c>
      <c r="L14" s="160">
        <v>0</v>
      </c>
      <c r="M14" s="32">
        <v>0</v>
      </c>
      <c r="N14" s="32">
        <v>0</v>
      </c>
      <c r="O14" s="32">
        <v>0</v>
      </c>
      <c r="P14" s="32">
        <v>0</v>
      </c>
      <c r="Q14" s="32">
        <v>0</v>
      </c>
      <c r="R14" s="32">
        <v>0</v>
      </c>
      <c r="S14" s="32">
        <v>0</v>
      </c>
      <c r="T14" s="32">
        <v>0</v>
      </c>
      <c r="U14" s="32">
        <v>0</v>
      </c>
      <c r="V14" s="32">
        <v>0</v>
      </c>
      <c r="W14" s="32">
        <v>0</v>
      </c>
      <c r="X14" s="33"/>
      <c r="Y14" s="33"/>
      <c r="Z14" s="34"/>
      <c r="AA14" s="34"/>
      <c r="AB14" s="34"/>
      <c r="AC14" s="34"/>
      <c r="AD14" s="27">
        <v>0</v>
      </c>
    </row>
    <row r="15" spans="1:30">
      <c r="A15" s="28">
        <v>622</v>
      </c>
      <c r="B15" s="35" t="s">
        <v>48</v>
      </c>
      <c r="C15" s="30">
        <v>29650</v>
      </c>
      <c r="D15" s="31">
        <v>622</v>
      </c>
      <c r="E15" s="32">
        <v>3939.2142857142853</v>
      </c>
      <c r="F15" s="32">
        <v>5379.3571428571431</v>
      </c>
      <c r="G15" s="32">
        <v>20331.428571428572</v>
      </c>
      <c r="H15" s="32">
        <v>254.14285714285717</v>
      </c>
      <c r="I15" s="32">
        <v>254.14285714285717</v>
      </c>
      <c r="J15" s="32">
        <v>550.64285714285711</v>
      </c>
      <c r="K15" s="32">
        <v>847.14285714285734</v>
      </c>
      <c r="L15" s="160">
        <v>10.589285714285715</v>
      </c>
      <c r="M15" s="32">
        <v>1101.2857142857142</v>
      </c>
      <c r="N15" s="32">
        <v>677.71428571428578</v>
      </c>
      <c r="O15" s="32">
        <v>931.85714285714289</v>
      </c>
      <c r="P15" s="32">
        <v>1355.4285714285716</v>
      </c>
      <c r="Q15" s="32">
        <v>1567.2142857142858</v>
      </c>
      <c r="R15" s="32">
        <v>465.92857142857139</v>
      </c>
      <c r="S15" s="32">
        <v>2287.2857142857147</v>
      </c>
      <c r="T15" s="32">
        <v>296.5</v>
      </c>
      <c r="U15" s="32">
        <v>296.5</v>
      </c>
      <c r="V15" s="32">
        <v>720.07142857142867</v>
      </c>
      <c r="W15" s="32">
        <v>8513.7857142857138</v>
      </c>
      <c r="X15" s="33"/>
      <c r="Y15" s="33"/>
      <c r="Z15" s="34"/>
      <c r="AA15" s="34"/>
      <c r="AB15" s="34"/>
      <c r="AC15" s="34"/>
      <c r="AD15" s="27">
        <v>0</v>
      </c>
    </row>
    <row r="16" spans="1:30">
      <c r="A16" s="28">
        <v>623</v>
      </c>
      <c r="B16" s="35" t="s">
        <v>49</v>
      </c>
      <c r="C16" s="30">
        <v>13300</v>
      </c>
      <c r="D16" s="31">
        <v>623</v>
      </c>
      <c r="E16" s="32">
        <v>1766.9999999999998</v>
      </c>
      <c r="F16" s="32">
        <v>2413</v>
      </c>
      <c r="G16" s="32">
        <v>9120</v>
      </c>
      <c r="H16" s="32">
        <v>114</v>
      </c>
      <c r="I16" s="32">
        <v>114</v>
      </c>
      <c r="J16" s="32">
        <v>247</v>
      </c>
      <c r="K16" s="32">
        <v>380</v>
      </c>
      <c r="L16" s="160">
        <v>4.7500000000000009</v>
      </c>
      <c r="M16" s="32">
        <v>494</v>
      </c>
      <c r="N16" s="32">
        <v>304.00000000000011</v>
      </c>
      <c r="O16" s="32">
        <v>418</v>
      </c>
      <c r="P16" s="32">
        <v>608.00000000000023</v>
      </c>
      <c r="Q16" s="32">
        <v>703</v>
      </c>
      <c r="R16" s="32">
        <v>209</v>
      </c>
      <c r="S16" s="32">
        <v>1026.0000000000002</v>
      </c>
      <c r="T16" s="32">
        <v>133</v>
      </c>
      <c r="U16" s="32">
        <v>133</v>
      </c>
      <c r="V16" s="32">
        <v>323.00000000000006</v>
      </c>
      <c r="W16" s="32">
        <v>3818.9999999999995</v>
      </c>
      <c r="X16" s="33"/>
      <c r="Y16" s="33"/>
      <c r="Z16" s="34"/>
      <c r="AA16" s="34"/>
      <c r="AB16" s="34"/>
      <c r="AC16" s="34"/>
      <c r="AD16" s="27">
        <v>0</v>
      </c>
    </row>
    <row r="17" spans="1:30">
      <c r="A17" s="28">
        <v>624</v>
      </c>
      <c r="B17" s="35" t="s">
        <v>50</v>
      </c>
      <c r="C17" s="30">
        <v>100</v>
      </c>
      <c r="D17" s="31">
        <v>624</v>
      </c>
      <c r="E17" s="32">
        <v>13.285714285714285</v>
      </c>
      <c r="F17" s="32">
        <v>18.142857142857142</v>
      </c>
      <c r="G17" s="32">
        <v>68.571428571428569</v>
      </c>
      <c r="H17" s="32">
        <v>0.85714285714285721</v>
      </c>
      <c r="I17" s="32">
        <v>0.85714285714285721</v>
      </c>
      <c r="J17" s="32">
        <v>1.8571428571428572</v>
      </c>
      <c r="K17" s="32">
        <v>2.8571428571428572</v>
      </c>
      <c r="L17" s="160">
        <v>3.5714285714285719E-2</v>
      </c>
      <c r="M17" s="32">
        <v>3.7142857142857144</v>
      </c>
      <c r="N17" s="32">
        <v>2.285714285714286</v>
      </c>
      <c r="O17" s="32">
        <v>3.1428571428571432</v>
      </c>
      <c r="P17" s="32">
        <v>4.5714285714285721</v>
      </c>
      <c r="Q17" s="32">
        <v>5.2857142857142856</v>
      </c>
      <c r="R17" s="32">
        <v>1.5714285714285712</v>
      </c>
      <c r="S17" s="32">
        <v>7.7142857142857153</v>
      </c>
      <c r="T17" s="32">
        <v>1</v>
      </c>
      <c r="U17" s="32">
        <v>0.99999999999999989</v>
      </c>
      <c r="V17" s="32">
        <v>2.4285714285714288</v>
      </c>
      <c r="W17" s="32">
        <v>28.714285714285712</v>
      </c>
      <c r="X17" s="33"/>
      <c r="Y17" s="33"/>
      <c r="Z17" s="34"/>
      <c r="AA17" s="34"/>
      <c r="AB17" s="34"/>
      <c r="AC17" s="34"/>
    </row>
    <row r="18" spans="1:30">
      <c r="A18" s="28">
        <v>625</v>
      </c>
      <c r="B18" s="35" t="s">
        <v>51</v>
      </c>
      <c r="C18" s="30">
        <v>42500</v>
      </c>
      <c r="D18" s="31">
        <v>625</v>
      </c>
      <c r="E18" s="32">
        <v>5646.4285714285706</v>
      </c>
      <c r="F18" s="32">
        <v>7710.7142857142862</v>
      </c>
      <c r="G18" s="32">
        <v>29142.857142857145</v>
      </c>
      <c r="H18" s="32">
        <v>364.28571428571433</v>
      </c>
      <c r="I18" s="32">
        <v>364.28571428571433</v>
      </c>
      <c r="J18" s="32">
        <v>789.28571428571433</v>
      </c>
      <c r="K18" s="32">
        <v>1214.2857142857144</v>
      </c>
      <c r="L18" s="160">
        <v>15.178571428571431</v>
      </c>
      <c r="M18" s="32">
        <v>1578.5714285714287</v>
      </c>
      <c r="N18" s="32">
        <v>971.42857142857156</v>
      </c>
      <c r="O18" s="32">
        <v>1335.7142857142858</v>
      </c>
      <c r="P18" s="32">
        <v>1942.8571428571431</v>
      </c>
      <c r="Q18" s="32">
        <v>2246.4285714285716</v>
      </c>
      <c r="R18" s="32">
        <v>667.85714285714278</v>
      </c>
      <c r="S18" s="32">
        <v>3278.5714285714294</v>
      </c>
      <c r="T18" s="32">
        <v>425.00000000000011</v>
      </c>
      <c r="U18" s="32">
        <v>424.99999999999994</v>
      </c>
      <c r="V18" s="32">
        <v>1032.1428571428573</v>
      </c>
      <c r="W18" s="32">
        <v>12203.571428571428</v>
      </c>
      <c r="X18" s="33"/>
      <c r="Y18" s="33"/>
      <c r="Z18" s="34"/>
      <c r="AA18" s="34"/>
      <c r="AB18" s="34"/>
      <c r="AC18" s="34"/>
      <c r="AD18" s="27">
        <v>-3.637978807091713E-12</v>
      </c>
    </row>
    <row r="19" spans="1:30">
      <c r="A19" s="28">
        <v>626</v>
      </c>
      <c r="B19" s="35" t="s">
        <v>52</v>
      </c>
      <c r="C19" s="30">
        <v>5400</v>
      </c>
      <c r="D19" s="31">
        <v>626</v>
      </c>
      <c r="E19" s="32">
        <v>717.42857142857133</v>
      </c>
      <c r="F19" s="32">
        <v>979.71428571428578</v>
      </c>
      <c r="G19" s="32">
        <v>3702.8571428571431</v>
      </c>
      <c r="H19" s="32">
        <v>46.285714285714285</v>
      </c>
      <c r="I19" s="32">
        <v>46.285714285714285</v>
      </c>
      <c r="J19" s="32">
        <v>100.28571428571429</v>
      </c>
      <c r="K19" s="32">
        <v>154.28571428571431</v>
      </c>
      <c r="L19" s="160">
        <v>1.9285714285714288</v>
      </c>
      <c r="M19" s="32">
        <v>200.57142857142858</v>
      </c>
      <c r="N19" s="32">
        <v>123.42857142857146</v>
      </c>
      <c r="O19" s="32">
        <v>169.71428571428572</v>
      </c>
      <c r="P19" s="32">
        <v>246.85714285714292</v>
      </c>
      <c r="Q19" s="32">
        <v>285.42857142857144</v>
      </c>
      <c r="R19" s="32">
        <v>84.857142857142847</v>
      </c>
      <c r="S19" s="32">
        <v>416.57142857142867</v>
      </c>
      <c r="T19" s="32">
        <v>54.000000000000007</v>
      </c>
      <c r="U19" s="32">
        <v>54</v>
      </c>
      <c r="V19" s="32">
        <v>131.14285714285717</v>
      </c>
      <c r="W19" s="32">
        <v>1550.5714285714284</v>
      </c>
      <c r="X19" s="33"/>
      <c r="Y19" s="33"/>
      <c r="Z19" s="34"/>
      <c r="AA19" s="34"/>
      <c r="AB19" s="34"/>
      <c r="AC19" s="34"/>
      <c r="AD19" s="27">
        <v>-4.5474735088646412E-13</v>
      </c>
    </row>
    <row r="20" spans="1:30">
      <c r="A20" s="28">
        <v>627</v>
      </c>
      <c r="B20" s="35" t="s">
        <v>53</v>
      </c>
      <c r="C20" s="30">
        <v>2500</v>
      </c>
      <c r="D20" s="31">
        <v>627</v>
      </c>
      <c r="E20" s="32">
        <v>332.14285714285711</v>
      </c>
      <c r="F20" s="32">
        <v>453.57142857142861</v>
      </c>
      <c r="G20" s="32">
        <v>1714.2857142857142</v>
      </c>
      <c r="H20" s="32">
        <v>21.428571428571431</v>
      </c>
      <c r="I20" s="32">
        <v>21.428571428571431</v>
      </c>
      <c r="J20" s="32">
        <v>46.428571428571431</v>
      </c>
      <c r="K20" s="32">
        <v>71.428571428571431</v>
      </c>
      <c r="L20" s="160">
        <v>0.89285714285714302</v>
      </c>
      <c r="M20" s="32">
        <v>92.857142857142861</v>
      </c>
      <c r="N20" s="32">
        <v>57.142857142857153</v>
      </c>
      <c r="O20" s="32">
        <v>78.571428571428569</v>
      </c>
      <c r="P20" s="32">
        <v>114.28571428571431</v>
      </c>
      <c r="Q20" s="32">
        <v>132.14285714285714</v>
      </c>
      <c r="R20" s="32">
        <v>39.285714285714285</v>
      </c>
      <c r="S20" s="32">
        <v>192.85714285714289</v>
      </c>
      <c r="T20" s="32">
        <v>25.000000000000004</v>
      </c>
      <c r="U20" s="32">
        <v>24.999999999999996</v>
      </c>
      <c r="V20" s="32">
        <v>60.714285714285722</v>
      </c>
      <c r="W20" s="32">
        <v>717.85714285714278</v>
      </c>
      <c r="X20" s="33"/>
      <c r="Y20" s="33"/>
      <c r="Z20" s="34"/>
      <c r="AA20" s="34"/>
      <c r="AB20" s="34"/>
      <c r="AC20" s="34"/>
      <c r="AD20" s="27">
        <v>2.2737367544323206E-13</v>
      </c>
    </row>
    <row r="21" spans="1:30">
      <c r="A21" s="28">
        <v>628</v>
      </c>
      <c r="B21" s="35" t="s">
        <v>54</v>
      </c>
      <c r="C21" s="30">
        <v>5600</v>
      </c>
      <c r="D21" s="31">
        <v>628</v>
      </c>
      <c r="E21" s="32">
        <v>743.99999999999989</v>
      </c>
      <c r="F21" s="32">
        <v>1016.0000000000001</v>
      </c>
      <c r="G21" s="32">
        <v>3840</v>
      </c>
      <c r="H21" s="32">
        <v>48</v>
      </c>
      <c r="I21" s="32">
        <v>48</v>
      </c>
      <c r="J21" s="32">
        <v>104</v>
      </c>
      <c r="K21" s="32">
        <v>160.00000000000003</v>
      </c>
      <c r="L21" s="160">
        <v>2</v>
      </c>
      <c r="M21" s="32">
        <v>208</v>
      </c>
      <c r="N21" s="32">
        <v>128.00000000000003</v>
      </c>
      <c r="O21" s="32">
        <v>176</v>
      </c>
      <c r="P21" s="32">
        <v>256.00000000000006</v>
      </c>
      <c r="Q21" s="32">
        <v>296</v>
      </c>
      <c r="R21" s="32">
        <v>88</v>
      </c>
      <c r="S21" s="32">
        <v>432.00000000000006</v>
      </c>
      <c r="T21" s="32">
        <v>56.000000000000007</v>
      </c>
      <c r="U21" s="32">
        <v>55.999999999999993</v>
      </c>
      <c r="V21" s="32">
        <v>136.00000000000003</v>
      </c>
      <c r="W21" s="32">
        <v>1607.9999999999998</v>
      </c>
      <c r="X21" s="33"/>
      <c r="Y21" s="33"/>
      <c r="Z21" s="34"/>
      <c r="AA21" s="34"/>
      <c r="AB21" s="34"/>
      <c r="AC21" s="34"/>
      <c r="AD21" s="27">
        <v>0</v>
      </c>
    </row>
    <row r="22" spans="1:30">
      <c r="A22" s="28">
        <v>631</v>
      </c>
      <c r="B22" s="35" t="s">
        <v>55</v>
      </c>
      <c r="C22" s="30">
        <v>0</v>
      </c>
      <c r="D22" s="31">
        <v>631</v>
      </c>
      <c r="E22" s="32">
        <v>0</v>
      </c>
      <c r="F22" s="32">
        <v>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160">
        <v>0</v>
      </c>
      <c r="M22" s="32">
        <v>0</v>
      </c>
      <c r="N22" s="32">
        <v>0</v>
      </c>
      <c r="O22" s="32">
        <v>0</v>
      </c>
      <c r="P22" s="32">
        <v>0</v>
      </c>
      <c r="Q22" s="32">
        <v>0</v>
      </c>
      <c r="R22" s="32">
        <v>0</v>
      </c>
      <c r="S22" s="32">
        <v>0</v>
      </c>
      <c r="T22" s="32">
        <v>0</v>
      </c>
      <c r="U22" s="32">
        <v>0</v>
      </c>
      <c r="V22" s="32">
        <v>0</v>
      </c>
      <c r="W22" s="32">
        <v>0</v>
      </c>
      <c r="X22" s="33"/>
      <c r="Y22" s="33"/>
      <c r="Z22" s="34"/>
      <c r="AA22" s="34"/>
      <c r="AB22" s="34"/>
      <c r="AC22" s="34"/>
      <c r="AD22" s="27">
        <v>0</v>
      </c>
    </row>
    <row r="23" spans="1:30">
      <c r="A23" s="28">
        <v>635</v>
      </c>
      <c r="B23" s="35" t="s">
        <v>56</v>
      </c>
      <c r="C23" s="30">
        <v>0</v>
      </c>
      <c r="D23" s="31">
        <v>635</v>
      </c>
      <c r="E23" s="32">
        <v>0</v>
      </c>
      <c r="F23" s="32">
        <v>0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160">
        <v>0</v>
      </c>
      <c r="M23" s="32">
        <v>0</v>
      </c>
      <c r="N23" s="32">
        <v>0</v>
      </c>
      <c r="O23" s="32">
        <v>0</v>
      </c>
      <c r="P23" s="32">
        <v>0</v>
      </c>
      <c r="Q23" s="32">
        <v>0</v>
      </c>
      <c r="R23" s="32">
        <v>0</v>
      </c>
      <c r="S23" s="32">
        <v>0</v>
      </c>
      <c r="T23" s="32">
        <v>0</v>
      </c>
      <c r="U23" s="32">
        <v>0</v>
      </c>
      <c r="V23" s="32">
        <v>0</v>
      </c>
      <c r="W23" s="32">
        <v>0</v>
      </c>
      <c r="X23" s="33"/>
      <c r="Y23" s="33"/>
      <c r="Z23" s="34"/>
      <c r="AA23" s="34"/>
      <c r="AB23" s="34"/>
      <c r="AC23" s="34"/>
      <c r="AD23" s="27">
        <v>0</v>
      </c>
    </row>
    <row r="24" spans="1:30">
      <c r="A24" s="28">
        <v>641</v>
      </c>
      <c r="B24" s="35" t="s">
        <v>57</v>
      </c>
      <c r="C24" s="30">
        <v>416994.57142857142</v>
      </c>
      <c r="D24" s="31">
        <v>641</v>
      </c>
      <c r="E24" s="32">
        <v>62438</v>
      </c>
      <c r="F24" s="32">
        <v>70328</v>
      </c>
      <c r="G24" s="32">
        <v>284228.57142857142</v>
      </c>
      <c r="H24" s="32">
        <v>3085</v>
      </c>
      <c r="I24" s="32">
        <v>3085</v>
      </c>
      <c r="J24" s="32">
        <v>6593</v>
      </c>
      <c r="K24" s="32">
        <v>10810</v>
      </c>
      <c r="L24" s="160">
        <v>2689</v>
      </c>
      <c r="M24" s="32">
        <v>13131</v>
      </c>
      <c r="N24" s="32">
        <v>7481</v>
      </c>
      <c r="O24" s="32">
        <v>11002</v>
      </c>
      <c r="P24" s="32">
        <v>17078</v>
      </c>
      <c r="Q24" s="32">
        <v>5583</v>
      </c>
      <c r="R24" s="32">
        <v>14362</v>
      </c>
      <c r="S24" s="32">
        <v>25800</v>
      </c>
      <c r="T24" s="32">
        <v>3237</v>
      </c>
      <c r="U24" s="32">
        <v>3264</v>
      </c>
      <c r="V24" s="32">
        <v>9157</v>
      </c>
      <c r="W24" s="32">
        <v>145377</v>
      </c>
      <c r="X24" s="33"/>
      <c r="Y24" s="33"/>
      <c r="Z24" s="34"/>
      <c r="AA24" s="34"/>
      <c r="AB24" s="34"/>
      <c r="AC24" s="34"/>
      <c r="AD24" s="27">
        <v>0</v>
      </c>
    </row>
    <row r="25" spans="1:30">
      <c r="A25" s="28">
        <v>645</v>
      </c>
      <c r="B25" s="35" t="s">
        <v>58</v>
      </c>
      <c r="C25" s="30">
        <v>0</v>
      </c>
      <c r="D25" s="31">
        <v>645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160">
        <v>0</v>
      </c>
      <c r="M25" s="32">
        <v>0</v>
      </c>
      <c r="N25" s="32">
        <v>0</v>
      </c>
      <c r="O25" s="32">
        <v>0</v>
      </c>
      <c r="P25" s="32">
        <v>0</v>
      </c>
      <c r="Q25" s="32">
        <v>0</v>
      </c>
      <c r="R25" s="32">
        <v>0</v>
      </c>
      <c r="S25" s="32">
        <v>0</v>
      </c>
      <c r="T25" s="32">
        <v>0</v>
      </c>
      <c r="U25" s="32">
        <v>0</v>
      </c>
      <c r="V25" s="32">
        <v>0</v>
      </c>
      <c r="W25" s="32">
        <v>0</v>
      </c>
      <c r="X25" s="33"/>
      <c r="Y25" s="33"/>
      <c r="Z25" s="34"/>
      <c r="AA25" s="34"/>
      <c r="AB25" s="34"/>
      <c r="AC25" s="34"/>
      <c r="AD25" s="27">
        <v>0</v>
      </c>
    </row>
    <row r="26" spans="1:30">
      <c r="A26" s="28">
        <v>650</v>
      </c>
      <c r="B26" s="35" t="s">
        <v>59</v>
      </c>
      <c r="C26" s="30">
        <v>0</v>
      </c>
      <c r="D26" s="31">
        <v>650</v>
      </c>
      <c r="E26" s="32">
        <v>0</v>
      </c>
      <c r="F26" s="32">
        <v>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160">
        <v>0</v>
      </c>
      <c r="M26" s="32">
        <v>0</v>
      </c>
      <c r="N26" s="32">
        <v>0</v>
      </c>
      <c r="O26" s="32">
        <v>0</v>
      </c>
      <c r="P26" s="32">
        <v>0</v>
      </c>
      <c r="Q26" s="32">
        <v>0</v>
      </c>
      <c r="R26" s="32">
        <v>0</v>
      </c>
      <c r="S26" s="32">
        <v>0</v>
      </c>
      <c r="T26" s="32">
        <v>0</v>
      </c>
      <c r="U26" s="32">
        <v>0</v>
      </c>
      <c r="V26" s="32">
        <v>0</v>
      </c>
      <c r="W26" s="32">
        <v>0</v>
      </c>
      <c r="X26" s="33"/>
      <c r="Y26" s="33"/>
      <c r="Z26" s="34"/>
      <c r="AA26" s="34"/>
      <c r="AB26" s="34"/>
      <c r="AC26" s="34"/>
      <c r="AD26" s="27">
        <v>0</v>
      </c>
    </row>
    <row r="27" spans="1:30">
      <c r="A27" s="28">
        <v>661</v>
      </c>
      <c r="B27" s="35" t="s">
        <v>60</v>
      </c>
      <c r="C27" s="30">
        <v>0</v>
      </c>
      <c r="D27" s="31">
        <v>661</v>
      </c>
      <c r="E27" s="32">
        <v>0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160">
        <v>0</v>
      </c>
      <c r="M27" s="32">
        <v>0</v>
      </c>
      <c r="N27" s="32">
        <v>0</v>
      </c>
      <c r="O27" s="32">
        <v>0</v>
      </c>
      <c r="P27" s="32">
        <v>0</v>
      </c>
      <c r="Q27" s="32">
        <v>0</v>
      </c>
      <c r="R27" s="32">
        <v>0</v>
      </c>
      <c r="S27" s="32">
        <v>0</v>
      </c>
      <c r="T27" s="32">
        <v>0</v>
      </c>
      <c r="U27" s="32">
        <v>0</v>
      </c>
      <c r="V27" s="32">
        <v>0</v>
      </c>
      <c r="W27" s="32">
        <v>0</v>
      </c>
      <c r="X27" s="33"/>
      <c r="Y27" s="33"/>
      <c r="Z27" s="34"/>
      <c r="AA27" s="34"/>
      <c r="AB27" s="34"/>
      <c r="AC27" s="34"/>
      <c r="AD27" s="27">
        <v>0</v>
      </c>
    </row>
    <row r="28" spans="1:30">
      <c r="A28" s="28">
        <v>666</v>
      </c>
      <c r="B28" s="35" t="s">
        <v>61</v>
      </c>
      <c r="C28" s="30">
        <v>50</v>
      </c>
      <c r="D28" s="31">
        <v>666</v>
      </c>
      <c r="E28" s="32">
        <v>6.6428571428571423</v>
      </c>
      <c r="F28" s="32">
        <v>9.0714285714285712</v>
      </c>
      <c r="G28" s="32">
        <v>34.285714285714285</v>
      </c>
      <c r="H28" s="32">
        <v>0.4285714285714286</v>
      </c>
      <c r="I28" s="32">
        <v>0.4285714285714286</v>
      </c>
      <c r="J28" s="32">
        <v>0.9285714285714286</v>
      </c>
      <c r="K28" s="32">
        <v>1.4285714285714286</v>
      </c>
      <c r="L28" s="160">
        <v>2</v>
      </c>
      <c r="M28" s="32">
        <v>1.8571428571428572</v>
      </c>
      <c r="N28" s="32">
        <v>1.142857142857143</v>
      </c>
      <c r="O28" s="32">
        <v>1.5714285714285716</v>
      </c>
      <c r="P28" s="32">
        <v>2.285714285714286</v>
      </c>
      <c r="Q28" s="32">
        <v>2.6428571428571428</v>
      </c>
      <c r="R28" s="32">
        <v>0.78571428571428559</v>
      </c>
      <c r="S28" s="32">
        <v>3.8571428571428577</v>
      </c>
      <c r="T28" s="32">
        <v>0.5</v>
      </c>
      <c r="U28" s="32">
        <v>0.49999999999999994</v>
      </c>
      <c r="V28" s="32">
        <v>1.2142857142857144</v>
      </c>
      <c r="W28" s="32">
        <v>14.357142857142856</v>
      </c>
      <c r="X28" s="33"/>
      <c r="Y28" s="33"/>
      <c r="Z28" s="34"/>
      <c r="AA28" s="34"/>
      <c r="AB28" s="34"/>
      <c r="AC28" s="34"/>
      <c r="AD28" s="27">
        <v>7.1054273576010019E-15</v>
      </c>
    </row>
    <row r="29" spans="1:30" ht="15" thickBot="1">
      <c r="A29" s="28">
        <v>678</v>
      </c>
      <c r="B29" s="35" t="s">
        <v>62</v>
      </c>
      <c r="C29" s="30"/>
      <c r="D29" s="36">
        <v>678</v>
      </c>
      <c r="E29" s="32"/>
      <c r="F29" s="32"/>
      <c r="G29" s="32"/>
      <c r="H29" s="32"/>
      <c r="I29" s="32"/>
      <c r="J29" s="32"/>
      <c r="K29" s="32"/>
      <c r="L29" s="160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3"/>
      <c r="Y29" s="33"/>
      <c r="Z29" s="34"/>
      <c r="AA29" s="34"/>
      <c r="AB29" s="34"/>
      <c r="AC29" s="34"/>
    </row>
    <row r="30" spans="1:30" ht="15" thickBot="1">
      <c r="A30" s="28">
        <v>86</v>
      </c>
      <c r="B30" s="37" t="s">
        <v>63</v>
      </c>
      <c r="C30" s="38">
        <v>0</v>
      </c>
      <c r="D30" s="39"/>
      <c r="E30" s="38">
        <v>0</v>
      </c>
      <c r="F30" s="38">
        <v>0</v>
      </c>
      <c r="G30" s="38">
        <v>0</v>
      </c>
      <c r="H30" s="38">
        <v>0</v>
      </c>
      <c r="I30" s="38">
        <v>0</v>
      </c>
      <c r="J30" s="40">
        <v>0</v>
      </c>
      <c r="K30" s="40">
        <v>0</v>
      </c>
      <c r="L30" s="40">
        <v>0</v>
      </c>
      <c r="M30" s="40">
        <v>0</v>
      </c>
      <c r="N30" s="40">
        <v>0</v>
      </c>
      <c r="O30" s="40">
        <v>0</v>
      </c>
      <c r="P30" s="40">
        <v>0</v>
      </c>
      <c r="Q30" s="40">
        <v>0</v>
      </c>
      <c r="R30" s="40">
        <v>0</v>
      </c>
      <c r="S30" s="40">
        <v>0</v>
      </c>
      <c r="T30" s="40">
        <v>0</v>
      </c>
      <c r="U30" s="40">
        <v>0</v>
      </c>
      <c r="V30" s="40">
        <v>0</v>
      </c>
      <c r="W30" s="40">
        <v>0</v>
      </c>
      <c r="X30" s="41"/>
      <c r="Y30" s="41"/>
      <c r="Z30" s="38"/>
      <c r="AA30" s="38"/>
      <c r="AB30" s="38"/>
      <c r="AC30" s="38"/>
      <c r="AD30" s="27">
        <v>0</v>
      </c>
    </row>
    <row r="31" spans="1:30" s="46" customFormat="1" ht="15" thickBot="1">
      <c r="A31" s="28"/>
      <c r="B31" s="42"/>
      <c r="C31" s="43"/>
      <c r="D31" s="43"/>
      <c r="E31" s="43"/>
      <c r="F31" s="43"/>
      <c r="G31" s="43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5"/>
      <c r="Y31" s="45"/>
      <c r="Z31" s="43"/>
      <c r="AA31" s="44"/>
      <c r="AB31" s="44"/>
      <c r="AC31" s="44"/>
    </row>
    <row r="32" spans="1:30" ht="15" thickBot="1">
      <c r="A32" s="28"/>
      <c r="B32" s="47" t="s">
        <v>64</v>
      </c>
      <c r="C32" s="48">
        <v>570091.57142857136</v>
      </c>
      <c r="D32" s="48"/>
      <c r="E32" s="48">
        <v>82778.03</v>
      </c>
      <c r="F32" s="48">
        <v>98104.170000000013</v>
      </c>
      <c r="G32" s="48">
        <v>389209.37142857147</v>
      </c>
      <c r="H32" s="49">
        <v>4397.26</v>
      </c>
      <c r="I32" s="49">
        <v>4397.26</v>
      </c>
      <c r="J32" s="49">
        <v>9436.23</v>
      </c>
      <c r="K32" s="49">
        <v>15184.199999999999</v>
      </c>
      <c r="L32" s="49">
        <v>2743.6775000000002</v>
      </c>
      <c r="M32" s="49">
        <v>18817.46</v>
      </c>
      <c r="N32" s="49">
        <v>10980.36</v>
      </c>
      <c r="O32" s="49">
        <v>15813.62</v>
      </c>
      <c r="P32" s="49">
        <v>24076.720000000001</v>
      </c>
      <c r="Q32" s="49">
        <v>13675.269999999999</v>
      </c>
      <c r="R32" s="49">
        <v>16767.809999999998</v>
      </c>
      <c r="S32" s="49">
        <v>37610.340000000004</v>
      </c>
      <c r="T32" s="49">
        <v>4767.97</v>
      </c>
      <c r="U32" s="49">
        <v>4794.9699999999993</v>
      </c>
      <c r="V32" s="49">
        <v>12875.070000000002</v>
      </c>
      <c r="W32" s="49">
        <v>189337.71</v>
      </c>
      <c r="X32" s="50">
        <v>0</v>
      </c>
      <c r="Y32" s="50">
        <v>0</v>
      </c>
      <c r="Z32" s="48">
        <v>0</v>
      </c>
      <c r="AA32" s="48">
        <v>0</v>
      </c>
      <c r="AB32" s="48">
        <v>0</v>
      </c>
      <c r="AC32" s="48">
        <v>0</v>
      </c>
      <c r="AD32" s="27">
        <v>-1.7462298274040222E-10</v>
      </c>
    </row>
    <row r="33" spans="1:30" s="52" customFormat="1" ht="13">
      <c r="A33" s="51"/>
      <c r="B33" s="52" t="s">
        <v>65</v>
      </c>
      <c r="C33" s="53">
        <v>0</v>
      </c>
      <c r="D33" s="53"/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3"/>
      <c r="X33" s="54">
        <v>0</v>
      </c>
      <c r="Y33" s="54"/>
      <c r="Z33" s="55">
        <v>0</v>
      </c>
      <c r="AA33" s="53"/>
      <c r="AB33" s="53"/>
      <c r="AC33" s="53"/>
      <c r="AD33" s="52">
        <v>0</v>
      </c>
    </row>
    <row r="34" spans="1:30" s="52" customFormat="1" ht="13.5" thickBot="1">
      <c r="A34" s="51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4"/>
      <c r="AA34" s="53"/>
      <c r="AB34" s="53"/>
      <c r="AC34" s="53"/>
    </row>
    <row r="35" spans="1:30" s="19" customFormat="1" ht="15" thickBot="1">
      <c r="A35" s="56"/>
      <c r="B35" s="57" t="s">
        <v>66</v>
      </c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9"/>
      <c r="AA35" s="60"/>
      <c r="AB35" s="61"/>
      <c r="AC35" s="61"/>
    </row>
    <row r="36" spans="1:30">
      <c r="B36" s="63" t="s">
        <v>67</v>
      </c>
      <c r="C36" s="64">
        <v>213371.69</v>
      </c>
      <c r="D36" s="64"/>
      <c r="E36" s="64">
        <v>20000</v>
      </c>
      <c r="F36" s="64">
        <v>85217</v>
      </c>
      <c r="G36" s="64">
        <v>9356</v>
      </c>
      <c r="H36" s="65"/>
      <c r="I36" s="65">
        <v>1000</v>
      </c>
      <c r="J36" s="65"/>
      <c r="K36" s="65"/>
      <c r="L36" s="65"/>
      <c r="M36" s="65">
        <v>1000</v>
      </c>
      <c r="N36" s="65">
        <v>3056</v>
      </c>
      <c r="O36" s="65"/>
      <c r="P36" s="65"/>
      <c r="Q36" s="65"/>
      <c r="R36" s="65"/>
      <c r="S36" s="65"/>
      <c r="T36" s="65">
        <v>800</v>
      </c>
      <c r="U36" s="65"/>
      <c r="V36" s="65"/>
      <c r="W36" s="65">
        <v>3000</v>
      </c>
      <c r="X36" s="66">
        <v>500</v>
      </c>
      <c r="Y36" s="66">
        <v>93599</v>
      </c>
      <c r="Z36" s="64">
        <v>5200</v>
      </c>
      <c r="AA36" s="67">
        <v>5200</v>
      </c>
      <c r="AB36" s="64"/>
      <c r="AC36" s="64"/>
      <c r="AD36" s="27">
        <v>-0.30999999999767169</v>
      </c>
    </row>
    <row r="37" spans="1:30">
      <c r="B37" s="63" t="s">
        <v>68</v>
      </c>
      <c r="C37" s="64">
        <v>17860</v>
      </c>
      <c r="D37" s="64"/>
      <c r="E37" s="64"/>
      <c r="F37" s="64"/>
      <c r="G37" s="64">
        <v>17860</v>
      </c>
      <c r="H37" s="65"/>
      <c r="I37" s="65"/>
      <c r="J37" s="65"/>
      <c r="K37" s="65"/>
      <c r="L37" s="65"/>
      <c r="M37" s="65"/>
      <c r="N37" s="65"/>
      <c r="O37" s="65">
        <v>17860</v>
      </c>
      <c r="P37" s="65"/>
      <c r="Q37" s="65"/>
      <c r="R37" s="65"/>
      <c r="S37" s="65"/>
      <c r="T37" s="65"/>
      <c r="U37" s="65"/>
      <c r="V37" s="65"/>
      <c r="W37" s="65"/>
      <c r="X37" s="66"/>
      <c r="Y37" s="66"/>
      <c r="Z37" s="64"/>
      <c r="AA37" s="64"/>
      <c r="AB37" s="64"/>
      <c r="AC37" s="64"/>
      <c r="AD37" s="27">
        <v>0</v>
      </c>
    </row>
    <row r="38" spans="1:30">
      <c r="B38" s="63" t="s">
        <v>69</v>
      </c>
      <c r="C38" s="64">
        <v>502026.55</v>
      </c>
      <c r="D38" s="64"/>
      <c r="E38" s="64"/>
      <c r="F38" s="64">
        <v>5021.2</v>
      </c>
      <c r="G38" s="64">
        <v>476997.35</v>
      </c>
      <c r="H38" s="65">
        <v>24393.600000000002</v>
      </c>
      <c r="I38" s="65">
        <v>15250</v>
      </c>
      <c r="J38" s="65">
        <v>19000</v>
      </c>
      <c r="K38" s="65">
        <v>108656.25</v>
      </c>
      <c r="L38" s="65"/>
      <c r="M38" s="65">
        <v>65075</v>
      </c>
      <c r="N38" s="65">
        <v>21250</v>
      </c>
      <c r="O38" s="65"/>
      <c r="P38" s="65">
        <v>17550</v>
      </c>
      <c r="Q38" s="65">
        <v>27000</v>
      </c>
      <c r="R38" s="65">
        <v>16900</v>
      </c>
      <c r="S38" s="65">
        <v>46312.5</v>
      </c>
      <c r="T38" s="65">
        <v>4500</v>
      </c>
      <c r="U38" s="65">
        <v>66310</v>
      </c>
      <c r="V38" s="65">
        <v>15900</v>
      </c>
      <c r="W38" s="65">
        <v>13000</v>
      </c>
      <c r="X38" s="66">
        <v>15900</v>
      </c>
      <c r="Y38" s="66">
        <v>20008</v>
      </c>
      <c r="Z38" s="64">
        <v>0</v>
      </c>
      <c r="AA38" s="64"/>
      <c r="AB38" s="64"/>
      <c r="AC38" s="64"/>
      <c r="AD38" s="27">
        <v>0</v>
      </c>
    </row>
    <row r="39" spans="1:30">
      <c r="B39" s="63" t="s">
        <v>70</v>
      </c>
      <c r="C39" s="64">
        <v>50000</v>
      </c>
      <c r="D39" s="64"/>
      <c r="E39" s="64"/>
      <c r="F39" s="64"/>
      <c r="G39" s="64">
        <v>0</v>
      </c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6"/>
      <c r="Y39" s="66">
        <v>50000</v>
      </c>
      <c r="Z39" s="64"/>
      <c r="AA39" s="64"/>
      <c r="AB39" s="64"/>
      <c r="AC39" s="64"/>
      <c r="AD39" s="27">
        <v>0</v>
      </c>
    </row>
    <row r="40" spans="1:30" s="19" customFormat="1">
      <c r="A40" s="56"/>
      <c r="B40" s="68" t="s">
        <v>71</v>
      </c>
      <c r="C40" s="69">
        <v>783258.24</v>
      </c>
      <c r="D40" s="69"/>
      <c r="E40" s="69">
        <v>20000</v>
      </c>
      <c r="F40" s="69">
        <v>90238.2</v>
      </c>
      <c r="G40" s="69">
        <v>504213.35</v>
      </c>
      <c r="H40" s="70">
        <v>24393.600000000002</v>
      </c>
      <c r="I40" s="70">
        <v>16250</v>
      </c>
      <c r="J40" s="70">
        <v>19000</v>
      </c>
      <c r="K40" s="70">
        <v>108656.25</v>
      </c>
      <c r="L40" s="70"/>
      <c r="M40" s="70">
        <v>66075</v>
      </c>
      <c r="N40" s="70">
        <v>24306</v>
      </c>
      <c r="O40" s="70">
        <v>17860</v>
      </c>
      <c r="P40" s="70">
        <v>17550</v>
      </c>
      <c r="Q40" s="70">
        <v>27000</v>
      </c>
      <c r="R40" s="70">
        <v>16900</v>
      </c>
      <c r="S40" s="70">
        <v>46312.5</v>
      </c>
      <c r="T40" s="70">
        <v>5300</v>
      </c>
      <c r="U40" s="70">
        <v>66310</v>
      </c>
      <c r="V40" s="70">
        <v>15900</v>
      </c>
      <c r="W40" s="70">
        <v>16000</v>
      </c>
      <c r="X40" s="70">
        <v>16400</v>
      </c>
      <c r="Y40" s="70">
        <v>163607</v>
      </c>
      <c r="Z40" s="69">
        <v>5200</v>
      </c>
      <c r="AA40" s="69">
        <v>5200</v>
      </c>
      <c r="AB40" s="69"/>
      <c r="AC40" s="69"/>
      <c r="AD40" s="27">
        <v>-0.30999999993946403</v>
      </c>
    </row>
    <row r="41" spans="1:30">
      <c r="B41" s="63" t="s">
        <v>72</v>
      </c>
      <c r="C41" s="64">
        <v>559853</v>
      </c>
      <c r="D41" s="64"/>
      <c r="E41" s="64">
        <v>77298</v>
      </c>
      <c r="F41" s="64">
        <v>90328</v>
      </c>
      <c r="G41" s="64">
        <v>-121281.1</v>
      </c>
      <c r="H41" s="65">
        <v>-19996.340000000004</v>
      </c>
      <c r="I41" s="65">
        <v>-11852.74</v>
      </c>
      <c r="J41" s="65">
        <v>-9563.77</v>
      </c>
      <c r="K41" s="65">
        <v>-93472.05</v>
      </c>
      <c r="L41" s="65"/>
      <c r="M41" s="65">
        <v>-47257.54</v>
      </c>
      <c r="N41" s="65">
        <v>-13325.64</v>
      </c>
      <c r="O41" s="65">
        <v>-2046.3799999999992</v>
      </c>
      <c r="P41" s="65">
        <v>6526.7200000000012</v>
      </c>
      <c r="Q41" s="65">
        <v>-13324.730000000001</v>
      </c>
      <c r="R41" s="65">
        <v>-132.19000000000233</v>
      </c>
      <c r="S41" s="65">
        <v>-8702.1599999999962</v>
      </c>
      <c r="T41" s="65">
        <v>-532.02999999999975</v>
      </c>
      <c r="U41" s="65">
        <v>-61515.03</v>
      </c>
      <c r="V41" s="65">
        <v>-3024.9299999999985</v>
      </c>
      <c r="W41" s="65">
        <v>173337.71</v>
      </c>
      <c r="X41" s="66">
        <v>-16400</v>
      </c>
      <c r="Y41" s="66">
        <v>160000</v>
      </c>
      <c r="Z41" s="64">
        <v>0</v>
      </c>
      <c r="AA41" s="64"/>
      <c r="AB41" s="64"/>
      <c r="AC41" s="64"/>
      <c r="AD41" s="27">
        <v>353508.1</v>
      </c>
    </row>
    <row r="42" spans="1:30">
      <c r="B42" s="63" t="s">
        <v>73</v>
      </c>
      <c r="C42" s="64">
        <v>3500</v>
      </c>
      <c r="D42" s="64"/>
      <c r="E42" s="64">
        <v>3500</v>
      </c>
      <c r="F42" s="64"/>
      <c r="G42" s="64">
        <v>0</v>
      </c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6"/>
      <c r="Y42" s="66"/>
      <c r="Z42" s="64"/>
      <c r="AA42" s="64"/>
      <c r="AB42" s="64"/>
      <c r="AC42" s="64"/>
      <c r="AD42" s="27">
        <v>0</v>
      </c>
    </row>
    <row r="43" spans="1:30">
      <c r="B43" s="63" t="s">
        <v>70</v>
      </c>
      <c r="C43" s="64">
        <v>90000</v>
      </c>
      <c r="D43" s="64"/>
      <c r="E43" s="64"/>
      <c r="F43" s="64"/>
      <c r="G43" s="64">
        <v>0</v>
      </c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6"/>
      <c r="Y43" s="66">
        <v>90000</v>
      </c>
      <c r="Z43" s="64"/>
      <c r="AA43" s="64"/>
      <c r="AB43" s="64"/>
      <c r="AC43" s="64"/>
      <c r="AD43" s="27">
        <v>0</v>
      </c>
    </row>
    <row r="44" spans="1:30" s="19" customFormat="1">
      <c r="A44" s="56"/>
      <c r="B44" s="68" t="s">
        <v>74</v>
      </c>
      <c r="C44" s="69">
        <v>653353</v>
      </c>
      <c r="D44" s="69"/>
      <c r="E44" s="69">
        <v>80798</v>
      </c>
      <c r="F44" s="69">
        <v>90328</v>
      </c>
      <c r="G44" s="69">
        <v>-121281.1</v>
      </c>
      <c r="H44" s="70">
        <v>-19996.340000000004</v>
      </c>
      <c r="I44" s="70">
        <v>-11852.74</v>
      </c>
      <c r="J44" s="70">
        <v>-9563.77</v>
      </c>
      <c r="K44" s="70">
        <v>-93472.05</v>
      </c>
      <c r="L44" s="70"/>
      <c r="M44" s="70">
        <v>-47257.54</v>
      </c>
      <c r="N44" s="70">
        <v>-13325.64</v>
      </c>
      <c r="O44" s="70">
        <v>-2046.3799999999992</v>
      </c>
      <c r="P44" s="70">
        <v>6526.7200000000012</v>
      </c>
      <c r="Q44" s="70">
        <v>-13324.730000000001</v>
      </c>
      <c r="R44" s="70">
        <v>-132.19000000000233</v>
      </c>
      <c r="S44" s="70">
        <v>-8702.1599999999962</v>
      </c>
      <c r="T44" s="70">
        <v>-532.02999999999975</v>
      </c>
      <c r="U44" s="70">
        <v>-61515.03</v>
      </c>
      <c r="V44" s="70">
        <v>-3024.9299999999985</v>
      </c>
      <c r="W44" s="70">
        <v>173337.71</v>
      </c>
      <c r="X44" s="71">
        <v>-16400</v>
      </c>
      <c r="Y44" s="71">
        <v>250000</v>
      </c>
      <c r="Z44" s="69">
        <v>0</v>
      </c>
      <c r="AA44" s="69">
        <v>0</v>
      </c>
      <c r="AB44" s="69"/>
      <c r="AC44" s="69"/>
      <c r="AD44" s="27">
        <v>353508.1</v>
      </c>
    </row>
    <row r="45" spans="1:30" ht="15" thickBot="1">
      <c r="A45" s="62" t="s">
        <v>75</v>
      </c>
      <c r="B45" s="63" t="s">
        <v>76</v>
      </c>
      <c r="C45" s="64">
        <v>0</v>
      </c>
      <c r="D45" s="64"/>
      <c r="E45" s="64">
        <v>0</v>
      </c>
      <c r="F45" s="64">
        <v>0</v>
      </c>
      <c r="G45" s="64">
        <v>0</v>
      </c>
      <c r="H45" s="65">
        <v>0</v>
      </c>
      <c r="I45" s="65"/>
      <c r="J45" s="65">
        <v>0</v>
      </c>
      <c r="K45" s="65">
        <v>0</v>
      </c>
      <c r="L45" s="65"/>
      <c r="M45" s="65">
        <v>0</v>
      </c>
      <c r="N45" s="65">
        <v>0</v>
      </c>
      <c r="O45" s="65">
        <v>0</v>
      </c>
      <c r="P45" s="65">
        <v>0</v>
      </c>
      <c r="Q45" s="65">
        <v>0</v>
      </c>
      <c r="R45" s="65">
        <v>0</v>
      </c>
      <c r="S45" s="65">
        <v>0</v>
      </c>
      <c r="T45" s="65">
        <v>0</v>
      </c>
      <c r="U45" s="65">
        <v>0</v>
      </c>
      <c r="V45" s="65">
        <v>0</v>
      </c>
      <c r="W45" s="65">
        <v>0</v>
      </c>
      <c r="X45" s="66">
        <v>0</v>
      </c>
      <c r="Y45" s="66">
        <v>20000</v>
      </c>
      <c r="Z45" s="64">
        <v>0</v>
      </c>
      <c r="AA45" s="72"/>
      <c r="AB45" s="64"/>
      <c r="AC45" s="64"/>
      <c r="AD45" s="27">
        <v>-20000</v>
      </c>
    </row>
    <row r="46" spans="1:30" s="19" customFormat="1" ht="15" thickBot="1">
      <c r="A46" s="56"/>
      <c r="B46" s="73" t="s">
        <v>77</v>
      </c>
      <c r="C46" s="74">
        <v>1436611.24</v>
      </c>
      <c r="D46" s="74"/>
      <c r="E46" s="74">
        <v>100798</v>
      </c>
      <c r="F46" s="74">
        <v>180566.2</v>
      </c>
      <c r="G46" s="74">
        <v>382932.25</v>
      </c>
      <c r="H46" s="75">
        <v>4397.2599999999984</v>
      </c>
      <c r="I46" s="75">
        <v>4397.26</v>
      </c>
      <c r="J46" s="75">
        <v>9436.23</v>
      </c>
      <c r="K46" s="75">
        <v>15184.199999999997</v>
      </c>
      <c r="L46" s="75"/>
      <c r="M46" s="75">
        <v>18817.46</v>
      </c>
      <c r="N46" s="75">
        <v>10980.36</v>
      </c>
      <c r="O46" s="75">
        <v>15813.62</v>
      </c>
      <c r="P46" s="75">
        <v>24076.720000000001</v>
      </c>
      <c r="Q46" s="75">
        <v>13675.269999999999</v>
      </c>
      <c r="R46" s="75">
        <v>16767.809999999998</v>
      </c>
      <c r="S46" s="75">
        <v>37610.340000000004</v>
      </c>
      <c r="T46" s="75">
        <v>4767.97</v>
      </c>
      <c r="U46" s="75">
        <v>4794.9700000000012</v>
      </c>
      <c r="V46" s="75">
        <v>12875.070000000002</v>
      </c>
      <c r="W46" s="75">
        <v>189337.71</v>
      </c>
      <c r="X46" s="76">
        <v>0</v>
      </c>
      <c r="Y46" s="76">
        <v>433607</v>
      </c>
      <c r="Z46" s="74">
        <v>5200</v>
      </c>
      <c r="AA46" s="74">
        <v>5200</v>
      </c>
      <c r="AB46" s="74">
        <v>0</v>
      </c>
      <c r="AC46" s="74">
        <v>0</v>
      </c>
      <c r="AD46" s="27">
        <v>333507.79000000004</v>
      </c>
    </row>
    <row r="47" spans="1:30" s="52" customFormat="1" ht="13">
      <c r="A47" s="51"/>
      <c r="B47" s="52" t="s">
        <v>65</v>
      </c>
      <c r="C47" s="52">
        <v>866519.66857142863</v>
      </c>
      <c r="E47" s="52">
        <v>18019.97</v>
      </c>
      <c r="F47" s="52">
        <v>82462.03</v>
      </c>
      <c r="G47" s="52">
        <v>-6277.1214285714668</v>
      </c>
      <c r="H47" s="52">
        <v>0</v>
      </c>
      <c r="I47" s="52">
        <v>0</v>
      </c>
      <c r="J47" s="52">
        <v>0</v>
      </c>
      <c r="K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0</v>
      </c>
      <c r="W47" s="52">
        <v>0</v>
      </c>
      <c r="X47" s="52">
        <v>0</v>
      </c>
      <c r="Z47" s="52">
        <v>5200</v>
      </c>
      <c r="AA47" s="52">
        <v>5200</v>
      </c>
      <c r="AB47" s="52">
        <v>0</v>
      </c>
      <c r="AC47" s="52">
        <v>0</v>
      </c>
      <c r="AD47" s="77">
        <v>767114.79</v>
      </c>
    </row>
    <row r="48" spans="1:30" s="79" customFormat="1">
      <c r="A48" s="78"/>
      <c r="B48" s="79" t="s">
        <v>78</v>
      </c>
      <c r="C48" s="79">
        <v>1.1460492186593583</v>
      </c>
      <c r="E48" s="80">
        <v>0.97608024737964894</v>
      </c>
      <c r="F48" s="80">
        <v>0.92073558137233091</v>
      </c>
      <c r="G48" s="79">
        <v>-0.31160888946441456</v>
      </c>
      <c r="H48" s="79">
        <v>-4.5474545512432751</v>
      </c>
      <c r="I48" s="79">
        <v>-2.6954830962917815</v>
      </c>
      <c r="J48" s="79">
        <v>-1.0135159910260771</v>
      </c>
      <c r="K48" s="79">
        <v>-6.1558758446279693</v>
      </c>
      <c r="M48" s="79">
        <v>-2.5113665712588205</v>
      </c>
      <c r="N48" s="79">
        <v>-1.213588625509546</v>
      </c>
      <c r="O48" s="79">
        <v>-0.12940617012423461</v>
      </c>
      <c r="P48" s="79">
        <v>0.27108011390255821</v>
      </c>
      <c r="Q48" s="79">
        <v>-0.97436686807646233</v>
      </c>
      <c r="R48" s="79">
        <v>-7.8835578408869341E-3</v>
      </c>
      <c r="S48" s="79">
        <v>-0.23137679691276375</v>
      </c>
      <c r="T48" s="79">
        <v>-0.11158417523600185</v>
      </c>
      <c r="U48" s="79">
        <v>-12.829075051564454</v>
      </c>
      <c r="V48" s="79">
        <v>-0.23494474204800425</v>
      </c>
      <c r="W48" s="79">
        <v>0.91549491118277493</v>
      </c>
      <c r="X48" s="79" t="e">
        <v>#DIV/0!</v>
      </c>
      <c r="Y48" s="79" t="e">
        <v>#DIV/0!</v>
      </c>
      <c r="Z48" s="79" t="e">
        <v>#DIV/0!</v>
      </c>
      <c r="AA48" s="79" t="e">
        <v>#DIV/0!</v>
      </c>
    </row>
    <row r="50" spans="2:7">
      <c r="B50" s="27" t="s">
        <v>79</v>
      </c>
      <c r="E50" s="81">
        <v>0.15173647247399863</v>
      </c>
      <c r="F50" s="81">
        <v>0.27181569312917453</v>
      </c>
      <c r="G50" s="81">
        <v>0.5764478343968269</v>
      </c>
    </row>
  </sheetData>
  <conditionalFormatting sqref="A48:XFD48">
    <cfRule type="cellIs" dxfId="0" priority="1" operator="greaterThan">
      <formula>0.5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WS LYON</vt:lpstr>
      <vt:lpstr>Recap dep rec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 DEHEZ</dc:creator>
  <cp:lastModifiedBy>tulipe</cp:lastModifiedBy>
  <dcterms:created xsi:type="dcterms:W3CDTF">2018-07-02T14:19:37Z</dcterms:created>
  <dcterms:modified xsi:type="dcterms:W3CDTF">2018-07-02T14:43:38Z</dcterms:modified>
</cp:coreProperties>
</file>