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200"/>
  </bookViews>
  <sheets>
    <sheet name="ANNUAIRE EXPERTS" sheetId="2" r:id="rId1"/>
    <sheet name="Base" sheetId="1" r:id="rId2"/>
    <sheet name="Menus déroulants" sheetId="4" r:id="rId3"/>
  </sheets>
  <definedNames>
    <definedName name="_xlnm._FilterDatabase" localSheetId="1" hidden="1">Base!$A$1:$H$46</definedName>
    <definedName name="Agence">Tableau1[NOM]</definedName>
    <definedName name="Alarme_intrusion">'Menus déroulants'!$C$11:$C$12</definedName>
    <definedName name="BAES">'Menus déroulants'!$F$11</definedName>
    <definedName name="Batterie_de_condensateurs">'Menus déroulants'!$B$13</definedName>
    <definedName name="CENTRALE_ENERGIE">'Menus déroulants'!$D$3:$D$9</definedName>
    <definedName name="CFA">'Menus déroulants'!$C$3:$C$6</definedName>
    <definedName name="CFO">'Menus déroulants'!$B$3:$B$8</definedName>
    <definedName name="Cogénération_gaz_et_biogaz">'Menus déroulants'!$D$11:$D$12</definedName>
    <definedName name="Conduite_de_ponts_roulant_tournant">'Menus déroulants'!$E$11</definedName>
    <definedName name="Contrôle_accès">'Menus déroulants'!$C$13</definedName>
    <definedName name="Détection_gaz">'Menus déroulants'!$C$14:$C$15</definedName>
    <definedName name="Essais_réglementaires">'Menus déroulants'!$E$12</definedName>
    <definedName name="Extension_modification_installation">'Menus déroulants'!$A$11:$A$12</definedName>
    <definedName name="Extincteurs">'Menus déroulants'!$F$12:$F$13</definedName>
    <definedName name="Maintenance_pont_roulant">'Menus déroulants'!$E$13</definedName>
    <definedName name="Mise_en_conformité">'Menus déroulants'!$A$13:$A$14</definedName>
    <definedName name="MOYENS_LEVAGE">'Menus déroulants'!$E$3:$E$6</definedName>
    <definedName name="MOYENS_SECOURS">'Menus déroulants'!$F$3:$F$5</definedName>
    <definedName name="NOM">Tableau1[NOM]</definedName>
    <definedName name="Onduleurs">'Menus déroulants'!$B$14</definedName>
    <definedName name="Paratonnerre_Parafoudre">'Menus déroulants'!$B$11:$B$12</definedName>
    <definedName name="Photovoltaïque">'Menus déroulants'!$B$15</definedName>
    <definedName name="Poste_HTA_Distribution_BT">'Menus déroulants'!$B$16:$B$20</definedName>
    <definedName name="Retrofit_installation">'Menus déroulants'!$E$14</definedName>
    <definedName name="RIA">'Menus déroulants'!$F$14</definedName>
    <definedName name="SPECIFICITE">Tableau1[SPECIFICITE]</definedName>
    <definedName name="SSI">'Menus déroulants'!$A$3:$A$5</definedName>
    <definedName name="Thermographie">'Menus déroulants'!$B$21</definedName>
    <definedName name="Vérifications_réglementaires">'Menus déroulants'!$A$15:$A$16</definedName>
    <definedName name="Vidéosurveillance">'Menus déroulants'!$C$16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a="1"/>
  <c r="E5" s="1"/>
  <c r="E6" a="1"/>
  <c r="E6" s="1"/>
  <c r="I6"/>
  <c r="J6"/>
  <c r="K6"/>
  <c r="L6"/>
  <c r="I7"/>
  <c r="J7"/>
  <c r="K7"/>
  <c r="L7"/>
  <c r="I8"/>
  <c r="J8"/>
  <c r="K8"/>
  <c r="L8"/>
  <c r="I9"/>
  <c r="J9"/>
  <c r="K9"/>
  <c r="L9"/>
  <c r="I10"/>
  <c r="J10"/>
  <c r="K10"/>
  <c r="L10"/>
  <c r="I11"/>
  <c r="J11"/>
  <c r="K11"/>
  <c r="L11"/>
  <c r="I12"/>
  <c r="J12"/>
  <c r="K12"/>
  <c r="L12"/>
  <c r="I13"/>
  <c r="J13"/>
  <c r="K13"/>
  <c r="L13"/>
  <c r="I14"/>
  <c r="J14"/>
  <c r="K14"/>
  <c r="L14"/>
  <c r="I15"/>
  <c r="J15"/>
  <c r="K15"/>
  <c r="L15"/>
  <c r="I16"/>
  <c r="J16"/>
  <c r="K16"/>
  <c r="L16"/>
  <c r="I17"/>
  <c r="J17"/>
  <c r="K17"/>
  <c r="L17"/>
  <c r="I18"/>
  <c r="J18"/>
  <c r="K18"/>
  <c r="L18"/>
  <c r="I19"/>
  <c r="J19"/>
  <c r="K19"/>
  <c r="L19"/>
  <c r="I20"/>
  <c r="J20"/>
  <c r="K20"/>
  <c r="L20"/>
  <c r="L5"/>
  <c r="K5"/>
  <c r="J5"/>
  <c r="I5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H5" l="1"/>
  <c r="G5"/>
  <c r="F5"/>
</calcChain>
</file>

<file path=xl/sharedStrings.xml><?xml version="1.0" encoding="utf-8"?>
<sst xmlns="http://schemas.openxmlformats.org/spreadsheetml/2006/main" count="408" uniqueCount="241">
  <si>
    <t>ANNUAIRE EXPERTS MAINTENANCE</t>
  </si>
  <si>
    <t>METIER</t>
  </si>
  <si>
    <t>SPECIFICITE</t>
  </si>
  <si>
    <t>MARQUE MATERIEL</t>
  </si>
  <si>
    <t>NOM</t>
  </si>
  <si>
    <t>PRENOM</t>
  </si>
  <si>
    <t>EMAIL</t>
  </si>
  <si>
    <t>TELEPHONE</t>
  </si>
  <si>
    <t>SSI</t>
  </si>
  <si>
    <t>AGENCE</t>
  </si>
  <si>
    <t>MMT</t>
  </si>
  <si>
    <t>Maintenance Aquitaine</t>
  </si>
  <si>
    <t>CFO</t>
  </si>
  <si>
    <t>Onduleur</t>
  </si>
  <si>
    <t>Photovoltaïque</t>
  </si>
  <si>
    <t>AGV</t>
  </si>
  <si>
    <t>Fauché Tarbes</t>
  </si>
  <si>
    <t>Thermographie</t>
  </si>
  <si>
    <t>CFA</t>
  </si>
  <si>
    <t>Vidéosurveillance</t>
  </si>
  <si>
    <t>Télésurveillance</t>
  </si>
  <si>
    <t>Fauché Energie</t>
  </si>
  <si>
    <t>Valence d'Agen</t>
  </si>
  <si>
    <t>JPF Industries</t>
  </si>
  <si>
    <t>MARQUE</t>
  </si>
  <si>
    <t>NUMERO</t>
  </si>
  <si>
    <t>CENTRALE_ENERGIE</t>
  </si>
  <si>
    <t>MOYENS_LEVAGE</t>
  </si>
  <si>
    <t>MOYENS_SECOURS</t>
  </si>
  <si>
    <t>Résultat</t>
  </si>
  <si>
    <t>AGENCE FAUCHE</t>
  </si>
  <si>
    <t>Mise_en_conformité</t>
  </si>
  <si>
    <t>Vérifications_réglementaires</t>
  </si>
  <si>
    <t>Batterie_de_condensateurs</t>
  </si>
  <si>
    <t>Alarme_intrusion</t>
  </si>
  <si>
    <t>Contrôle_accès</t>
  </si>
  <si>
    <t>Détection_gaz</t>
  </si>
  <si>
    <t>Cogénération_gaz_et_biogaz</t>
  </si>
  <si>
    <t>Groupe_électrogène_fuel</t>
  </si>
  <si>
    <t>Maintenance_préventive_et_curative_jusqu'au_niveau_V</t>
  </si>
  <si>
    <t>Maintien_en_Conditions_Opérationnelles</t>
  </si>
  <si>
    <t>Modernisation_automatisme_de_contrôle_et_commande</t>
  </si>
  <si>
    <t>Révision_majeure_moteur_et_alternateur_toutes_marques</t>
  </si>
  <si>
    <t>Essais_réglementaires</t>
  </si>
  <si>
    <t>Maintenance_pont_roulant</t>
  </si>
  <si>
    <t>Retrofit_d'installation</t>
  </si>
  <si>
    <t>BAES</t>
  </si>
  <si>
    <t>Extincteurs</t>
  </si>
  <si>
    <t>RIA</t>
  </si>
  <si>
    <t>Extension_modification_installation</t>
  </si>
  <si>
    <t>Paratonnerre_Parafoudre</t>
  </si>
  <si>
    <t>Poste_HTA_Distribution_BT</t>
  </si>
  <si>
    <t>Conduite_de_ponts_roulant_tournant</t>
  </si>
  <si>
    <t>Onduleurs</t>
  </si>
  <si>
    <t>Retrofit_installation</t>
  </si>
  <si>
    <t>Sélection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</si>
  <si>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</si>
  <si>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</si>
  <si>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</si>
  <si>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</si>
  <si>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</si>
  <si>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</si>
  <si>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</si>
  <si>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</si>
  <si>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</si>
  <si>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</si>
  <si>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</si>
  <si>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</si>
  <si>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</si>
  <si>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</si>
  <si>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</si>
  <si>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tulipe16</t>
  </si>
  <si>
    <t>tulipe17</t>
  </si>
  <si>
    <t>tulipe18</t>
  </si>
  <si>
    <t>tulipe19</t>
  </si>
  <si>
    <t>tulipe20</t>
  </si>
  <si>
    <t>tulipe21</t>
  </si>
  <si>
    <t>tulipe22</t>
  </si>
  <si>
    <t>tulipe23</t>
  </si>
  <si>
    <t>tulipe24</t>
  </si>
  <si>
    <t>tulipe25</t>
  </si>
  <si>
    <t>tulipe26</t>
  </si>
  <si>
    <t>tulipe27</t>
  </si>
  <si>
    <t>tulipe28</t>
  </si>
  <si>
    <t>tulipe29</t>
  </si>
  <si>
    <t>tulipe30</t>
  </si>
  <si>
    <t>tulipe31</t>
  </si>
  <si>
    <t>tulipe32</t>
  </si>
  <si>
    <t>tulipe33</t>
  </si>
  <si>
    <t>tulipe34</t>
  </si>
  <si>
    <t>tulipe35</t>
  </si>
  <si>
    <t>tulipe36</t>
  </si>
  <si>
    <t>tulipe37</t>
  </si>
  <si>
    <t>tulipe38</t>
  </si>
  <si>
    <t>tulipe39</t>
  </si>
  <si>
    <t>tulipe40</t>
  </si>
  <si>
    <t>tulipe41</t>
  </si>
  <si>
    <t>nom</t>
  </si>
  <si>
    <t>prenom</t>
  </si>
  <si>
    <t>marcel 1</t>
  </si>
  <si>
    <t>tulipe42</t>
  </si>
  <si>
    <t>tulipe43</t>
  </si>
  <si>
    <t>tulipe44</t>
  </si>
  <si>
    <t>tulipe45</t>
  </si>
  <si>
    <t>marcel 2</t>
  </si>
  <si>
    <t>marcel 3</t>
  </si>
  <si>
    <t>marcel 4</t>
  </si>
  <si>
    <t>marcel 5</t>
  </si>
  <si>
    <t>marcel 6</t>
  </si>
  <si>
    <t>marcel 7</t>
  </si>
  <si>
    <t>marcel 8</t>
  </si>
  <si>
    <t>marcel 9</t>
  </si>
  <si>
    <t>marcel 10</t>
  </si>
  <si>
    <t>marcel 11</t>
  </si>
  <si>
    <t>marcel 12</t>
  </si>
  <si>
    <t>marcel 13</t>
  </si>
  <si>
    <t>marcel 14</t>
  </si>
  <si>
    <t>marcel 15</t>
  </si>
  <si>
    <t>marcel 16</t>
  </si>
  <si>
    <t>marcel 17</t>
  </si>
  <si>
    <t>marcel 18</t>
  </si>
  <si>
    <t>marcel 19</t>
  </si>
  <si>
    <t>marcel 20</t>
  </si>
  <si>
    <t>marcel 21</t>
  </si>
  <si>
    <t>marcel 22</t>
  </si>
  <si>
    <t>marcel 23</t>
  </si>
  <si>
    <t>marcel 24</t>
  </si>
  <si>
    <t>marcel 25</t>
  </si>
  <si>
    <t>marcel 26</t>
  </si>
  <si>
    <t>marcel 27</t>
  </si>
  <si>
    <t>marcel 28</t>
  </si>
  <si>
    <t>marcel 29</t>
  </si>
  <si>
    <t>marcel 30</t>
  </si>
  <si>
    <t>marcel 31</t>
  </si>
  <si>
    <t>marcel 32</t>
  </si>
  <si>
    <t>marcel 33</t>
  </si>
  <si>
    <t>marcel 34</t>
  </si>
  <si>
    <t>marcel 35</t>
  </si>
  <si>
    <t>marcel 36</t>
  </si>
  <si>
    <t>marcel 37</t>
  </si>
  <si>
    <t>marcel 38</t>
  </si>
  <si>
    <t>marcel 39</t>
  </si>
  <si>
    <t>marcel 40</t>
  </si>
  <si>
    <t>marcel 41</t>
  </si>
  <si>
    <t>marcel 42</t>
  </si>
  <si>
    <t>marcel 43</t>
  </si>
  <si>
    <t>marcel 44</t>
  </si>
  <si>
    <t>marcel 45</t>
  </si>
  <si>
    <t>@....</t>
  </si>
  <si>
    <t>phone</t>
  </si>
  <si>
    <t>@1</t>
  </si>
  <si>
    <t>@2</t>
  </si>
  <si>
    <t>@3</t>
  </si>
  <si>
    <t>@4</t>
  </si>
  <si>
    <t>@5</t>
  </si>
  <si>
    <t>@6</t>
  </si>
  <si>
    <t>@7</t>
  </si>
  <si>
    <t>@8</t>
  </si>
  <si>
    <t>@9</t>
  </si>
  <si>
    <t>@10</t>
  </si>
  <si>
    <t>@11</t>
  </si>
  <si>
    <t>@12</t>
  </si>
  <si>
    <t>@13</t>
  </si>
  <si>
    <t>@14</t>
  </si>
  <si>
    <t>@15</t>
  </si>
  <si>
    <t>@16</t>
  </si>
  <si>
    <t>@17</t>
  </si>
  <si>
    <t>@18</t>
  </si>
  <si>
    <t>@19</t>
  </si>
  <si>
    <t>@20</t>
  </si>
  <si>
    <t>@21</t>
  </si>
  <si>
    <t>@22</t>
  </si>
  <si>
    <t>@23</t>
  </si>
  <si>
    <t>@24</t>
  </si>
  <si>
    <t>@25</t>
  </si>
  <si>
    <t>@26</t>
  </si>
  <si>
    <t>@27</t>
  </si>
  <si>
    <t>@28</t>
  </si>
  <si>
    <t>@29</t>
  </si>
  <si>
    <t>@30</t>
  </si>
  <si>
    <t>@31</t>
  </si>
  <si>
    <t>@32</t>
  </si>
  <si>
    <t>@33</t>
  </si>
  <si>
    <t>@34</t>
  </si>
  <si>
    <t>@35</t>
  </si>
  <si>
    <t>@36</t>
  </si>
  <si>
    <t>@37</t>
  </si>
  <si>
    <t>@38</t>
  </si>
  <si>
    <t>@39</t>
  </si>
  <si>
    <t>@40</t>
  </si>
  <si>
    <t>@41</t>
  </si>
  <si>
    <t>@42</t>
  </si>
  <si>
    <t>@43</t>
  </si>
  <si>
    <t>@44</t>
  </si>
  <si>
    <t>@45</t>
  </si>
  <si>
    <t>phone1</t>
  </si>
  <si>
    <t>phone2</t>
  </si>
  <si>
    <t>phone3</t>
  </si>
  <si>
    <t>phone4</t>
  </si>
  <si>
    <t>phone5</t>
  </si>
  <si>
    <t>phone6</t>
  </si>
  <si>
    <t>phone7</t>
  </si>
  <si>
    <t>phone8</t>
  </si>
  <si>
    <t>phone9</t>
  </si>
  <si>
    <t>phone10</t>
  </si>
  <si>
    <t>phone11</t>
  </si>
  <si>
    <t>phone12</t>
  </si>
  <si>
    <t>phone13</t>
  </si>
  <si>
    <t>phone14</t>
  </si>
  <si>
    <t>phone15</t>
  </si>
  <si>
    <t>phone16</t>
  </si>
  <si>
    <t>phone17</t>
  </si>
  <si>
    <t>phone18</t>
  </si>
  <si>
    <t>phone19</t>
  </si>
  <si>
    <t>phone20</t>
  </si>
  <si>
    <t>phone21</t>
  </si>
  <si>
    <t>phone22</t>
  </si>
  <si>
    <t>phone23</t>
  </si>
  <si>
    <t>phone24</t>
  </si>
  <si>
    <t>phone25</t>
  </si>
  <si>
    <t>phone26</t>
  </si>
  <si>
    <t>phone27</t>
  </si>
  <si>
    <t>phone28</t>
  </si>
  <si>
    <t>phone29</t>
  </si>
  <si>
    <t>phone30</t>
  </si>
  <si>
    <t>phone31</t>
  </si>
  <si>
    <t>phone32</t>
  </si>
  <si>
    <t>phone33</t>
  </si>
  <si>
    <t>phone34</t>
  </si>
  <si>
    <t>phone35</t>
  </si>
  <si>
    <t>phone36</t>
  </si>
  <si>
    <t>phone37</t>
  </si>
  <si>
    <t>phone38</t>
  </si>
  <si>
    <t>phone39</t>
  </si>
  <si>
    <t>phone40</t>
  </si>
  <si>
    <t>phone41</t>
  </si>
  <si>
    <t>phone42</t>
  </si>
  <si>
    <t>phone43</t>
  </si>
  <si>
    <t>phone44</t>
  </si>
  <si>
    <t>phone45</t>
  </si>
  <si>
    <t xml:space="preserve">Formules de tulipe 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</si>
</sst>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/>
    <xf numFmtId="164" fontId="2" fillId="0" borderId="0" xfId="0" applyNumberFormat="1" applyFont="1"/>
    <xf numFmtId="164" fontId="0" fillId="0" borderId="0" xfId="0" applyNumberFormat="1"/>
    <xf numFmtId="0" fontId="0" fillId="2" borderId="0" xfId="0" applyFill="1"/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3" fillId="4" borderId="0" xfId="0" applyFont="1" applyFill="1"/>
    <xf numFmtId="164" fontId="3" fillId="4" borderId="0" xfId="0" applyNumberFormat="1" applyFont="1" applyFill="1"/>
    <xf numFmtId="0" fontId="3" fillId="4" borderId="7" xfId="0" applyFont="1" applyFill="1" applyBorder="1" applyProtection="1">
      <protection locked="0"/>
    </xf>
    <xf numFmtId="0" fontId="3" fillId="4" borderId="8" xfId="0" applyFont="1" applyFill="1" applyBorder="1" applyProtection="1">
      <protection locked="0"/>
    </xf>
    <xf numFmtId="0" fontId="5" fillId="2" borderId="9" xfId="0" applyFont="1" applyFill="1" applyBorder="1"/>
    <xf numFmtId="0" fontId="5" fillId="2" borderId="10" xfId="0" applyFont="1" applyFill="1" applyBorder="1"/>
    <xf numFmtId="0" fontId="0" fillId="3" borderId="0" xfId="0" applyFill="1" applyAlignment="1">
      <alignment horizontal="center" vertical="center" wrapText="1"/>
    </xf>
    <xf numFmtId="0" fontId="0" fillId="13" borderId="0" xfId="0" applyFill="1" applyAlignment="1">
      <alignment horizontal="center" vertical="center" wrapText="1"/>
    </xf>
    <xf numFmtId="0" fontId="0" fillId="14" borderId="0" xfId="0" applyFill="1" applyAlignment="1">
      <alignment horizontal="center" vertical="center" wrapText="1"/>
    </xf>
    <xf numFmtId="0" fontId="0" fillId="15" borderId="0" xfId="0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0" fillId="16" borderId="0" xfId="0" applyFill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0" fontId="0" fillId="18" borderId="0" xfId="0" applyFill="1" applyAlignment="1">
      <alignment horizontal="center" vertical="center" wrapText="1"/>
    </xf>
    <xf numFmtId="0" fontId="0" fillId="19" borderId="0" xfId="0" applyFill="1" applyAlignment="1">
      <alignment horizontal="center" vertical="center" wrapText="1"/>
    </xf>
    <xf numFmtId="0" fontId="0" fillId="20" borderId="0" xfId="0" applyFill="1" applyAlignment="1">
      <alignment horizontal="center" vertical="center" wrapText="1"/>
    </xf>
    <xf numFmtId="0" fontId="0" fillId="21" borderId="0" xfId="0" applyFill="1" applyAlignment="1">
      <alignment horizontal="center" vertical="center" wrapText="1"/>
    </xf>
    <xf numFmtId="0" fontId="0" fillId="22" borderId="0" xfId="0" applyFill="1" applyAlignment="1">
      <alignment horizontal="center" vertical="center" wrapText="1"/>
    </xf>
    <xf numFmtId="0" fontId="0" fillId="23" borderId="0" xfId="0" applyFill="1" applyAlignment="1">
      <alignment horizontal="center" vertical="center" wrapText="1"/>
    </xf>
    <xf numFmtId="0" fontId="0" fillId="24" borderId="0" xfId="0" applyFill="1" applyAlignment="1">
      <alignment horizontal="center" vertical="center" wrapText="1"/>
    </xf>
    <xf numFmtId="0" fontId="0" fillId="25" borderId="0" xfId="0" applyFill="1" applyAlignment="1">
      <alignment horizontal="center" vertical="center" wrapText="1"/>
    </xf>
    <xf numFmtId="0" fontId="0" fillId="26" borderId="0" xfId="0" applyFill="1" applyAlignment="1">
      <alignment horizontal="center" vertical="center" wrapText="1"/>
    </xf>
    <xf numFmtId="0" fontId="0" fillId="12" borderId="0" xfId="0" applyFill="1" applyAlignment="1">
      <alignment horizontal="center" vertical="center" wrapText="1"/>
    </xf>
    <xf numFmtId="0" fontId="0" fillId="27" borderId="0" xfId="0" applyFill="1" applyAlignment="1">
      <alignment horizontal="center" vertical="center" wrapText="1"/>
    </xf>
    <xf numFmtId="0" fontId="0" fillId="28" borderId="0" xfId="0" applyFill="1" applyAlignment="1">
      <alignment horizontal="center" vertical="center" wrapText="1"/>
    </xf>
    <xf numFmtId="0" fontId="0" fillId="29" borderId="0" xfId="0" applyFill="1" applyAlignment="1">
      <alignment horizontal="center" vertical="center" wrapText="1"/>
    </xf>
    <xf numFmtId="0" fontId="0" fillId="30" borderId="0" xfId="0" applyFill="1" applyAlignment="1">
      <alignment horizontal="center" vertical="center" wrapText="1"/>
    </xf>
    <xf numFmtId="0" fontId="1" fillId="0" borderId="0" xfId="0" applyFont="1"/>
    <xf numFmtId="0" fontId="3" fillId="0" borderId="0" xfId="0" applyFont="1"/>
    <xf numFmtId="0" fontId="3" fillId="0" borderId="0" xfId="0" applyFont="1" applyFill="1"/>
    <xf numFmtId="164" fontId="5" fillId="7" borderId="11" xfId="0" applyNumberFormat="1" applyFont="1" applyFill="1" applyBorder="1" applyAlignment="1">
      <alignment horizontal="center"/>
    </xf>
    <xf numFmtId="0" fontId="5" fillId="7" borderId="10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5" fillId="0" borderId="0" xfId="0" applyFont="1" applyFill="1"/>
    <xf numFmtId="0" fontId="5" fillId="0" borderId="0" xfId="0" quotePrefix="1" applyFont="1" applyFill="1"/>
    <xf numFmtId="0" fontId="3" fillId="0" borderId="0" xfId="0" quotePrefix="1" applyFont="1"/>
    <xf numFmtId="164" fontId="3" fillId="4" borderId="8" xfId="0" applyNumberFormat="1" applyFont="1" applyFill="1" applyBorder="1" applyAlignment="1">
      <alignment horizontal="center" vertical="center"/>
    </xf>
    <xf numFmtId="0" fontId="5" fillId="7" borderId="17" xfId="0" applyFont="1" applyFill="1" applyBorder="1"/>
    <xf numFmtId="0" fontId="3" fillId="7" borderId="0" xfId="0" applyFont="1" applyFill="1"/>
    <xf numFmtId="0" fontId="6" fillId="7" borderId="0" xfId="0" applyFont="1" applyFill="1"/>
  </cellXfs>
  <cellStyles count="1">
    <cellStyle name="Normal" xfId="0" builtinId="0"/>
  </cellStyles>
  <dxfs count="5">
    <dxf>
      <numFmt numFmtId="164" formatCode="0#&quot; &quot;##&quot; &quot;##&quot; &quot;##&quot; &quot;##"/>
    </dxf>
    <dxf>
      <font>
        <strike val="0"/>
        <outline val="0"/>
        <shadow val="0"/>
        <vertAlign val="baseline"/>
        <sz val="11"/>
        <color theme="0"/>
        <name val="Calibri"/>
        <scheme val="minor"/>
      </font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46" totalsRowShown="0" headerRowDxfId="4">
  <autoFilter ref="A1:H46"/>
  <sortState ref="A2:H46">
    <sortCondition ref="A1:A46"/>
  </sortState>
  <tableColumns count="8">
    <tableColumn id="1" name="METIER" dataDxfId="3"/>
    <tableColumn id="2" name="SPECIFICITE" dataDxfId="2"/>
    <tableColumn id="3" name="MARQUE MATERIEL"/>
    <tableColumn id="4" name="AGENCE"/>
    <tableColumn id="5" name="NOM"/>
    <tableColumn id="6" name="PRENOM"/>
    <tableColumn id="7" name="EMAIL" dataDxfId="1"/>
    <tableColumn id="8" name="TELEPHONE" dataDxfId="0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32"/>
  <sheetViews>
    <sheetView tabSelected="1" workbookViewId="0">
      <selection activeCell="C12" sqref="C12"/>
    </sheetView>
  </sheetViews>
  <sheetFormatPr baseColWidth="10" defaultColWidth="11.453125" defaultRowHeight="14.5"/>
  <cols>
    <col min="1" max="1" width="21" style="13" bestFit="1" customWidth="1"/>
    <col min="2" max="2" width="33.26953125" style="13" customWidth="1"/>
    <col min="3" max="3" width="11.54296875" style="13" customWidth="1"/>
    <col min="4" max="4" width="19.453125" style="13" customWidth="1"/>
    <col min="5" max="5" width="11.54296875" style="13" customWidth="1"/>
    <col min="6" max="6" width="6.81640625" style="13" customWidth="1"/>
    <col min="7" max="7" width="7.81640625" style="13" customWidth="1"/>
    <col min="8" max="8" width="7.453125" style="14" customWidth="1"/>
    <col min="9" max="16384" width="11.453125" style="13"/>
  </cols>
  <sheetData>
    <row r="1" spans="1:40" ht="15" customHeight="1">
      <c r="A1" s="47" t="s">
        <v>0</v>
      </c>
      <c r="B1" s="48"/>
      <c r="C1" s="48"/>
      <c r="D1" s="48"/>
      <c r="E1" s="48"/>
      <c r="F1" s="48"/>
      <c r="G1" s="48"/>
      <c r="H1" s="49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</row>
    <row r="2" spans="1:40" ht="15" customHeight="1">
      <c r="A2" s="50"/>
      <c r="B2" s="51"/>
      <c r="C2" s="51"/>
      <c r="D2" s="51"/>
      <c r="E2" s="51"/>
      <c r="F2" s="51"/>
      <c r="G2" s="51"/>
      <c r="H2" s="52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</row>
    <row r="3" spans="1:40" ht="15" customHeight="1" thickBot="1">
      <c r="A3" s="56" t="s">
        <v>55</v>
      </c>
      <c r="B3" s="54"/>
      <c r="C3" s="54"/>
      <c r="D3" s="57"/>
      <c r="E3" s="53" t="s">
        <v>29</v>
      </c>
      <c r="F3" s="54"/>
      <c r="G3" s="54"/>
      <c r="H3" s="55"/>
      <c r="I3" s="64" t="s">
        <v>240</v>
      </c>
      <c r="J3" s="63"/>
      <c r="K3" s="63"/>
      <c r="L3" s="63"/>
      <c r="M3" s="58"/>
      <c r="N3" s="58"/>
      <c r="O3" s="58"/>
      <c r="P3" s="58"/>
      <c r="Q3" s="58"/>
      <c r="R3" s="58"/>
      <c r="S3" s="58"/>
      <c r="T3" s="43"/>
      <c r="U3" s="43"/>
    </row>
    <row r="4" spans="1:40">
      <c r="A4" s="17" t="s">
        <v>1</v>
      </c>
      <c r="B4" s="18" t="s">
        <v>2</v>
      </c>
      <c r="C4" s="18" t="s">
        <v>24</v>
      </c>
      <c r="D4" s="18" t="s">
        <v>30</v>
      </c>
      <c r="E4" s="45" t="s">
        <v>4</v>
      </c>
      <c r="F4" s="45" t="s">
        <v>5</v>
      </c>
      <c r="G4" s="45" t="s">
        <v>6</v>
      </c>
      <c r="H4" s="44" t="s">
        <v>25</v>
      </c>
      <c r="I4" s="58" t="s">
        <v>97</v>
      </c>
      <c r="J4" s="58" t="s">
        <v>98</v>
      </c>
      <c r="K4" s="59" t="s">
        <v>148</v>
      </c>
      <c r="L4" s="58" t="s">
        <v>149</v>
      </c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3"/>
      <c r="AJ4" s="43"/>
      <c r="AK4" s="43"/>
      <c r="AL4" s="43"/>
      <c r="AM4" s="43"/>
      <c r="AN4" s="43"/>
    </row>
    <row r="5" spans="1:40" ht="15" thickBot="1">
      <c r="A5" s="15" t="s">
        <v>8</v>
      </c>
      <c r="B5" s="16" t="s">
        <v>31</v>
      </c>
      <c r="C5" s="16"/>
      <c r="D5" s="46" t="s">
        <v>10</v>
      </c>
      <c r="E5" s="46" t="str">
        <f t="array" ref="E5">IF(ROW(Z1)&gt;SUM((Tableau1[SPECIFICITE]=$B$5)*(Agence=$D$5)),"",INDEX(Tableau1[NOM],SMALL(IF((Tableau1[SPECIFICITE]=$B$5)*(Agence=$D$5),ROW(Agence)-1),ROW(Z1))))</f>
        <v/>
      </c>
      <c r="F5" s="46" t="str">
        <f>IFERROR(VLOOKUP($E$5,Base!$E:$H,2,0),"")</f>
        <v/>
      </c>
      <c r="G5" s="46" t="str">
        <f>IFERROR(VLOOKUP($E$5,Base!$E:$H,3,0),"")</f>
        <v/>
      </c>
      <c r="H5" s="61" t="str">
        <f>IFERROR(VLOOKUP($E$5,Base!$E:$H,4,0),"")</f>
        <v/>
      </c>
      <c r="I5" s="62" t="str">
        <f>IF(ROW(A1)&gt;SUMPRODUCT((Tableau1[METIER]=$A$5)*(Tableau1[SPECIFICITE]=$B$5)*(Tableau1[AGENCE]=$D$5)),"",INDEX(Tableau1[NOM],SUMPRODUCT(LARGE((Tableau1[METIER]=$A$5)*(Tableau1[SPECIFICITE]=$B$5)*(Tableau1[AGENCE]=$D$5)*(ROW(Agence)-1),ROW(A1)))))</f>
        <v>tulipe43</v>
      </c>
      <c r="J5" s="62" t="str">
        <f>IF(ROW(B1)&gt;SUMPRODUCT((Tableau1[METIER]=$A$5)*(Tableau1[SPECIFICITE]=$B$5)*(Tableau1[AGENCE]=$D$5)),"",INDEX(Tableau1[PRENOM],SUMPRODUCT(LARGE((Tableau1[METIER]=$A$5)*(Tableau1[SPECIFICITE]=$B$5)*(Tableau1[AGENCE]=$D$5)*(ROW(Agence)-1),ROW(B1)))))</f>
        <v>marcel 43</v>
      </c>
      <c r="K5" s="62" t="str">
        <f>IF(ROW(C1)&gt;SUMPRODUCT((Tableau1[METIER]=$A$5)*(Tableau1[SPECIFICITE]=$B$5)*(Tableau1[AGENCE]=$D$5)),"",INDEX(Tableau1[EMAIL],SUMPRODUCT(LARGE((Tableau1[METIER]=$A$5)*(Tableau1[SPECIFICITE]=$B$5)*(Tableau1[AGENCE]=$D$5)*(ROW(Agence)-1),ROW(C1)))))</f>
        <v>@43</v>
      </c>
      <c r="L5" s="62" t="str">
        <f>IF(ROW(D1)&gt;SUMPRODUCT((Tableau1[METIER]=$A$5)*(Tableau1[SPECIFICITE]=$B$5)*(Tableau1[AGENCE]=$D$5)),"",INDEX(Tableau1[TELEPHONE],SUMPRODUCT(LARGE((Tableau1[METIER]=$A$5)*(Tableau1[SPECIFICITE]=$B$5)*(Tableau1[AGENCE]=$D$5)*(ROW(Agence)-1),ROW(D1)))))</f>
        <v>phone43</v>
      </c>
      <c r="M5" s="43"/>
      <c r="N5" s="43"/>
      <c r="O5" s="43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  <c r="AF5" s="43"/>
      <c r="AG5" s="43"/>
      <c r="AH5" s="43"/>
      <c r="AI5" s="43"/>
      <c r="AJ5" s="43"/>
      <c r="AK5" s="43"/>
      <c r="AL5" s="43"/>
      <c r="AM5" s="43"/>
      <c r="AN5" s="43"/>
    </row>
    <row r="6" spans="1:40" ht="15" thickBot="1">
      <c r="E6" s="46" t="str">
        <f t="array" ref="E6">IF(ROW(Z1)&gt;SUM((Tableau1[SPECIFICITE]=$B$5)*(Agence=$D$5)),"",INDEX(NOM,SMALL(IF((Tableau1[SPECIFICITE]=$B$5)*(Agence=$D$5),ROW(Agence)-1),ROW(Z1))))</f>
        <v/>
      </c>
      <c r="I6" s="62" t="str">
        <f>IF(ROW(A2)&gt;SUMPRODUCT((Tableau1[METIER]=$A$5)*(Tableau1[SPECIFICITE]=$B$5)*(Tableau1[AGENCE]=$D$5)),"",INDEX(Tableau1[NOM],SUMPRODUCT(LARGE((Tableau1[METIER]=$A$5)*(Tableau1[SPECIFICITE]=$B$5)*(Tableau1[AGENCE]=$D$5)*(ROW(Agence)-1),ROW(A2)))))</f>
        <v>tulipe42</v>
      </c>
      <c r="J6" s="62" t="str">
        <f>IF(ROW(B2)&gt;SUMPRODUCT((Tableau1[METIER]=$A$5)*(Tableau1[SPECIFICITE]=$B$5)*(Tableau1[AGENCE]=$D$5)),"",INDEX(Tableau1[PRENOM],SUMPRODUCT(LARGE((Tableau1[METIER]=$A$5)*(Tableau1[SPECIFICITE]=$B$5)*(Tableau1[AGENCE]=$D$5)*(ROW(Agence)-1),ROW(B2)))))</f>
        <v>marcel 42</v>
      </c>
      <c r="K6" s="62" t="str">
        <f>IF(ROW(C2)&gt;SUMPRODUCT((Tableau1[METIER]=$A$5)*(Tableau1[SPECIFICITE]=$B$5)*(Tableau1[AGENCE]=$D$5)),"",INDEX(Tableau1[EMAIL],SUMPRODUCT(LARGE((Tableau1[METIER]=$A$5)*(Tableau1[SPECIFICITE]=$B$5)*(Tableau1[AGENCE]=$D$5)*(ROW(Agence)-1),ROW(C2)))))</f>
        <v>@42</v>
      </c>
      <c r="L6" s="62" t="str">
        <f>IF(ROW(D2)&gt;SUMPRODUCT((Tableau1[METIER]=$A$5)*(Tableau1[SPECIFICITE]=$B$5)*(Tableau1[AGENCE]=$D$5)),"",INDEX(Tableau1[TELEPHONE],SUMPRODUCT(LARGE((Tableau1[METIER]=$A$5)*(Tableau1[SPECIFICITE]=$B$5)*(Tableau1[AGENCE]=$D$5)*(ROW(Agence)-1),ROW(D2)))))</f>
        <v>phone42</v>
      </c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</row>
    <row r="7" spans="1:40" ht="15" thickBot="1">
      <c r="E7" s="46" t="str">
        <f t="array" ref="E7">IF(ROW(Z3)&gt;SUM((SPECIFICITE=$B$5)*(Agence=$D$5)),"",INDEX(NOM,SMALL(IF((SPECIFICITE=$B$5)*(Agence=$D$5),ROW(Agence)-1),ROW(Z3))))</f>
        <v/>
      </c>
      <c r="I7" s="62" t="str">
        <f>IF(ROW(A3)&gt;SUMPRODUCT((Tableau1[METIER]=$A$5)*(Tableau1[SPECIFICITE]=$B$5)*(Tableau1[AGENCE]=$D$5)),"",INDEX(Tableau1[NOM],SUMPRODUCT(LARGE((Tableau1[METIER]=$A$5)*(Tableau1[SPECIFICITE]=$B$5)*(Tableau1[AGENCE]=$D$5)*(ROW(Agence)-1),ROW(A3)))))</f>
        <v>tulipe41</v>
      </c>
      <c r="J7" s="62" t="str">
        <f>IF(ROW(B3)&gt;SUMPRODUCT((Tableau1[METIER]=$A$5)*(Tableau1[SPECIFICITE]=$B$5)*(Tableau1[AGENCE]=$D$5)),"",INDEX(Tableau1[PRENOM],SUMPRODUCT(LARGE((Tableau1[METIER]=$A$5)*(Tableau1[SPECIFICITE]=$B$5)*(Tableau1[AGENCE]=$D$5)*(ROW(Agence)-1),ROW(B3)))))</f>
        <v>marcel 41</v>
      </c>
      <c r="K7" s="62" t="str">
        <f>IF(ROW(C3)&gt;SUMPRODUCT((Tableau1[METIER]=$A$5)*(Tableau1[SPECIFICITE]=$B$5)*(Tableau1[AGENCE]=$D$5)),"",INDEX(Tableau1[EMAIL],SUMPRODUCT(LARGE((Tableau1[METIER]=$A$5)*(Tableau1[SPECIFICITE]=$B$5)*(Tableau1[AGENCE]=$D$5)*(ROW(Agence)-1),ROW(C3)))))</f>
        <v>@41</v>
      </c>
      <c r="L7" s="62" t="str">
        <f>IF(ROW(D3)&gt;SUMPRODUCT((Tableau1[METIER]=$A$5)*(Tableau1[SPECIFICITE]=$B$5)*(Tableau1[AGENCE]=$D$5)),"",INDEX(Tableau1[TELEPHONE],SUMPRODUCT(LARGE((Tableau1[METIER]=$A$5)*(Tableau1[SPECIFICITE]=$B$5)*(Tableau1[AGENCE]=$D$5)*(ROW(Agence)-1),ROW(D3)))))</f>
        <v>phone41</v>
      </c>
      <c r="M7" s="43"/>
      <c r="N7" s="43"/>
      <c r="O7" s="43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</row>
    <row r="8" spans="1:40">
      <c r="E8" s="46" t="str">
        <f t="array" ref="E8">IF(ROW(Z4)&gt;SUM((SPECIFICITE=$B$5)*(Agence=$D$5)),"",INDEX(NOM,SMALL(IF((SPECIFICITE=$B$5)*(Agence=$D$5),ROW(Agence)-1),ROW(Z4))))</f>
        <v/>
      </c>
      <c r="I8" s="62" t="str">
        <f>IF(ROW(A4)&gt;SUMPRODUCT((Tableau1[METIER]=$A$5)*(Tableau1[SPECIFICITE]=$B$5)*(Tableau1[AGENCE]=$D$5)),"",INDEX(Tableau1[NOM],SUMPRODUCT(LARGE((Tableau1[METIER]=$A$5)*(Tableau1[SPECIFICITE]=$B$5)*(Tableau1[AGENCE]=$D$5)*(ROW(Agence)-1),ROW(A4)))))</f>
        <v/>
      </c>
      <c r="J8" s="62" t="str">
        <f>IF(ROW(B4)&gt;SUMPRODUCT((Tableau1[METIER]=$A$5)*(Tableau1[SPECIFICITE]=$B$5)*(Tableau1[AGENCE]=$D$5)),"",INDEX(Tableau1[PRENOM],SUMPRODUCT(LARGE((Tableau1[METIER]=$A$5)*(Tableau1[SPECIFICITE]=$B$5)*(Tableau1[AGENCE]=$D$5)*(ROW(Agence)-1),ROW(B4)))))</f>
        <v/>
      </c>
      <c r="K8" s="62" t="str">
        <f>IF(ROW(C4)&gt;SUMPRODUCT((Tableau1[METIER]=$A$5)*(Tableau1[SPECIFICITE]=$B$5)*(Tableau1[AGENCE]=$D$5)),"",INDEX(Tableau1[EMAIL],SUMPRODUCT(LARGE((Tableau1[METIER]=$A$5)*(Tableau1[SPECIFICITE]=$B$5)*(Tableau1[AGENCE]=$D$5)*(ROW(Agence)-1),ROW(C4)))))</f>
        <v/>
      </c>
      <c r="L8" s="62" t="str">
        <f>IF(ROW(D4)&gt;SUMPRODUCT((Tableau1[METIER]=$A$5)*(Tableau1[SPECIFICITE]=$B$5)*(Tableau1[AGENCE]=$D$5)),"",INDEX(Tableau1[TELEPHONE],SUMPRODUCT(LARGE((Tableau1[METIER]=$A$5)*(Tableau1[SPECIFICITE]=$B$5)*(Tableau1[AGENCE]=$D$5)*(ROW(Agence)-1),ROW(D4)))))</f>
        <v/>
      </c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43"/>
      <c r="AH8" s="43"/>
      <c r="AI8" s="43"/>
      <c r="AJ8" s="43"/>
      <c r="AK8" s="43"/>
      <c r="AL8" s="43"/>
      <c r="AM8" s="43"/>
      <c r="AN8" s="43"/>
    </row>
    <row r="9" spans="1:40">
      <c r="E9" s="46" t="str">
        <f t="array" ref="E9">IF(ROW(Z5)&gt;SUM((SPECIFICITE=$B$5)*(Agence=$D$5)),"",INDEX(NOM,SMALL(IF((SPECIFICITE=$B$5)*(Agence=$D$5),ROW(Agence)-1),ROW(Z5))))</f>
        <v/>
      </c>
      <c r="I9" s="62" t="str">
        <f>IF(ROW(A5)&gt;SUMPRODUCT((Tableau1[METIER]=$A$5)*(Tableau1[SPECIFICITE]=$B$5)*(Tableau1[AGENCE]=$D$5)),"",INDEX(Tableau1[NOM],SUMPRODUCT(LARGE((Tableau1[METIER]=$A$5)*(Tableau1[SPECIFICITE]=$B$5)*(Tableau1[AGENCE]=$D$5)*(ROW(Agence)-1),ROW(A5)))))</f>
        <v/>
      </c>
      <c r="J9" s="62" t="str">
        <f>IF(ROW(B5)&gt;SUMPRODUCT((Tableau1[METIER]=$A$5)*(Tableau1[SPECIFICITE]=$B$5)*(Tableau1[AGENCE]=$D$5)),"",INDEX(Tableau1[PRENOM],SUMPRODUCT(LARGE((Tableau1[METIER]=$A$5)*(Tableau1[SPECIFICITE]=$B$5)*(Tableau1[AGENCE]=$D$5)*(ROW(Agence)-1),ROW(B5)))))</f>
        <v/>
      </c>
      <c r="K9" s="62" t="str">
        <f>IF(ROW(C5)&gt;SUMPRODUCT((Tableau1[METIER]=$A$5)*(Tableau1[SPECIFICITE]=$B$5)*(Tableau1[AGENCE]=$D$5)),"",INDEX(Tableau1[EMAIL],SUMPRODUCT(LARGE((Tableau1[METIER]=$A$5)*(Tableau1[SPECIFICITE]=$B$5)*(Tableau1[AGENCE]=$D$5)*(ROW(Agence)-1),ROW(C5)))))</f>
        <v/>
      </c>
      <c r="L9" s="62" t="str">
        <f>IF(ROW(D5)&gt;SUMPRODUCT((Tableau1[METIER]=$A$5)*(Tableau1[SPECIFICITE]=$B$5)*(Tableau1[AGENCE]=$D$5)),"",INDEX(Tableau1[TELEPHONE],SUMPRODUCT(LARGE((Tableau1[METIER]=$A$5)*(Tableau1[SPECIFICITE]=$B$5)*(Tableau1[AGENCE]=$D$5)*(ROW(Agence)-1),ROW(D5)))))</f>
        <v/>
      </c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</row>
    <row r="10" spans="1:40">
      <c r="E10" s="46" t="str">
        <f t="array" ref="E10">IF(ROW(Z6)&gt;SUM((SPECIFICITE=$B$5)*(Agence=$D$5)),"",INDEX(NOM,SMALL(IF((SPECIFICITE=$B$5)*(Agence=$D$5),ROW(Agence)-1),ROW(Z6))))</f>
        <v/>
      </c>
      <c r="I10" s="62" t="str">
        <f>IF(ROW(A6)&gt;SUMPRODUCT((Tableau1[METIER]=$A$5)*(Tableau1[SPECIFICITE]=$B$5)*(Tableau1[AGENCE]=$D$5)),"",INDEX(Tableau1[NOM],SUMPRODUCT(LARGE((Tableau1[METIER]=$A$5)*(Tableau1[SPECIFICITE]=$B$5)*(Tableau1[AGENCE]=$D$5)*(ROW(Agence)-1),ROW(A6)))))</f>
        <v/>
      </c>
      <c r="J10" s="62" t="str">
        <f>IF(ROW(B6)&gt;SUMPRODUCT((Tableau1[METIER]=$A$5)*(Tableau1[SPECIFICITE]=$B$5)*(Tableau1[AGENCE]=$D$5)),"",INDEX(Tableau1[PRENOM],SUMPRODUCT(LARGE((Tableau1[METIER]=$A$5)*(Tableau1[SPECIFICITE]=$B$5)*(Tableau1[AGENCE]=$D$5)*(ROW(Agence)-1),ROW(B6)))))</f>
        <v/>
      </c>
      <c r="K10" s="62" t="str">
        <f>IF(ROW(C6)&gt;SUMPRODUCT((Tableau1[METIER]=$A$5)*(Tableau1[SPECIFICITE]=$B$5)*(Tableau1[AGENCE]=$D$5)),"",INDEX(Tableau1[EMAIL],SUMPRODUCT(LARGE((Tableau1[METIER]=$A$5)*(Tableau1[SPECIFICITE]=$B$5)*(Tableau1[AGENCE]=$D$5)*(ROW(Agence)-1),ROW(C6)))))</f>
        <v/>
      </c>
      <c r="L10" s="62" t="str">
        <f>IF(ROW(D6)&gt;SUMPRODUCT((Tableau1[METIER]=$A$5)*(Tableau1[SPECIFICITE]=$B$5)*(Tableau1[AGENCE]=$D$5)),"",INDEX(Tableau1[TELEPHONE],SUMPRODUCT(LARGE((Tableau1[METIER]=$A$5)*(Tableau1[SPECIFICITE]=$B$5)*(Tableau1[AGENCE]=$D$5)*(ROW(Agence)-1),ROW(D6)))))</f>
        <v/>
      </c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</row>
    <row r="11" spans="1:40">
      <c r="E11" s="46" t="str">
        <f t="array" ref="E11">IF(ROW(Z7)&gt;SUM((SPECIFICITE=$B$5)*(Agence=$D$5)),"",INDEX(NOM,SMALL(IF((SPECIFICITE=$B$5)*(Agence=$D$5),ROW(Agence)-1),ROW(Z7))))</f>
        <v/>
      </c>
      <c r="I11" s="62" t="str">
        <f>IF(ROW(A7)&gt;SUMPRODUCT((Tableau1[METIER]=$A$5)*(Tableau1[SPECIFICITE]=$B$5)*(Tableau1[AGENCE]=$D$5)),"",INDEX(Tableau1[NOM],SUMPRODUCT(LARGE((Tableau1[METIER]=$A$5)*(Tableau1[SPECIFICITE]=$B$5)*(Tableau1[AGENCE]=$D$5)*(ROW(Agence)-1),ROW(A7)))))</f>
        <v/>
      </c>
      <c r="J11" s="62" t="str">
        <f>IF(ROW(B7)&gt;SUMPRODUCT((Tableau1[METIER]=$A$5)*(Tableau1[SPECIFICITE]=$B$5)*(Tableau1[AGENCE]=$D$5)),"",INDEX(Tableau1[PRENOM],SUMPRODUCT(LARGE((Tableau1[METIER]=$A$5)*(Tableau1[SPECIFICITE]=$B$5)*(Tableau1[AGENCE]=$D$5)*(ROW(Agence)-1),ROW(B7)))))</f>
        <v/>
      </c>
      <c r="K11" s="62" t="str">
        <f>IF(ROW(C7)&gt;SUMPRODUCT((Tableau1[METIER]=$A$5)*(Tableau1[SPECIFICITE]=$B$5)*(Tableau1[AGENCE]=$D$5)),"",INDEX(Tableau1[EMAIL],SUMPRODUCT(LARGE((Tableau1[METIER]=$A$5)*(Tableau1[SPECIFICITE]=$B$5)*(Tableau1[AGENCE]=$D$5)*(ROW(Agence)-1),ROW(C7)))))</f>
        <v/>
      </c>
      <c r="L11" s="62" t="str">
        <f>IF(ROW(D7)&gt;SUMPRODUCT((Tableau1[METIER]=$A$5)*(Tableau1[SPECIFICITE]=$B$5)*(Tableau1[AGENCE]=$D$5)),"",INDEX(Tableau1[TELEPHONE],SUMPRODUCT(LARGE((Tableau1[METIER]=$A$5)*(Tableau1[SPECIFICITE]=$B$5)*(Tableau1[AGENCE]=$D$5)*(ROW(Agence)-1),ROW(D7)))))</f>
        <v/>
      </c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43"/>
      <c r="AH11" s="43"/>
      <c r="AI11" s="43"/>
      <c r="AJ11" s="43"/>
      <c r="AK11" s="43"/>
      <c r="AL11" s="43"/>
      <c r="AM11" s="43"/>
      <c r="AN11" s="43"/>
    </row>
    <row r="12" spans="1:40">
      <c r="E12" s="46" t="str">
        <f t="array" ref="E12">IF(ROW(Z8)&gt;SUM((SPECIFICITE=$B$5)*(Agence=$D$5)),"",INDEX(NOM,SMALL(IF((SPECIFICITE=$B$5)*(Agence=$D$5),ROW(Agence)-1),ROW(Z8))))</f>
        <v/>
      </c>
      <c r="I12" s="62" t="str">
        <f>IF(ROW(A8)&gt;SUMPRODUCT((Tableau1[METIER]=$A$5)*(Tableau1[SPECIFICITE]=$B$5)*(Tableau1[AGENCE]=$D$5)),"",INDEX(Tableau1[NOM],SUMPRODUCT(LARGE((Tableau1[METIER]=$A$5)*(Tableau1[SPECIFICITE]=$B$5)*(Tableau1[AGENCE]=$D$5)*(ROW(Agence)-1),ROW(A8)))))</f>
        <v/>
      </c>
      <c r="J12" s="62" t="str">
        <f>IF(ROW(B8)&gt;SUMPRODUCT((Tableau1[METIER]=$A$5)*(Tableau1[SPECIFICITE]=$B$5)*(Tableau1[AGENCE]=$D$5)),"",INDEX(Tableau1[PRENOM],SUMPRODUCT(LARGE((Tableau1[METIER]=$A$5)*(Tableau1[SPECIFICITE]=$B$5)*(Tableau1[AGENCE]=$D$5)*(ROW(Agence)-1),ROW(B8)))))</f>
        <v/>
      </c>
      <c r="K12" s="62" t="str">
        <f>IF(ROW(C8)&gt;SUMPRODUCT((Tableau1[METIER]=$A$5)*(Tableau1[SPECIFICITE]=$B$5)*(Tableau1[AGENCE]=$D$5)),"",INDEX(Tableau1[EMAIL],SUMPRODUCT(LARGE((Tableau1[METIER]=$A$5)*(Tableau1[SPECIFICITE]=$B$5)*(Tableau1[AGENCE]=$D$5)*(ROW(Agence)-1),ROW(C8)))))</f>
        <v/>
      </c>
      <c r="L12" s="62" t="str">
        <f>IF(ROW(D8)&gt;SUMPRODUCT((Tableau1[METIER]=$A$5)*(Tableau1[SPECIFICITE]=$B$5)*(Tableau1[AGENCE]=$D$5)),"",INDEX(Tableau1[TELEPHONE],SUMPRODUCT(LARGE((Tableau1[METIER]=$A$5)*(Tableau1[SPECIFICITE]=$B$5)*(Tableau1[AGENCE]=$D$5)*(ROW(Agence)-1),ROW(D8)))))</f>
        <v/>
      </c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43"/>
      <c r="AH12" s="43"/>
      <c r="AI12" s="43"/>
      <c r="AJ12" s="43"/>
      <c r="AK12" s="43"/>
      <c r="AL12" s="43"/>
      <c r="AM12" s="43"/>
      <c r="AN12" s="43"/>
    </row>
    <row r="13" spans="1:40">
      <c r="E13" s="46" t="str">
        <f t="array" ref="E13">IF(ROW(Z9)&gt;SUM((SPECIFICITE=$B$5)*(Agence=$D$5)),"",INDEX(NOM,SMALL(IF((SPECIFICITE=$B$5)*(Agence=$D$5),ROW(Agence)-1),ROW(Z9))))</f>
        <v/>
      </c>
      <c r="I13" s="62" t="str">
        <f>IF(ROW(A9)&gt;SUMPRODUCT((Tableau1[METIER]=$A$5)*(Tableau1[SPECIFICITE]=$B$5)*(Tableau1[AGENCE]=$D$5)),"",INDEX(Tableau1[NOM],SUMPRODUCT(LARGE((Tableau1[METIER]=$A$5)*(Tableau1[SPECIFICITE]=$B$5)*(Tableau1[AGENCE]=$D$5)*(ROW(Agence)-1),ROW(A9)))))</f>
        <v/>
      </c>
      <c r="J13" s="62" t="str">
        <f>IF(ROW(B9)&gt;SUMPRODUCT((Tableau1[METIER]=$A$5)*(Tableau1[SPECIFICITE]=$B$5)*(Tableau1[AGENCE]=$D$5)),"",INDEX(Tableau1[PRENOM],SUMPRODUCT(LARGE((Tableau1[METIER]=$A$5)*(Tableau1[SPECIFICITE]=$B$5)*(Tableau1[AGENCE]=$D$5)*(ROW(Agence)-1),ROW(B9)))))</f>
        <v/>
      </c>
      <c r="K13" s="62" t="str">
        <f>IF(ROW(C9)&gt;SUMPRODUCT((Tableau1[METIER]=$A$5)*(Tableau1[SPECIFICITE]=$B$5)*(Tableau1[AGENCE]=$D$5)),"",INDEX(Tableau1[EMAIL],SUMPRODUCT(LARGE((Tableau1[METIER]=$A$5)*(Tableau1[SPECIFICITE]=$B$5)*(Tableau1[AGENCE]=$D$5)*(ROW(Agence)-1),ROW(C9)))))</f>
        <v/>
      </c>
      <c r="L13" s="62" t="str">
        <f>IF(ROW(D9)&gt;SUMPRODUCT((Tableau1[METIER]=$A$5)*(Tableau1[SPECIFICITE]=$B$5)*(Tableau1[AGENCE]=$D$5)),"",INDEX(Tableau1[TELEPHONE],SUMPRODUCT(LARGE((Tableau1[METIER]=$A$5)*(Tableau1[SPECIFICITE]=$B$5)*(Tableau1[AGENCE]=$D$5)*(ROW(Agence)-1),ROW(D9)))))</f>
        <v/>
      </c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  <c r="AF13" s="43"/>
      <c r="AG13" s="43"/>
      <c r="AH13" s="43"/>
      <c r="AI13" s="43"/>
      <c r="AJ13" s="43"/>
      <c r="AK13" s="43"/>
      <c r="AL13" s="43"/>
      <c r="AM13" s="43"/>
      <c r="AN13" s="43"/>
    </row>
    <row r="14" spans="1:40">
      <c r="E14" s="46" t="str">
        <f t="array" ref="E14">IF(ROW(Z10)&gt;SUM((SPECIFICITE=$B$5)*(Agence=$D$5)),"",INDEX(NOM,SMALL(IF((SPECIFICITE=$B$5)*(Agence=$D$5),ROW(Agence)-1),ROW(Z10))))</f>
        <v/>
      </c>
      <c r="I14" s="62" t="str">
        <f>IF(ROW(A10)&gt;SUMPRODUCT((Tableau1[METIER]=$A$5)*(Tableau1[SPECIFICITE]=$B$5)*(Tableau1[AGENCE]=$D$5)),"",INDEX(Tableau1[NOM],SUMPRODUCT(LARGE((Tableau1[METIER]=$A$5)*(Tableau1[SPECIFICITE]=$B$5)*(Tableau1[AGENCE]=$D$5)*(ROW(Agence)-1),ROW(A10)))))</f>
        <v/>
      </c>
      <c r="J14" s="62" t="str">
        <f>IF(ROW(B10)&gt;SUMPRODUCT((Tableau1[METIER]=$A$5)*(Tableau1[SPECIFICITE]=$B$5)*(Tableau1[AGENCE]=$D$5)),"",INDEX(Tableau1[PRENOM],SUMPRODUCT(LARGE((Tableau1[METIER]=$A$5)*(Tableau1[SPECIFICITE]=$B$5)*(Tableau1[AGENCE]=$D$5)*(ROW(Agence)-1),ROW(B10)))))</f>
        <v/>
      </c>
      <c r="K14" s="62" t="str">
        <f>IF(ROW(C10)&gt;SUMPRODUCT((Tableau1[METIER]=$A$5)*(Tableau1[SPECIFICITE]=$B$5)*(Tableau1[AGENCE]=$D$5)),"",INDEX(Tableau1[EMAIL],SUMPRODUCT(LARGE((Tableau1[METIER]=$A$5)*(Tableau1[SPECIFICITE]=$B$5)*(Tableau1[AGENCE]=$D$5)*(ROW(Agence)-1),ROW(C10)))))</f>
        <v/>
      </c>
      <c r="L14" s="62" t="str">
        <f>IF(ROW(D10)&gt;SUMPRODUCT((Tableau1[METIER]=$A$5)*(Tableau1[SPECIFICITE]=$B$5)*(Tableau1[AGENCE]=$D$5)),"",INDEX(Tableau1[TELEPHONE],SUMPRODUCT(LARGE((Tableau1[METIER]=$A$5)*(Tableau1[SPECIFICITE]=$B$5)*(Tableau1[AGENCE]=$D$5)*(ROW(Agence)-1),ROW(D10)))))</f>
        <v/>
      </c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</row>
    <row r="15" spans="1:40">
      <c r="E15" s="46" t="str">
        <f t="array" ref="E15">IF(ROW(Z11)&gt;SUM((SPECIFICITE=$B$5)*(Agence=$D$5)),"",INDEX(NOM,SMALL(IF((SPECIFICITE=$B$5)*(Agence=$D$5),ROW(Agence)-1),ROW(Z11))))</f>
        <v/>
      </c>
      <c r="I15" s="62" t="str">
        <f>IF(ROW(A11)&gt;SUMPRODUCT((Tableau1[METIER]=$A$5)*(Tableau1[SPECIFICITE]=$B$5)*(Tableau1[AGENCE]=$D$5)),"",INDEX(Tableau1[NOM],SUMPRODUCT(LARGE((Tableau1[METIER]=$A$5)*(Tableau1[SPECIFICITE]=$B$5)*(Tableau1[AGENCE]=$D$5)*(ROW(Agence)-1),ROW(A11)))))</f>
        <v/>
      </c>
      <c r="J15" s="62" t="str">
        <f>IF(ROW(B11)&gt;SUMPRODUCT((Tableau1[METIER]=$A$5)*(Tableau1[SPECIFICITE]=$B$5)*(Tableau1[AGENCE]=$D$5)),"",INDEX(Tableau1[PRENOM],SUMPRODUCT(LARGE((Tableau1[METIER]=$A$5)*(Tableau1[SPECIFICITE]=$B$5)*(Tableau1[AGENCE]=$D$5)*(ROW(Agence)-1),ROW(B11)))))</f>
        <v/>
      </c>
      <c r="K15" s="62" t="str">
        <f>IF(ROW(C11)&gt;SUMPRODUCT((Tableau1[METIER]=$A$5)*(Tableau1[SPECIFICITE]=$B$5)*(Tableau1[AGENCE]=$D$5)),"",INDEX(Tableau1[EMAIL],SUMPRODUCT(LARGE((Tableau1[METIER]=$A$5)*(Tableau1[SPECIFICITE]=$B$5)*(Tableau1[AGENCE]=$D$5)*(ROW(Agence)-1),ROW(C11)))))</f>
        <v/>
      </c>
      <c r="L15" s="62" t="str">
        <f>IF(ROW(D11)&gt;SUMPRODUCT((Tableau1[METIER]=$A$5)*(Tableau1[SPECIFICITE]=$B$5)*(Tableau1[AGENCE]=$D$5)),"",INDEX(Tableau1[TELEPHONE],SUMPRODUCT(LARGE((Tableau1[METIER]=$A$5)*(Tableau1[SPECIFICITE]=$B$5)*(Tableau1[AGENCE]=$D$5)*(ROW(Agence)-1),ROW(D11)))))</f>
        <v/>
      </c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43"/>
      <c r="AH15" s="43"/>
      <c r="AI15" s="43"/>
      <c r="AJ15" s="43"/>
      <c r="AK15" s="43"/>
      <c r="AL15" s="43"/>
      <c r="AM15" s="43"/>
      <c r="AN15" s="43"/>
    </row>
    <row r="16" spans="1:40">
      <c r="E16" s="46" t="str">
        <f t="array" ref="E16">IF(ROW(Z12)&gt;SUM((SPECIFICITE=$B$5)*(Agence=$D$5)),"",INDEX(NOM,SMALL(IF((SPECIFICITE=$B$5)*(Agence=$D$5),ROW(Agence)-1),ROW(Z12))))</f>
        <v/>
      </c>
      <c r="I16" s="62" t="str">
        <f>IF(ROW(A12)&gt;SUMPRODUCT((Tableau1[METIER]=$A$5)*(Tableau1[SPECIFICITE]=$B$5)*(Tableau1[AGENCE]=$D$5)),"",INDEX(Tableau1[NOM],SUMPRODUCT(LARGE((Tableau1[METIER]=$A$5)*(Tableau1[SPECIFICITE]=$B$5)*(Tableau1[AGENCE]=$D$5)*(ROW(Agence)-1),ROW(A12)))))</f>
        <v/>
      </c>
      <c r="J16" s="62" t="str">
        <f>IF(ROW(B12)&gt;SUMPRODUCT((Tableau1[METIER]=$A$5)*(Tableau1[SPECIFICITE]=$B$5)*(Tableau1[AGENCE]=$D$5)),"",INDEX(Tableau1[PRENOM],SUMPRODUCT(LARGE((Tableau1[METIER]=$A$5)*(Tableau1[SPECIFICITE]=$B$5)*(Tableau1[AGENCE]=$D$5)*(ROW(Agence)-1),ROW(B12)))))</f>
        <v/>
      </c>
      <c r="K16" s="62" t="str">
        <f>IF(ROW(C12)&gt;SUMPRODUCT((Tableau1[METIER]=$A$5)*(Tableau1[SPECIFICITE]=$B$5)*(Tableau1[AGENCE]=$D$5)),"",INDEX(Tableau1[EMAIL],SUMPRODUCT(LARGE((Tableau1[METIER]=$A$5)*(Tableau1[SPECIFICITE]=$B$5)*(Tableau1[AGENCE]=$D$5)*(ROW(Agence)-1),ROW(C12)))))</f>
        <v/>
      </c>
      <c r="L16" s="62" t="str">
        <f>IF(ROW(D12)&gt;SUMPRODUCT((Tableau1[METIER]=$A$5)*(Tableau1[SPECIFICITE]=$B$5)*(Tableau1[AGENCE]=$D$5)),"",INDEX(Tableau1[TELEPHONE],SUMPRODUCT(LARGE((Tableau1[METIER]=$A$5)*(Tableau1[SPECIFICITE]=$B$5)*(Tableau1[AGENCE]=$D$5)*(ROW(Agence)-1),ROW(D12)))))</f>
        <v/>
      </c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43"/>
      <c r="AH16" s="43"/>
      <c r="AI16" s="43"/>
      <c r="AJ16" s="43"/>
      <c r="AK16" s="43"/>
      <c r="AL16" s="43"/>
      <c r="AM16" s="43"/>
      <c r="AN16" s="43"/>
    </row>
    <row r="17" spans="9:40">
      <c r="I17" s="62" t="str">
        <f>IF(ROW(A13)&gt;SUMPRODUCT((Tableau1[METIER]=$A$5)*(Tableau1[SPECIFICITE]=$B$5)*(Tableau1[AGENCE]=$D$5)),"",INDEX(Tableau1[NOM],SUMPRODUCT(LARGE((Tableau1[METIER]=$A$5)*(Tableau1[SPECIFICITE]=$B$5)*(Tableau1[AGENCE]=$D$5)*(ROW(Agence)-1),ROW(A13)))))</f>
        <v/>
      </c>
      <c r="J17" s="62" t="str">
        <f>IF(ROW(B13)&gt;SUMPRODUCT((Tableau1[METIER]=$A$5)*(Tableau1[SPECIFICITE]=$B$5)*(Tableau1[AGENCE]=$D$5)),"",INDEX(Tableau1[PRENOM],SUMPRODUCT(LARGE((Tableau1[METIER]=$A$5)*(Tableau1[SPECIFICITE]=$B$5)*(Tableau1[AGENCE]=$D$5)*(ROW(Agence)-1),ROW(B13)))))</f>
        <v/>
      </c>
      <c r="K17" s="62" t="str">
        <f>IF(ROW(C13)&gt;SUMPRODUCT((Tableau1[METIER]=$A$5)*(Tableau1[SPECIFICITE]=$B$5)*(Tableau1[AGENCE]=$D$5)),"",INDEX(Tableau1[EMAIL],SUMPRODUCT(LARGE((Tableau1[METIER]=$A$5)*(Tableau1[SPECIFICITE]=$B$5)*(Tableau1[AGENCE]=$D$5)*(ROW(Agence)-1),ROW(C13)))))</f>
        <v/>
      </c>
      <c r="L17" s="62" t="str">
        <f>IF(ROW(D13)&gt;SUMPRODUCT((Tableau1[METIER]=$A$5)*(Tableau1[SPECIFICITE]=$B$5)*(Tableau1[AGENCE]=$D$5)),"",INDEX(Tableau1[TELEPHONE],SUMPRODUCT(LARGE((Tableau1[METIER]=$A$5)*(Tableau1[SPECIFICITE]=$B$5)*(Tableau1[AGENCE]=$D$5)*(ROW(Agence)-1),ROW(D13)))))</f>
        <v/>
      </c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43"/>
      <c r="AH17" s="43"/>
      <c r="AI17" s="43"/>
      <c r="AJ17" s="43"/>
      <c r="AK17" s="43"/>
      <c r="AL17" s="43"/>
      <c r="AM17" s="43"/>
      <c r="AN17" s="43"/>
    </row>
    <row r="18" spans="9:40">
      <c r="I18" s="62" t="str">
        <f>IF(ROW(A14)&gt;SUMPRODUCT((Tableau1[METIER]=$A$5)*(Tableau1[SPECIFICITE]=$B$5)*(Tableau1[AGENCE]=$D$5)),"",INDEX(Tableau1[NOM],SUMPRODUCT(LARGE((Tableau1[METIER]=$A$5)*(Tableau1[SPECIFICITE]=$B$5)*(Tableau1[AGENCE]=$D$5)*(ROW(Agence)-1),ROW(A14)))))</f>
        <v/>
      </c>
      <c r="J18" s="62" t="str">
        <f>IF(ROW(B14)&gt;SUMPRODUCT((Tableau1[METIER]=$A$5)*(Tableau1[SPECIFICITE]=$B$5)*(Tableau1[AGENCE]=$D$5)),"",INDEX(Tableau1[PRENOM],SUMPRODUCT(LARGE((Tableau1[METIER]=$A$5)*(Tableau1[SPECIFICITE]=$B$5)*(Tableau1[AGENCE]=$D$5)*(ROW(Agence)-1),ROW(B14)))))</f>
        <v/>
      </c>
      <c r="K18" s="62" t="str">
        <f>IF(ROW(C14)&gt;SUMPRODUCT((Tableau1[METIER]=$A$5)*(Tableau1[SPECIFICITE]=$B$5)*(Tableau1[AGENCE]=$D$5)),"",INDEX(Tableau1[EMAIL],SUMPRODUCT(LARGE((Tableau1[METIER]=$A$5)*(Tableau1[SPECIFICITE]=$B$5)*(Tableau1[AGENCE]=$D$5)*(ROW(Agence)-1),ROW(C14)))))</f>
        <v/>
      </c>
      <c r="L18" s="62" t="str">
        <f>IF(ROW(D14)&gt;SUMPRODUCT((Tableau1[METIER]=$A$5)*(Tableau1[SPECIFICITE]=$B$5)*(Tableau1[AGENCE]=$D$5)),"",INDEX(Tableau1[TELEPHONE],SUMPRODUCT(LARGE((Tableau1[METIER]=$A$5)*(Tableau1[SPECIFICITE]=$B$5)*(Tableau1[AGENCE]=$D$5)*(ROW(Agence)-1),ROW(D14)))))</f>
        <v/>
      </c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43"/>
      <c r="AI18" s="43"/>
      <c r="AJ18" s="43"/>
      <c r="AK18" s="43"/>
      <c r="AL18" s="43"/>
      <c r="AM18" s="43"/>
      <c r="AN18" s="43"/>
    </row>
    <row r="19" spans="9:40">
      <c r="I19" s="62" t="str">
        <f>IF(ROW(A15)&gt;SUMPRODUCT((Tableau1[METIER]=$A$5)*(Tableau1[SPECIFICITE]=$B$5)*(Tableau1[AGENCE]=$D$5)),"",INDEX(Tableau1[NOM],SUMPRODUCT(LARGE((Tableau1[METIER]=$A$5)*(Tableau1[SPECIFICITE]=$B$5)*(Tableau1[AGENCE]=$D$5)*(ROW(Agence)-1),ROW(A15)))))</f>
        <v/>
      </c>
      <c r="J19" s="62" t="str">
        <f>IF(ROW(B15)&gt;SUMPRODUCT((Tableau1[METIER]=$A$5)*(Tableau1[SPECIFICITE]=$B$5)*(Tableau1[AGENCE]=$D$5)),"",INDEX(Tableau1[PRENOM],SUMPRODUCT(LARGE((Tableau1[METIER]=$A$5)*(Tableau1[SPECIFICITE]=$B$5)*(Tableau1[AGENCE]=$D$5)*(ROW(Agence)-1),ROW(B15)))))</f>
        <v/>
      </c>
      <c r="K19" s="62" t="str">
        <f>IF(ROW(C15)&gt;SUMPRODUCT((Tableau1[METIER]=$A$5)*(Tableau1[SPECIFICITE]=$B$5)*(Tableau1[AGENCE]=$D$5)),"",INDEX(Tableau1[EMAIL],SUMPRODUCT(LARGE((Tableau1[METIER]=$A$5)*(Tableau1[SPECIFICITE]=$B$5)*(Tableau1[AGENCE]=$D$5)*(ROW(Agence)-1),ROW(C15)))))</f>
        <v/>
      </c>
      <c r="L19" s="62" t="str">
        <f>IF(ROW(D15)&gt;SUMPRODUCT((Tableau1[METIER]=$A$5)*(Tableau1[SPECIFICITE]=$B$5)*(Tableau1[AGENCE]=$D$5)),"",INDEX(Tableau1[TELEPHONE],SUMPRODUCT(LARGE((Tableau1[METIER]=$A$5)*(Tableau1[SPECIFICITE]=$B$5)*(Tableau1[AGENCE]=$D$5)*(ROW(Agence)-1),ROW(D15)))))</f>
        <v/>
      </c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43"/>
      <c r="AH19" s="43"/>
      <c r="AI19" s="43"/>
      <c r="AJ19" s="43"/>
      <c r="AK19" s="43"/>
      <c r="AL19" s="43"/>
      <c r="AM19" s="43"/>
      <c r="AN19" s="43"/>
    </row>
    <row r="20" spans="9:40">
      <c r="I20" s="62" t="str">
        <f>IF(ROW(A16)&gt;SUMPRODUCT((Tableau1[METIER]=$A$5)*(Tableau1[SPECIFICITE]=$B$5)*(Tableau1[AGENCE]=$D$5)),"",INDEX(Tableau1[NOM],SUMPRODUCT(LARGE((Tableau1[METIER]=$A$5)*(Tableau1[SPECIFICITE]=$B$5)*(Tableau1[AGENCE]=$D$5)*(ROW(Agence)-1),ROW(A16)))))</f>
        <v/>
      </c>
      <c r="J20" s="62" t="str">
        <f>IF(ROW(B16)&gt;SUMPRODUCT((Tableau1[METIER]=$A$5)*(Tableau1[SPECIFICITE]=$B$5)*(Tableau1[AGENCE]=$D$5)),"",INDEX(Tableau1[PRENOM],SUMPRODUCT(LARGE((Tableau1[METIER]=$A$5)*(Tableau1[SPECIFICITE]=$B$5)*(Tableau1[AGENCE]=$D$5)*(ROW(Agence)-1),ROW(B16)))))</f>
        <v/>
      </c>
      <c r="K20" s="62" t="str">
        <f>IF(ROW(C16)&gt;SUMPRODUCT((Tableau1[METIER]=$A$5)*(Tableau1[SPECIFICITE]=$B$5)*(Tableau1[AGENCE]=$D$5)),"",INDEX(Tableau1[EMAIL],SUMPRODUCT(LARGE((Tableau1[METIER]=$A$5)*(Tableau1[SPECIFICITE]=$B$5)*(Tableau1[AGENCE]=$D$5)*(ROW(Agence)-1),ROW(C16)))))</f>
        <v/>
      </c>
      <c r="L20" s="62" t="str">
        <f>IF(ROW(D16)&gt;SUMPRODUCT((Tableau1[METIER]=$A$5)*(Tableau1[SPECIFICITE]=$B$5)*(Tableau1[AGENCE]=$D$5)),"",INDEX(Tableau1[TELEPHONE],SUMPRODUCT(LARGE((Tableau1[METIER]=$A$5)*(Tableau1[SPECIFICITE]=$B$5)*(Tableau1[AGENCE]=$D$5)*(ROW(Agence)-1),ROW(D16)))))</f>
        <v/>
      </c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43"/>
      <c r="AH20" s="43"/>
      <c r="AI20" s="43"/>
      <c r="AJ20" s="43"/>
      <c r="AK20" s="43"/>
      <c r="AL20" s="43"/>
      <c r="AM20" s="43"/>
      <c r="AN20" s="43"/>
    </row>
    <row r="21" spans="9:40">
      <c r="I21" s="43"/>
      <c r="J21" s="58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</row>
    <row r="22" spans="9:40">
      <c r="I22" s="43"/>
      <c r="J22" s="58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43"/>
      <c r="AH22" s="43"/>
      <c r="AI22" s="43"/>
      <c r="AJ22" s="43"/>
      <c r="AK22" s="43"/>
      <c r="AL22" s="43"/>
      <c r="AM22" s="43"/>
      <c r="AN22" s="43"/>
    </row>
    <row r="23" spans="9:40"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3"/>
      <c r="AI23" s="43"/>
      <c r="AJ23" s="43"/>
      <c r="AK23" s="43"/>
      <c r="AL23" s="43"/>
      <c r="AM23" s="43"/>
      <c r="AN23" s="43"/>
    </row>
    <row r="24" spans="9:40"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  <c r="AG24" s="43"/>
      <c r="AH24" s="43"/>
      <c r="AI24" s="43"/>
      <c r="AJ24" s="43"/>
      <c r="AK24" s="43"/>
      <c r="AL24" s="43"/>
      <c r="AM24" s="43"/>
      <c r="AN24" s="43"/>
    </row>
    <row r="25" spans="9:40"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  <c r="AG25" s="43"/>
      <c r="AH25" s="43"/>
      <c r="AI25" s="43"/>
      <c r="AJ25" s="43"/>
      <c r="AK25" s="43"/>
      <c r="AL25" s="43"/>
      <c r="AM25" s="43"/>
      <c r="AN25" s="43"/>
    </row>
    <row r="26" spans="9:40"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  <c r="AN26" s="43"/>
    </row>
    <row r="27" spans="9:40"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3"/>
      <c r="AH27" s="43"/>
      <c r="AI27" s="43"/>
      <c r="AJ27" s="43"/>
      <c r="AK27" s="43"/>
      <c r="AL27" s="43"/>
      <c r="AM27" s="43"/>
      <c r="AN27" s="43"/>
    </row>
    <row r="28" spans="9:40"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  <c r="AG28" s="43"/>
      <c r="AH28" s="43"/>
      <c r="AI28" s="43"/>
      <c r="AJ28" s="43"/>
      <c r="AK28" s="43"/>
      <c r="AL28" s="43"/>
      <c r="AM28" s="43"/>
      <c r="AN28" s="43"/>
    </row>
    <row r="29" spans="9:40"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  <c r="AG29" s="43"/>
      <c r="AH29" s="43"/>
      <c r="AI29" s="43"/>
      <c r="AJ29" s="43"/>
      <c r="AK29" s="43"/>
      <c r="AL29" s="43"/>
      <c r="AM29" s="43"/>
      <c r="AN29" s="43"/>
    </row>
    <row r="30" spans="9:40"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  <c r="AG30" s="43"/>
      <c r="AH30" s="43"/>
      <c r="AI30" s="43"/>
      <c r="AJ30" s="43"/>
      <c r="AK30" s="43"/>
      <c r="AL30" s="43"/>
      <c r="AM30" s="43"/>
      <c r="AN30" s="43"/>
    </row>
    <row r="31" spans="9:40"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43"/>
      <c r="AG31" s="43"/>
      <c r="AH31" s="43"/>
      <c r="AI31" s="43"/>
      <c r="AJ31" s="43"/>
      <c r="AK31" s="43"/>
      <c r="AL31" s="43"/>
      <c r="AM31" s="43"/>
      <c r="AN31" s="43"/>
    </row>
    <row r="32" spans="9:40"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  <c r="AM32" s="43"/>
      <c r="AN32" s="43"/>
    </row>
  </sheetData>
  <mergeCells count="3">
    <mergeCell ref="A1:H2"/>
    <mergeCell ref="E3:H3"/>
    <mergeCell ref="A3:D3"/>
  </mergeCells>
  <dataValidations count="2">
    <dataValidation type="list" allowBlank="1" showInputMessage="1" showErrorMessage="1" sqref="B5">
      <formula1>INDIRECT($A$5)</formula1>
    </dataValidation>
    <dataValidation type="list" allowBlank="1" showInputMessage="1" showErrorMessage="1" sqref="D5">
      <formula1>INDIRECT($B$5)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'Menus déroulants'!$A$1:$F$1</xm:f>
          </x14:formula1>
          <xm:sqref>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H46"/>
  <sheetViews>
    <sheetView workbookViewId="0">
      <pane ySplit="1" topLeftCell="A2" activePane="bottomLeft" state="frozen"/>
      <selection pane="bottomLeft" activeCell="B42" sqref="B42"/>
    </sheetView>
  </sheetViews>
  <sheetFormatPr baseColWidth="10" defaultRowHeight="14.5"/>
  <cols>
    <col min="1" max="1" width="19.54296875" bestFit="1" customWidth="1"/>
    <col min="2" max="2" width="60.36328125" bestFit="1" customWidth="1"/>
    <col min="3" max="3" width="20.6328125" bestFit="1" customWidth="1"/>
    <col min="4" max="4" width="23.36328125" bestFit="1" customWidth="1"/>
    <col min="5" max="5" width="11.90625" bestFit="1" customWidth="1"/>
    <col min="6" max="6" width="19.36328125" customWidth="1"/>
    <col min="7" max="7" width="23.08984375" style="42" bestFit="1" customWidth="1"/>
    <col min="8" max="8" width="13.453125" style="3" bestFit="1" customWidth="1"/>
  </cols>
  <sheetData>
    <row r="1" spans="1:8" s="1" customFormat="1">
      <c r="A1" s="1" t="s">
        <v>1</v>
      </c>
      <c r="B1" s="1" t="s">
        <v>2</v>
      </c>
      <c r="C1" s="1" t="s">
        <v>3</v>
      </c>
      <c r="D1" s="1" t="s">
        <v>9</v>
      </c>
      <c r="E1" s="1" t="s">
        <v>4</v>
      </c>
      <c r="F1" s="1" t="s">
        <v>5</v>
      </c>
      <c r="G1" s="41" t="s">
        <v>6</v>
      </c>
      <c r="H1" s="2" t="s">
        <v>7</v>
      </c>
    </row>
    <row r="2" spans="1:8">
      <c r="A2" s="4" t="s">
        <v>26</v>
      </c>
      <c r="B2" s="4" t="s">
        <v>37</v>
      </c>
      <c r="D2" t="s">
        <v>21</v>
      </c>
      <c r="E2" t="s">
        <v>56</v>
      </c>
      <c r="F2" t="s">
        <v>99</v>
      </c>
      <c r="G2" s="60" t="s">
        <v>150</v>
      </c>
      <c r="H2" s="3" t="s">
        <v>195</v>
      </c>
    </row>
    <row r="3" spans="1:8">
      <c r="A3" t="s">
        <v>26</v>
      </c>
      <c r="B3" t="s">
        <v>37</v>
      </c>
      <c r="D3" t="s">
        <v>11</v>
      </c>
      <c r="E3" t="s">
        <v>57</v>
      </c>
      <c r="F3" t="s">
        <v>104</v>
      </c>
      <c r="G3" s="60" t="s">
        <v>151</v>
      </c>
      <c r="H3" s="3" t="s">
        <v>196</v>
      </c>
    </row>
    <row r="4" spans="1:8">
      <c r="A4" s="4" t="s">
        <v>26</v>
      </c>
      <c r="B4" s="4" t="s">
        <v>38</v>
      </c>
      <c r="D4" t="s">
        <v>21</v>
      </c>
      <c r="E4" t="s">
        <v>58</v>
      </c>
      <c r="F4" t="s">
        <v>105</v>
      </c>
      <c r="G4" s="60" t="s">
        <v>152</v>
      </c>
      <c r="H4" s="3" t="s">
        <v>197</v>
      </c>
    </row>
    <row r="5" spans="1:8">
      <c r="A5" t="s">
        <v>26</v>
      </c>
      <c r="B5" t="s">
        <v>38</v>
      </c>
      <c r="D5" t="s">
        <v>11</v>
      </c>
      <c r="E5" t="s">
        <v>59</v>
      </c>
      <c r="F5" t="s">
        <v>106</v>
      </c>
      <c r="G5" s="60" t="s">
        <v>153</v>
      </c>
      <c r="H5" s="3" t="s">
        <v>198</v>
      </c>
    </row>
    <row r="6" spans="1:8">
      <c r="A6" s="4" t="s">
        <v>26</v>
      </c>
      <c r="B6" s="4" t="s">
        <v>39</v>
      </c>
      <c r="D6" t="s">
        <v>21</v>
      </c>
      <c r="E6" t="s">
        <v>60</v>
      </c>
      <c r="F6" t="s">
        <v>107</v>
      </c>
      <c r="G6" s="60" t="s">
        <v>154</v>
      </c>
      <c r="H6" s="3" t="s">
        <v>199</v>
      </c>
    </row>
    <row r="7" spans="1:8">
      <c r="A7" t="s">
        <v>26</v>
      </c>
      <c r="B7" t="s">
        <v>39</v>
      </c>
      <c r="D7" t="s">
        <v>11</v>
      </c>
      <c r="E7" t="s">
        <v>61</v>
      </c>
      <c r="F7" t="s">
        <v>108</v>
      </c>
      <c r="G7" s="60" t="s">
        <v>155</v>
      </c>
      <c r="H7" s="3" t="s">
        <v>200</v>
      </c>
    </row>
    <row r="8" spans="1:8">
      <c r="A8" s="4" t="s">
        <v>26</v>
      </c>
      <c r="B8" s="4" t="s">
        <v>40</v>
      </c>
      <c r="D8" t="s">
        <v>21</v>
      </c>
      <c r="E8" t="s">
        <v>62</v>
      </c>
      <c r="F8" t="s">
        <v>109</v>
      </c>
      <c r="G8" s="60" t="s">
        <v>156</v>
      </c>
      <c r="H8" s="3" t="s">
        <v>201</v>
      </c>
    </row>
    <row r="9" spans="1:8">
      <c r="A9" t="s">
        <v>26</v>
      </c>
      <c r="B9" t="s">
        <v>40</v>
      </c>
      <c r="D9" t="s">
        <v>11</v>
      </c>
      <c r="E9" t="s">
        <v>63</v>
      </c>
      <c r="F9" t="s">
        <v>110</v>
      </c>
      <c r="G9" s="60" t="s">
        <v>157</v>
      </c>
      <c r="H9" s="3" t="s">
        <v>202</v>
      </c>
    </row>
    <row r="10" spans="1:8">
      <c r="A10" s="4" t="s">
        <v>26</v>
      </c>
      <c r="B10" s="4" t="s">
        <v>41</v>
      </c>
      <c r="D10" t="s">
        <v>21</v>
      </c>
      <c r="E10" t="s">
        <v>64</v>
      </c>
      <c r="F10" t="s">
        <v>111</v>
      </c>
      <c r="G10" s="60" t="s">
        <v>158</v>
      </c>
      <c r="H10" s="3" t="s">
        <v>203</v>
      </c>
    </row>
    <row r="11" spans="1:8">
      <c r="A11" t="s">
        <v>26</v>
      </c>
      <c r="B11" t="s">
        <v>41</v>
      </c>
      <c r="D11" t="s">
        <v>11</v>
      </c>
      <c r="E11" t="s">
        <v>65</v>
      </c>
      <c r="F11" t="s">
        <v>112</v>
      </c>
      <c r="G11" s="60" t="s">
        <v>159</v>
      </c>
      <c r="H11" s="3" t="s">
        <v>204</v>
      </c>
    </row>
    <row r="12" spans="1:8">
      <c r="A12" s="4" t="s">
        <v>26</v>
      </c>
      <c r="B12" s="4" t="s">
        <v>42</v>
      </c>
      <c r="D12" t="s">
        <v>21</v>
      </c>
      <c r="E12" t="s">
        <v>66</v>
      </c>
      <c r="F12" t="s">
        <v>113</v>
      </c>
      <c r="G12" s="60" t="s">
        <v>160</v>
      </c>
      <c r="H12" s="3" t="s">
        <v>205</v>
      </c>
    </row>
    <row r="13" spans="1:8">
      <c r="A13" t="s">
        <v>26</v>
      </c>
      <c r="B13" t="s">
        <v>42</v>
      </c>
      <c r="D13" t="s">
        <v>11</v>
      </c>
      <c r="E13" t="s">
        <v>67</v>
      </c>
      <c r="F13" t="s">
        <v>114</v>
      </c>
      <c r="G13" s="60" t="s">
        <v>161</v>
      </c>
      <c r="H13" s="3" t="s">
        <v>206</v>
      </c>
    </row>
    <row r="14" spans="1:8">
      <c r="A14" s="4" t="s">
        <v>26</v>
      </c>
      <c r="B14" s="4" t="s">
        <v>20</v>
      </c>
      <c r="D14" t="s">
        <v>21</v>
      </c>
      <c r="E14" t="s">
        <v>68</v>
      </c>
      <c r="F14" t="s">
        <v>115</v>
      </c>
      <c r="G14" s="60" t="s">
        <v>162</v>
      </c>
      <c r="H14" s="3" t="s">
        <v>207</v>
      </c>
    </row>
    <row r="15" spans="1:8">
      <c r="A15" t="s">
        <v>26</v>
      </c>
      <c r="B15" t="s">
        <v>20</v>
      </c>
      <c r="D15" t="s">
        <v>11</v>
      </c>
      <c r="E15" t="s">
        <v>69</v>
      </c>
      <c r="F15" t="s">
        <v>116</v>
      </c>
      <c r="G15" s="60" t="s">
        <v>163</v>
      </c>
      <c r="H15" s="3" t="s">
        <v>208</v>
      </c>
    </row>
    <row r="16" spans="1:8">
      <c r="A16" t="s">
        <v>18</v>
      </c>
      <c r="B16" t="s">
        <v>34</v>
      </c>
      <c r="D16" t="s">
        <v>10</v>
      </c>
      <c r="E16" t="s">
        <v>70</v>
      </c>
      <c r="F16" t="s">
        <v>117</v>
      </c>
      <c r="G16" s="60" t="s">
        <v>164</v>
      </c>
      <c r="H16" s="3" t="s">
        <v>209</v>
      </c>
    </row>
    <row r="17" spans="1:8">
      <c r="A17" s="4" t="s">
        <v>18</v>
      </c>
      <c r="B17" s="4" t="s">
        <v>34</v>
      </c>
      <c r="D17" t="s">
        <v>11</v>
      </c>
      <c r="E17" t="s">
        <v>71</v>
      </c>
      <c r="F17" t="s">
        <v>118</v>
      </c>
      <c r="G17" s="60" t="s">
        <v>165</v>
      </c>
      <c r="H17" s="3" t="s">
        <v>210</v>
      </c>
    </row>
    <row r="18" spans="1:8">
      <c r="A18" s="4" t="s">
        <v>18</v>
      </c>
      <c r="B18" s="4" t="s">
        <v>35</v>
      </c>
      <c r="D18" t="s">
        <v>11</v>
      </c>
      <c r="E18" t="s">
        <v>72</v>
      </c>
      <c r="F18" t="s">
        <v>119</v>
      </c>
      <c r="G18" s="60" t="s">
        <v>166</v>
      </c>
      <c r="H18" s="3" t="s">
        <v>211</v>
      </c>
    </row>
    <row r="19" spans="1:8">
      <c r="A19" s="4" t="s">
        <v>18</v>
      </c>
      <c r="B19" s="4" t="s">
        <v>36</v>
      </c>
      <c r="D19" t="s">
        <v>10</v>
      </c>
      <c r="E19" t="s">
        <v>73</v>
      </c>
      <c r="F19" t="s">
        <v>120</v>
      </c>
      <c r="G19" s="60" t="s">
        <v>167</v>
      </c>
      <c r="H19" s="3" t="s">
        <v>212</v>
      </c>
    </row>
    <row r="20" spans="1:8">
      <c r="A20" s="5" t="s">
        <v>18</v>
      </c>
      <c r="B20" s="5" t="s">
        <v>36</v>
      </c>
      <c r="C20" s="5"/>
      <c r="D20" s="5" t="s">
        <v>11</v>
      </c>
      <c r="E20" t="s">
        <v>74</v>
      </c>
      <c r="F20" t="s">
        <v>121</v>
      </c>
      <c r="G20" s="60" t="s">
        <v>168</v>
      </c>
      <c r="H20" s="3" t="s">
        <v>213</v>
      </c>
    </row>
    <row r="21" spans="1:8">
      <c r="A21" s="4" t="s">
        <v>18</v>
      </c>
      <c r="B21" s="4" t="s">
        <v>19</v>
      </c>
      <c r="D21" t="s">
        <v>10</v>
      </c>
      <c r="E21" t="s">
        <v>75</v>
      </c>
      <c r="F21" t="s">
        <v>122</v>
      </c>
      <c r="G21" s="60" t="s">
        <v>169</v>
      </c>
      <c r="H21" s="3" t="s">
        <v>214</v>
      </c>
    </row>
    <row r="22" spans="1:8">
      <c r="A22" s="4" t="s">
        <v>12</v>
      </c>
      <c r="B22" s="4" t="s">
        <v>33</v>
      </c>
      <c r="D22" t="s">
        <v>11</v>
      </c>
      <c r="E22" t="s">
        <v>76</v>
      </c>
      <c r="F22" t="s">
        <v>123</v>
      </c>
      <c r="G22" s="60" t="s">
        <v>170</v>
      </c>
      <c r="H22" s="3" t="s">
        <v>215</v>
      </c>
    </row>
    <row r="23" spans="1:8" s="5" customFormat="1">
      <c r="A23" t="s">
        <v>12</v>
      </c>
      <c r="B23" t="s">
        <v>13</v>
      </c>
      <c r="C23"/>
      <c r="D23" t="s">
        <v>11</v>
      </c>
      <c r="E23" t="s">
        <v>77</v>
      </c>
      <c r="F23" t="s">
        <v>124</v>
      </c>
      <c r="G23" s="60" t="s">
        <v>171</v>
      </c>
      <c r="H23" s="3" t="s">
        <v>216</v>
      </c>
    </row>
    <row r="24" spans="1:8">
      <c r="A24" s="4" t="s">
        <v>12</v>
      </c>
      <c r="B24" s="4" t="s">
        <v>50</v>
      </c>
      <c r="D24" t="s">
        <v>10</v>
      </c>
      <c r="E24" t="s">
        <v>78</v>
      </c>
      <c r="F24" t="s">
        <v>125</v>
      </c>
      <c r="G24" s="60" t="s">
        <v>172</v>
      </c>
      <c r="H24" s="3" t="s">
        <v>217</v>
      </c>
    </row>
    <row r="25" spans="1:8">
      <c r="A25" t="s">
        <v>12</v>
      </c>
      <c r="B25" t="s">
        <v>50</v>
      </c>
      <c r="D25" t="s">
        <v>23</v>
      </c>
      <c r="E25" t="s">
        <v>79</v>
      </c>
      <c r="F25" t="s">
        <v>126</v>
      </c>
      <c r="G25" s="60" t="s">
        <v>173</v>
      </c>
      <c r="H25" s="3" t="s">
        <v>218</v>
      </c>
    </row>
    <row r="26" spans="1:8">
      <c r="A26" s="4" t="s">
        <v>12</v>
      </c>
      <c r="B26" s="4" t="s">
        <v>14</v>
      </c>
      <c r="D26" t="s">
        <v>23</v>
      </c>
      <c r="E26" t="s">
        <v>80</v>
      </c>
      <c r="F26" t="s">
        <v>127</v>
      </c>
      <c r="G26" s="60" t="s">
        <v>174</v>
      </c>
      <c r="H26" s="3" t="s">
        <v>219</v>
      </c>
    </row>
    <row r="27" spans="1:8">
      <c r="A27" s="4" t="s">
        <v>12</v>
      </c>
      <c r="B27" s="4" t="s">
        <v>51</v>
      </c>
      <c r="D27" t="s">
        <v>15</v>
      </c>
      <c r="E27" t="s">
        <v>81</v>
      </c>
      <c r="F27" t="s">
        <v>128</v>
      </c>
      <c r="G27" s="60" t="s">
        <v>175</v>
      </c>
      <c r="H27" s="3" t="s">
        <v>220</v>
      </c>
    </row>
    <row r="28" spans="1:8">
      <c r="A28" t="s">
        <v>12</v>
      </c>
      <c r="B28" t="s">
        <v>51</v>
      </c>
      <c r="D28" t="s">
        <v>10</v>
      </c>
      <c r="E28" t="s">
        <v>82</v>
      </c>
      <c r="F28" t="s">
        <v>129</v>
      </c>
      <c r="G28" s="60" t="s">
        <v>176</v>
      </c>
      <c r="H28" s="3" t="s">
        <v>221</v>
      </c>
    </row>
    <row r="29" spans="1:8">
      <c r="A29" t="s">
        <v>12</v>
      </c>
      <c r="B29" t="s">
        <v>51</v>
      </c>
      <c r="D29" t="s">
        <v>11</v>
      </c>
      <c r="E29" t="s">
        <v>83</v>
      </c>
      <c r="F29" t="s">
        <v>130</v>
      </c>
      <c r="G29" s="60" t="s">
        <v>177</v>
      </c>
      <c r="H29" s="3" t="s">
        <v>222</v>
      </c>
    </row>
    <row r="30" spans="1:8">
      <c r="A30" t="s">
        <v>12</v>
      </c>
      <c r="B30" t="s">
        <v>51</v>
      </c>
      <c r="D30" t="s">
        <v>16</v>
      </c>
      <c r="E30" t="s">
        <v>84</v>
      </c>
      <c r="F30" t="s">
        <v>131</v>
      </c>
      <c r="G30" s="60" t="s">
        <v>178</v>
      </c>
      <c r="H30" s="3" t="s">
        <v>223</v>
      </c>
    </row>
    <row r="31" spans="1:8">
      <c r="A31" t="s">
        <v>12</v>
      </c>
      <c r="B31" t="s">
        <v>51</v>
      </c>
      <c r="D31" t="s">
        <v>23</v>
      </c>
      <c r="E31" t="s">
        <v>85</v>
      </c>
      <c r="F31" t="s">
        <v>132</v>
      </c>
      <c r="G31" s="60" t="s">
        <v>179</v>
      </c>
      <c r="H31" s="3" t="s">
        <v>224</v>
      </c>
    </row>
    <row r="32" spans="1:8">
      <c r="A32" s="4" t="s">
        <v>12</v>
      </c>
      <c r="B32" s="4" t="s">
        <v>17</v>
      </c>
      <c r="D32" t="s">
        <v>11</v>
      </c>
      <c r="E32" t="s">
        <v>86</v>
      </c>
      <c r="F32" t="s">
        <v>133</v>
      </c>
      <c r="G32" s="60" t="s">
        <v>180</v>
      </c>
      <c r="H32" s="3" t="s">
        <v>225</v>
      </c>
    </row>
    <row r="33" spans="1:8">
      <c r="A33" s="4" t="s">
        <v>27</v>
      </c>
      <c r="B33" s="4" t="s">
        <v>52</v>
      </c>
      <c r="D33" t="s">
        <v>22</v>
      </c>
      <c r="E33" t="s">
        <v>87</v>
      </c>
      <c r="F33" t="s">
        <v>134</v>
      </c>
      <c r="G33" s="60" t="s">
        <v>181</v>
      </c>
      <c r="H33" s="3" t="s">
        <v>226</v>
      </c>
    </row>
    <row r="34" spans="1:8">
      <c r="A34" s="4" t="s">
        <v>27</v>
      </c>
      <c r="B34" s="4" t="s">
        <v>43</v>
      </c>
      <c r="D34" t="s">
        <v>22</v>
      </c>
      <c r="E34" t="s">
        <v>88</v>
      </c>
      <c r="F34" t="s">
        <v>135</v>
      </c>
      <c r="G34" s="60" t="s">
        <v>182</v>
      </c>
      <c r="H34" s="3" t="s">
        <v>227</v>
      </c>
    </row>
    <row r="35" spans="1:8">
      <c r="A35" s="4" t="s">
        <v>27</v>
      </c>
      <c r="B35" s="4" t="s">
        <v>44</v>
      </c>
      <c r="D35" t="s">
        <v>22</v>
      </c>
      <c r="E35" t="s">
        <v>89</v>
      </c>
      <c r="F35" t="s">
        <v>136</v>
      </c>
      <c r="G35" s="60" t="s">
        <v>183</v>
      </c>
      <c r="H35" s="3" t="s">
        <v>228</v>
      </c>
    </row>
    <row r="36" spans="1:8">
      <c r="A36" s="4" t="s">
        <v>27</v>
      </c>
      <c r="B36" s="4" t="s">
        <v>45</v>
      </c>
      <c r="D36" t="s">
        <v>22</v>
      </c>
      <c r="E36" t="s">
        <v>90</v>
      </c>
      <c r="F36" t="s">
        <v>137</v>
      </c>
      <c r="G36" s="60" t="s">
        <v>184</v>
      </c>
      <c r="H36" s="3" t="s">
        <v>229</v>
      </c>
    </row>
    <row r="37" spans="1:8">
      <c r="A37" s="4" t="s">
        <v>28</v>
      </c>
      <c r="B37" s="4" t="s">
        <v>46</v>
      </c>
      <c r="D37" t="s">
        <v>10</v>
      </c>
      <c r="E37" t="s">
        <v>91</v>
      </c>
      <c r="F37" t="s">
        <v>138</v>
      </c>
      <c r="G37" s="60" t="s">
        <v>185</v>
      </c>
      <c r="H37" s="3" t="s">
        <v>230</v>
      </c>
    </row>
    <row r="38" spans="1:8">
      <c r="A38" s="4" t="s">
        <v>28</v>
      </c>
      <c r="B38" s="4" t="s">
        <v>47</v>
      </c>
      <c r="D38" t="s">
        <v>10</v>
      </c>
      <c r="E38" t="s">
        <v>92</v>
      </c>
      <c r="F38" t="s">
        <v>139</v>
      </c>
      <c r="G38" s="60" t="s">
        <v>186</v>
      </c>
      <c r="H38" s="3" t="s">
        <v>231</v>
      </c>
    </row>
    <row r="39" spans="1:8">
      <c r="A39" t="s">
        <v>28</v>
      </c>
      <c r="B39" t="s">
        <v>47</v>
      </c>
      <c r="D39" t="s">
        <v>23</v>
      </c>
      <c r="E39" t="s">
        <v>93</v>
      </c>
      <c r="F39" t="s">
        <v>140</v>
      </c>
      <c r="G39" s="60" t="s">
        <v>187</v>
      </c>
      <c r="H39" s="3" t="s">
        <v>232</v>
      </c>
    </row>
    <row r="40" spans="1:8">
      <c r="A40" s="4" t="s">
        <v>28</v>
      </c>
      <c r="B40" s="4" t="s">
        <v>48</v>
      </c>
      <c r="D40" t="s">
        <v>10</v>
      </c>
      <c r="E40" t="s">
        <v>94</v>
      </c>
      <c r="F40" t="s">
        <v>141</v>
      </c>
      <c r="G40" s="60" t="s">
        <v>188</v>
      </c>
      <c r="H40" s="3" t="s">
        <v>233</v>
      </c>
    </row>
    <row r="41" spans="1:8">
      <c r="A41" s="4" t="s">
        <v>8</v>
      </c>
      <c r="B41" s="4" t="s">
        <v>49</v>
      </c>
      <c r="D41" t="s">
        <v>10</v>
      </c>
      <c r="E41" t="s">
        <v>95</v>
      </c>
      <c r="F41" t="s">
        <v>142</v>
      </c>
      <c r="G41" s="60" t="s">
        <v>189</v>
      </c>
      <c r="H41" s="3" t="s">
        <v>234</v>
      </c>
    </row>
    <row r="42" spans="1:8">
      <c r="A42" t="s">
        <v>8</v>
      </c>
      <c r="B42" t="s">
        <v>31</v>
      </c>
      <c r="D42" t="s">
        <v>10</v>
      </c>
      <c r="E42" t="s">
        <v>96</v>
      </c>
      <c r="F42" t="s">
        <v>143</v>
      </c>
      <c r="G42" s="60" t="s">
        <v>190</v>
      </c>
      <c r="H42" s="3" t="s">
        <v>235</v>
      </c>
    </row>
    <row r="43" spans="1:8">
      <c r="A43" t="s">
        <v>8</v>
      </c>
      <c r="B43" s="4" t="s">
        <v>31</v>
      </c>
      <c r="D43" t="s">
        <v>10</v>
      </c>
      <c r="E43" t="s">
        <v>100</v>
      </c>
      <c r="F43" t="s">
        <v>144</v>
      </c>
      <c r="G43" s="60" t="s">
        <v>191</v>
      </c>
      <c r="H43" s="3" t="s">
        <v>236</v>
      </c>
    </row>
    <row r="44" spans="1:8">
      <c r="A44" t="s">
        <v>8</v>
      </c>
      <c r="B44" t="s">
        <v>31</v>
      </c>
      <c r="D44" t="s">
        <v>10</v>
      </c>
      <c r="E44" t="s">
        <v>101</v>
      </c>
      <c r="F44" t="s">
        <v>145</v>
      </c>
      <c r="G44" s="60" t="s">
        <v>192</v>
      </c>
      <c r="H44" s="3" t="s">
        <v>237</v>
      </c>
    </row>
    <row r="45" spans="1:8">
      <c r="A45" t="s">
        <v>8</v>
      </c>
      <c r="B45" s="4" t="s">
        <v>32</v>
      </c>
      <c r="D45" t="s">
        <v>10</v>
      </c>
      <c r="E45" t="s">
        <v>102</v>
      </c>
      <c r="F45" t="s">
        <v>146</v>
      </c>
      <c r="G45" s="60" t="s">
        <v>193</v>
      </c>
      <c r="H45" s="3" t="s">
        <v>238</v>
      </c>
    </row>
    <row r="46" spans="1:8">
      <c r="A46" t="s">
        <v>8</v>
      </c>
      <c r="B46" t="s">
        <v>32</v>
      </c>
      <c r="D46" t="s">
        <v>11</v>
      </c>
      <c r="E46" t="s">
        <v>103</v>
      </c>
      <c r="F46" t="s">
        <v>147</v>
      </c>
      <c r="G46" s="60" t="s">
        <v>194</v>
      </c>
      <c r="H46" s="3" t="s">
        <v>239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F21"/>
  <sheetViews>
    <sheetView workbookViewId="0">
      <selection activeCell="E18" sqref="E18"/>
    </sheetView>
  </sheetViews>
  <sheetFormatPr baseColWidth="10" defaultColWidth="11.453125" defaultRowHeight="14.5"/>
  <cols>
    <col min="1" max="1" width="24" style="6" customWidth="1"/>
    <col min="2" max="2" width="39.90625" style="6" customWidth="1"/>
    <col min="3" max="3" width="22" style="6" bestFit="1" customWidth="1"/>
    <col min="4" max="4" width="34" style="6" customWidth="1"/>
    <col min="5" max="5" width="27.08984375" style="6" customWidth="1"/>
    <col min="6" max="6" width="24.90625" style="6" customWidth="1"/>
    <col min="7" max="16384" width="11.453125" style="6"/>
  </cols>
  <sheetData>
    <row r="1" spans="1:6">
      <c r="A1" s="12" t="s">
        <v>8</v>
      </c>
      <c r="B1" s="8" t="s">
        <v>12</v>
      </c>
      <c r="C1" s="10" t="s">
        <v>18</v>
      </c>
      <c r="D1" s="24" t="s">
        <v>26</v>
      </c>
      <c r="E1" s="38" t="s">
        <v>27</v>
      </c>
      <c r="F1" s="11" t="s">
        <v>28</v>
      </c>
    </row>
    <row r="3" spans="1:6" ht="29">
      <c r="A3" s="12" t="s">
        <v>49</v>
      </c>
      <c r="B3" s="8" t="s">
        <v>50</v>
      </c>
      <c r="C3" s="10" t="s">
        <v>34</v>
      </c>
      <c r="D3" s="24" t="s">
        <v>37</v>
      </c>
      <c r="E3" s="26" t="s">
        <v>52</v>
      </c>
      <c r="F3" s="25" t="s">
        <v>46</v>
      </c>
    </row>
    <row r="4" spans="1:6">
      <c r="A4" s="23" t="s">
        <v>31</v>
      </c>
      <c r="B4" s="29" t="s">
        <v>33</v>
      </c>
      <c r="C4" s="32" t="s">
        <v>35</v>
      </c>
      <c r="D4" s="22" t="s">
        <v>38</v>
      </c>
      <c r="E4" s="27" t="s">
        <v>43</v>
      </c>
      <c r="F4" s="7" t="s">
        <v>47</v>
      </c>
    </row>
    <row r="5" spans="1:6" ht="29">
      <c r="A5" s="7" t="s">
        <v>32</v>
      </c>
      <c r="B5" s="40" t="s">
        <v>53</v>
      </c>
      <c r="C5" s="9" t="s">
        <v>36</v>
      </c>
      <c r="D5" s="21" t="s">
        <v>39</v>
      </c>
      <c r="E5" s="30" t="s">
        <v>44</v>
      </c>
      <c r="F5" s="11" t="s">
        <v>48</v>
      </c>
    </row>
    <row r="6" spans="1:6" ht="29">
      <c r="B6" s="28" t="s">
        <v>14</v>
      </c>
      <c r="C6" s="20" t="s">
        <v>19</v>
      </c>
      <c r="D6" s="33" t="s">
        <v>40</v>
      </c>
      <c r="E6" s="34" t="s">
        <v>54</v>
      </c>
    </row>
    <row r="7" spans="1:6" ht="29">
      <c r="B7" s="31" t="s">
        <v>51</v>
      </c>
      <c r="D7" s="36" t="s">
        <v>41</v>
      </c>
    </row>
    <row r="8" spans="1:6" ht="29">
      <c r="B8" s="35" t="s">
        <v>17</v>
      </c>
      <c r="D8" s="37" t="s">
        <v>42</v>
      </c>
    </row>
    <row r="9" spans="1:6">
      <c r="D9" s="39" t="s">
        <v>20</v>
      </c>
    </row>
    <row r="10" spans="1:6">
      <c r="D10" s="19"/>
    </row>
    <row r="11" spans="1:6">
      <c r="A11" s="12" t="s">
        <v>10</v>
      </c>
      <c r="B11" s="8" t="s">
        <v>10</v>
      </c>
      <c r="C11" s="10" t="s">
        <v>10</v>
      </c>
      <c r="D11" s="24" t="s">
        <v>21</v>
      </c>
      <c r="E11" s="26" t="s">
        <v>22</v>
      </c>
      <c r="F11" s="25" t="s">
        <v>10</v>
      </c>
    </row>
    <row r="12" spans="1:6">
      <c r="A12" s="12" t="s">
        <v>11</v>
      </c>
      <c r="B12" s="8" t="s">
        <v>23</v>
      </c>
      <c r="C12" s="10" t="s">
        <v>11</v>
      </c>
      <c r="D12" s="24" t="s">
        <v>11</v>
      </c>
      <c r="E12" s="27" t="s">
        <v>22</v>
      </c>
      <c r="F12" s="7" t="s">
        <v>23</v>
      </c>
    </row>
    <row r="13" spans="1:6">
      <c r="A13" s="6" t="s">
        <v>10</v>
      </c>
      <c r="B13" s="29" t="s">
        <v>11</v>
      </c>
      <c r="C13" s="32" t="s">
        <v>11</v>
      </c>
      <c r="E13" s="30" t="s">
        <v>22</v>
      </c>
      <c r="F13" s="7" t="s">
        <v>10</v>
      </c>
    </row>
    <row r="14" spans="1:6">
      <c r="A14" s="6" t="s">
        <v>11</v>
      </c>
      <c r="B14" s="40" t="s">
        <v>11</v>
      </c>
      <c r="C14" s="9" t="s">
        <v>10</v>
      </c>
      <c r="E14" s="34" t="s">
        <v>22</v>
      </c>
      <c r="F14" s="11" t="s">
        <v>10</v>
      </c>
    </row>
    <row r="15" spans="1:6">
      <c r="A15" s="7" t="s">
        <v>10</v>
      </c>
      <c r="B15" s="28" t="s">
        <v>23</v>
      </c>
      <c r="C15" s="9" t="s">
        <v>11</v>
      </c>
    </row>
    <row r="16" spans="1:6">
      <c r="A16" s="7" t="s">
        <v>11</v>
      </c>
      <c r="B16" s="31" t="s">
        <v>15</v>
      </c>
      <c r="C16" s="20" t="s">
        <v>10</v>
      </c>
    </row>
    <row r="17" spans="2:2">
      <c r="B17" s="31" t="s">
        <v>10</v>
      </c>
    </row>
    <row r="18" spans="2:2">
      <c r="B18" s="31" t="s">
        <v>11</v>
      </c>
    </row>
    <row r="19" spans="2:2">
      <c r="B19" s="31" t="s">
        <v>16</v>
      </c>
    </row>
    <row r="20" spans="2:2">
      <c r="B20" s="31" t="s">
        <v>23</v>
      </c>
    </row>
    <row r="21" spans="2:2">
      <c r="B21" s="3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ANNUAIRE EXPERTS</vt:lpstr>
      <vt:lpstr>Base</vt:lpstr>
      <vt:lpstr>Menus déroulants</vt:lpstr>
      <vt:lpstr>Agence</vt:lpstr>
      <vt:lpstr>Alarme_intrusion</vt:lpstr>
      <vt:lpstr>BAES</vt:lpstr>
      <vt:lpstr>Batterie_de_condensateurs</vt:lpstr>
      <vt:lpstr>CENTRALE_ENERGIE</vt:lpstr>
      <vt:lpstr>CFA</vt:lpstr>
      <vt:lpstr>CFO</vt:lpstr>
      <vt:lpstr>Cogénération_gaz_et_biogaz</vt:lpstr>
      <vt:lpstr>Conduite_de_ponts_roulant_tournant</vt:lpstr>
      <vt:lpstr>Contrôle_accès</vt:lpstr>
      <vt:lpstr>Détection_gaz</vt:lpstr>
      <vt:lpstr>Essais_réglementaires</vt:lpstr>
      <vt:lpstr>Extension_modification_installation</vt:lpstr>
      <vt:lpstr>Extincteurs</vt:lpstr>
      <vt:lpstr>Maintenance_pont_roulant</vt:lpstr>
      <vt:lpstr>Mise_en_conformité</vt:lpstr>
      <vt:lpstr>MOYENS_LEVAGE</vt:lpstr>
      <vt:lpstr>MOYENS_SECOURS</vt:lpstr>
      <vt:lpstr>NOM</vt:lpstr>
      <vt:lpstr>Onduleurs</vt:lpstr>
      <vt:lpstr>Paratonnerre_Parafoudre</vt:lpstr>
      <vt:lpstr>Photovoltaïque</vt:lpstr>
      <vt:lpstr>Poste_HTA_Distribution_BT</vt:lpstr>
      <vt:lpstr>Retrofit_installation</vt:lpstr>
      <vt:lpstr>RIA</vt:lpstr>
      <vt:lpstr>SPECIFICITE</vt:lpstr>
      <vt:lpstr>SSI</vt:lpstr>
      <vt:lpstr>Thermographie</vt:lpstr>
      <vt:lpstr>Vérifications_réglementaires</vt:lpstr>
      <vt:lpstr>Vidéosurveillance</vt:lpstr>
    </vt:vector>
  </TitlesOfParts>
  <Company>FAUCHE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Kieffer</dc:creator>
  <cp:lastModifiedBy>tulipe</cp:lastModifiedBy>
  <dcterms:created xsi:type="dcterms:W3CDTF">2019-11-04T07:46:42Z</dcterms:created>
  <dcterms:modified xsi:type="dcterms:W3CDTF">2019-11-04T18:22:19Z</dcterms:modified>
</cp:coreProperties>
</file>