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110" windowWidth="16620" windowHeight="9410"/>
  </bookViews>
  <sheets>
    <sheet name="Feuil1" sheetId="1" r:id="rId1"/>
    <sheet name="Fériés" sheetId="4" r:id="rId2"/>
    <sheet name="Feuil2" sheetId="2" r:id="rId3"/>
    <sheet name="Feuil3" sheetId="3" r:id="rId4"/>
  </sheets>
  <definedNames>
    <definedName name="An">Fériés!$B$1</definedName>
    <definedName name="annee">Fériés!$K$1:$K$16</definedName>
    <definedName name="Fériés">Fériés!$D$4:$D$16</definedName>
    <definedName name="lundi">Feuil1!$A$7</definedName>
    <definedName name="Mois">Fériés!$L$1:$L$12</definedName>
  </definedNames>
  <calcPr calcId="124519"/>
</workbook>
</file>

<file path=xl/calcChain.xml><?xml version="1.0" encoding="utf-8"?>
<calcChain xmlns="http://schemas.openxmlformats.org/spreadsheetml/2006/main">
  <c r="F55" i="1"/>
  <c r="F54"/>
  <c r="F53"/>
  <c r="F52"/>
  <c r="F51"/>
  <c r="F50"/>
  <c r="F49"/>
  <c r="F47"/>
  <c r="F46"/>
  <c r="F45"/>
  <c r="F44"/>
  <c r="F43"/>
  <c r="F42"/>
  <c r="F41"/>
  <c r="A6"/>
  <c r="A7" s="1"/>
  <c r="A8" s="1"/>
  <c r="A9" s="1"/>
  <c r="A10" s="1"/>
  <c r="A11" s="1"/>
  <c r="A32"/>
  <c r="A23"/>
  <c r="A14"/>
  <c r="A5"/>
  <c r="D4" i="4"/>
  <c r="D5"/>
  <c r="D9" s="1"/>
  <c r="D7"/>
  <c r="D8"/>
  <c r="D12"/>
  <c r="D13"/>
  <c r="D14"/>
  <c r="D15"/>
  <c r="D16"/>
  <c r="J39" i="1"/>
  <c r="F39"/>
  <c r="J38"/>
  <c r="F38"/>
  <c r="J37"/>
  <c r="F37"/>
  <c r="J36"/>
  <c r="F36"/>
  <c r="J35"/>
  <c r="F35"/>
  <c r="J34"/>
  <c r="F34"/>
  <c r="J33"/>
  <c r="F33"/>
  <c r="J30"/>
  <c r="F30"/>
  <c r="J29"/>
  <c r="F29"/>
  <c r="J28"/>
  <c r="F28"/>
  <c r="J27"/>
  <c r="F27"/>
  <c r="J26"/>
  <c r="F26"/>
  <c r="J25"/>
  <c r="F25"/>
  <c r="J24"/>
  <c r="F24"/>
  <c r="J21"/>
  <c r="F21"/>
  <c r="J20"/>
  <c r="F20"/>
  <c r="J19"/>
  <c r="F19"/>
  <c r="J18"/>
  <c r="F18"/>
  <c r="J17"/>
  <c r="F17"/>
  <c r="J16"/>
  <c r="F16"/>
  <c r="J15"/>
  <c r="F15"/>
  <c r="J12"/>
  <c r="F12"/>
  <c r="F7"/>
  <c r="F8"/>
  <c r="F9"/>
  <c r="F10"/>
  <c r="F11"/>
  <c r="F6"/>
  <c r="J7"/>
  <c r="J8"/>
  <c r="J9"/>
  <c r="J10"/>
  <c r="J11"/>
  <c r="J6"/>
  <c r="D10" i="4" l="1"/>
  <c r="D11" s="1"/>
  <c r="D6"/>
  <c r="K6" i="1"/>
  <c r="A15"/>
  <c r="A16" s="1"/>
  <c r="A17" s="1"/>
  <c r="A18" s="1"/>
  <c r="A19" s="1"/>
  <c r="A20" s="1"/>
  <c r="A24" s="1"/>
  <c r="A25" s="1"/>
  <c r="A26" s="1"/>
  <c r="A27" s="1"/>
  <c r="A28" s="1"/>
  <c r="A29" s="1"/>
  <c r="A33" s="1"/>
  <c r="A34" s="1"/>
  <c r="A35" s="1"/>
  <c r="A36" s="1"/>
  <c r="A37" s="1"/>
  <c r="A38" s="1"/>
  <c r="A41" s="1"/>
  <c r="A42" s="1"/>
  <c r="A43" s="1"/>
  <c r="A44" s="1"/>
  <c r="A45" s="1"/>
  <c r="A46" s="1"/>
  <c r="A49" s="1"/>
  <c r="A50" s="1"/>
</calcChain>
</file>

<file path=xl/sharedStrings.xml><?xml version="1.0" encoding="utf-8"?>
<sst xmlns="http://schemas.openxmlformats.org/spreadsheetml/2006/main" count="68" uniqueCount="36">
  <si>
    <t>PREVISIONNEL CA + HEURES</t>
  </si>
  <si>
    <t>heures+</t>
  </si>
  <si>
    <t>heures-</t>
  </si>
  <si>
    <t>TOTAL</t>
  </si>
  <si>
    <t>CA TTC</t>
  </si>
  <si>
    <t>VHT</t>
  </si>
  <si>
    <t>Heures 
planifiées</t>
  </si>
  <si>
    <t>heures+
caisses</t>
  </si>
  <si>
    <t>Nbre 
de Cmdes</t>
  </si>
  <si>
    <t>Nbre 
Articles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</si>
  <si>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</si>
  <si>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</si>
  <si>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</si>
  <si>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</si>
  <si>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</si>
  <si>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</si>
  <si>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</si>
  <si>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</si>
  <si>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</si>
  <si>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</si>
  <si>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</si>
  <si>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</si>
  <si>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</si>
  <si>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</si>
  <si>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</si>
  <si>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</si>
  <si>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</si>
  <si>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</si>
  <si>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</si>
  <si>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</si>
  <si>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</si>
  <si>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</si>
  <si>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</si>
  <si>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</si>
  <si>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</si>
  <si>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total</t>
  </si>
</sst>
</file>

<file path=xl/styles.xml><?xml version="1.0" encoding="utf-8"?>
<styleSheet xmlns="http://schemas.openxmlformats.org/spreadsheetml/2006/main">
  <numFmts count="4">
    <numFmt numFmtId="164" formatCode="dddd\ dd\ mmmm\ yyyy"/>
    <numFmt numFmtId="165" formatCode="yyyy"/>
    <numFmt numFmtId="166" formatCode="[$-F800]dddd\,\ mmmm\ dd\,\ yyyy"/>
    <numFmt numFmtId="167" formatCode="dddd\ dd\ mmmm"/>
  </numFmts>
  <fonts count="9">
    <font>
      <sz val="11"/>
      <color theme="1"/>
      <name val="Arial"/>
      <family val="2"/>
    </font>
    <font>
      <b/>
      <sz val="11"/>
      <color indexed="8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b/>
      <sz val="12"/>
      <name val="Arial"/>
      <family val="2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49" fontId="0" fillId="0" borderId="3" xfId="0" applyNumberFormat="1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5" fillId="2" borderId="0" xfId="1" applyNumberFormat="1" applyFont="1" applyFill="1" applyBorder="1" applyAlignment="1">
      <alignment horizontal="center" wrapText="1"/>
    </xf>
    <xf numFmtId="165" fontId="3" fillId="0" borderId="0" xfId="1" applyNumberFormat="1" applyBorder="1" applyAlignment="1">
      <alignment horizontal="center" wrapText="1"/>
    </xf>
    <xf numFmtId="0" fontId="6" fillId="0" borderId="0" xfId="1" applyFont="1" applyAlignment="1">
      <alignment horizontal="center"/>
    </xf>
    <xf numFmtId="0" fontId="3" fillId="0" borderId="0" xfId="1"/>
    <xf numFmtId="0" fontId="3" fillId="0" borderId="0" xfId="1" applyNumberFormat="1" applyBorder="1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Border="1"/>
    <xf numFmtId="0" fontId="3" fillId="0" borderId="0" xfId="1" applyBorder="1" applyAlignment="1">
      <alignment horizontal="center"/>
    </xf>
    <xf numFmtId="0" fontId="7" fillId="3" borderId="0" xfId="1" applyFont="1" applyFill="1" applyBorder="1"/>
    <xf numFmtId="0" fontId="8" fillId="3" borderId="0" xfId="1" applyFont="1" applyFill="1" applyBorder="1"/>
    <xf numFmtId="164" fontId="7" fillId="3" borderId="0" xfId="1" applyNumberFormat="1" applyFont="1" applyFill="1" applyBorder="1" applyAlignment="1">
      <alignment horizontal="center"/>
    </xf>
    <xf numFmtId="14" fontId="3" fillId="0" borderId="0" xfId="1" applyNumberFormat="1"/>
    <xf numFmtId="166" fontId="7" fillId="3" borderId="0" xfId="1" applyNumberFormat="1" applyFont="1" applyFill="1" applyBorder="1" applyAlignment="1">
      <alignment horizontal="center"/>
    </xf>
    <xf numFmtId="2" fontId="3" fillId="0" borderId="0" xfId="1" applyNumberFormat="1"/>
    <xf numFmtId="0" fontId="0" fillId="0" borderId="18" xfId="0" applyBorder="1"/>
    <xf numFmtId="0" fontId="0" fillId="0" borderId="19" xfId="0" applyBorder="1"/>
    <xf numFmtId="0" fontId="1" fillId="0" borderId="20" xfId="0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167" fontId="0" fillId="0" borderId="21" xfId="0" applyNumberFormat="1" applyBorder="1" applyAlignment="1">
      <alignment horizontal="center"/>
    </xf>
    <xf numFmtId="167" fontId="0" fillId="0" borderId="2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7" fontId="0" fillId="0" borderId="1" xfId="0" applyNumberFormat="1" applyBorder="1"/>
    <xf numFmtId="0" fontId="1" fillId="0" borderId="1" xfId="0" applyFont="1" applyFill="1" applyBorder="1" applyAlignment="1">
      <alignment horizontal="center"/>
    </xf>
  </cellXfs>
  <cellStyles count="2">
    <cellStyle name="Normal" xfId="0" builtinId="0"/>
    <cellStyle name="Normal_feries" xfId="1"/>
  </cellStyles>
  <dxfs count="36"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indexed="4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45"/>
        </patternFill>
      </fill>
    </dxf>
    <dxf>
      <font>
        <color theme="0"/>
      </font>
    </dxf>
    <dxf>
      <fill>
        <patternFill>
          <bgColor indexed="57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304800</xdr:colOff>
      <xdr:row>1</xdr:row>
      <xdr:rowOff>104775</xdr:rowOff>
    </xdr:from>
    <xdr:ext cx="76200" cy="219075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7734300" y="304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55"/>
  <sheetViews>
    <sheetView tabSelected="1" workbookViewId="0">
      <selection activeCell="N45" sqref="N45"/>
    </sheetView>
  </sheetViews>
  <sheetFormatPr baseColWidth="10" defaultRowHeight="14"/>
  <cols>
    <col min="1" max="1" width="20" bestFit="1" customWidth="1"/>
    <col min="2" max="2" width="8.5" bestFit="1" customWidth="1"/>
    <col min="3" max="3" width="7.58203125" bestFit="1" customWidth="1"/>
    <col min="4" max="4" width="7.08203125" bestFit="1" customWidth="1"/>
    <col min="5" max="5" width="7.58203125" bestFit="1" customWidth="1"/>
    <col min="7" max="7" width="9.33203125" bestFit="1" customWidth="1"/>
    <col min="9" max="9" width="7.5" bestFit="1" customWidth="1"/>
    <col min="10" max="10" width="7.75" customWidth="1"/>
  </cols>
  <sheetData>
    <row r="1" spans="1:11" ht="14.5" thickBot="1">
      <c r="A1" s="38" t="s">
        <v>0</v>
      </c>
      <c r="B1" s="39"/>
      <c r="C1" s="39"/>
      <c r="D1" s="39"/>
      <c r="E1" s="39"/>
      <c r="F1" s="39"/>
      <c r="G1" s="39"/>
      <c r="H1" s="39"/>
      <c r="I1" s="39"/>
      <c r="J1" s="40"/>
    </row>
    <row r="3" spans="1:11">
      <c r="A3" s="37" t="s">
        <v>15</v>
      </c>
    </row>
    <row r="4" spans="1:11" ht="14.5" thickBot="1"/>
    <row r="5" spans="1:11" ht="28.5" thickBot="1">
      <c r="A5" s="33" t="str">
        <f>"Semaine "&amp;INT(MOD(INT((DATE(An,MONTH("1/"&amp;$A$3),1)-2)/7)+0.6,52+5/28))+1</f>
        <v>Semaine 22</v>
      </c>
      <c r="B5" s="3" t="s">
        <v>6</v>
      </c>
      <c r="C5" s="4" t="s">
        <v>1</v>
      </c>
      <c r="D5" s="4" t="s">
        <v>2</v>
      </c>
      <c r="E5" s="5" t="s">
        <v>7</v>
      </c>
      <c r="F5" s="6" t="s">
        <v>3</v>
      </c>
      <c r="G5" s="5" t="s">
        <v>8</v>
      </c>
      <c r="H5" s="5" t="s">
        <v>9</v>
      </c>
      <c r="I5" s="4" t="s">
        <v>4</v>
      </c>
      <c r="J5" s="7" t="s">
        <v>5</v>
      </c>
    </row>
    <row r="6" spans="1:11">
      <c r="A6" s="34">
        <f>(7*(INT(MOD(INT((DATE(An,MONTH("1/"&amp;A3),1)-2)/7)+0.6,52+5/28))+1)+DATE(An,1,3)-WEEKDAY(DATE(An,1,3))-5)</f>
        <v>41785</v>
      </c>
      <c r="B6" s="31"/>
      <c r="C6" s="9"/>
      <c r="D6" s="9"/>
      <c r="E6" s="9"/>
      <c r="F6" s="9">
        <f>C6+E6-D6</f>
        <v>0</v>
      </c>
      <c r="G6" s="9"/>
      <c r="H6" s="9"/>
      <c r="I6" s="9"/>
      <c r="J6" s="10" t="str">
        <f>IF(ISBLANK(B6),"",F6/I6)</f>
        <v/>
      </c>
      <c r="K6">
        <f>MONTH(A6)</f>
        <v>5</v>
      </c>
    </row>
    <row r="7" spans="1:11">
      <c r="A7" s="34">
        <f>A6+1</f>
        <v>41786</v>
      </c>
      <c r="B7" s="32"/>
      <c r="C7" s="1"/>
      <c r="D7" s="1"/>
      <c r="E7" s="1"/>
      <c r="F7" s="2">
        <f t="shared" ref="F7:F12" si="0">C7+E7-D7</f>
        <v>0</v>
      </c>
      <c r="G7" s="1"/>
      <c r="H7" s="1"/>
      <c r="I7" s="1"/>
      <c r="J7" s="11" t="str">
        <f t="shared" ref="J7:J12" si="1">IF(ISBLANK(B7),"",F7/I7)</f>
        <v/>
      </c>
    </row>
    <row r="8" spans="1:11">
      <c r="A8" s="34">
        <f>A7+1</f>
        <v>41787</v>
      </c>
      <c r="B8" s="32"/>
      <c r="C8" s="1"/>
      <c r="D8" s="1"/>
      <c r="E8" s="1"/>
      <c r="F8" s="2">
        <f t="shared" si="0"/>
        <v>0</v>
      </c>
      <c r="G8" s="1"/>
      <c r="H8" s="1"/>
      <c r="I8" s="1"/>
      <c r="J8" s="11" t="str">
        <f t="shared" si="1"/>
        <v/>
      </c>
    </row>
    <row r="9" spans="1:11">
      <c r="A9" s="34">
        <f>A8+1</f>
        <v>41788</v>
      </c>
      <c r="B9" s="32"/>
      <c r="C9" s="1"/>
      <c r="D9" s="1"/>
      <c r="E9" s="1"/>
      <c r="F9" s="2">
        <f t="shared" si="0"/>
        <v>0</v>
      </c>
      <c r="G9" s="1"/>
      <c r="H9" s="1"/>
      <c r="I9" s="1"/>
      <c r="J9" s="11" t="str">
        <f t="shared" si="1"/>
        <v/>
      </c>
    </row>
    <row r="10" spans="1:11">
      <c r="A10" s="34">
        <f>A9+1</f>
        <v>41789</v>
      </c>
      <c r="B10" s="32"/>
      <c r="C10" s="1"/>
      <c r="D10" s="1"/>
      <c r="E10" s="1"/>
      <c r="F10" s="2">
        <f t="shared" si="0"/>
        <v>0</v>
      </c>
      <c r="G10" s="1"/>
      <c r="H10" s="1"/>
      <c r="I10" s="1"/>
      <c r="J10" s="11" t="str">
        <f t="shared" si="1"/>
        <v/>
      </c>
    </row>
    <row r="11" spans="1:11" ht="14.5" thickBot="1">
      <c r="A11" s="34">
        <f>A10+1</f>
        <v>41790</v>
      </c>
      <c r="B11" s="32"/>
      <c r="C11" s="1"/>
      <c r="D11" s="1"/>
      <c r="E11" s="1"/>
      <c r="F11" s="2">
        <f t="shared" si="0"/>
        <v>0</v>
      </c>
      <c r="G11" s="1"/>
      <c r="H11" s="1"/>
      <c r="I11" s="1"/>
      <c r="J11" s="11" t="str">
        <f t="shared" si="1"/>
        <v/>
      </c>
    </row>
    <row r="12" spans="1:11" ht="14.5" thickBot="1">
      <c r="A12" s="8" t="s">
        <v>3</v>
      </c>
      <c r="B12" s="12"/>
      <c r="C12" s="13"/>
      <c r="D12" s="13"/>
      <c r="E12" s="13"/>
      <c r="F12" s="14">
        <f t="shared" si="0"/>
        <v>0</v>
      </c>
      <c r="G12" s="15"/>
      <c r="H12" s="15"/>
      <c r="I12" s="15"/>
      <c r="J12" s="16" t="str">
        <f t="shared" si="1"/>
        <v/>
      </c>
    </row>
    <row r="13" spans="1:11" ht="14.5" thickBot="1"/>
    <row r="14" spans="1:11" ht="28.5" thickBot="1">
      <c r="A14" s="33" t="str">
        <f>"Semaine "&amp;INT(MOD(INT((DATE(An,MONTH("1/"&amp;$A$3),1)-2)/7)+0.6,52+5/28))+2</f>
        <v>Semaine 23</v>
      </c>
      <c r="B14" s="3" t="s">
        <v>6</v>
      </c>
      <c r="C14" s="4" t="s">
        <v>1</v>
      </c>
      <c r="D14" s="4" t="s">
        <v>2</v>
      </c>
      <c r="E14" s="5" t="s">
        <v>7</v>
      </c>
      <c r="F14" s="6" t="s">
        <v>3</v>
      </c>
      <c r="G14" s="5" t="s">
        <v>8</v>
      </c>
      <c r="H14" s="5" t="s">
        <v>9</v>
      </c>
      <c r="I14" s="4" t="s">
        <v>4</v>
      </c>
      <c r="J14" s="7" t="s">
        <v>5</v>
      </c>
    </row>
    <row r="15" spans="1:11">
      <c r="A15" s="34">
        <f>A11+2</f>
        <v>41792</v>
      </c>
      <c r="B15" s="31"/>
      <c r="C15" s="9"/>
      <c r="D15" s="9"/>
      <c r="E15" s="9"/>
      <c r="F15" s="9">
        <f>C15+E15-D15</f>
        <v>0</v>
      </c>
      <c r="G15" s="9"/>
      <c r="H15" s="9"/>
      <c r="I15" s="9"/>
      <c r="J15" s="10" t="str">
        <f>IF(ISBLANK(B15),"",F15/I15)</f>
        <v/>
      </c>
    </row>
    <row r="16" spans="1:11">
      <c r="A16" s="34">
        <f>A15+1</f>
        <v>41793</v>
      </c>
      <c r="B16" s="32"/>
      <c r="C16" s="1"/>
      <c r="D16" s="1"/>
      <c r="E16" s="1"/>
      <c r="F16" s="2">
        <f t="shared" ref="F16:F21" si="2">C16+E16-D16</f>
        <v>0</v>
      </c>
      <c r="G16" s="1"/>
      <c r="H16" s="1"/>
      <c r="I16" s="1"/>
      <c r="J16" s="11" t="str">
        <f t="shared" ref="J16:J21" si="3">IF(ISBLANK(B16),"",F16/I16)</f>
        <v/>
      </c>
    </row>
    <row r="17" spans="1:10">
      <c r="A17" s="34">
        <f>A16+1</f>
        <v>41794</v>
      </c>
      <c r="B17" s="32"/>
      <c r="C17" s="1"/>
      <c r="D17" s="1"/>
      <c r="E17" s="1"/>
      <c r="F17" s="2">
        <f t="shared" si="2"/>
        <v>0</v>
      </c>
      <c r="G17" s="1"/>
      <c r="H17" s="1"/>
      <c r="I17" s="1"/>
      <c r="J17" s="11" t="str">
        <f t="shared" si="3"/>
        <v/>
      </c>
    </row>
    <row r="18" spans="1:10">
      <c r="A18" s="34">
        <f>A17+1</f>
        <v>41795</v>
      </c>
      <c r="B18" s="32"/>
      <c r="C18" s="1"/>
      <c r="D18" s="1"/>
      <c r="E18" s="1"/>
      <c r="F18" s="2">
        <f t="shared" si="2"/>
        <v>0</v>
      </c>
      <c r="G18" s="1"/>
      <c r="H18" s="1"/>
      <c r="I18" s="1"/>
      <c r="J18" s="11" t="str">
        <f t="shared" si="3"/>
        <v/>
      </c>
    </row>
    <row r="19" spans="1:10">
      <c r="A19" s="34">
        <f>A18+1</f>
        <v>41796</v>
      </c>
      <c r="B19" s="32"/>
      <c r="C19" s="1"/>
      <c r="D19" s="1"/>
      <c r="E19" s="1"/>
      <c r="F19" s="2">
        <f t="shared" si="2"/>
        <v>0</v>
      </c>
      <c r="G19" s="1"/>
      <c r="H19" s="1"/>
      <c r="I19" s="1"/>
      <c r="J19" s="11" t="str">
        <f t="shared" si="3"/>
        <v/>
      </c>
    </row>
    <row r="20" spans="1:10" ht="14.5" thickBot="1">
      <c r="A20" s="34">
        <f>A19+1</f>
        <v>41797</v>
      </c>
      <c r="B20" s="32"/>
      <c r="C20" s="1"/>
      <c r="D20" s="1"/>
      <c r="E20" s="1"/>
      <c r="F20" s="2">
        <f t="shared" si="2"/>
        <v>0</v>
      </c>
      <c r="G20" s="1"/>
      <c r="H20" s="1"/>
      <c r="I20" s="1"/>
      <c r="J20" s="11" t="str">
        <f t="shared" si="3"/>
        <v/>
      </c>
    </row>
    <row r="21" spans="1:10" ht="14.5" thickBot="1">
      <c r="A21" s="8" t="s">
        <v>3</v>
      </c>
      <c r="B21" s="12"/>
      <c r="C21" s="13"/>
      <c r="D21" s="13"/>
      <c r="E21" s="13"/>
      <c r="F21" s="14">
        <f t="shared" si="2"/>
        <v>0</v>
      </c>
      <c r="G21" s="15"/>
      <c r="H21" s="15"/>
      <c r="I21" s="15"/>
      <c r="J21" s="16" t="str">
        <f t="shared" si="3"/>
        <v/>
      </c>
    </row>
    <row r="22" spans="1:10" ht="14.5" thickBot="1"/>
    <row r="23" spans="1:10" ht="28.5" thickBot="1">
      <c r="A23" s="33" t="str">
        <f>"Semaine "&amp;INT(MOD(INT((DATE(An,MONTH("1/"&amp;$A$3),1)-2)/7)+0.6,52+5/28))+3</f>
        <v>Semaine 24</v>
      </c>
      <c r="B23" s="3" t="s">
        <v>6</v>
      </c>
      <c r="C23" s="4" t="s">
        <v>1</v>
      </c>
      <c r="D23" s="4" t="s">
        <v>2</v>
      </c>
      <c r="E23" s="5" t="s">
        <v>7</v>
      </c>
      <c r="F23" s="6" t="s">
        <v>3</v>
      </c>
      <c r="G23" s="5" t="s">
        <v>8</v>
      </c>
      <c r="H23" s="5" t="s">
        <v>9</v>
      </c>
      <c r="I23" s="4" t="s">
        <v>4</v>
      </c>
      <c r="J23" s="7" t="s">
        <v>5</v>
      </c>
    </row>
    <row r="24" spans="1:10">
      <c r="A24" s="34">
        <f>A20+2</f>
        <v>41799</v>
      </c>
      <c r="B24" s="31"/>
      <c r="C24" s="9"/>
      <c r="D24" s="9"/>
      <c r="E24" s="9"/>
      <c r="F24" s="9">
        <f>C24+E24-D24</f>
        <v>0</v>
      </c>
      <c r="G24" s="9"/>
      <c r="H24" s="9"/>
      <c r="I24" s="9"/>
      <c r="J24" s="10" t="str">
        <f>IF(ISBLANK(B24),"",F24/I24)</f>
        <v/>
      </c>
    </row>
    <row r="25" spans="1:10">
      <c r="A25" s="34">
        <f>A24+1</f>
        <v>41800</v>
      </c>
      <c r="B25" s="32"/>
      <c r="C25" s="1"/>
      <c r="D25" s="1"/>
      <c r="E25" s="1"/>
      <c r="F25" s="2">
        <f t="shared" ref="F25:F30" si="4">C25+E25-D25</f>
        <v>0</v>
      </c>
      <c r="G25" s="1"/>
      <c r="H25" s="1"/>
      <c r="I25" s="1"/>
      <c r="J25" s="11" t="str">
        <f t="shared" ref="J25:J30" si="5">IF(ISBLANK(B25),"",F25/I25)</f>
        <v/>
      </c>
    </row>
    <row r="26" spans="1:10">
      <c r="A26" s="34">
        <f>A25+1</f>
        <v>41801</v>
      </c>
      <c r="B26" s="32"/>
      <c r="C26" s="1"/>
      <c r="D26" s="1"/>
      <c r="E26" s="1"/>
      <c r="F26" s="2">
        <f t="shared" si="4"/>
        <v>0</v>
      </c>
      <c r="G26" s="1"/>
      <c r="H26" s="1"/>
      <c r="I26" s="1"/>
      <c r="J26" s="11" t="str">
        <f t="shared" si="5"/>
        <v/>
      </c>
    </row>
    <row r="27" spans="1:10">
      <c r="A27" s="34">
        <f>A26+1</f>
        <v>41802</v>
      </c>
      <c r="B27" s="32"/>
      <c r="C27" s="1"/>
      <c r="D27" s="1"/>
      <c r="E27" s="1"/>
      <c r="F27" s="2">
        <f t="shared" si="4"/>
        <v>0</v>
      </c>
      <c r="G27" s="1"/>
      <c r="H27" s="1"/>
      <c r="I27" s="1"/>
      <c r="J27" s="11" t="str">
        <f t="shared" si="5"/>
        <v/>
      </c>
    </row>
    <row r="28" spans="1:10">
      <c r="A28" s="34">
        <f>A27+1</f>
        <v>41803</v>
      </c>
      <c r="B28" s="32"/>
      <c r="C28" s="1"/>
      <c r="D28" s="1"/>
      <c r="E28" s="1"/>
      <c r="F28" s="2">
        <f t="shared" si="4"/>
        <v>0</v>
      </c>
      <c r="G28" s="1"/>
      <c r="H28" s="1"/>
      <c r="I28" s="1"/>
      <c r="J28" s="11" t="str">
        <f t="shared" si="5"/>
        <v/>
      </c>
    </row>
    <row r="29" spans="1:10" ht="14.5" thickBot="1">
      <c r="A29" s="34">
        <f>A28+1</f>
        <v>41804</v>
      </c>
      <c r="B29" s="32"/>
      <c r="C29" s="1"/>
      <c r="D29" s="1"/>
      <c r="E29" s="1"/>
      <c r="F29" s="2">
        <f t="shared" si="4"/>
        <v>0</v>
      </c>
      <c r="G29" s="1"/>
      <c r="H29" s="1"/>
      <c r="I29" s="1"/>
      <c r="J29" s="11" t="str">
        <f t="shared" si="5"/>
        <v/>
      </c>
    </row>
    <row r="30" spans="1:10" ht="14.5" thickBot="1">
      <c r="A30" s="8" t="s">
        <v>3</v>
      </c>
      <c r="B30" s="12"/>
      <c r="C30" s="13"/>
      <c r="D30" s="13"/>
      <c r="E30" s="13"/>
      <c r="F30" s="14">
        <f t="shared" si="4"/>
        <v>0</v>
      </c>
      <c r="G30" s="15"/>
      <c r="H30" s="15"/>
      <c r="I30" s="15"/>
      <c r="J30" s="16" t="str">
        <f t="shared" si="5"/>
        <v/>
      </c>
    </row>
    <row r="31" spans="1:10" ht="14.5" thickBot="1"/>
    <row r="32" spans="1:10" ht="28.5" thickBot="1">
      <c r="A32" s="33" t="str">
        <f>"Semaine "&amp;INT(MOD(INT((DATE(An,MONTH("1/"&amp;$A$3),1)-2)/7)+0.6,52+5/28))+4</f>
        <v>Semaine 25</v>
      </c>
      <c r="B32" s="3" t="s">
        <v>6</v>
      </c>
      <c r="C32" s="4" t="s">
        <v>1</v>
      </c>
      <c r="D32" s="4" t="s">
        <v>2</v>
      </c>
      <c r="E32" s="5" t="s">
        <v>7</v>
      </c>
      <c r="F32" s="6" t="s">
        <v>3</v>
      </c>
      <c r="G32" s="5" t="s">
        <v>8</v>
      </c>
      <c r="H32" s="5" t="s">
        <v>9</v>
      </c>
      <c r="I32" s="4" t="s">
        <v>4</v>
      </c>
      <c r="J32" s="7" t="s">
        <v>5</v>
      </c>
    </row>
    <row r="33" spans="1:10">
      <c r="A33" s="35">
        <f>A29+2</f>
        <v>41806</v>
      </c>
      <c r="B33" s="34"/>
      <c r="C33" s="31"/>
      <c r="D33" s="9"/>
      <c r="E33" s="9"/>
      <c r="F33" s="9">
        <f>C33+E33-D33</f>
        <v>0</v>
      </c>
      <c r="G33" s="9"/>
      <c r="H33" s="9"/>
      <c r="I33" s="9"/>
      <c r="J33" s="9" t="str">
        <f>IF(ISBLANK(B33),"",F33/I33)</f>
        <v/>
      </c>
    </row>
    <row r="34" spans="1:10">
      <c r="A34" s="36">
        <f>A33+1</f>
        <v>41807</v>
      </c>
      <c r="B34" s="34"/>
      <c r="C34" s="32"/>
      <c r="D34" s="1"/>
      <c r="E34" s="1"/>
      <c r="F34" s="1">
        <f t="shared" ref="F34:F39" si="6">C34+E34-D34</f>
        <v>0</v>
      </c>
      <c r="G34" s="2"/>
      <c r="H34" s="1"/>
      <c r="I34" s="1"/>
      <c r="J34" s="1" t="str">
        <f t="shared" ref="J34:J39" si="7">IF(ISBLANK(B34),"",F34/I34)</f>
        <v/>
      </c>
    </row>
    <row r="35" spans="1:10">
      <c r="A35" s="36">
        <f>A34+1</f>
        <v>41808</v>
      </c>
      <c r="B35" s="34"/>
      <c r="C35" s="32"/>
      <c r="D35" s="1"/>
      <c r="E35" s="1"/>
      <c r="F35" s="1">
        <f t="shared" si="6"/>
        <v>0</v>
      </c>
      <c r="G35" s="2"/>
      <c r="H35" s="1"/>
      <c r="I35" s="1"/>
      <c r="J35" s="1" t="str">
        <f t="shared" si="7"/>
        <v/>
      </c>
    </row>
    <row r="36" spans="1:10">
      <c r="A36" s="36">
        <f>A35+1</f>
        <v>41809</v>
      </c>
      <c r="B36" s="34"/>
      <c r="C36" s="32"/>
      <c r="D36" s="1"/>
      <c r="E36" s="1"/>
      <c r="F36" s="1">
        <f t="shared" si="6"/>
        <v>0</v>
      </c>
      <c r="G36" s="2"/>
      <c r="H36" s="1"/>
      <c r="I36" s="1"/>
      <c r="J36" s="1" t="str">
        <f t="shared" si="7"/>
        <v/>
      </c>
    </row>
    <row r="37" spans="1:10">
      <c r="A37" s="36">
        <f>A36+1</f>
        <v>41810</v>
      </c>
      <c r="B37" s="34"/>
      <c r="C37" s="32"/>
      <c r="D37" s="1"/>
      <c r="E37" s="1"/>
      <c r="F37" s="1">
        <f t="shared" si="6"/>
        <v>0</v>
      </c>
      <c r="G37" s="2"/>
      <c r="H37" s="1"/>
      <c r="I37" s="1"/>
      <c r="J37" s="1" t="str">
        <f t="shared" si="7"/>
        <v/>
      </c>
    </row>
    <row r="38" spans="1:10" ht="14.5" thickBot="1">
      <c r="A38" s="36">
        <f>A37+1</f>
        <v>41811</v>
      </c>
      <c r="B38" s="34"/>
      <c r="C38" s="32"/>
      <c r="D38" s="1"/>
      <c r="E38" s="1"/>
      <c r="F38" s="1">
        <f t="shared" si="6"/>
        <v>0</v>
      </c>
      <c r="G38" s="2"/>
      <c r="H38" s="1"/>
      <c r="I38" s="1"/>
      <c r="J38" s="1" t="str">
        <f t="shared" si="7"/>
        <v/>
      </c>
    </row>
    <row r="39" spans="1:10" ht="14.5" thickBot="1">
      <c r="A39" s="8" t="s">
        <v>3</v>
      </c>
      <c r="B39" s="12"/>
      <c r="C39" s="13"/>
      <c r="D39" s="13"/>
      <c r="E39" s="13"/>
      <c r="F39" s="14">
        <f t="shared" si="6"/>
        <v>0</v>
      </c>
      <c r="G39" s="15"/>
      <c r="H39" s="15"/>
      <c r="I39" s="15"/>
      <c r="J39" s="16" t="str">
        <f t="shared" si="7"/>
        <v/>
      </c>
    </row>
    <row r="40" spans="1:10" ht="14.5" thickBot="1"/>
    <row r="41" spans="1:10">
      <c r="A41" s="41">
        <f>A38+2</f>
        <v>41813</v>
      </c>
      <c r="B41" s="1"/>
      <c r="C41" s="1"/>
      <c r="D41" s="1"/>
      <c r="E41" s="1"/>
      <c r="F41" s="9">
        <f>C41+E41-D41</f>
        <v>0</v>
      </c>
      <c r="G41" s="1"/>
      <c r="H41" s="1"/>
      <c r="I41" s="1"/>
      <c r="J41" s="1"/>
    </row>
    <row r="42" spans="1:10">
      <c r="A42" s="41">
        <f>A41+1</f>
        <v>41814</v>
      </c>
      <c r="B42" s="1"/>
      <c r="C42" s="1"/>
      <c r="D42" s="1"/>
      <c r="E42" s="1"/>
      <c r="F42" s="1">
        <f t="shared" ref="F42:F47" si="8">C42+E42-D42</f>
        <v>0</v>
      </c>
      <c r="G42" s="1"/>
      <c r="H42" s="1"/>
      <c r="I42" s="1"/>
      <c r="J42" s="1"/>
    </row>
    <row r="43" spans="1:10">
      <c r="A43" s="41">
        <f t="shared" ref="A43:A46" si="9">A42+1</f>
        <v>41815</v>
      </c>
      <c r="B43" s="1"/>
      <c r="C43" s="1"/>
      <c r="D43" s="1"/>
      <c r="E43" s="1"/>
      <c r="F43" s="1">
        <f t="shared" si="8"/>
        <v>0</v>
      </c>
      <c r="G43" s="1"/>
      <c r="H43" s="1"/>
      <c r="I43" s="1"/>
      <c r="J43" s="1"/>
    </row>
    <row r="44" spans="1:10">
      <c r="A44" s="41">
        <f t="shared" si="9"/>
        <v>41816</v>
      </c>
      <c r="B44" s="1"/>
      <c r="C44" s="1"/>
      <c r="D44" s="1"/>
      <c r="E44" s="1"/>
      <c r="F44" s="1">
        <f t="shared" si="8"/>
        <v>0</v>
      </c>
      <c r="G44" s="1"/>
      <c r="H44" s="1"/>
      <c r="I44" s="1"/>
      <c r="J44" s="1"/>
    </row>
    <row r="45" spans="1:10">
      <c r="A45" s="41">
        <f t="shared" si="9"/>
        <v>41817</v>
      </c>
      <c r="B45" s="1"/>
      <c r="C45" s="1"/>
      <c r="D45" s="1"/>
      <c r="E45" s="1"/>
      <c r="F45" s="1">
        <f t="shared" si="8"/>
        <v>0</v>
      </c>
      <c r="G45" s="1"/>
      <c r="H45" s="1"/>
      <c r="I45" s="1"/>
      <c r="J45" s="1"/>
    </row>
    <row r="46" spans="1:10">
      <c r="A46" s="41">
        <f t="shared" si="9"/>
        <v>41818</v>
      </c>
      <c r="B46" s="1"/>
      <c r="C46" s="1"/>
      <c r="D46" s="1"/>
      <c r="E46" s="1"/>
      <c r="F46" s="1">
        <f t="shared" si="8"/>
        <v>0</v>
      </c>
      <c r="G46" s="1"/>
      <c r="H46" s="1"/>
      <c r="I46" s="1"/>
      <c r="J46" s="1"/>
    </row>
    <row r="47" spans="1:10" ht="14.5" thickBot="1">
      <c r="A47" s="42" t="s">
        <v>35</v>
      </c>
      <c r="B47" s="1"/>
      <c r="C47" s="1"/>
      <c r="D47" s="1"/>
      <c r="E47" s="1"/>
      <c r="F47" s="14">
        <f t="shared" si="8"/>
        <v>0</v>
      </c>
      <c r="G47" s="1"/>
      <c r="H47" s="1"/>
      <c r="I47" s="1"/>
      <c r="J47" s="1"/>
    </row>
    <row r="48" spans="1:10" ht="14.5" thickBot="1"/>
    <row r="49" spans="1:6">
      <c r="A49" s="34">
        <f>A46+2</f>
        <v>41820</v>
      </c>
      <c r="F49" s="9">
        <f>C49+E49-D49</f>
        <v>0</v>
      </c>
    </row>
    <row r="50" spans="1:6">
      <c r="A50" s="34">
        <f>A49+1</f>
        <v>41821</v>
      </c>
      <c r="F50" s="1">
        <f t="shared" ref="F50:F55" si="10">C50+E50-D50</f>
        <v>0</v>
      </c>
    </row>
    <row r="51" spans="1:6">
      <c r="F51" s="1">
        <f t="shared" si="10"/>
        <v>0</v>
      </c>
    </row>
    <row r="52" spans="1:6">
      <c r="F52" s="1">
        <f t="shared" si="10"/>
        <v>0</v>
      </c>
    </row>
    <row r="53" spans="1:6">
      <c r="F53" s="1">
        <f t="shared" si="10"/>
        <v>0</v>
      </c>
    </row>
    <row r="54" spans="1:6">
      <c r="F54" s="1">
        <f t="shared" si="10"/>
        <v>0</v>
      </c>
    </row>
    <row r="55" spans="1:6" ht="14.5" thickBot="1">
      <c r="F55" s="14">
        <f t="shared" si="10"/>
        <v>0</v>
      </c>
    </row>
  </sheetData>
  <mergeCells count="1">
    <mergeCell ref="A1:J1"/>
  </mergeCells>
  <phoneticPr fontId="2" type="noConversion"/>
  <conditionalFormatting sqref="A24:J29 B33:J38 A6:J11 A15:J20 A49:A50">
    <cfRule type="expression" dxfId="11" priority="12" stopIfTrue="1">
      <formula>COUNTIF(Fériés,$A6)&gt;0</formula>
    </cfRule>
  </conditionalFormatting>
  <conditionalFormatting sqref="A6 A49:A50">
    <cfRule type="expression" dxfId="10" priority="11">
      <formula>AND(MONTH($A6)&lt;&gt;MONTH(TEXT("01/"&amp;$A$3,"jj/mm")))</formula>
    </cfRule>
  </conditionalFormatting>
  <conditionalFormatting sqref="A7">
    <cfRule type="expression" dxfId="9" priority="10" stopIfTrue="1">
      <formula>AND(MONTH($A7)&lt;&gt;MONTH(TEXT("01/"&amp;$A$3,"jj/mm")))</formula>
    </cfRule>
  </conditionalFormatting>
  <conditionalFormatting sqref="A8">
    <cfRule type="expression" dxfId="8" priority="9" stopIfTrue="1">
      <formula>AND(MONTH($A8)&lt;&gt;MONTH(TEXT("01/"&amp;$A$3,"jj/mm")))</formula>
    </cfRule>
  </conditionalFormatting>
  <conditionalFormatting sqref="A9">
    <cfRule type="expression" dxfId="7" priority="8" stopIfTrue="1">
      <formula>AND(MONTH($A9)&lt;&gt;MONTH(TEXT("01/"&amp;$A$3,"jj/mm")))</formula>
    </cfRule>
  </conditionalFormatting>
  <conditionalFormatting sqref="A10">
    <cfRule type="expression" dxfId="6" priority="7" stopIfTrue="1">
      <formula>AND(MONTH($A10)&lt;&gt;MONTH(TEXT("01/"&amp;$A$3,"jj/mm")))</formula>
    </cfRule>
  </conditionalFormatting>
  <conditionalFormatting sqref="A11">
    <cfRule type="expression" dxfId="5" priority="6" stopIfTrue="1">
      <formula>AND(MONTH($A11)&lt;&gt;MONTH(TEXT("01/"&amp;$A$3,"jj/mm")))</formula>
    </cfRule>
  </conditionalFormatting>
  <conditionalFormatting sqref="A15">
    <cfRule type="expression" dxfId="4" priority="5" stopIfTrue="1">
      <formula>AND(MONTH($A15)&lt;&gt;MONTH(TEXT("01/"&amp;$A$3,"jj/mm")))</formula>
    </cfRule>
  </conditionalFormatting>
  <conditionalFormatting sqref="F41:F46">
    <cfRule type="expression" dxfId="3" priority="2" stopIfTrue="1">
      <formula>COUNTIF(Fériés,$A41)&gt;0</formula>
    </cfRule>
  </conditionalFormatting>
  <conditionalFormatting sqref="F49:F54">
    <cfRule type="expression" dxfId="1" priority="1" stopIfTrue="1">
      <formula>COUNTIF(Fériés,$A49)&gt;0</formula>
    </cfRule>
  </conditionalFormatting>
  <dataValidations count="1">
    <dataValidation type="list" allowBlank="1" showInputMessage="1" showErrorMessage="1" sqref="A3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tabColor indexed="15"/>
  </sheetPr>
  <dimension ref="B1:L21"/>
  <sheetViews>
    <sheetView workbookViewId="0">
      <selection activeCell="M8" sqref="M8"/>
    </sheetView>
  </sheetViews>
  <sheetFormatPr baseColWidth="10" defaultColWidth="11" defaultRowHeight="15.5"/>
  <cols>
    <col min="1" max="1" width="2.08203125" style="20" customWidth="1"/>
    <col min="2" max="2" width="23.08203125" style="20" customWidth="1"/>
    <col min="3" max="3" width="2.83203125" style="20" customWidth="1"/>
    <col min="4" max="4" width="28.75" style="22" customWidth="1"/>
    <col min="5" max="5" width="2.83203125" style="20" customWidth="1"/>
    <col min="6" max="6" width="15.08203125" style="20" bestFit="1" customWidth="1"/>
    <col min="7" max="10" width="11" style="20"/>
    <col min="11" max="11" width="4.83203125" style="20" bestFit="1" customWidth="1"/>
    <col min="12" max="16384" width="11" style="20"/>
  </cols>
  <sheetData>
    <row r="1" spans="2:12">
      <c r="B1" s="17">
        <v>2014</v>
      </c>
      <c r="C1" s="18"/>
      <c r="D1" s="19"/>
      <c r="K1" s="21">
        <v>2014</v>
      </c>
      <c r="L1" t="s">
        <v>10</v>
      </c>
    </row>
    <row r="2" spans="2:12">
      <c r="K2" s="21">
        <v>2015</v>
      </c>
      <c r="L2" t="s">
        <v>11</v>
      </c>
    </row>
    <row r="3" spans="2:12">
      <c r="B3" s="23"/>
      <c r="C3" s="23"/>
      <c r="D3" s="24"/>
      <c r="K3" s="21">
        <v>2016</v>
      </c>
      <c r="L3" t="s">
        <v>12</v>
      </c>
    </row>
    <row r="4" spans="2:12">
      <c r="B4" s="25" t="s">
        <v>22</v>
      </c>
      <c r="C4" s="26"/>
      <c r="D4" s="27">
        <f>DATE(An,1,1)</f>
        <v>41640</v>
      </c>
      <c r="F4" s="28"/>
      <c r="K4" s="21">
        <v>2017</v>
      </c>
      <c r="L4" t="s">
        <v>13</v>
      </c>
    </row>
    <row r="5" spans="2:12">
      <c r="B5" s="25" t="s">
        <v>23</v>
      </c>
      <c r="C5" s="26"/>
      <c r="D5" s="29">
        <f>FLOOR(DATE(An,5,DAY(MINUTE(An/38)/2+56)),7)-34+7*(An=2079)</f>
        <v>41749</v>
      </c>
      <c r="F5" s="28"/>
      <c r="K5" s="21">
        <v>2018</v>
      </c>
      <c r="L5" t="s">
        <v>14</v>
      </c>
    </row>
    <row r="6" spans="2:12">
      <c r="B6" s="25" t="s">
        <v>24</v>
      </c>
      <c r="C6" s="26"/>
      <c r="D6" s="29">
        <f>D5+1</f>
        <v>41750</v>
      </c>
      <c r="F6" s="30"/>
      <c r="K6" s="21">
        <v>2019</v>
      </c>
      <c r="L6" t="s">
        <v>15</v>
      </c>
    </row>
    <row r="7" spans="2:12">
      <c r="B7" s="25" t="s">
        <v>25</v>
      </c>
      <c r="C7" s="26"/>
      <c r="D7" s="29">
        <f>DATE(An,5,1)</f>
        <v>41760</v>
      </c>
      <c r="K7" s="21">
        <v>2020</v>
      </c>
      <c r="L7" t="s">
        <v>16</v>
      </c>
    </row>
    <row r="8" spans="2:12">
      <c r="B8" s="25" t="s">
        <v>26</v>
      </c>
      <c r="C8" s="26"/>
      <c r="D8" s="29">
        <f>DATE(An,5,8)</f>
        <v>41767</v>
      </c>
      <c r="K8" s="21">
        <v>2021</v>
      </c>
      <c r="L8" t="s">
        <v>17</v>
      </c>
    </row>
    <row r="9" spans="2:12">
      <c r="B9" s="25" t="s">
        <v>27</v>
      </c>
      <c r="C9" s="26"/>
      <c r="D9" s="29">
        <f>D5+39</f>
        <v>41788</v>
      </c>
      <c r="K9" s="21">
        <v>2022</v>
      </c>
      <c r="L9" t="s">
        <v>18</v>
      </c>
    </row>
    <row r="10" spans="2:12">
      <c r="B10" s="25" t="s">
        <v>28</v>
      </c>
      <c r="C10" s="26"/>
      <c r="D10" s="27">
        <f>D5+49</f>
        <v>41798</v>
      </c>
      <c r="K10" s="21">
        <v>2023</v>
      </c>
      <c r="L10" t="s">
        <v>19</v>
      </c>
    </row>
    <row r="11" spans="2:12">
      <c r="B11" s="25" t="s">
        <v>29</v>
      </c>
      <c r="C11" s="26"/>
      <c r="D11" s="27">
        <f>D10+1</f>
        <v>41799</v>
      </c>
      <c r="K11" s="21">
        <v>2024</v>
      </c>
      <c r="L11" t="s">
        <v>20</v>
      </c>
    </row>
    <row r="12" spans="2:12">
      <c r="B12" s="25" t="s">
        <v>30</v>
      </c>
      <c r="C12" s="26"/>
      <c r="D12" s="27">
        <f>DATE(An,7,14)</f>
        <v>41834</v>
      </c>
      <c r="K12" s="21">
        <v>2025</v>
      </c>
      <c r="L12" t="s">
        <v>21</v>
      </c>
    </row>
    <row r="13" spans="2:12">
      <c r="B13" s="25" t="s">
        <v>31</v>
      </c>
      <c r="C13" s="26"/>
      <c r="D13" s="27">
        <f>DATE(An,8,15)</f>
        <v>41866</v>
      </c>
      <c r="F13" s="28"/>
      <c r="K13" s="21">
        <v>2026</v>
      </c>
    </row>
    <row r="14" spans="2:12">
      <c r="B14" s="25" t="s">
        <v>32</v>
      </c>
      <c r="C14" s="26"/>
      <c r="D14" s="27">
        <f>DATE(An,11,1)</f>
        <v>41944</v>
      </c>
      <c r="K14" s="21">
        <v>2027</v>
      </c>
    </row>
    <row r="15" spans="2:12">
      <c r="B15" s="25" t="s">
        <v>33</v>
      </c>
      <c r="C15" s="26"/>
      <c r="D15" s="27">
        <f>DATE(An,11,11)</f>
        <v>41954</v>
      </c>
      <c r="K15" s="21">
        <v>2028</v>
      </c>
    </row>
    <row r="16" spans="2:12">
      <c r="B16" s="25" t="s">
        <v>34</v>
      </c>
      <c r="C16" s="26"/>
      <c r="D16" s="27">
        <f>DATE(An,12,25)</f>
        <v>41998</v>
      </c>
      <c r="K16" s="21">
        <v>2029</v>
      </c>
    </row>
    <row r="17" spans="2:4">
      <c r="B17" s="23"/>
      <c r="C17" s="23"/>
      <c r="D17" s="24"/>
    </row>
    <row r="18" spans="2:4">
      <c r="B18" s="23"/>
      <c r="C18" s="23"/>
      <c r="D18" s="24"/>
    </row>
    <row r="19" spans="2:4">
      <c r="B19" s="23"/>
      <c r="C19" s="23"/>
      <c r="D19" s="24"/>
    </row>
    <row r="20" spans="2:4">
      <c r="B20" s="23"/>
      <c r="C20" s="23"/>
      <c r="D20" s="24"/>
    </row>
    <row r="21" spans="2:4">
      <c r="B21" s="23"/>
      <c r="C21" s="23"/>
      <c r="D21" s="24"/>
    </row>
  </sheetData>
  <phoneticPr fontId="4" type="noConversion"/>
  <conditionalFormatting sqref="B4:D16">
    <cfRule type="expression" dxfId="35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"/>
  <sheetData/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Feuil1</vt:lpstr>
      <vt:lpstr>Fériés</vt:lpstr>
      <vt:lpstr>Feuil2</vt:lpstr>
      <vt:lpstr>Feuil3</vt:lpstr>
      <vt:lpstr>An</vt:lpstr>
      <vt:lpstr>annee</vt:lpstr>
      <vt:lpstr>Fériés</vt:lpstr>
      <vt:lpstr>lundi</vt:lpstr>
      <vt:lpstr>Mois</vt:lpstr>
    </vt:vector>
  </TitlesOfParts>
  <Company>SUO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tulipe</cp:lastModifiedBy>
  <dcterms:created xsi:type="dcterms:W3CDTF">2014-08-27T13:55:08Z</dcterms:created>
  <dcterms:modified xsi:type="dcterms:W3CDTF">2014-08-29T19:00:38Z</dcterms:modified>
</cp:coreProperties>
</file>