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7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Feuil1!$K$6:$K$38</definedName>
  </definedNames>
  <calcPr calcId="124519" concurrentCalc="0"/>
</workbook>
</file>

<file path=xl/calcChain.xml><?xml version="1.0" encoding="utf-8"?>
<calcChain xmlns="http://schemas.openxmlformats.org/spreadsheetml/2006/main">
  <c r="H17" i="1"/>
  <c r="K17"/>
  <c r="H18"/>
  <c r="K18"/>
  <c r="H19"/>
  <c r="K19"/>
  <c r="H20"/>
  <c r="K20"/>
  <c r="H21"/>
  <c r="K21"/>
  <c r="H22"/>
  <c r="K22"/>
  <c r="H23"/>
  <c r="K23"/>
  <c r="H24"/>
  <c r="K24"/>
  <c r="H25"/>
  <c r="K25"/>
  <c r="H26"/>
  <c r="K26"/>
  <c r="H27"/>
  <c r="K27"/>
  <c r="H28"/>
  <c r="K28"/>
  <c r="H29"/>
  <c r="K29"/>
  <c r="H31"/>
  <c r="K31"/>
  <c r="H32"/>
  <c r="K32"/>
  <c r="H33"/>
  <c r="K33"/>
  <c r="H34"/>
  <c r="K34"/>
  <c r="H35"/>
  <c r="K35"/>
  <c r="H36"/>
  <c r="I36"/>
  <c r="J36"/>
  <c r="K36"/>
  <c r="H37"/>
  <c r="K37"/>
  <c r="H38"/>
  <c r="I38"/>
  <c r="J38"/>
  <c r="K38"/>
  <c r="H9"/>
  <c r="K9"/>
  <c r="H10"/>
  <c r="K10"/>
  <c r="H11"/>
  <c r="K11"/>
  <c r="H12"/>
  <c r="K12"/>
  <c r="H13"/>
  <c r="K13"/>
  <c r="H14"/>
  <c r="K14"/>
  <c r="H15"/>
  <c r="K15"/>
  <c r="H16"/>
  <c r="K16"/>
  <c r="H8"/>
  <c r="K8"/>
  <c r="H30"/>
  <c r="I40"/>
  <c r="H42" i="2"/>
  <c r="H38"/>
  <c r="H44"/>
  <c r="G38"/>
  <c r="J30"/>
  <c r="K30"/>
  <c r="E30"/>
  <c r="E27"/>
  <c r="J27"/>
  <c r="K27"/>
  <c r="K24"/>
  <c r="J24"/>
  <c r="E24"/>
  <c r="J22"/>
  <c r="J21"/>
  <c r="J19"/>
  <c r="I18"/>
  <c r="I13"/>
  <c r="I12"/>
  <c r="I10"/>
  <c r="I9"/>
  <c r="I8"/>
  <c r="I7"/>
  <c r="I42"/>
  <c r="I6"/>
  <c r="I44"/>
  <c r="H46"/>
  <c r="K30" i="1"/>
  <c r="C30"/>
</calcChain>
</file>

<file path=xl/sharedStrings.xml><?xml version="1.0" encoding="utf-8"?>
<sst xmlns="http://schemas.openxmlformats.org/spreadsheetml/2006/main" count="93" uniqueCount="75">
  <si>
    <t>NOM</t>
  </si>
  <si>
    <t>REF</t>
  </si>
  <si>
    <t>PROCEDURE</t>
  </si>
  <si>
    <t>LIBELLE</t>
  </si>
  <si>
    <t>CALCUL</t>
  </si>
  <si>
    <t>LOYERS ASSUJETIS TVA</t>
  </si>
  <si>
    <t>MONTANT</t>
  </si>
  <si>
    <t>JOUR</t>
  </si>
  <si>
    <t>DEBIT</t>
  </si>
  <si>
    <t>CREDIT</t>
  </si>
  <si>
    <t>LOCATAIRE</t>
  </si>
  <si>
    <t>ISP PROCOM</t>
  </si>
  <si>
    <t>Sorti :</t>
  </si>
  <si>
    <t>Jrs Avoir</t>
  </si>
  <si>
    <t>Jrs Trim.</t>
  </si>
  <si>
    <t>debit</t>
  </si>
  <si>
    <t>crédit</t>
  </si>
  <si>
    <t>Avoir loyer</t>
  </si>
  <si>
    <t>4T</t>
  </si>
  <si>
    <t>3T</t>
  </si>
  <si>
    <t>Avoir provisions</t>
  </si>
  <si>
    <t>avoir provisions</t>
  </si>
  <si>
    <t>frais de gestion</t>
  </si>
  <si>
    <t>CRL 2,50 %</t>
  </si>
  <si>
    <t>frais envoi quittance</t>
  </si>
  <si>
    <t>Dépôt de garantie</t>
  </si>
  <si>
    <t>Honoraires de gestion 6%</t>
  </si>
  <si>
    <t>impayé</t>
  </si>
  <si>
    <t>Trop versé</t>
  </si>
  <si>
    <t>Avoir provisions TF</t>
  </si>
  <si>
    <t>Taxes bureaux HT</t>
  </si>
  <si>
    <t>T.OM 2014</t>
  </si>
  <si>
    <t>Taxe Foncière 2014</t>
  </si>
  <si>
    <t>simulation répartition 2012</t>
  </si>
  <si>
    <t>provisions 2012</t>
  </si>
  <si>
    <t>Frais regul charges</t>
  </si>
  <si>
    <t>solde répartition 2013</t>
  </si>
  <si>
    <t>provisions 2013</t>
  </si>
  <si>
    <t>simulation répartition 2014</t>
  </si>
  <si>
    <t>provisions 2014</t>
  </si>
  <si>
    <t>INDEMNITE TRANSACTIONNELLE</t>
  </si>
  <si>
    <t>MAJORATION CLAUSE PENALE IMPAYES</t>
  </si>
  <si>
    <t>Honoraires CNEM edl sortie</t>
  </si>
  <si>
    <t>Honoraires ADYAL edl sortie</t>
  </si>
  <si>
    <t>frais arrete compte</t>
  </si>
  <si>
    <t>honoraires redaction avenant</t>
  </si>
  <si>
    <t>ht</t>
  </si>
  <si>
    <t>TVA</t>
  </si>
  <si>
    <t>en notre faveur</t>
  </si>
  <si>
    <t>SOLDE</t>
  </si>
  <si>
    <t>PERIODE</t>
  </si>
  <si>
    <t>DEBUT</t>
  </si>
  <si>
    <t>FIN</t>
  </si>
  <si>
    <t>DATE DE SORTIE</t>
  </si>
  <si>
    <t>PROVISIONS /CHARGES</t>
  </si>
  <si>
    <t>PROVISIONS /CHARGES ASSUETIS TVA</t>
  </si>
  <si>
    <t>FRAIS ENVOI QUITTANCE</t>
  </si>
  <si>
    <t>REMBOURSEMENT D.G.</t>
  </si>
  <si>
    <t>MONTANT IMPAYES</t>
  </si>
  <si>
    <t>TROP PERCU</t>
  </si>
  <si>
    <t>PROVISIONS T.F.</t>
  </si>
  <si>
    <t>FRAIS DE GESTION</t>
  </si>
  <si>
    <t>TAXE BUREAU H.T.</t>
  </si>
  <si>
    <t>T.O.M.</t>
  </si>
  <si>
    <t>TAXE FONCIERE H.T.</t>
  </si>
  <si>
    <t>RESULTAT</t>
  </si>
  <si>
    <t>SIMULATION REGUL CHARGES</t>
  </si>
  <si>
    <t>PROVISIONS DÉJÀ PRISES</t>
  </si>
  <si>
    <t>FRAIS DE REGUL CHARGES TTC 109,76 €</t>
  </si>
  <si>
    <t>HONORAIRES EDL TTC</t>
  </si>
  <si>
    <t xml:space="preserve">FRAIS ARRETE DE COMPTE </t>
  </si>
  <si>
    <t xml:space="preserve">T.V.A. 20% </t>
  </si>
  <si>
    <t>SOUS TOTAL</t>
  </si>
  <si>
    <t>SOLDE LOCATAIRE</t>
  </si>
  <si>
    <t>OUI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</si>
</sst>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_ ;[Red]\-0.00\ "/>
  </numFmts>
  <fonts count="10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10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1" fillId="0" borderId="0" xfId="0" applyNumberFormat="1" applyFont="1"/>
    <xf numFmtId="4" fontId="0" fillId="0" borderId="0" xfId="0" applyNumberFormat="1"/>
    <xf numFmtId="0" fontId="2" fillId="0" borderId="0" xfId="0" applyFont="1"/>
    <xf numFmtId="164" fontId="0" fillId="0" borderId="0" xfId="0" applyNumberFormat="1"/>
    <xf numFmtId="14" fontId="3" fillId="0" borderId="0" xfId="0" applyNumberFormat="1" applyFont="1" applyAlignment="1">
      <alignment horizontal="left"/>
    </xf>
    <xf numFmtId="14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right"/>
    </xf>
    <xf numFmtId="14" fontId="0" fillId="0" borderId="2" xfId="0" applyNumberFormat="1" applyBorder="1" applyAlignment="1">
      <alignment horizontal="left"/>
    </xf>
    <xf numFmtId="14" fontId="0" fillId="0" borderId="2" xfId="0" applyNumberFormat="1" applyBorder="1"/>
    <xf numFmtId="0" fontId="0" fillId="0" borderId="2" xfId="0" applyBorder="1"/>
    <xf numFmtId="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6" xfId="0" applyBorder="1"/>
    <xf numFmtId="0" fontId="0" fillId="0" borderId="0" xfId="0" applyBorder="1"/>
    <xf numFmtId="4" fontId="0" fillId="0" borderId="1" xfId="0" applyNumberFormat="1" applyBorder="1"/>
    <xf numFmtId="0" fontId="4" fillId="0" borderId="0" xfId="0" applyFont="1" applyBorder="1"/>
    <xf numFmtId="0" fontId="0" fillId="0" borderId="7" xfId="0" applyBorder="1"/>
    <xf numFmtId="4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4" fillId="0" borderId="7" xfId="0" applyFont="1" applyBorder="1"/>
    <xf numFmtId="0" fontId="0" fillId="0" borderId="7" xfId="0" applyFill="1" applyBorder="1"/>
    <xf numFmtId="4" fontId="0" fillId="0" borderId="6" xfId="0" applyNumberFormat="1" applyBorder="1"/>
    <xf numFmtId="0" fontId="0" fillId="0" borderId="0" xfId="0" applyFill="1" applyBorder="1"/>
    <xf numFmtId="2" fontId="1" fillId="0" borderId="0" xfId="0" applyNumberFormat="1" applyFont="1"/>
    <xf numFmtId="2" fontId="0" fillId="0" borderId="7" xfId="0" applyNumberFormat="1" applyBorder="1"/>
    <xf numFmtId="4" fontId="0" fillId="0" borderId="7" xfId="0" applyNumberFormat="1" applyBorder="1" applyAlignment="1">
      <alignment horizontal="left"/>
    </xf>
    <xf numFmtId="2" fontId="0" fillId="0" borderId="0" xfId="0" applyNumberFormat="1"/>
    <xf numFmtId="164" fontId="1" fillId="0" borderId="0" xfId="0" applyNumberFormat="1" applyFont="1"/>
    <xf numFmtId="4" fontId="0" fillId="0" borderId="0" xfId="0" applyNumberFormat="1" applyBorder="1" applyAlignment="1">
      <alignment horizontal="left"/>
    </xf>
    <xf numFmtId="4" fontId="0" fillId="0" borderId="0" xfId="0" quotePrefix="1" applyNumberFormat="1" applyBorder="1" applyAlignment="1">
      <alignment horizontal="left"/>
    </xf>
    <xf numFmtId="0" fontId="0" fillId="0" borderId="7" xfId="0" applyBorder="1" applyAlignment="1">
      <alignment horizontal="left"/>
    </xf>
    <xf numFmtId="4" fontId="0" fillId="0" borderId="7" xfId="0" applyNumberFormat="1" applyBorder="1"/>
    <xf numFmtId="4" fontId="0" fillId="0" borderId="0" xfId="0" applyNumberForma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left"/>
    </xf>
    <xf numFmtId="2" fontId="0" fillId="0" borderId="8" xfId="0" applyNumberFormat="1" applyBorder="1"/>
    <xf numFmtId="0" fontId="4" fillId="0" borderId="0" xfId="0" applyFont="1"/>
    <xf numFmtId="0" fontId="0" fillId="0" borderId="7" xfId="0" applyBorder="1" applyAlignment="1">
      <alignment horizontal="right"/>
    </xf>
    <xf numFmtId="4" fontId="0" fillId="0" borderId="4" xfId="0" applyNumberFormat="1" applyBorder="1"/>
    <xf numFmtId="0" fontId="0" fillId="0" borderId="10" xfId="0" applyBorder="1"/>
    <xf numFmtId="0" fontId="0" fillId="0" borderId="11" xfId="0" applyBorder="1"/>
    <xf numFmtId="0" fontId="1" fillId="0" borderId="11" xfId="0" applyFont="1" applyBorder="1" applyAlignment="1">
      <alignment horizontal="right"/>
    </xf>
    <xf numFmtId="0" fontId="1" fillId="0" borderId="11" xfId="0" applyFont="1" applyBorder="1"/>
    <xf numFmtId="4" fontId="1" fillId="0" borderId="11" xfId="0" applyNumberFormat="1" applyFont="1" applyBorder="1"/>
    <xf numFmtId="4" fontId="0" fillId="0" borderId="12" xfId="0" applyNumberFormat="1" applyBorder="1"/>
    <xf numFmtId="4" fontId="4" fillId="0" borderId="0" xfId="0" applyNumberFormat="1" applyFont="1"/>
    <xf numFmtId="2" fontId="4" fillId="0" borderId="0" xfId="0" applyNumberFormat="1" applyFont="1" applyBorder="1"/>
    <xf numFmtId="2" fontId="0" fillId="0" borderId="0" xfId="0" applyNumberFormat="1" applyBorder="1"/>
    <xf numFmtId="1" fontId="4" fillId="0" borderId="0" xfId="0" applyNumberFormat="1" applyFont="1" applyFill="1" applyBorder="1" applyAlignment="1">
      <alignment horizontal="right"/>
    </xf>
    <xf numFmtId="2" fontId="0" fillId="0" borderId="0" xfId="0" applyNumberFormat="1" applyBorder="1" applyAlignment="1">
      <alignment horizontal="right"/>
    </xf>
    <xf numFmtId="1" fontId="0" fillId="0" borderId="0" xfId="0" applyNumberFormat="1" applyFill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2" fontId="4" fillId="0" borderId="2" xfId="0" applyNumberFormat="1" applyFont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2" xfId="0" applyNumberFormat="1" applyBorder="1"/>
    <xf numFmtId="4" fontId="1" fillId="0" borderId="0" xfId="0" applyNumberFormat="1" applyFont="1"/>
    <xf numFmtId="4" fontId="4" fillId="0" borderId="0" xfId="0" applyNumberFormat="1" applyFont="1" applyBorder="1"/>
    <xf numFmtId="3" fontId="0" fillId="0" borderId="0" xfId="0" applyNumberFormat="1"/>
    <xf numFmtId="9" fontId="0" fillId="0" borderId="0" xfId="0" applyNumberFormat="1"/>
    <xf numFmtId="2" fontId="0" fillId="0" borderId="0" xfId="0" applyNumberFormat="1" applyFill="1" applyBorder="1"/>
    <xf numFmtId="4" fontId="0" fillId="0" borderId="0" xfId="0" applyNumberFormat="1" applyBorder="1"/>
    <xf numFmtId="1" fontId="0" fillId="0" borderId="0" xfId="0" applyNumberFormat="1"/>
    <xf numFmtId="4" fontId="0" fillId="0" borderId="0" xfId="0" applyNumberFormat="1" applyFill="1"/>
    <xf numFmtId="4" fontId="0" fillId="0" borderId="0" xfId="0" applyNumberFormat="1" applyFill="1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6" fillId="0" borderId="1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14" fontId="7" fillId="0" borderId="16" xfId="0" applyNumberFormat="1" applyFont="1" applyBorder="1" applyAlignment="1">
      <alignment vertical="center"/>
    </xf>
    <xf numFmtId="44" fontId="7" fillId="0" borderId="17" xfId="1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4" fontId="7" fillId="0" borderId="19" xfId="0" applyNumberFormat="1" applyFont="1" applyBorder="1" applyAlignment="1">
      <alignment vertical="center"/>
    </xf>
    <xf numFmtId="44" fontId="7" fillId="0" borderId="20" xfId="1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44" fontId="7" fillId="0" borderId="23" xfId="1" applyFont="1" applyBorder="1" applyAlignment="1">
      <alignment vertical="center"/>
    </xf>
    <xf numFmtId="44" fontId="7" fillId="0" borderId="15" xfId="1" applyFont="1" applyBorder="1" applyAlignment="1">
      <alignment vertical="center"/>
    </xf>
    <xf numFmtId="44" fontId="7" fillId="0" borderId="18" xfId="1" applyFont="1" applyBorder="1" applyAlignment="1">
      <alignment vertical="center"/>
    </xf>
    <xf numFmtId="44" fontId="7" fillId="0" borderId="21" xfId="1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4" fontId="7" fillId="0" borderId="17" xfId="0" applyNumberFormat="1" applyFont="1" applyBorder="1" applyAlignment="1">
      <alignment vertical="center"/>
    </xf>
    <xf numFmtId="14" fontId="7" fillId="0" borderId="20" xfId="0" applyNumberFormat="1" applyFont="1" applyBorder="1" applyAlignment="1">
      <alignment vertical="center"/>
    </xf>
    <xf numFmtId="14" fontId="7" fillId="0" borderId="20" xfId="1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44" fontId="7" fillId="0" borderId="28" xfId="1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44" fontId="7" fillId="0" borderId="30" xfId="1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44" fontId="6" fillId="0" borderId="27" xfId="1" applyFont="1" applyBorder="1" applyAlignment="1">
      <alignment horizontal="center" vertical="center"/>
    </xf>
    <xf numFmtId="8" fontId="6" fillId="0" borderId="27" xfId="1" applyNumberFormat="1" applyFont="1" applyBorder="1" applyAlignment="1">
      <alignment horizontal="center" vertical="center"/>
    </xf>
    <xf numFmtId="8" fontId="6" fillId="0" borderId="41" xfId="1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2" borderId="0" xfId="0" applyFill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tabSelected="1" workbookViewId="0">
      <selection activeCell="M3" sqref="M3"/>
    </sheetView>
  </sheetViews>
  <sheetFormatPr baseColWidth="10" defaultColWidth="11.453125" defaultRowHeight="14.5"/>
  <cols>
    <col min="1" max="1" width="4" style="70" bestFit="1" customWidth="1"/>
    <col min="2" max="2" width="26.54296875" style="70" bestFit="1" customWidth="1"/>
    <col min="3" max="4" width="9.26953125" style="70" bestFit="1" customWidth="1"/>
    <col min="5" max="5" width="9.453125" style="70" bestFit="1" customWidth="1"/>
    <col min="6" max="7" width="4.81640625" style="70" bestFit="1" customWidth="1"/>
    <col min="8" max="8" width="9.453125" style="70" bestFit="1" customWidth="1"/>
    <col min="9" max="10" width="10.26953125" style="70" bestFit="1" customWidth="1"/>
    <col min="11" max="16384" width="11.453125" style="70"/>
  </cols>
  <sheetData>
    <row r="1" spans="1:11">
      <c r="B1" s="70" t="s">
        <v>0</v>
      </c>
      <c r="C1" s="101" t="s">
        <v>11</v>
      </c>
      <c r="D1" s="101"/>
      <c r="E1" s="101"/>
    </row>
    <row r="2" spans="1:11">
      <c r="B2" s="70" t="s">
        <v>1</v>
      </c>
      <c r="C2" s="102">
        <v>41320033</v>
      </c>
      <c r="D2" s="102"/>
    </row>
    <row r="3" spans="1:11">
      <c r="B3" s="70" t="s">
        <v>53</v>
      </c>
      <c r="C3" s="103">
        <v>41820</v>
      </c>
      <c r="D3" s="103"/>
    </row>
    <row r="4" spans="1:11">
      <c r="B4" s="70" t="s">
        <v>2</v>
      </c>
      <c r="C4" s="104" t="s">
        <v>74</v>
      </c>
      <c r="D4" s="104"/>
    </row>
    <row r="5" spans="1:11" ht="15" thickBot="1"/>
    <row r="6" spans="1:11">
      <c r="A6" s="107"/>
      <c r="B6" s="107" t="s">
        <v>3</v>
      </c>
      <c r="C6" s="105" t="s">
        <v>50</v>
      </c>
      <c r="D6" s="106"/>
      <c r="E6" s="111" t="s">
        <v>4</v>
      </c>
      <c r="F6" s="112"/>
      <c r="G6" s="112"/>
      <c r="H6" s="113"/>
      <c r="I6" s="109" t="s">
        <v>8</v>
      </c>
      <c r="J6" s="107" t="s">
        <v>9</v>
      </c>
      <c r="K6" s="118"/>
    </row>
    <row r="7" spans="1:11" ht="15" thickBot="1">
      <c r="A7" s="108"/>
      <c r="B7" s="108"/>
      <c r="C7" s="73" t="s">
        <v>51</v>
      </c>
      <c r="D7" s="74" t="s">
        <v>52</v>
      </c>
      <c r="E7" s="98" t="s">
        <v>6</v>
      </c>
      <c r="F7" s="99" t="s">
        <v>7</v>
      </c>
      <c r="G7" s="99" t="s">
        <v>7</v>
      </c>
      <c r="H7" s="100" t="s">
        <v>65</v>
      </c>
      <c r="I7" s="110"/>
      <c r="J7" s="108"/>
      <c r="K7" s="118"/>
    </row>
    <row r="8" spans="1:11">
      <c r="A8" s="88">
        <v>10</v>
      </c>
      <c r="B8" s="75" t="s">
        <v>5</v>
      </c>
      <c r="C8" s="76">
        <v>41913</v>
      </c>
      <c r="D8" s="91">
        <v>42004</v>
      </c>
      <c r="E8" s="95">
        <v>2788.23</v>
      </c>
      <c r="F8" s="96">
        <v>92</v>
      </c>
      <c r="G8" s="96">
        <v>92</v>
      </c>
      <c r="H8" s="97">
        <f>IF(F8="","",+E8/G8*F8)</f>
        <v>2788.23</v>
      </c>
      <c r="I8" s="85"/>
      <c r="J8" s="77">
        <v>2788.23</v>
      </c>
      <c r="K8" s="118">
        <f>IF(COUNTIF(C8:J8,"&gt;0")&lt;1,"",1)</f>
        <v>1</v>
      </c>
    </row>
    <row r="9" spans="1:11">
      <c r="A9" s="89">
        <v>10</v>
      </c>
      <c r="B9" s="78" t="s">
        <v>5</v>
      </c>
      <c r="C9" s="80">
        <v>41821</v>
      </c>
      <c r="D9" s="92">
        <v>41912</v>
      </c>
      <c r="E9" s="86">
        <v>2788.23</v>
      </c>
      <c r="F9" s="79">
        <v>92</v>
      </c>
      <c r="G9" s="79">
        <v>92</v>
      </c>
      <c r="H9" s="97">
        <f t="shared" ref="H9:H38" si="0">IF(F9="","",+E9/G9*F9)</f>
        <v>2788.23</v>
      </c>
      <c r="I9" s="86"/>
      <c r="J9" s="81">
        <v>2788.23</v>
      </c>
      <c r="K9" s="118">
        <f t="shared" ref="K9:K38" si="1">IF(COUNTIF(C9:J9,"&gt;0")&lt;1,"",1)</f>
        <v>1</v>
      </c>
    </row>
    <row r="10" spans="1:11">
      <c r="A10" s="89">
        <v>900</v>
      </c>
      <c r="B10" s="78" t="s">
        <v>54</v>
      </c>
      <c r="C10" s="80">
        <v>41913</v>
      </c>
      <c r="D10" s="93">
        <v>42004</v>
      </c>
      <c r="E10" s="86">
        <v>818</v>
      </c>
      <c r="F10" s="79">
        <v>92</v>
      </c>
      <c r="G10" s="79">
        <v>92</v>
      </c>
      <c r="H10" s="97">
        <f t="shared" si="0"/>
        <v>818.00000000000011</v>
      </c>
      <c r="I10" s="86"/>
      <c r="J10" s="81">
        <v>818</v>
      </c>
      <c r="K10" s="118">
        <f t="shared" si="1"/>
        <v>1</v>
      </c>
    </row>
    <row r="11" spans="1:11">
      <c r="A11" s="89">
        <v>900</v>
      </c>
      <c r="B11" s="78" t="s">
        <v>54</v>
      </c>
      <c r="C11" s="80">
        <v>41821</v>
      </c>
      <c r="D11" s="93">
        <v>41912</v>
      </c>
      <c r="E11" s="86">
        <v>818</v>
      </c>
      <c r="F11" s="79">
        <v>92</v>
      </c>
      <c r="G11" s="79">
        <v>92</v>
      </c>
      <c r="H11" s="97">
        <f t="shared" si="0"/>
        <v>818.00000000000011</v>
      </c>
      <c r="I11" s="86"/>
      <c r="J11" s="81">
        <v>818</v>
      </c>
      <c r="K11" s="118">
        <f t="shared" si="1"/>
        <v>1</v>
      </c>
    </row>
    <row r="12" spans="1:11">
      <c r="A12" s="89">
        <v>905</v>
      </c>
      <c r="B12" s="78" t="s">
        <v>55</v>
      </c>
      <c r="C12" s="79"/>
      <c r="D12" s="81"/>
      <c r="E12" s="86"/>
      <c r="F12" s="79"/>
      <c r="G12" s="79"/>
      <c r="H12" s="97" t="str">
        <f t="shared" si="0"/>
        <v/>
      </c>
      <c r="I12" s="86"/>
      <c r="J12" s="81"/>
      <c r="K12" s="118" t="str">
        <f t="shared" si="1"/>
        <v/>
      </c>
    </row>
    <row r="13" spans="1:11">
      <c r="A13" s="89">
        <v>911</v>
      </c>
      <c r="B13" s="78" t="s">
        <v>60</v>
      </c>
      <c r="C13" s="79"/>
      <c r="D13" s="81"/>
      <c r="E13" s="86"/>
      <c r="F13" s="79"/>
      <c r="G13" s="79"/>
      <c r="H13" s="97" t="str">
        <f t="shared" si="0"/>
        <v/>
      </c>
      <c r="I13" s="86"/>
      <c r="J13" s="81"/>
      <c r="K13" s="118" t="str">
        <f t="shared" si="1"/>
        <v/>
      </c>
    </row>
    <row r="14" spans="1:11">
      <c r="A14" s="89">
        <v>113</v>
      </c>
      <c r="B14" s="78" t="s">
        <v>56</v>
      </c>
      <c r="C14" s="80">
        <v>41913</v>
      </c>
      <c r="D14" s="93">
        <v>42004</v>
      </c>
      <c r="E14" s="86">
        <v>2.68</v>
      </c>
      <c r="F14" s="79">
        <v>92</v>
      </c>
      <c r="G14" s="79">
        <v>92</v>
      </c>
      <c r="H14" s="97">
        <f t="shared" si="0"/>
        <v>2.68</v>
      </c>
      <c r="I14" s="86"/>
      <c r="J14" s="81">
        <v>2.68</v>
      </c>
      <c r="K14" s="118">
        <f t="shared" si="1"/>
        <v>1</v>
      </c>
    </row>
    <row r="15" spans="1:11">
      <c r="A15" s="89">
        <v>113</v>
      </c>
      <c r="B15" s="78" t="s">
        <v>56</v>
      </c>
      <c r="C15" s="80">
        <v>41821</v>
      </c>
      <c r="D15" s="93">
        <v>41912</v>
      </c>
      <c r="E15" s="86">
        <v>2.68</v>
      </c>
      <c r="F15" s="79">
        <v>92</v>
      </c>
      <c r="G15" s="79">
        <v>92</v>
      </c>
      <c r="H15" s="97">
        <f t="shared" si="0"/>
        <v>2.68</v>
      </c>
      <c r="I15" s="86"/>
      <c r="J15" s="81">
        <v>2.68</v>
      </c>
      <c r="K15" s="118">
        <f t="shared" si="1"/>
        <v>1</v>
      </c>
    </row>
    <row r="16" spans="1:11">
      <c r="A16" s="89">
        <v>112</v>
      </c>
      <c r="B16" s="78" t="s">
        <v>23</v>
      </c>
      <c r="C16" s="79"/>
      <c r="D16" s="81"/>
      <c r="E16" s="86"/>
      <c r="F16" s="79"/>
      <c r="G16" s="79"/>
      <c r="H16" s="97" t="str">
        <f t="shared" si="0"/>
        <v/>
      </c>
      <c r="I16" s="86"/>
      <c r="J16" s="81"/>
      <c r="K16" s="118" t="str">
        <f t="shared" si="1"/>
        <v/>
      </c>
    </row>
    <row r="17" spans="1:11">
      <c r="A17" s="89">
        <v>360</v>
      </c>
      <c r="B17" s="78" t="s">
        <v>57</v>
      </c>
      <c r="C17" s="79"/>
      <c r="D17" s="81"/>
      <c r="E17" s="86"/>
      <c r="F17" s="79"/>
      <c r="G17" s="79"/>
      <c r="H17" s="97" t="str">
        <f t="shared" si="0"/>
        <v/>
      </c>
      <c r="I17" s="86"/>
      <c r="J17" s="81">
        <v>2788.24</v>
      </c>
      <c r="K17" s="118">
        <f t="shared" si="1"/>
        <v>1</v>
      </c>
    </row>
    <row r="18" spans="1:11">
      <c r="A18" s="89"/>
      <c r="B18" s="78" t="s">
        <v>58</v>
      </c>
      <c r="C18" s="79"/>
      <c r="D18" s="81"/>
      <c r="E18" s="86"/>
      <c r="F18" s="79"/>
      <c r="G18" s="79"/>
      <c r="H18" s="97" t="str">
        <f t="shared" si="0"/>
        <v/>
      </c>
      <c r="I18" s="86">
        <v>35745.54</v>
      </c>
      <c r="J18" s="81"/>
      <c r="K18" s="118">
        <f t="shared" si="1"/>
        <v>1</v>
      </c>
    </row>
    <row r="19" spans="1:11">
      <c r="A19" s="89"/>
      <c r="B19" s="78" t="s">
        <v>59</v>
      </c>
      <c r="C19" s="79"/>
      <c r="D19" s="81"/>
      <c r="E19" s="86"/>
      <c r="F19" s="79"/>
      <c r="G19" s="79"/>
      <c r="H19" s="97" t="str">
        <f t="shared" si="0"/>
        <v/>
      </c>
      <c r="I19" s="86"/>
      <c r="J19" s="81"/>
      <c r="K19" s="118" t="str">
        <f t="shared" si="1"/>
        <v/>
      </c>
    </row>
    <row r="20" spans="1:11">
      <c r="A20" s="89">
        <v>107</v>
      </c>
      <c r="B20" s="78" t="s">
        <v>61</v>
      </c>
      <c r="C20" s="79"/>
      <c r="D20" s="81"/>
      <c r="E20" s="86"/>
      <c r="F20" s="79"/>
      <c r="G20" s="79"/>
      <c r="H20" s="97" t="str">
        <f t="shared" si="0"/>
        <v/>
      </c>
      <c r="I20" s="86"/>
      <c r="J20" s="81"/>
      <c r="K20" s="118" t="str">
        <f t="shared" si="1"/>
        <v/>
      </c>
    </row>
    <row r="21" spans="1:11">
      <c r="A21" s="89"/>
      <c r="B21" s="78"/>
      <c r="C21" s="79"/>
      <c r="D21" s="81"/>
      <c r="E21" s="86"/>
      <c r="F21" s="79"/>
      <c r="G21" s="79"/>
      <c r="H21" s="97" t="str">
        <f t="shared" si="0"/>
        <v/>
      </c>
      <c r="I21" s="86"/>
      <c r="J21" s="81"/>
      <c r="K21" s="118" t="str">
        <f t="shared" si="1"/>
        <v/>
      </c>
    </row>
    <row r="22" spans="1:11">
      <c r="A22" s="89">
        <v>106</v>
      </c>
      <c r="B22" s="78" t="s">
        <v>62</v>
      </c>
      <c r="C22" s="79"/>
      <c r="D22" s="81"/>
      <c r="E22" s="86"/>
      <c r="F22" s="79"/>
      <c r="G22" s="79"/>
      <c r="H22" s="97" t="str">
        <f t="shared" si="0"/>
        <v/>
      </c>
      <c r="I22" s="86"/>
      <c r="J22" s="81"/>
      <c r="K22" s="118" t="str">
        <f t="shared" si="1"/>
        <v/>
      </c>
    </row>
    <row r="23" spans="1:11">
      <c r="A23" s="89">
        <v>201</v>
      </c>
      <c r="B23" s="78" t="s">
        <v>63</v>
      </c>
      <c r="C23" s="80">
        <v>41821</v>
      </c>
      <c r="D23" s="93">
        <v>42004</v>
      </c>
      <c r="E23" s="86">
        <v>248.45</v>
      </c>
      <c r="F23" s="79">
        <v>184</v>
      </c>
      <c r="G23" s="79">
        <v>365</v>
      </c>
      <c r="H23" s="97">
        <f t="shared" si="0"/>
        <v>125.24602739726026</v>
      </c>
      <c r="I23" s="86"/>
      <c r="J23" s="81">
        <v>125.25</v>
      </c>
      <c r="K23" s="118">
        <f t="shared" si="1"/>
        <v>1</v>
      </c>
    </row>
    <row r="24" spans="1:11">
      <c r="A24" s="89">
        <v>105</v>
      </c>
      <c r="B24" s="78" t="s">
        <v>64</v>
      </c>
      <c r="C24" s="80">
        <v>41821</v>
      </c>
      <c r="D24" s="93">
        <v>42004</v>
      </c>
      <c r="E24" s="86">
        <v>2035.23</v>
      </c>
      <c r="F24" s="79">
        <v>184</v>
      </c>
      <c r="G24" s="79">
        <v>365</v>
      </c>
      <c r="H24" s="97">
        <f t="shared" si="0"/>
        <v>1025.9789589041095</v>
      </c>
      <c r="I24" s="86"/>
      <c r="J24" s="81">
        <v>1025.98</v>
      </c>
      <c r="K24" s="118">
        <f t="shared" si="1"/>
        <v>1</v>
      </c>
    </row>
    <row r="25" spans="1:11">
      <c r="A25" s="89"/>
      <c r="B25" s="78"/>
      <c r="C25" s="79"/>
      <c r="D25" s="81"/>
      <c r="E25" s="86"/>
      <c r="F25" s="79"/>
      <c r="G25" s="79"/>
      <c r="H25" s="97" t="str">
        <f t="shared" si="0"/>
        <v/>
      </c>
      <c r="I25" s="86"/>
      <c r="J25" s="81"/>
      <c r="K25" s="118" t="str">
        <f t="shared" si="1"/>
        <v/>
      </c>
    </row>
    <row r="26" spans="1:11">
      <c r="A26" s="89">
        <v>900</v>
      </c>
      <c r="B26" s="78" t="s">
        <v>66</v>
      </c>
      <c r="C26" s="79">
        <v>2013</v>
      </c>
      <c r="D26" s="81"/>
      <c r="E26" s="86"/>
      <c r="F26" s="79"/>
      <c r="G26" s="79"/>
      <c r="H26" s="97" t="str">
        <f t="shared" si="0"/>
        <v/>
      </c>
      <c r="I26" s="86">
        <v>260</v>
      </c>
      <c r="J26" s="81"/>
      <c r="K26" s="118">
        <f t="shared" si="1"/>
        <v>1</v>
      </c>
    </row>
    <row r="27" spans="1:11">
      <c r="A27" s="89"/>
      <c r="B27" s="78" t="s">
        <v>67</v>
      </c>
      <c r="C27" s="79"/>
      <c r="D27" s="81"/>
      <c r="E27" s="86"/>
      <c r="F27" s="79"/>
      <c r="G27" s="79"/>
      <c r="H27" s="97" t="str">
        <f t="shared" si="0"/>
        <v/>
      </c>
      <c r="I27" s="86"/>
      <c r="J27" s="81"/>
      <c r="K27" s="118" t="str">
        <f t="shared" si="1"/>
        <v/>
      </c>
    </row>
    <row r="28" spans="1:11">
      <c r="A28" s="89"/>
      <c r="B28" s="78" t="s">
        <v>68</v>
      </c>
      <c r="C28" s="79"/>
      <c r="D28" s="81"/>
      <c r="E28" s="86"/>
      <c r="F28" s="79"/>
      <c r="G28" s="79"/>
      <c r="H28" s="97" t="str">
        <f t="shared" si="0"/>
        <v/>
      </c>
      <c r="I28" s="86"/>
      <c r="J28" s="81"/>
      <c r="K28" s="118" t="str">
        <f t="shared" si="1"/>
        <v/>
      </c>
    </row>
    <row r="29" spans="1:11">
      <c r="A29" s="89">
        <v>900</v>
      </c>
      <c r="B29" s="78" t="s">
        <v>66</v>
      </c>
      <c r="C29" s="79">
        <v>2014</v>
      </c>
      <c r="D29" s="81"/>
      <c r="E29" s="86"/>
      <c r="F29" s="79"/>
      <c r="G29" s="79"/>
      <c r="H29" s="97" t="str">
        <f t="shared" si="0"/>
        <v/>
      </c>
      <c r="I29" s="86">
        <v>260</v>
      </c>
      <c r="J29" s="81"/>
      <c r="K29" s="118">
        <f t="shared" si="1"/>
        <v>1</v>
      </c>
    </row>
    <row r="30" spans="1:11">
      <c r="A30" s="89"/>
      <c r="B30" s="78" t="s">
        <v>67</v>
      </c>
      <c r="C30" s="79">
        <f ca="1">COUNTBLANK(A6:J38)</f>
        <v>0</v>
      </c>
      <c r="D30" s="81"/>
      <c r="E30" s="86"/>
      <c r="F30" s="79"/>
      <c r="G30" s="79"/>
      <c r="H30" s="97" t="str">
        <f t="shared" si="0"/>
        <v/>
      </c>
      <c r="I30" s="86"/>
      <c r="J30" s="81"/>
      <c r="K30" s="118" t="str">
        <f t="shared" ca="1" si="1"/>
        <v/>
      </c>
    </row>
    <row r="31" spans="1:11">
      <c r="A31" s="89"/>
      <c r="B31" s="78" t="s">
        <v>68</v>
      </c>
      <c r="C31" s="79"/>
      <c r="D31" s="81"/>
      <c r="E31" s="86"/>
      <c r="F31" s="79"/>
      <c r="G31" s="79"/>
      <c r="H31" s="97" t="str">
        <f t="shared" si="0"/>
        <v/>
      </c>
      <c r="I31" s="86"/>
      <c r="J31" s="81"/>
      <c r="K31" s="118" t="str">
        <f t="shared" si="1"/>
        <v/>
      </c>
    </row>
    <row r="32" spans="1:11">
      <c r="A32" s="89"/>
      <c r="B32" s="78"/>
      <c r="C32" s="79"/>
      <c r="D32" s="81"/>
      <c r="E32" s="86"/>
      <c r="F32" s="79"/>
      <c r="G32" s="79"/>
      <c r="H32" s="97" t="str">
        <f t="shared" si="0"/>
        <v/>
      </c>
      <c r="I32" s="86"/>
      <c r="J32" s="81"/>
      <c r="K32" s="118" t="str">
        <f t="shared" si="1"/>
        <v/>
      </c>
    </row>
    <row r="33" spans="1:11">
      <c r="A33" s="89">
        <v>108</v>
      </c>
      <c r="B33" s="78" t="s">
        <v>69</v>
      </c>
      <c r="C33" s="79"/>
      <c r="D33" s="81"/>
      <c r="E33" s="86"/>
      <c r="F33" s="79"/>
      <c r="G33" s="79"/>
      <c r="H33" s="97" t="str">
        <f t="shared" si="0"/>
        <v/>
      </c>
      <c r="I33" s="86"/>
      <c r="J33" s="81"/>
      <c r="K33" s="118" t="str">
        <f t="shared" si="1"/>
        <v/>
      </c>
    </row>
    <row r="34" spans="1:11">
      <c r="A34" s="89">
        <v>114</v>
      </c>
      <c r="B34" s="78" t="s">
        <v>70</v>
      </c>
      <c r="C34" s="79"/>
      <c r="D34" s="81"/>
      <c r="E34" s="86">
        <v>91.47</v>
      </c>
      <c r="F34" s="79"/>
      <c r="G34" s="79"/>
      <c r="H34" s="97" t="str">
        <f t="shared" si="0"/>
        <v/>
      </c>
      <c r="I34" s="86"/>
      <c r="J34" s="81"/>
      <c r="K34" s="118">
        <f t="shared" si="1"/>
        <v>1</v>
      </c>
    </row>
    <row r="35" spans="1:11">
      <c r="A35" s="89"/>
      <c r="B35" s="78"/>
      <c r="C35" s="79"/>
      <c r="D35" s="81"/>
      <c r="E35" s="86"/>
      <c r="F35" s="79"/>
      <c r="G35" s="79"/>
      <c r="H35" s="97" t="str">
        <f t="shared" si="0"/>
        <v/>
      </c>
      <c r="I35" s="86"/>
      <c r="J35" s="81"/>
      <c r="K35" s="118" t="str">
        <f t="shared" si="1"/>
        <v/>
      </c>
    </row>
    <row r="36" spans="1:11">
      <c r="A36" s="89"/>
      <c r="B36" s="78" t="s">
        <v>71</v>
      </c>
      <c r="C36" s="79"/>
      <c r="D36" s="81"/>
      <c r="E36" s="86"/>
      <c r="F36" s="79"/>
      <c r="G36" s="79"/>
      <c r="H36" s="97" t="str">
        <f t="shared" si="0"/>
        <v/>
      </c>
      <c r="I36" s="86">
        <f>((+I8+I12+I9+I15+I13+I14+I20+I22+I23+I24+I34)*20)/100</f>
        <v>0</v>
      </c>
      <c r="J36" s="81">
        <f>((+J8+J12++J13+J14+J9+J15+J20+J22+J24+J34)*20)/100</f>
        <v>1321.56</v>
      </c>
      <c r="K36" s="118">
        <f t="shared" si="1"/>
        <v>1</v>
      </c>
    </row>
    <row r="37" spans="1:11">
      <c r="A37" s="89"/>
      <c r="B37" s="78"/>
      <c r="C37" s="79"/>
      <c r="D37" s="81"/>
      <c r="E37" s="86"/>
      <c r="F37" s="79"/>
      <c r="G37" s="79"/>
      <c r="H37" s="97" t="str">
        <f t="shared" si="0"/>
        <v/>
      </c>
      <c r="I37" s="86"/>
      <c r="J37" s="81"/>
      <c r="K37" s="118" t="str">
        <f t="shared" si="1"/>
        <v/>
      </c>
    </row>
    <row r="38" spans="1:11" ht="15" thickBot="1">
      <c r="A38" s="90"/>
      <c r="B38" s="82" t="s">
        <v>72</v>
      </c>
      <c r="C38" s="83"/>
      <c r="D38" s="84"/>
      <c r="E38" s="87"/>
      <c r="F38" s="83"/>
      <c r="G38" s="83"/>
      <c r="H38" s="97" t="str">
        <f t="shared" si="0"/>
        <v/>
      </c>
      <c r="I38" s="87">
        <f>SUM(I8:I36)</f>
        <v>36265.54</v>
      </c>
      <c r="J38" s="84">
        <f>SUM(J8:J36)</f>
        <v>12478.85</v>
      </c>
      <c r="K38" s="118">
        <f t="shared" si="1"/>
        <v>1</v>
      </c>
    </row>
    <row r="39" spans="1:11" ht="15" thickBot="1">
      <c r="H39" s="71"/>
    </row>
    <row r="40" spans="1:11" ht="15" thickBot="1">
      <c r="B40" s="72" t="s">
        <v>73</v>
      </c>
      <c r="C40" s="94"/>
      <c r="D40" s="94"/>
      <c r="E40" s="114"/>
      <c r="F40" s="114"/>
      <c r="G40" s="114"/>
      <c r="H40" s="114"/>
      <c r="I40" s="115">
        <f>I38-J38</f>
        <v>23786.690000000002</v>
      </c>
      <c r="J40" s="116"/>
    </row>
    <row r="41" spans="1:11">
      <c r="H41" s="71"/>
    </row>
    <row r="42" spans="1:11">
      <c r="H42" s="71"/>
    </row>
    <row r="43" spans="1:11">
      <c r="H43" s="71"/>
    </row>
  </sheetData>
  <autoFilter ref="K6:K38"/>
  <mergeCells count="13">
    <mergeCell ref="I6:I7"/>
    <mergeCell ref="J6:J7"/>
    <mergeCell ref="E6:H6"/>
    <mergeCell ref="E40:F40"/>
    <mergeCell ref="G40:H40"/>
    <mergeCell ref="I40:J40"/>
    <mergeCell ref="C1:E1"/>
    <mergeCell ref="C2:D2"/>
    <mergeCell ref="C3:D3"/>
    <mergeCell ref="C4:D4"/>
    <mergeCell ref="C6:D6"/>
    <mergeCell ref="A6:A7"/>
    <mergeCell ref="B6:B7"/>
  </mergeCells>
  <pageMargins left="0.23622047244094491" right="0.23622047244094491" top="0.74803149606299213" bottom="0.74803149606299213" header="0.31496062992125984" footer="0.31496062992125984"/>
  <pageSetup paperSize="9" orientation="portrait" errors="blank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4"/>
  <sheetViews>
    <sheetView topLeftCell="A28" workbookViewId="0">
      <selection activeCell="C6" sqref="C6"/>
    </sheetView>
  </sheetViews>
  <sheetFormatPr baseColWidth="10" defaultColWidth="10.26953125" defaultRowHeight="14.5"/>
  <cols>
    <col min="1" max="1" width="4" bestFit="1" customWidth="1"/>
    <col min="2" max="2" width="9.1796875" customWidth="1"/>
    <col min="3" max="3" width="21.54296875" bestFit="1" customWidth="1"/>
    <col min="4" max="4" width="10.453125" customWidth="1"/>
    <col min="5" max="5" width="7.81640625" bestFit="1" customWidth="1"/>
    <col min="6" max="7" width="8.453125" bestFit="1" customWidth="1"/>
    <col min="8" max="8" width="9.26953125" bestFit="1" customWidth="1"/>
    <col min="9" max="9" width="8.7265625" style="3" bestFit="1" customWidth="1"/>
    <col min="10" max="10" width="7.81640625" customWidth="1"/>
    <col min="11" max="11" width="8.7265625" style="5" customWidth="1"/>
  </cols>
  <sheetData>
    <row r="1" spans="1:10">
      <c r="B1" t="s">
        <v>10</v>
      </c>
      <c r="C1" s="1" t="s">
        <v>11</v>
      </c>
      <c r="D1" s="2">
        <v>41320033</v>
      </c>
      <c r="E1" s="1"/>
      <c r="J1" s="4"/>
    </row>
    <row r="2" spans="1:10">
      <c r="C2" s="1"/>
      <c r="D2" s="1"/>
      <c r="E2" s="1"/>
    </row>
    <row r="3" spans="1:10">
      <c r="C3" s="6"/>
      <c r="D3" s="7"/>
      <c r="E3" s="7"/>
      <c r="F3" s="7"/>
      <c r="G3" s="7"/>
      <c r="H3" s="7"/>
    </row>
    <row r="4" spans="1:10">
      <c r="A4" s="8"/>
      <c r="B4" s="9" t="s">
        <v>12</v>
      </c>
      <c r="C4" s="10">
        <v>41820</v>
      </c>
      <c r="D4" s="11"/>
      <c r="E4" s="12"/>
      <c r="F4" s="12"/>
      <c r="G4" s="12"/>
      <c r="H4" s="8"/>
      <c r="I4" s="13"/>
    </row>
    <row r="5" spans="1:10">
      <c r="A5" s="14"/>
      <c r="B5" s="15"/>
      <c r="C5" s="15"/>
      <c r="D5" s="15"/>
      <c r="E5" s="15"/>
      <c r="F5" s="15" t="s">
        <v>13</v>
      </c>
      <c r="G5" s="15" t="s">
        <v>14</v>
      </c>
      <c r="H5" s="16" t="s">
        <v>15</v>
      </c>
      <c r="I5" s="17" t="s">
        <v>16</v>
      </c>
    </row>
    <row r="6" spans="1:10">
      <c r="A6" s="18">
        <v>10</v>
      </c>
      <c r="B6" s="19"/>
      <c r="C6" s="19" t="s">
        <v>17</v>
      </c>
      <c r="D6" s="19" t="s">
        <v>18</v>
      </c>
      <c r="E6" s="19">
        <v>2788.23</v>
      </c>
      <c r="F6" s="19">
        <v>1</v>
      </c>
      <c r="G6" s="19">
        <v>1</v>
      </c>
      <c r="I6" s="20">
        <f>E6*F6/G6</f>
        <v>2788.23</v>
      </c>
    </row>
    <row r="7" spans="1:10">
      <c r="A7" s="18">
        <v>10</v>
      </c>
      <c r="B7" s="19"/>
      <c r="C7" s="21" t="s">
        <v>17</v>
      </c>
      <c r="D7" s="19" t="s">
        <v>19</v>
      </c>
      <c r="E7" s="19">
        <v>2788.23</v>
      </c>
      <c r="F7" s="22">
        <v>1</v>
      </c>
      <c r="G7" s="22">
        <v>1</v>
      </c>
      <c r="H7" s="23"/>
      <c r="I7" s="23">
        <f>E7*F7/G7</f>
        <v>2788.23</v>
      </c>
    </row>
    <row r="8" spans="1:10">
      <c r="A8" s="24">
        <v>900</v>
      </c>
      <c r="B8" s="25"/>
      <c r="C8" s="22" t="s">
        <v>20</v>
      </c>
      <c r="D8" s="22" t="s">
        <v>18</v>
      </c>
      <c r="E8" s="22">
        <v>818</v>
      </c>
      <c r="F8" s="22">
        <v>1</v>
      </c>
      <c r="G8" s="22">
        <v>1</v>
      </c>
      <c r="I8" s="23">
        <f>E8*F8/G8</f>
        <v>818</v>
      </c>
    </row>
    <row r="9" spans="1:10">
      <c r="A9" s="24">
        <v>900</v>
      </c>
      <c r="B9" s="22"/>
      <c r="C9" s="26" t="s">
        <v>21</v>
      </c>
      <c r="D9" s="22" t="s">
        <v>19</v>
      </c>
      <c r="E9" s="22">
        <v>818</v>
      </c>
      <c r="F9" s="22">
        <v>1</v>
      </c>
      <c r="G9" s="22">
        <v>1</v>
      </c>
      <c r="H9" s="23"/>
      <c r="I9" s="23">
        <f>E9*F9/G9</f>
        <v>818</v>
      </c>
    </row>
    <row r="10" spans="1:10">
      <c r="A10" s="24">
        <v>107</v>
      </c>
      <c r="B10" s="22"/>
      <c r="C10" s="22" t="s">
        <v>22</v>
      </c>
      <c r="D10" s="22"/>
      <c r="E10" s="22"/>
      <c r="F10" s="22">
        <v>1</v>
      </c>
      <c r="G10" s="22">
        <v>1</v>
      </c>
      <c r="H10" s="23"/>
      <c r="I10" s="23">
        <f>E10*F10/G10</f>
        <v>0</v>
      </c>
    </row>
    <row r="11" spans="1:10">
      <c r="A11" s="24">
        <v>112</v>
      </c>
      <c r="B11" s="22"/>
      <c r="C11" s="22" t="s">
        <v>23</v>
      </c>
      <c r="D11" s="22"/>
      <c r="E11" s="22"/>
      <c r="F11" s="22">
        <v>1</v>
      </c>
      <c r="G11" s="22">
        <v>1</v>
      </c>
      <c r="H11" s="23"/>
      <c r="I11" s="23">
        <v>0</v>
      </c>
    </row>
    <row r="12" spans="1:10">
      <c r="A12" s="24">
        <v>113</v>
      </c>
      <c r="B12" s="22"/>
      <c r="C12" s="22" t="s">
        <v>24</v>
      </c>
      <c r="D12" s="22" t="s">
        <v>18</v>
      </c>
      <c r="E12" s="22">
        <v>2.68</v>
      </c>
      <c r="F12" s="22">
        <v>1</v>
      </c>
      <c r="G12" s="22">
        <v>1</v>
      </c>
      <c r="H12" s="23"/>
      <c r="I12" s="23">
        <f>+E12</f>
        <v>2.68</v>
      </c>
    </row>
    <row r="13" spans="1:10">
      <c r="A13" s="24">
        <v>113</v>
      </c>
      <c r="B13" s="22"/>
      <c r="C13" s="22" t="s">
        <v>24</v>
      </c>
      <c r="D13" s="22" t="s">
        <v>19</v>
      </c>
      <c r="E13" s="22">
        <v>2.68</v>
      </c>
      <c r="F13" s="22">
        <v>1</v>
      </c>
      <c r="G13" s="22">
        <v>1</v>
      </c>
      <c r="H13" s="23"/>
      <c r="I13" s="23">
        <f>+E13</f>
        <v>2.68</v>
      </c>
    </row>
    <row r="14" spans="1:10">
      <c r="A14" s="24">
        <v>330</v>
      </c>
      <c r="B14" s="22"/>
      <c r="C14" s="22" t="s">
        <v>25</v>
      </c>
      <c r="D14" s="22"/>
      <c r="E14" s="22"/>
      <c r="F14" s="22"/>
      <c r="G14" s="22"/>
      <c r="H14" s="23"/>
      <c r="I14" s="23">
        <v>2788.24</v>
      </c>
    </row>
    <row r="15" spans="1:10">
      <c r="A15" s="24">
        <v>107</v>
      </c>
      <c r="B15" s="22"/>
      <c r="C15" s="27" t="s">
        <v>26</v>
      </c>
      <c r="D15" s="22"/>
      <c r="E15" s="22"/>
      <c r="F15" s="22"/>
      <c r="G15" s="22"/>
      <c r="H15" s="23"/>
      <c r="I15" s="23"/>
    </row>
    <row r="16" spans="1:10">
      <c r="A16" s="24"/>
      <c r="B16" s="25"/>
      <c r="C16" s="22" t="s">
        <v>27</v>
      </c>
      <c r="D16" s="22"/>
      <c r="E16" s="22"/>
      <c r="F16" s="22"/>
      <c r="G16" s="22"/>
      <c r="H16" s="23">
        <v>35745.54</v>
      </c>
      <c r="I16" s="23"/>
    </row>
    <row r="17" spans="1:11">
      <c r="A17" s="18"/>
      <c r="B17" s="19"/>
      <c r="C17" s="19" t="s">
        <v>28</v>
      </c>
      <c r="D17" s="19"/>
      <c r="E17" s="19"/>
      <c r="F17" s="19"/>
      <c r="G17" s="19"/>
      <c r="H17" s="28"/>
      <c r="I17" s="28"/>
    </row>
    <row r="18" spans="1:11">
      <c r="A18" s="18">
        <v>911</v>
      </c>
      <c r="B18" s="19"/>
      <c r="C18" s="29" t="s">
        <v>29</v>
      </c>
      <c r="D18" s="19"/>
      <c r="E18" s="22"/>
      <c r="F18" s="22">
        <v>1</v>
      </c>
      <c r="G18" s="22">
        <v>1</v>
      </c>
      <c r="H18" s="23"/>
      <c r="I18" s="23">
        <f>E18*F18/G18</f>
        <v>0</v>
      </c>
      <c r="J18" s="23"/>
    </row>
    <row r="19" spans="1:11">
      <c r="A19" s="18">
        <v>106</v>
      </c>
      <c r="B19" s="19"/>
      <c r="C19" s="29" t="s">
        <v>30</v>
      </c>
      <c r="D19" s="19"/>
      <c r="E19" s="19"/>
      <c r="F19" s="22">
        <v>86</v>
      </c>
      <c r="G19" s="22">
        <v>365</v>
      </c>
      <c r="H19" s="29"/>
      <c r="I19" s="23"/>
      <c r="J19" s="30">
        <f>+D19/G19*F19</f>
        <v>0</v>
      </c>
    </row>
    <row r="20" spans="1:11">
      <c r="A20" s="18"/>
      <c r="B20" s="19"/>
      <c r="C20" s="19"/>
      <c r="D20" s="19"/>
      <c r="E20" s="19"/>
      <c r="F20" s="19"/>
      <c r="G20" s="19"/>
      <c r="H20" s="28"/>
      <c r="I20" s="28"/>
    </row>
    <row r="21" spans="1:11">
      <c r="A21" s="24">
        <v>201</v>
      </c>
      <c r="B21" s="25"/>
      <c r="C21" s="22" t="s">
        <v>31</v>
      </c>
      <c r="D21" s="31">
        <v>248.45</v>
      </c>
      <c r="E21" s="22"/>
      <c r="F21" s="22">
        <v>184</v>
      </c>
      <c r="G21" s="22">
        <v>365</v>
      </c>
      <c r="H21" s="23"/>
      <c r="I21" s="3">
        <v>125.25</v>
      </c>
      <c r="J21" s="30">
        <f>D21/G21*F21</f>
        <v>125.24602739726026</v>
      </c>
    </row>
    <row r="22" spans="1:11">
      <c r="A22" s="24">
        <v>105</v>
      </c>
      <c r="B22" s="25"/>
      <c r="C22" s="22" t="s">
        <v>32</v>
      </c>
      <c r="D22" s="31">
        <v>2035.23</v>
      </c>
      <c r="E22" s="22"/>
      <c r="F22" s="22">
        <v>184</v>
      </c>
      <c r="G22" s="22">
        <v>365</v>
      </c>
      <c r="H22" s="23"/>
      <c r="I22" s="3">
        <v>1025.98</v>
      </c>
      <c r="J22" s="30">
        <f>D22/G22*F22</f>
        <v>1025.9789589041095</v>
      </c>
    </row>
    <row r="23" spans="1:11">
      <c r="A23" s="18"/>
      <c r="B23" s="19"/>
      <c r="C23" s="19"/>
      <c r="D23" s="19"/>
      <c r="E23" s="19"/>
      <c r="F23" s="19"/>
      <c r="G23" s="19"/>
      <c r="H23" s="28"/>
      <c r="I23" s="28"/>
    </row>
    <row r="24" spans="1:11">
      <c r="A24" s="24">
        <v>900</v>
      </c>
      <c r="B24" s="25"/>
      <c r="C24" s="22" t="s">
        <v>33</v>
      </c>
      <c r="D24" s="32"/>
      <c r="E24" s="22">
        <f>(D24*3/100)+D24</f>
        <v>0</v>
      </c>
      <c r="F24" s="22">
        <v>1</v>
      </c>
      <c r="G24" s="22">
        <v>1</v>
      </c>
      <c r="H24" s="23"/>
      <c r="J24" s="33">
        <f>+D24</f>
        <v>0</v>
      </c>
      <c r="K24" s="34">
        <f>+J24-D25+D26</f>
        <v>0</v>
      </c>
    </row>
    <row r="25" spans="1:11">
      <c r="A25" s="18"/>
      <c r="B25" s="19"/>
      <c r="C25" s="19" t="s">
        <v>34</v>
      </c>
      <c r="D25" s="35"/>
      <c r="E25" s="36"/>
      <c r="F25" s="36"/>
      <c r="G25" s="36"/>
      <c r="H25" s="28"/>
      <c r="I25" s="28"/>
    </row>
    <row r="26" spans="1:11">
      <c r="A26" s="24">
        <v>114</v>
      </c>
      <c r="B26" s="22"/>
      <c r="C26" s="27" t="s">
        <v>35</v>
      </c>
      <c r="D26" s="37"/>
      <c r="E26" s="22"/>
      <c r="F26" s="22"/>
      <c r="G26" s="22"/>
      <c r="H26" s="23"/>
      <c r="I26" s="23"/>
    </row>
    <row r="27" spans="1:11">
      <c r="A27" s="24">
        <v>900</v>
      </c>
      <c r="B27" s="25"/>
      <c r="C27" s="26" t="s">
        <v>36</v>
      </c>
      <c r="D27" s="32"/>
      <c r="E27" s="38">
        <f>+D27</f>
        <v>0</v>
      </c>
      <c r="F27" s="22">
        <v>1</v>
      </c>
      <c r="G27" s="22">
        <v>1</v>
      </c>
      <c r="H27" s="23">
        <v>260</v>
      </c>
      <c r="J27" s="33">
        <f>E27/G27*F27</f>
        <v>0</v>
      </c>
      <c r="K27" s="34">
        <f>+J27-D28+D29</f>
        <v>109.76</v>
      </c>
    </row>
    <row r="28" spans="1:11">
      <c r="A28" s="18"/>
      <c r="B28" s="19"/>
      <c r="C28" s="21" t="s">
        <v>37</v>
      </c>
      <c r="D28" s="39"/>
      <c r="E28" s="36"/>
      <c r="F28" s="36"/>
      <c r="G28" s="36"/>
      <c r="H28" s="28"/>
      <c r="I28" s="28"/>
    </row>
    <row r="29" spans="1:11">
      <c r="A29" s="24">
        <v>114</v>
      </c>
      <c r="B29" s="22"/>
      <c r="C29" s="27" t="s">
        <v>35</v>
      </c>
      <c r="D29" s="37">
        <v>109.76</v>
      </c>
      <c r="E29" s="22"/>
      <c r="F29" s="22"/>
      <c r="G29" s="22"/>
      <c r="H29" s="23"/>
      <c r="I29" s="23"/>
    </row>
    <row r="30" spans="1:11">
      <c r="A30" s="24">
        <v>900</v>
      </c>
      <c r="B30" s="25"/>
      <c r="C30" s="26" t="s">
        <v>38</v>
      </c>
      <c r="D30" s="32"/>
      <c r="E30" s="22">
        <f>(D30*3/100)+D30</f>
        <v>0</v>
      </c>
      <c r="F30" s="22">
        <v>273</v>
      </c>
      <c r="G30" s="22">
        <v>365</v>
      </c>
      <c r="H30" s="23">
        <v>260</v>
      </c>
      <c r="J30" s="33">
        <f>(E30/G30)*F30</f>
        <v>0</v>
      </c>
      <c r="K30" s="34">
        <f>+J30-D31+D32</f>
        <v>109.76</v>
      </c>
    </row>
    <row r="31" spans="1:11">
      <c r="A31" s="18"/>
      <c r="B31" s="19"/>
      <c r="C31" s="21" t="s">
        <v>39</v>
      </c>
      <c r="D31" s="40"/>
      <c r="E31" s="36"/>
      <c r="F31" s="36"/>
      <c r="G31" s="36"/>
      <c r="H31" s="28"/>
      <c r="I31" s="28"/>
    </row>
    <row r="32" spans="1:11">
      <c r="A32" s="24">
        <v>114</v>
      </c>
      <c r="B32" s="22"/>
      <c r="C32" s="27" t="s">
        <v>35</v>
      </c>
      <c r="D32" s="37">
        <v>109.76</v>
      </c>
      <c r="E32" s="22"/>
      <c r="F32" s="22"/>
      <c r="G32" s="22"/>
      <c r="H32" s="23"/>
      <c r="I32" s="23"/>
    </row>
    <row r="33" spans="1:13">
      <c r="A33" s="24">
        <v>108</v>
      </c>
      <c r="B33" s="25"/>
      <c r="C33" s="22" t="s">
        <v>40</v>
      </c>
      <c r="D33" s="31"/>
      <c r="E33" s="22"/>
      <c r="F33" s="22"/>
      <c r="G33" s="22"/>
      <c r="I33" s="23"/>
    </row>
    <row r="34" spans="1:13">
      <c r="A34" s="18">
        <v>116</v>
      </c>
      <c r="B34" s="19"/>
      <c r="C34" s="29" t="s">
        <v>41</v>
      </c>
      <c r="D34" s="19"/>
      <c r="E34" s="19"/>
      <c r="F34" s="19"/>
      <c r="G34" s="19"/>
      <c r="H34" s="28"/>
      <c r="I34" s="28"/>
    </row>
    <row r="35" spans="1:13">
      <c r="A35" s="24">
        <v>108</v>
      </c>
      <c r="B35" s="22"/>
      <c r="C35" s="22" t="s">
        <v>42</v>
      </c>
      <c r="D35" s="22"/>
      <c r="E35" s="22"/>
      <c r="F35" s="22"/>
      <c r="H35" s="41"/>
      <c r="I35" s="23"/>
    </row>
    <row r="36" spans="1:13">
      <c r="A36" s="24">
        <v>108</v>
      </c>
      <c r="B36" s="22"/>
      <c r="C36" s="22" t="s">
        <v>43</v>
      </c>
      <c r="D36" s="22"/>
      <c r="E36" s="22"/>
      <c r="F36" s="22"/>
      <c r="H36" s="41"/>
      <c r="I36" s="23"/>
    </row>
    <row r="37" spans="1:13">
      <c r="A37" s="18"/>
      <c r="B37" s="19"/>
      <c r="C37" s="19"/>
      <c r="D37" s="19"/>
      <c r="E37" s="19"/>
      <c r="F37" s="19"/>
      <c r="G37" s="19"/>
      <c r="H37" s="28"/>
      <c r="I37" s="28"/>
    </row>
    <row r="38" spans="1:13">
      <c r="A38" s="24">
        <v>114</v>
      </c>
      <c r="B38" s="22"/>
      <c r="C38" s="27" t="s">
        <v>44</v>
      </c>
      <c r="D38" s="22"/>
      <c r="E38" s="22">
        <v>1554</v>
      </c>
      <c r="F38" s="22">
        <v>1648</v>
      </c>
      <c r="G38" s="22">
        <f>+D38/E38*F38</f>
        <v>0</v>
      </c>
      <c r="H38" s="23">
        <f>+G38</f>
        <v>0</v>
      </c>
      <c r="I38" s="23"/>
    </row>
    <row r="39" spans="1:13">
      <c r="A39" s="24">
        <v>516</v>
      </c>
      <c r="B39" s="22"/>
      <c r="C39" s="22" t="s">
        <v>45</v>
      </c>
      <c r="D39" s="22" t="s">
        <v>46</v>
      </c>
      <c r="E39" s="22"/>
      <c r="F39" s="22"/>
      <c r="G39" s="22"/>
      <c r="H39" s="23">
        <v>0</v>
      </c>
      <c r="I39" s="23"/>
    </row>
    <row r="40" spans="1:13">
      <c r="A40" s="18"/>
      <c r="B40" s="19"/>
      <c r="C40" s="19"/>
      <c r="D40" s="19"/>
      <c r="E40" s="19"/>
      <c r="F40" s="19"/>
      <c r="G40" s="19"/>
      <c r="H40" s="28"/>
      <c r="I40" s="28"/>
      <c r="M40" s="42"/>
    </row>
    <row r="41" spans="1:13">
      <c r="A41" s="18"/>
      <c r="B41" s="25"/>
      <c r="C41" s="43" t="s">
        <v>47</v>
      </c>
      <c r="D41" s="22">
        <v>19.600000000000001</v>
      </c>
      <c r="E41" s="22"/>
      <c r="F41" s="22"/>
      <c r="G41" s="22"/>
      <c r="H41" s="23"/>
      <c r="I41" s="23"/>
    </row>
    <row r="42" spans="1:13">
      <c r="A42" s="18"/>
      <c r="B42" s="25"/>
      <c r="C42" s="43" t="s">
        <v>47</v>
      </c>
      <c r="D42" s="22">
        <v>20</v>
      </c>
      <c r="E42" s="22"/>
      <c r="F42" s="22"/>
      <c r="G42" s="22"/>
      <c r="H42" s="23">
        <f>(H22+H38+H31+H6)*20/100</f>
        <v>0</v>
      </c>
      <c r="I42" s="23">
        <f>(+I22+I7+I6+I13+I19+I12+II7)*20/100</f>
        <v>1321.5600000000004</v>
      </c>
    </row>
    <row r="43" spans="1:13">
      <c r="A43" s="18"/>
      <c r="B43" s="19"/>
      <c r="C43" s="19"/>
      <c r="D43" s="19"/>
      <c r="E43" s="19"/>
      <c r="F43" s="19"/>
      <c r="G43" s="19"/>
      <c r="H43" s="28"/>
      <c r="I43" s="28"/>
    </row>
    <row r="44" spans="1:13">
      <c r="A44" s="18"/>
      <c r="B44" s="19"/>
      <c r="C44" s="19"/>
      <c r="D44" s="19"/>
      <c r="E44" s="19"/>
      <c r="F44" s="19"/>
      <c r="G44" s="19"/>
      <c r="H44" s="28">
        <f>SUM(H6:H43)</f>
        <v>36265.54</v>
      </c>
      <c r="I44" s="28">
        <f>SUM(I6:I43)</f>
        <v>12478.850000000002</v>
      </c>
    </row>
    <row r="45" spans="1:13">
      <c r="A45" s="18"/>
      <c r="B45" s="19"/>
      <c r="C45" s="19"/>
      <c r="D45" s="19"/>
      <c r="E45" s="19"/>
      <c r="F45" s="19"/>
      <c r="G45" s="19"/>
      <c r="H45" s="44"/>
      <c r="I45" s="44"/>
    </row>
    <row r="46" spans="1:13">
      <c r="A46" s="45"/>
      <c r="B46" s="46"/>
      <c r="C46" s="46"/>
      <c r="D46" s="47" t="s">
        <v>48</v>
      </c>
      <c r="E46" s="47"/>
      <c r="F46" s="47"/>
      <c r="G46" s="48" t="s">
        <v>49</v>
      </c>
      <c r="H46" s="49">
        <f>H44-I44</f>
        <v>23786.69</v>
      </c>
      <c r="I46" s="50"/>
    </row>
    <row r="47" spans="1:13">
      <c r="B47" s="3"/>
      <c r="C47" s="3"/>
      <c r="H47" s="3"/>
    </row>
    <row r="48" spans="1:13">
      <c r="B48" s="3"/>
      <c r="C48" s="117"/>
      <c r="D48" s="117"/>
      <c r="E48" s="117"/>
      <c r="F48" s="117"/>
      <c r="G48" s="117"/>
    </row>
    <row r="49" spans="1:13">
      <c r="B49" s="51"/>
      <c r="D49" s="42"/>
      <c r="E49" s="52"/>
      <c r="F49" s="53"/>
      <c r="G49" s="53"/>
    </row>
    <row r="50" spans="1:13">
      <c r="B50" s="51"/>
      <c r="C50" s="54"/>
      <c r="D50" s="55"/>
      <c r="E50" s="53"/>
      <c r="F50" s="53"/>
      <c r="G50" s="53"/>
    </row>
    <row r="51" spans="1:13">
      <c r="B51" s="51"/>
      <c r="C51" s="56"/>
      <c r="D51" s="55"/>
      <c r="E51" s="53"/>
      <c r="F51" s="53"/>
      <c r="G51" s="53"/>
    </row>
    <row r="52" spans="1:13">
      <c r="B52" s="51"/>
      <c r="C52" s="56"/>
      <c r="D52" s="55"/>
      <c r="E52" s="53"/>
      <c r="F52" s="53"/>
      <c r="G52" s="53"/>
    </row>
    <row r="53" spans="1:13">
      <c r="A53" s="19"/>
      <c r="B53" s="3"/>
      <c r="C53" s="57"/>
      <c r="D53" s="58"/>
      <c r="E53" s="58"/>
      <c r="F53" s="59"/>
      <c r="G53" s="60"/>
      <c r="I53" s="61"/>
    </row>
    <row r="54" spans="1:13">
      <c r="A54" s="19"/>
      <c r="B54" s="62"/>
      <c r="C54" s="3"/>
      <c r="D54" s="3"/>
      <c r="E54" s="63"/>
      <c r="F54" s="64"/>
      <c r="G54" s="65"/>
      <c r="I54" s="66"/>
    </row>
    <row r="55" spans="1:13">
      <c r="A55" s="19"/>
      <c r="B55" s="3"/>
      <c r="C55" s="3"/>
      <c r="D55" s="63"/>
      <c r="E55" s="33"/>
      <c r="F55" s="67"/>
      <c r="G55" s="66"/>
      <c r="I55"/>
      <c r="J55" s="64"/>
    </row>
    <row r="56" spans="1:13">
      <c r="A56" s="19"/>
      <c r="B56" s="68"/>
      <c r="C56" s="3"/>
      <c r="D56" s="3"/>
      <c r="E56" s="3"/>
      <c r="F56" s="3"/>
      <c r="G56" s="3"/>
      <c r="I56" s="66"/>
    </row>
    <row r="57" spans="1:13">
      <c r="A57" s="19"/>
      <c r="B57" s="68"/>
      <c r="C57" s="56"/>
      <c r="D57" s="3"/>
      <c r="E57" s="3"/>
      <c r="F57" s="3"/>
      <c r="G57" s="3"/>
      <c r="H57" s="3"/>
      <c r="J57" s="66"/>
      <c r="M57" s="3"/>
    </row>
    <row r="58" spans="1:13">
      <c r="A58" s="19"/>
      <c r="B58" s="68"/>
      <c r="C58" s="56"/>
      <c r="D58" s="63"/>
      <c r="E58" s="67"/>
      <c r="F58" s="67"/>
      <c r="G58" s="3"/>
      <c r="J58" s="66"/>
    </row>
    <row r="59" spans="1:13">
      <c r="B59" s="68"/>
      <c r="C59" s="56"/>
      <c r="D59" s="63"/>
      <c r="G59" s="3"/>
      <c r="J59" s="66"/>
    </row>
    <row r="60" spans="1:13">
      <c r="B60" s="68"/>
      <c r="C60" s="56"/>
      <c r="D60" s="63"/>
      <c r="G60" s="3"/>
      <c r="I60" s="66"/>
      <c r="J60" s="66"/>
    </row>
    <row r="61" spans="1:13">
      <c r="B61" s="68"/>
      <c r="C61" s="56"/>
      <c r="D61" s="63"/>
      <c r="G61" s="3"/>
      <c r="I61" s="66"/>
      <c r="J61" s="33"/>
    </row>
    <row r="62" spans="1:13">
      <c r="B62" s="68"/>
      <c r="C62" s="56"/>
      <c r="D62" s="63"/>
      <c r="E62" s="3"/>
      <c r="G62" s="3"/>
      <c r="I62" s="66"/>
      <c r="J62" s="33"/>
    </row>
    <row r="63" spans="1:13">
      <c r="B63" s="68"/>
      <c r="C63" s="56"/>
      <c r="D63" s="63"/>
      <c r="E63" s="3"/>
      <c r="G63" s="3"/>
      <c r="I63" s="69"/>
      <c r="J63" s="33"/>
    </row>
    <row r="64" spans="1:13">
      <c r="B64" s="68"/>
      <c r="C64" s="56"/>
      <c r="D64" s="3"/>
      <c r="E64" s="3"/>
      <c r="G64" s="3"/>
      <c r="H64" s="3"/>
      <c r="I64" s="69"/>
      <c r="J64" s="33"/>
    </row>
    <row r="65" spans="2:12">
      <c r="C65" s="56"/>
      <c r="D65" s="3"/>
      <c r="E65" s="3"/>
      <c r="F65" s="3"/>
      <c r="G65" s="3"/>
      <c r="H65" s="3"/>
      <c r="I65" s="69"/>
      <c r="J65" s="33"/>
      <c r="L65" s="33"/>
    </row>
    <row r="66" spans="2:12">
      <c r="B66" s="3"/>
      <c r="C66" s="3"/>
      <c r="D66" s="3"/>
      <c r="E66" s="3"/>
      <c r="F66" s="3"/>
      <c r="G66" s="3"/>
    </row>
    <row r="67" spans="2:12">
      <c r="B67" s="3"/>
      <c r="C67" s="3"/>
      <c r="D67" s="3"/>
    </row>
    <row r="68" spans="2:12">
      <c r="B68" s="3"/>
      <c r="C68" s="3"/>
    </row>
    <row r="69" spans="2:12">
      <c r="B69" s="3"/>
      <c r="C69" s="3"/>
    </row>
    <row r="70" spans="2:12">
      <c r="B70" s="51"/>
    </row>
    <row r="71" spans="2:12">
      <c r="B71" s="3"/>
    </row>
    <row r="72" spans="2:12">
      <c r="B72" s="3"/>
    </row>
    <row r="73" spans="2:12">
      <c r="B73" s="3"/>
    </row>
    <row r="74" spans="2:12">
      <c r="B74" s="3"/>
    </row>
  </sheetData>
  <mergeCells count="1">
    <mergeCell ref="C48:G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Foncia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fr104751</dc:creator>
  <cp:lastModifiedBy>tulipe</cp:lastModifiedBy>
  <cp:lastPrinted>2014-12-10T10:56:44Z</cp:lastPrinted>
  <dcterms:created xsi:type="dcterms:W3CDTF">2014-12-10T09:17:50Z</dcterms:created>
  <dcterms:modified xsi:type="dcterms:W3CDTF">2014-12-10T12:52:47Z</dcterms:modified>
</cp:coreProperties>
</file>