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120" windowWidth="19420" windowHeight="7400" activeTab="1"/>
  </bookViews>
  <sheets>
    <sheet name="tarifs " sheetId="4" r:id="rId1"/>
    <sheet name="devis" sheetId="5" r:id="rId2"/>
    <sheet name="param" sheetId="6" r:id="rId3"/>
  </sheets>
  <definedNames>
    <definedName name="abrégé">OFFSET('tarifs '!$C$3,,,ROWS(colj))</definedName>
    <definedName name="colb">OFFSET('tarifs '!$B$3,,,ROWS(colj))</definedName>
    <definedName name="colj">OFFSET('tarifs '!$J$3,,,COUNTIF('tarifs '!$J:$J,"&gt;&lt;"))</definedName>
    <definedName name="dept">'tarifs '!$C$2</definedName>
    <definedName name="Expedition">#REF!</definedName>
    <definedName name="FactureNom">#REF!</definedName>
    <definedName name="liste1">OFFSET(param!$A$2,,,COUNTIF(param!$A:$A,"&gt;&lt;")-1)</definedName>
    <definedName name="NomSociété">#REF!</definedName>
    <definedName name="quantité">'tarifs '!$D$2:$I$2</definedName>
    <definedName name="RechercheClient">#REF!</definedName>
    <definedName name="SousTotalFacture">#REF!</definedName>
    <definedName name="tarif">OFFSET('tarifs '!$D$3:$I$3,,,ROWS(colj))</definedName>
    <definedName name="TauxTVA">#REF!</definedName>
    <definedName name="TVA">#REF!</definedName>
    <definedName name="Versement">#REF!</definedName>
  </definedNames>
  <calcPr calcId="124519"/>
</workbook>
</file>

<file path=xl/calcChain.xml><?xml version="1.0" encoding="utf-8"?>
<calcChain xmlns="http://schemas.openxmlformats.org/spreadsheetml/2006/main">
  <c r="F6" i="5"/>
  <c r="F7"/>
  <c r="F8"/>
  <c r="H8" s="1"/>
  <c r="F5"/>
  <c r="H5" s="1"/>
  <c r="F4"/>
  <c r="H4" s="1"/>
  <c r="H6"/>
  <c r="H7"/>
  <c r="D5"/>
  <c r="D6"/>
  <c r="D7"/>
  <c r="D8"/>
  <c r="D4"/>
  <c r="A2" i="6" a="1"/>
  <c r="A2" s="1"/>
  <c r="J12" i="4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J72" a="1"/>
  <c r="J72" s="1"/>
  <c r="J73" a="1"/>
  <c r="J73" s="1"/>
  <c r="J74" a="1"/>
  <c r="J74" s="1"/>
  <c r="J75" a="1"/>
  <c r="J75" s="1"/>
  <c r="J76" a="1"/>
  <c r="J76" s="1"/>
  <c r="J77" a="1"/>
  <c r="J77" s="1"/>
  <c r="J78" a="1"/>
  <c r="J78" s="1"/>
  <c r="J79" a="1"/>
  <c r="J79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3" a="1"/>
  <c r="J3" s="1"/>
  <c r="A3" i="6" l="1" a="1"/>
  <c r="A3" s="1"/>
  <c r="A4" l="1" a="1"/>
  <c r="A4" s="1"/>
  <c r="A5" l="1" a="1"/>
  <c r="A5" s="1"/>
  <c r="A6" s="1" a="1"/>
  <c r="A6" s="1"/>
  <c r="A7" l="1" a="1"/>
  <c r="A7" s="1"/>
  <c r="H9" i="5"/>
  <c r="H11" l="1"/>
  <c r="H12" s="1"/>
  <c r="A8" i="6" a="1"/>
  <c r="A8" s="1"/>
  <c r="A9" l="1" a="1"/>
  <c r="A9" s="1"/>
  <c r="A10" l="1" a="1"/>
  <c r="A10" s="1"/>
  <c r="A11" s="1" a="1"/>
  <c r="A11" s="1"/>
  <c r="A12" s="1" a="1"/>
  <c r="A12" s="1"/>
  <c r="A13" s="1" a="1"/>
  <c r="A13" s="1"/>
  <c r="A14" s="1" a="1"/>
  <c r="A14" s="1"/>
  <c r="A15" s="1" a="1"/>
  <c r="A15" s="1"/>
  <c r="A16" s="1" a="1"/>
  <c r="A16" s="1"/>
</calcChain>
</file>

<file path=xl/sharedStrings.xml><?xml version="1.0" encoding="utf-8"?>
<sst xmlns="http://schemas.openxmlformats.org/spreadsheetml/2006/main" count="42" uniqueCount="34">
  <si>
    <t>Prix unitaire</t>
  </si>
  <si>
    <t>Total</t>
  </si>
  <si>
    <t>Sous-total de facture</t>
  </si>
  <si>
    <t>Taux TVA</t>
  </si>
  <si>
    <t>TVA</t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</si>
  <si>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16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</si>
  <si>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20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</si>
  <si>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4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</si>
  <si>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6 faces pli roulé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</si>
  <si>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8 faces poster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</si>
  <si>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8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</si>
  <si>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rPr>
        <b/>
        <sz val="14"/>
        <color theme="1"/>
        <rFont val="Calibri"/>
        <family val="2"/>
        <scheme val="minor"/>
      </rPr>
      <t>BOITIER DVD AVEC CD</t>
    </r>
    <r>
      <rPr>
        <sz val="10"/>
        <color theme="3"/>
        <rFont val="Calibri"/>
        <family val="2"/>
        <scheme val="minor"/>
      </rPr>
      <t xml:space="preserve">  Boitier DVD CD rondelle quadri avec jacquette deux faces quadri et plateau transparent Cello transport</t>
    </r>
  </si>
  <si>
    <r>
      <rPr>
        <b/>
        <sz val="14"/>
        <color theme="1"/>
        <rFont val="Calibri"/>
        <family val="2"/>
        <scheme val="minor"/>
      </rPr>
      <t>MINT PACK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0"/>
        <color theme="3"/>
        <rFont val="Calibri"/>
        <family val="2"/>
        <scheme val="minor"/>
      </rPr>
      <t>Produit imprimé tout en quadri, tranche intérieure comprise, rondelle de CD qu</t>
    </r>
    <r>
      <rPr>
        <b/>
        <sz val="11"/>
        <color theme="1"/>
        <rFont val="Calibri"/>
        <family val="2"/>
        <scheme val="minor"/>
      </rPr>
      <t xml:space="preserve">adri </t>
    </r>
    <r>
      <rPr>
        <sz val="10"/>
        <color theme="3"/>
        <rFont val="Calibri"/>
        <family val="2"/>
        <scheme val="minor"/>
      </rPr>
      <t>Cello transport</t>
    </r>
  </si>
  <si>
    <t>Remise/code promotionnel</t>
  </si>
  <si>
    <t>abrégé</t>
  </si>
  <si>
    <t>description complète produit</t>
  </si>
  <si>
    <t xml:space="preserve">livret 12 faces </t>
  </si>
  <si>
    <t xml:space="preserve">livret 20 faces </t>
  </si>
  <si>
    <t>livret 16 faces</t>
  </si>
  <si>
    <t xml:space="preserve">Boitier DVD CD </t>
  </si>
  <si>
    <t xml:space="preserve">livret 8 faces </t>
  </si>
  <si>
    <t>livret 6 faces pli roulé</t>
  </si>
  <si>
    <t>livret 4 faces</t>
  </si>
  <si>
    <t xml:space="preserve">livret 8 faces poster </t>
  </si>
  <si>
    <t>description détaillé</t>
  </si>
  <si>
    <t>Mint Pack</t>
  </si>
  <si>
    <r>
      <t xml:space="preserve">boitier cristal CD + </t>
    </r>
    <r>
      <rPr>
        <b/>
        <sz val="11"/>
        <color theme="1"/>
        <rFont val="Calibri"/>
        <family val="2"/>
        <scheme val="minor"/>
      </rPr>
      <t xml:space="preserve">livret 12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</si>
  <si>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t>liste1</t>
  </si>
  <si>
    <t xml:space="preserve">boitier cristal </t>
  </si>
  <si>
    <t xml:space="preserve">BOITIER DVD </t>
  </si>
  <si>
    <t xml:space="preserve">MINT PACK </t>
  </si>
  <si>
    <t xml:space="preserve">   article
 choix dans liste</t>
  </si>
  <si>
    <t xml:space="preserve">     description
 choix dans liste
</t>
  </si>
  <si>
    <t>Quantité 
choix dans liste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</si>
</sst>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0\ &quot;€&quot;"/>
    <numFmt numFmtId="166" formatCode="_-* #,##0\ [$€-40C]_-;\-* #,##0\ [$€-40C]_-;_-* &quot;-&quot;??\ [$€-40C]_-;_-@_-"/>
  </numFmts>
  <fonts count="12">
    <font>
      <sz val="10"/>
      <color theme="3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28"/>
      <color theme="3"/>
      <name val="Calibri"/>
      <family val="2"/>
      <scheme val="major"/>
    </font>
    <font>
      <sz val="10"/>
      <color theme="3"/>
      <name val="Calibri"/>
      <family val="2"/>
      <scheme val="major"/>
    </font>
    <font>
      <b/>
      <sz val="10"/>
      <color theme="3"/>
      <name val="Calibri"/>
      <family val="2"/>
      <scheme val="maj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66"/>
      <name val="Calibri"/>
      <family val="2"/>
      <scheme val="minor"/>
    </font>
    <font>
      <sz val="9"/>
      <color rgb="FF000066"/>
      <name val="Calibri"/>
      <family val="2"/>
      <scheme val="major"/>
    </font>
    <font>
      <b/>
      <sz val="10"/>
      <color rgb="FF000066"/>
      <name val="Calibri"/>
      <family val="2"/>
      <scheme val="minor"/>
    </font>
    <font>
      <b/>
      <sz val="8"/>
      <color rgb="FF00006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theme="4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rgb="FF3DAFA7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4" tint="-0.24994659260841701"/>
      </top>
      <bottom/>
      <diagonal/>
    </border>
  </borders>
  <cellStyleXfs count="7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4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/>
  </cellStyleXfs>
  <cellXfs count="40">
    <xf numFmtId="0" fontId="0" fillId="0" borderId="0" xfId="0">
      <alignment vertical="center"/>
    </xf>
    <xf numFmtId="0" fontId="6" fillId="0" borderId="0" xfId="0" applyNumberFormat="1" applyFont="1" applyAlignment="1">
      <alignment vertical="center"/>
    </xf>
    <xf numFmtId="0" fontId="6" fillId="0" borderId="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 wrapText="1"/>
    </xf>
    <xf numFmtId="166" fontId="0" fillId="0" borderId="5" xfId="0" applyNumberFormat="1" applyBorder="1" applyAlignment="1">
      <alignment vertical="center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/>
    </xf>
    <xf numFmtId="0" fontId="8" fillId="0" borderId="0" xfId="0" applyFont="1" applyProtection="1">
      <alignment vertical="center"/>
    </xf>
    <xf numFmtId="0" fontId="8" fillId="0" borderId="0" xfId="0" applyFont="1">
      <alignment vertical="center"/>
    </xf>
    <xf numFmtId="0" fontId="9" fillId="0" borderId="0" xfId="0" applyFont="1" applyAlignment="1" applyProtection="1">
      <alignment horizontal="left"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165" fontId="8" fillId="0" borderId="1" xfId="0" applyNumberFormat="1" applyFont="1" applyFill="1" applyBorder="1" applyAlignment="1" applyProtection="1">
      <alignment horizontal="right" vertical="center" indent="2"/>
    </xf>
    <xf numFmtId="0" fontId="8" fillId="0" borderId="0" xfId="0" applyFont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right" vertical="center"/>
    </xf>
    <xf numFmtId="164" fontId="8" fillId="0" borderId="2" xfId="4" applyNumberFormat="1" applyFont="1" applyFill="1" applyBorder="1" applyAlignment="1" applyProtection="1">
      <alignment horizontal="right" vertical="center" indent="2"/>
    </xf>
    <xf numFmtId="165" fontId="8" fillId="0" borderId="2" xfId="0" applyNumberFormat="1" applyFont="1" applyFill="1" applyBorder="1" applyAlignment="1" applyProtection="1">
      <alignment horizontal="right" vertical="center" indent="2"/>
    </xf>
    <xf numFmtId="0" fontId="6" fillId="0" borderId="3" xfId="0" applyNumberFormat="1" applyFont="1" applyBorder="1" applyAlignment="1">
      <alignment horizontal="center" vertical="center" wrapText="1"/>
    </xf>
    <xf numFmtId="0" fontId="8" fillId="0" borderId="0" xfId="0" quotePrefix="1" applyFont="1" applyAlignment="1" applyProtection="1">
      <alignment vertical="center"/>
    </xf>
    <xf numFmtId="0" fontId="0" fillId="0" borderId="0" xfId="0" applyBorder="1" applyAlignment="1">
      <alignment vertical="center" wrapText="1"/>
    </xf>
    <xf numFmtId="166" fontId="0" fillId="0" borderId="0" xfId="0" applyNumberForma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8" fillId="0" borderId="0" xfId="0" applyFont="1" applyAlignment="1">
      <alignment horizontal="left" wrapText="1"/>
    </xf>
    <xf numFmtId="0" fontId="10" fillId="0" borderId="6" xfId="0" applyFont="1" applyFill="1" applyBorder="1" applyAlignment="1">
      <alignment horizontal="left" vertical="center" wrapText="1" inden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right" vertical="center" indent="2"/>
    </xf>
    <xf numFmtId="14" fontId="10" fillId="2" borderId="5" xfId="0" applyNumberFormat="1" applyFont="1" applyFill="1" applyBorder="1" applyAlignment="1">
      <alignment vertical="center"/>
    </xf>
    <xf numFmtId="0" fontId="8" fillId="2" borderId="5" xfId="0" applyFont="1" applyFill="1" applyBorder="1" applyAlignment="1">
      <alignment horizontal="left" vertical="center" wrapText="1" indent="1"/>
    </xf>
    <xf numFmtId="14" fontId="10" fillId="0" borderId="5" xfId="0" applyNumberFormat="1" applyFont="1" applyFill="1" applyBorder="1" applyAlignment="1">
      <alignment vertical="center"/>
    </xf>
    <xf numFmtId="0" fontId="8" fillId="0" borderId="5" xfId="0" applyFont="1" applyFill="1" applyBorder="1" applyAlignment="1">
      <alignment horizontal="left" vertical="center" wrapText="1" indent="1"/>
    </xf>
    <xf numFmtId="0" fontId="8" fillId="2" borderId="5" xfId="0" applyFont="1" applyFill="1" applyBorder="1" applyAlignment="1">
      <alignment horizontal="center" vertical="center" wrapText="1"/>
    </xf>
    <xf numFmtId="165" fontId="8" fillId="2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 wrapText="1" indent="1"/>
    </xf>
    <xf numFmtId="0" fontId="10" fillId="4" borderId="6" xfId="0" applyFont="1" applyFill="1" applyBorder="1" applyAlignment="1">
      <alignment wrapText="1"/>
    </xf>
    <xf numFmtId="0" fontId="10" fillId="5" borderId="6" xfId="0" applyFont="1" applyFill="1" applyBorder="1" applyAlignment="1">
      <alignment vertical="center" wrapText="1"/>
    </xf>
  </cellXfs>
  <cellStyles count="7">
    <cellStyle name="Lien hypertexte" xfId="1" builtinId="8" customBuiltin="1"/>
    <cellStyle name="Lien hypertexte visité" xfId="5" builtinId="9" customBuiltin="1"/>
    <cellStyle name="Normal" xfId="0" builtinId="0" customBuiltin="1"/>
    <cellStyle name="Pourcentage" xfId="4" builtinId="5"/>
    <cellStyle name="Titre" xfId="6" builtinId="15" customBuiltin="1"/>
    <cellStyle name="Titre 1" xfId="2" builtinId="16" customBuiltin="1"/>
    <cellStyle name="Titre 2" xfId="3" builtinId="17" customBuiltin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Commercial Invoice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00A79E"/>
      <color rgb="FF000066"/>
      <color rgb="FF393D5D"/>
      <color rgb="FFBFE9E6"/>
      <color rgb="FFC5D1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Commerical Invoice">
      <a:dk1>
        <a:sysClr val="windowText" lastClr="000000"/>
      </a:dk1>
      <a:lt1>
        <a:sysClr val="window" lastClr="FFFFFF"/>
      </a:lt1>
      <a:dk2>
        <a:srgbClr val="735223"/>
      </a:dk2>
      <a:lt2>
        <a:srgbClr val="F0F0F0"/>
      </a:lt2>
      <a:accent1>
        <a:srgbClr val="ACD175"/>
      </a:accent1>
      <a:accent2>
        <a:srgbClr val="CC9D59"/>
      </a:accent2>
      <a:accent3>
        <a:srgbClr val="32A0FF"/>
      </a:accent3>
      <a:accent4>
        <a:srgbClr val="9B9B9B"/>
      </a:accent4>
      <a:accent5>
        <a:srgbClr val="F01414"/>
      </a:accent5>
      <a:accent6>
        <a:srgbClr val="C300DC"/>
      </a:accent6>
      <a:hlink>
        <a:srgbClr val="32A0FF"/>
      </a:hlink>
      <a:folHlink>
        <a:srgbClr val="C300DC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79"/>
  <sheetViews>
    <sheetView topLeftCell="A7" workbookViewId="0">
      <selection activeCell="D2" sqref="D2:I2"/>
    </sheetView>
  </sheetViews>
  <sheetFormatPr baseColWidth="10" defaultColWidth="11.3984375" defaultRowHeight="13"/>
  <cols>
    <col min="1" max="1" width="5.09765625" style="3" customWidth="1"/>
    <col min="2" max="2" width="30.59765625" style="6" customWidth="1"/>
    <col min="3" max="3" width="20.69921875" style="6" customWidth="1"/>
    <col min="4" max="6" width="6.8984375" style="7" bestFit="1" customWidth="1"/>
    <col min="7" max="9" width="8.296875" style="7" bestFit="1" customWidth="1"/>
    <col min="10" max="10" width="46.09765625" style="3" customWidth="1"/>
    <col min="11" max="16384" width="11.3984375" style="3"/>
  </cols>
  <sheetData>
    <row r="2" spans="2:10" s="1" customFormat="1" ht="14.5">
      <c r="B2" s="19" t="s">
        <v>15</v>
      </c>
      <c r="C2" s="19" t="s">
        <v>14</v>
      </c>
      <c r="D2" s="2">
        <v>300</v>
      </c>
      <c r="E2" s="2">
        <v>500</v>
      </c>
      <c r="F2" s="2">
        <v>1000</v>
      </c>
      <c r="G2" s="2">
        <v>2000</v>
      </c>
      <c r="H2" s="2">
        <v>3000</v>
      </c>
      <c r="I2" s="2">
        <v>5000</v>
      </c>
    </row>
    <row r="3" spans="2:10" ht="55">
      <c r="B3" s="4" t="s">
        <v>26</v>
      </c>
      <c r="C3" s="23" t="s">
        <v>16</v>
      </c>
      <c r="D3" s="5">
        <v>150</v>
      </c>
      <c r="E3" s="5">
        <v>200</v>
      </c>
      <c r="F3" s="5">
        <v>500</v>
      </c>
      <c r="G3" s="5">
        <v>1000</v>
      </c>
      <c r="H3" s="5">
        <v>1500</v>
      </c>
      <c r="I3" s="5">
        <v>2500</v>
      </c>
      <c r="J3" s="3" t="str">
        <f t="array" ref="J3">LEFT(B3,SEARCH(" ",B3,SMALL(IF(MID(B3,ROW($1:$30),1)=" ",ROW($1:$30),""),2)))</f>
        <v xml:space="preserve">boitier cristal </v>
      </c>
    </row>
    <row r="4" spans="2:10" ht="66.5">
      <c r="B4" s="4" t="s">
        <v>5</v>
      </c>
      <c r="C4" s="23" t="s">
        <v>18</v>
      </c>
      <c r="D4" s="5">
        <v>160</v>
      </c>
      <c r="E4" s="5">
        <v>210</v>
      </c>
      <c r="F4" s="5">
        <v>510</v>
      </c>
      <c r="G4" s="5">
        <v>1100</v>
      </c>
      <c r="H4" s="5">
        <v>1600</v>
      </c>
      <c r="I4" s="5">
        <v>2600</v>
      </c>
      <c r="J4" s="3" t="str">
        <f t="array" ref="J4">LEFT(B4,SEARCH(" ",B4,SMALL(IF(MID(B4,ROW($1:$30),1)=" ",ROW($1:$30),""),2)))</f>
        <v xml:space="preserve">boitier cristal </v>
      </c>
    </row>
    <row r="5" spans="2:10" ht="66.5">
      <c r="B5" s="4" t="s">
        <v>6</v>
      </c>
      <c r="C5" s="23" t="s">
        <v>17</v>
      </c>
      <c r="D5" s="5">
        <v>170</v>
      </c>
      <c r="E5" s="5">
        <v>180</v>
      </c>
      <c r="F5" s="5">
        <v>200</v>
      </c>
      <c r="G5" s="5">
        <v>1283</v>
      </c>
      <c r="H5" s="5">
        <v>1775</v>
      </c>
      <c r="I5" s="5">
        <v>2500</v>
      </c>
      <c r="J5" s="3" t="str">
        <f t="array" ref="J5">LEFT(B5,SEARCH(" ",B5,SMALL(IF(MID(B5,ROW($1:$30),1)=" ",ROW($1:$30),""),2)))</f>
        <v xml:space="preserve">boitier cristal </v>
      </c>
    </row>
    <row r="6" spans="2:10" ht="66.5">
      <c r="B6" s="4" t="s">
        <v>7</v>
      </c>
      <c r="C6" s="23" t="s">
        <v>22</v>
      </c>
      <c r="D6" s="5">
        <v>180</v>
      </c>
      <c r="E6" s="5">
        <v>642</v>
      </c>
      <c r="F6" s="5">
        <v>758</v>
      </c>
      <c r="G6" s="5">
        <v>1300</v>
      </c>
      <c r="H6" s="5">
        <v>1784</v>
      </c>
      <c r="I6" s="5">
        <v>2572</v>
      </c>
      <c r="J6" s="3" t="str">
        <f t="array" ref="J6">LEFT(B6,SEARCH(" ",B6,SMALL(IF(MID(B6,ROW($1:$30),1)=" ",ROW($1:$30),""),2)))</f>
        <v xml:space="preserve">boitier cristal </v>
      </c>
    </row>
    <row r="7" spans="2:10" ht="66.5">
      <c r="B7" s="4" t="s">
        <v>8</v>
      </c>
      <c r="C7" s="23" t="s">
        <v>21</v>
      </c>
      <c r="D7" s="5">
        <v>190</v>
      </c>
      <c r="E7" s="5">
        <v>467</v>
      </c>
      <c r="F7" s="5">
        <v>704</v>
      </c>
      <c r="G7" s="5">
        <v>1300</v>
      </c>
      <c r="H7" s="5">
        <v>1825</v>
      </c>
      <c r="I7" s="5">
        <v>2667</v>
      </c>
      <c r="J7" s="3" t="str">
        <f t="array" ref="J7">LEFT(B7,SEARCH(" ",B7,SMALL(IF(MID(B7,ROW($1:$30),1)=" ",ROW($1:$30),""),2)))</f>
        <v xml:space="preserve">boitier cristal </v>
      </c>
    </row>
    <row r="8" spans="2:10" ht="66.5">
      <c r="B8" s="4" t="s">
        <v>9</v>
      </c>
      <c r="C8" s="23" t="s">
        <v>23</v>
      </c>
      <c r="D8" s="5">
        <v>200</v>
      </c>
      <c r="E8" s="5">
        <v>483</v>
      </c>
      <c r="F8" s="5">
        <v>733</v>
      </c>
      <c r="G8" s="5">
        <v>1400</v>
      </c>
      <c r="H8" s="5">
        <v>2000</v>
      </c>
      <c r="I8" s="5">
        <v>2850</v>
      </c>
      <c r="J8" s="3" t="str">
        <f t="array" ref="J8">LEFT(B8,SEARCH(" ",B8,SMALL(IF(MID(B8,ROW($1:$30),1)=" ",ROW($1:$30),""),2)))</f>
        <v xml:space="preserve">boitier cristal </v>
      </c>
    </row>
    <row r="9" spans="2:10" ht="66.5">
      <c r="B9" s="4" t="s">
        <v>10</v>
      </c>
      <c r="C9" s="23" t="s">
        <v>20</v>
      </c>
      <c r="D9" s="5">
        <v>300</v>
      </c>
      <c r="E9" s="5">
        <v>504</v>
      </c>
      <c r="F9" s="5">
        <v>767</v>
      </c>
      <c r="G9" s="5">
        <v>1600</v>
      </c>
      <c r="H9" s="5">
        <v>2200</v>
      </c>
      <c r="I9" s="5">
        <v>3062</v>
      </c>
      <c r="J9" s="3" t="str">
        <f t="array" ref="J9">LEFT(B9,SEARCH(" ",B9,SMALL(IF(MID(B9,ROW($1:$30),1)=" ",ROW($1:$30),""),2)))</f>
        <v xml:space="preserve">boitier cristal </v>
      </c>
    </row>
    <row r="10" spans="2:10" ht="70.5">
      <c r="B10" s="4" t="s">
        <v>11</v>
      </c>
      <c r="C10" s="23" t="s">
        <v>19</v>
      </c>
      <c r="D10" s="5">
        <v>400</v>
      </c>
      <c r="E10" s="5">
        <v>638</v>
      </c>
      <c r="F10" s="5">
        <v>914</v>
      </c>
      <c r="G10" s="5">
        <v>1400</v>
      </c>
      <c r="H10" s="5">
        <v>1653</v>
      </c>
      <c r="I10" s="5">
        <v>2297</v>
      </c>
      <c r="J10" s="3" t="str">
        <f t="array" ref="J10">LEFT(B10,SEARCH(" ",B10,SMALL(IF(MID(B10,ROW($1:$30),1)=" ",ROW($1:$30),""),2)))</f>
        <v xml:space="preserve">BOITIER DVD </v>
      </c>
    </row>
    <row r="11" spans="2:10" ht="59">
      <c r="B11" s="4" t="s">
        <v>12</v>
      </c>
      <c r="C11" s="23" t="s">
        <v>25</v>
      </c>
      <c r="D11" s="5">
        <v>500</v>
      </c>
      <c r="E11" s="5">
        <v>571</v>
      </c>
      <c r="F11" s="5">
        <v>667</v>
      </c>
      <c r="G11" s="5">
        <v>1200</v>
      </c>
      <c r="H11" s="5">
        <v>1542</v>
      </c>
      <c r="I11" s="5">
        <v>2375</v>
      </c>
      <c r="J11" s="3" t="str">
        <f t="array" ref="J11">LEFT(B11,SEARCH(" ",B11,SMALL(IF(MID(B11,ROW($1:$30),1)=" ",ROW($1:$30),""),2)))</f>
        <v xml:space="preserve">MINT PACK </v>
      </c>
    </row>
    <row r="12" spans="2:10">
      <c r="J12" s="3" t="e">
        <f t="array" ref="J12">LEFT(B12,SEARCH(" ",B12,SMALL(IF(MID(B12,ROW($1:$30),1)=" ",ROW($1:$30),""),2)))</f>
        <v>#NUM!</v>
      </c>
    </row>
    <row r="13" spans="2:10">
      <c r="J13" s="3" t="e">
        <f t="array" ref="J13">LEFT(B13,SEARCH(" ",B13,SMALL(IF(MID(B13,ROW($1:$30),1)=" ",ROW($1:$30),""),2)))</f>
        <v>#NUM!</v>
      </c>
    </row>
    <row r="14" spans="2:10">
      <c r="J14" s="3" t="e">
        <f t="array" ref="J14">LEFT(B14,SEARCH(" ",B14,SMALL(IF(MID(B14,ROW($1:$30),1)=" ",ROW($1:$30),""),2)))</f>
        <v>#NUM!</v>
      </c>
    </row>
    <row r="15" spans="2:10">
      <c r="J15" s="3" t="e">
        <f t="array" ref="J15">LEFT(B15,SEARCH(" ",B15,SMALL(IF(MID(B15,ROW($1:$30),1)=" ",ROW($1:$30),""),2)))</f>
        <v>#NUM!</v>
      </c>
    </row>
    <row r="16" spans="2:10">
      <c r="J16" s="3" t="e">
        <f t="array" ref="J16">LEFT(B16,SEARCH(" ",B16,SMALL(IF(MID(B16,ROW($1:$30),1)=" ",ROW($1:$30),""),2)))</f>
        <v>#NUM!</v>
      </c>
    </row>
    <row r="17" spans="10:10">
      <c r="J17" s="3" t="e">
        <f t="array" ref="J17">LEFT(B17,SEARCH(" ",B17,SMALL(IF(MID(B17,ROW($1:$30),1)=" ",ROW($1:$30),""),2)))</f>
        <v>#NUM!</v>
      </c>
    </row>
    <row r="18" spans="10:10">
      <c r="J18" s="3" t="e">
        <f t="array" ref="J18">LEFT(B18,SEARCH(" ",B18,SMALL(IF(MID(B18,ROW($1:$30),1)=" ",ROW($1:$30),""),2)))</f>
        <v>#NUM!</v>
      </c>
    </row>
    <row r="19" spans="10:10">
      <c r="J19" s="3" t="e">
        <f t="array" ref="J19">LEFT(B19,SEARCH(" ",B19,SMALL(IF(MID(B19,ROW($1:$30),1)=" ",ROW($1:$30),""),2)))</f>
        <v>#NUM!</v>
      </c>
    </row>
    <row r="20" spans="10:10">
      <c r="J20" s="3" t="e">
        <f t="array" ref="J20">LEFT(B20,SEARCH(" ",B20,SMALL(IF(MID(B20,ROW($1:$30),1)=" ",ROW($1:$30),""),2)))</f>
        <v>#NUM!</v>
      </c>
    </row>
    <row r="21" spans="10:10">
      <c r="J21" s="3" t="e">
        <f t="array" ref="J21">LEFT(B21,SEARCH(" ",B21,SMALL(IF(MID(B21,ROW($1:$30),1)=" ",ROW($1:$30),""),2)))</f>
        <v>#NUM!</v>
      </c>
    </row>
    <row r="22" spans="10:10">
      <c r="J22" s="3" t="e">
        <f t="array" ref="J22">LEFT(B22,SEARCH(" ",B22,SMALL(IF(MID(B22,ROW($1:$30),1)=" ",ROW($1:$30),""),2)))</f>
        <v>#NUM!</v>
      </c>
    </row>
    <row r="23" spans="10:10">
      <c r="J23" s="3" t="e">
        <f t="array" ref="J23">LEFT(B23,SEARCH(" ",B23,SMALL(IF(MID(B23,ROW($1:$30),1)=" ",ROW($1:$30),""),2)))</f>
        <v>#NUM!</v>
      </c>
    </row>
    <row r="24" spans="10:10">
      <c r="J24" s="3" t="e">
        <f t="array" ref="J24">LEFT(B24,SEARCH(" ",B24,SMALL(IF(MID(B24,ROW($1:$30),1)=" ",ROW($1:$30),""),2)))</f>
        <v>#NUM!</v>
      </c>
    </row>
    <row r="25" spans="10:10">
      <c r="J25" s="3" t="e">
        <f t="array" ref="J25">LEFT(B25,SEARCH(" ",B25,SMALL(IF(MID(B25,ROW($1:$30),1)=" ",ROW($1:$30),""),2)))</f>
        <v>#NUM!</v>
      </c>
    </row>
    <row r="26" spans="10:10">
      <c r="J26" s="3" t="e">
        <f t="array" ref="J26">LEFT(B26,SEARCH(" ",B26,SMALL(IF(MID(B26,ROW($1:$30),1)=" ",ROW($1:$30),""),2)))</f>
        <v>#NUM!</v>
      </c>
    </row>
    <row r="27" spans="10:10">
      <c r="J27" s="3" t="e">
        <f t="array" ref="J27">LEFT(B27,SEARCH(" ",B27,SMALL(IF(MID(B27,ROW($1:$30),1)=" ",ROW($1:$30),""),2)))</f>
        <v>#NUM!</v>
      </c>
    </row>
    <row r="28" spans="10:10">
      <c r="J28" s="3" t="e">
        <f t="array" ref="J28">LEFT(B28,SEARCH(" ",B28,SMALL(IF(MID(B28,ROW($1:$30),1)=" ",ROW($1:$30),""),2)))</f>
        <v>#NUM!</v>
      </c>
    </row>
    <row r="29" spans="10:10">
      <c r="J29" s="3" t="e">
        <f t="array" ref="J29">LEFT(B29,SEARCH(" ",B29,SMALL(IF(MID(B29,ROW($1:$30),1)=" ",ROW($1:$30),""),2)))</f>
        <v>#NUM!</v>
      </c>
    </row>
    <row r="30" spans="10:10">
      <c r="J30" s="3" t="e">
        <f t="array" ref="J30">LEFT(B30,SEARCH(" ",B30,SMALL(IF(MID(B30,ROW($1:$30),1)=" ",ROW($1:$30),""),2)))</f>
        <v>#NUM!</v>
      </c>
    </row>
    <row r="31" spans="10:10">
      <c r="J31" s="3" t="e">
        <f t="array" ref="J31">LEFT(B31,SEARCH(" ",B31,SMALL(IF(MID(B31,ROW($1:$30),1)=" ",ROW($1:$30),""),2)))</f>
        <v>#NUM!</v>
      </c>
    </row>
    <row r="32" spans="10:10">
      <c r="J32" s="3" t="e">
        <f t="array" ref="J32">LEFT(B32,SEARCH(" ",B32,SMALL(IF(MID(B32,ROW($1:$30),1)=" ",ROW($1:$30),""),2)))</f>
        <v>#NUM!</v>
      </c>
    </row>
    <row r="33" spans="10:10">
      <c r="J33" s="3" t="e">
        <f t="array" ref="J33">LEFT(B33,SEARCH(" ",B33,SMALL(IF(MID(B33,ROW($1:$30),1)=" ",ROW($1:$30),""),2)))</f>
        <v>#NUM!</v>
      </c>
    </row>
    <row r="34" spans="10:10">
      <c r="J34" s="3" t="e">
        <f t="array" ref="J34">LEFT(B34,SEARCH(" ",B34,SMALL(IF(MID(B34,ROW($1:$30),1)=" ",ROW($1:$30),""),2)))</f>
        <v>#NUM!</v>
      </c>
    </row>
    <row r="35" spans="10:10">
      <c r="J35" s="3" t="e">
        <f t="array" ref="J35">LEFT(B35,SEARCH(" ",B35,SMALL(IF(MID(B35,ROW($1:$30),1)=" ",ROW($1:$30),""),2)))</f>
        <v>#NUM!</v>
      </c>
    </row>
    <row r="36" spans="10:10">
      <c r="J36" s="3" t="e">
        <f t="array" ref="J36">LEFT(B36,SEARCH(" ",B36,SMALL(IF(MID(B36,ROW($1:$30),1)=" ",ROW($1:$30),""),2)))</f>
        <v>#NUM!</v>
      </c>
    </row>
    <row r="37" spans="10:10">
      <c r="J37" s="3" t="e">
        <f t="array" ref="J37">LEFT(B37,SEARCH(" ",B37,SMALL(IF(MID(B37,ROW($1:$30),1)=" ",ROW($1:$30),""),2)))</f>
        <v>#NUM!</v>
      </c>
    </row>
    <row r="38" spans="10:10">
      <c r="J38" s="3" t="e">
        <f t="array" ref="J38">LEFT(B38,SEARCH(" ",B38,SMALL(IF(MID(B38,ROW($1:$30),1)=" ",ROW($1:$30),""),2)))</f>
        <v>#NUM!</v>
      </c>
    </row>
    <row r="39" spans="10:10">
      <c r="J39" s="3" t="e">
        <f t="array" ref="J39">LEFT(B39,SEARCH(" ",B39,SMALL(IF(MID(B39,ROW($1:$30),1)=" ",ROW($1:$30),""),2)))</f>
        <v>#NUM!</v>
      </c>
    </row>
    <row r="40" spans="10:10">
      <c r="J40" s="3" t="e">
        <f t="array" ref="J40">LEFT(B40,SEARCH(" ",B40,SMALL(IF(MID(B40,ROW($1:$30),1)=" ",ROW($1:$30),""),2)))</f>
        <v>#NUM!</v>
      </c>
    </row>
    <row r="41" spans="10:10">
      <c r="J41" s="3" t="e">
        <f t="array" ref="J41">LEFT(B41,SEARCH(" ",B41,SMALL(IF(MID(B41,ROW($1:$30),1)=" ",ROW($1:$30),""),2)))</f>
        <v>#NUM!</v>
      </c>
    </row>
    <row r="42" spans="10:10">
      <c r="J42" s="3" t="e">
        <f t="array" ref="J42">LEFT(B42,SEARCH(" ",B42,SMALL(IF(MID(B42,ROW($1:$30),1)=" ",ROW($1:$30),""),2)))</f>
        <v>#NUM!</v>
      </c>
    </row>
    <row r="43" spans="10:10">
      <c r="J43" s="3" t="e">
        <f t="array" ref="J43">LEFT(B43,SEARCH(" ",B43,SMALL(IF(MID(B43,ROW($1:$30),1)=" ",ROW($1:$30),""),2)))</f>
        <v>#NUM!</v>
      </c>
    </row>
    <row r="44" spans="10:10">
      <c r="J44" s="3" t="e">
        <f t="array" ref="J44">LEFT(B44,SEARCH(" ",B44,SMALL(IF(MID(B44,ROW($1:$30),1)=" ",ROW($1:$30),""),2)))</f>
        <v>#NUM!</v>
      </c>
    </row>
    <row r="45" spans="10:10">
      <c r="J45" s="3" t="e">
        <f t="array" ref="J45">LEFT(B45,SEARCH(" ",B45,SMALL(IF(MID(B45,ROW($1:$30),1)=" ",ROW($1:$30),""),2)))</f>
        <v>#NUM!</v>
      </c>
    </row>
    <row r="46" spans="10:10">
      <c r="J46" s="3" t="e">
        <f t="array" ref="J46">LEFT(B46,SEARCH(" ",B46,SMALL(IF(MID(B46,ROW($1:$30),1)=" ",ROW($1:$30),""),2)))</f>
        <v>#NUM!</v>
      </c>
    </row>
    <row r="47" spans="10:10">
      <c r="J47" s="3" t="e">
        <f t="array" ref="J47">LEFT(B47,SEARCH(" ",B47,SMALL(IF(MID(B47,ROW($1:$30),1)=" ",ROW($1:$30),""),2)))</f>
        <v>#NUM!</v>
      </c>
    </row>
    <row r="48" spans="10:10">
      <c r="J48" s="3" t="e">
        <f t="array" ref="J48">LEFT(B48,SEARCH(" ",B48,SMALL(IF(MID(B48,ROW($1:$30),1)=" ",ROW($1:$30),""),2)))</f>
        <v>#NUM!</v>
      </c>
    </row>
    <row r="49" spans="10:10">
      <c r="J49" s="3" t="e">
        <f t="array" ref="J49">LEFT(B49,SEARCH(" ",B49,SMALL(IF(MID(B49,ROW($1:$30),1)=" ",ROW($1:$30),""),2)))</f>
        <v>#NUM!</v>
      </c>
    </row>
    <row r="50" spans="10:10">
      <c r="J50" s="3" t="e">
        <f t="array" ref="J50">LEFT(B50,SEARCH(" ",B50,SMALL(IF(MID(B50,ROW($1:$30),1)=" ",ROW($1:$30),""),2)))</f>
        <v>#NUM!</v>
      </c>
    </row>
    <row r="51" spans="10:10">
      <c r="J51" s="3" t="e">
        <f t="array" ref="J51">LEFT(B51,SEARCH(" ",B51,SMALL(IF(MID(B51,ROW($1:$30),1)=" ",ROW($1:$30),""),2)))</f>
        <v>#NUM!</v>
      </c>
    </row>
    <row r="52" spans="10:10">
      <c r="J52" s="3" t="e">
        <f t="array" ref="J52">LEFT(B52,SEARCH(" ",B52,SMALL(IF(MID(B52,ROW($1:$30),1)=" ",ROW($1:$30),""),2)))</f>
        <v>#NUM!</v>
      </c>
    </row>
    <row r="53" spans="10:10">
      <c r="J53" s="3" t="e">
        <f t="array" ref="J53">LEFT(B53,SEARCH(" ",B53,SMALL(IF(MID(B53,ROW($1:$30),1)=" ",ROW($1:$30),""),2)))</f>
        <v>#NUM!</v>
      </c>
    </row>
    <row r="54" spans="10:10">
      <c r="J54" s="3" t="e">
        <f t="array" ref="J54">LEFT(B54,SEARCH(" ",B54,SMALL(IF(MID(B54,ROW($1:$30),1)=" ",ROW($1:$30),""),2)))</f>
        <v>#NUM!</v>
      </c>
    </row>
    <row r="55" spans="10:10">
      <c r="J55" s="3" t="e">
        <f t="array" ref="J55">LEFT(B55,SEARCH(" ",B55,SMALL(IF(MID(B55,ROW($1:$30),1)=" ",ROW($1:$30),""),2)))</f>
        <v>#NUM!</v>
      </c>
    </row>
    <row r="56" spans="10:10">
      <c r="J56" s="3" t="e">
        <f t="array" ref="J56">LEFT(B56,SEARCH(" ",B56,SMALL(IF(MID(B56,ROW($1:$30),1)=" ",ROW($1:$30),""),2)))</f>
        <v>#NUM!</v>
      </c>
    </row>
    <row r="57" spans="10:10">
      <c r="J57" s="3" t="e">
        <f t="array" ref="J57">LEFT(B57,SEARCH(" ",B57,SMALL(IF(MID(B57,ROW($1:$30),1)=" ",ROW($1:$30),""),2)))</f>
        <v>#NUM!</v>
      </c>
    </row>
    <row r="58" spans="10:10">
      <c r="J58" s="3" t="e">
        <f t="array" ref="J58">LEFT(B58,SEARCH(" ",B58,SMALL(IF(MID(B58,ROW($1:$30),1)=" ",ROW($1:$30),""),2)))</f>
        <v>#NUM!</v>
      </c>
    </row>
    <row r="59" spans="10:10">
      <c r="J59" s="3" t="e">
        <f t="array" ref="J59">LEFT(B59,SEARCH(" ",B59,SMALL(IF(MID(B59,ROW($1:$30),1)=" ",ROW($1:$30),""),2)))</f>
        <v>#NUM!</v>
      </c>
    </row>
    <row r="60" spans="10:10">
      <c r="J60" s="3" t="e">
        <f t="array" ref="J60">LEFT(B60,SEARCH(" ",B60,SMALL(IF(MID(B60,ROW($1:$30),1)=" ",ROW($1:$30),""),2)))</f>
        <v>#NUM!</v>
      </c>
    </row>
    <row r="61" spans="10:10">
      <c r="J61" s="3" t="e">
        <f t="array" ref="J61">LEFT(B61,SEARCH(" ",B61,SMALL(IF(MID(B61,ROW($1:$30),1)=" ",ROW($1:$30),""),2)))</f>
        <v>#NUM!</v>
      </c>
    </row>
    <row r="62" spans="10:10">
      <c r="J62" s="3" t="e">
        <f t="array" ref="J62">LEFT(B62,SEARCH(" ",B62,SMALL(IF(MID(B62,ROW($1:$30),1)=" ",ROW($1:$30),""),2)))</f>
        <v>#NUM!</v>
      </c>
    </row>
    <row r="63" spans="10:10">
      <c r="J63" s="3" t="e">
        <f t="array" ref="J63">LEFT(B63,SEARCH(" ",B63,SMALL(IF(MID(B63,ROW($1:$30),1)=" ",ROW($1:$30),""),2)))</f>
        <v>#NUM!</v>
      </c>
    </row>
    <row r="64" spans="10:10">
      <c r="J64" s="3" t="e">
        <f t="array" ref="J64">LEFT(B64,SEARCH(" ",B64,SMALL(IF(MID(B64,ROW($1:$30),1)=" ",ROW($1:$30),""),2)))</f>
        <v>#NUM!</v>
      </c>
    </row>
    <row r="65" spans="10:10">
      <c r="J65" s="3" t="e">
        <f t="array" ref="J65">LEFT(B65,SEARCH(" ",B65,SMALL(IF(MID(B65,ROW($1:$30),1)=" ",ROW($1:$30),""),2)))</f>
        <v>#NUM!</v>
      </c>
    </row>
    <row r="66" spans="10:10">
      <c r="J66" s="3" t="e">
        <f t="array" ref="J66">LEFT(B66,SEARCH(" ",B66,SMALL(IF(MID(B66,ROW($1:$30),1)=" ",ROW($1:$30),""),2)))</f>
        <v>#NUM!</v>
      </c>
    </row>
    <row r="67" spans="10:10">
      <c r="J67" s="3" t="e">
        <f t="array" ref="J67">LEFT(B67,SEARCH(" ",B67,SMALL(IF(MID(B67,ROW($1:$30),1)=" ",ROW($1:$30),""),2)))</f>
        <v>#NUM!</v>
      </c>
    </row>
    <row r="68" spans="10:10">
      <c r="J68" s="3" t="e">
        <f t="array" ref="J68">LEFT(B68,SEARCH(" ",B68,SMALL(IF(MID(B68,ROW($1:$30),1)=" ",ROW($1:$30),""),2)))</f>
        <v>#NUM!</v>
      </c>
    </row>
    <row r="69" spans="10:10">
      <c r="J69" s="3" t="e">
        <f t="array" ref="J69">LEFT(B69,SEARCH(" ",B69,SMALL(IF(MID(B69,ROW($1:$30),1)=" ",ROW($1:$30),""),2)))</f>
        <v>#NUM!</v>
      </c>
    </row>
    <row r="70" spans="10:10">
      <c r="J70" s="3" t="e">
        <f t="array" ref="J70">LEFT(B70,SEARCH(" ",B70,SMALL(IF(MID(B70,ROW($1:$30),1)=" ",ROW($1:$30),""),2)))</f>
        <v>#NUM!</v>
      </c>
    </row>
    <row r="71" spans="10:10">
      <c r="J71" s="3" t="e">
        <f t="array" ref="J71">LEFT(B71,SEARCH(" ",B71,SMALL(IF(MID(B71,ROW($1:$30),1)=" ",ROW($1:$30),""),2)))</f>
        <v>#NUM!</v>
      </c>
    </row>
    <row r="72" spans="10:10">
      <c r="J72" s="3" t="e">
        <f t="array" ref="J72">LEFT(B72,SEARCH(" ",B72,SMALL(IF(MID(B72,ROW($1:$30),1)=" ",ROW($1:$30),""),2)))</f>
        <v>#NUM!</v>
      </c>
    </row>
    <row r="73" spans="10:10">
      <c r="J73" s="3" t="e">
        <f t="array" ref="J73">LEFT(B73,SEARCH(" ",B73,SMALL(IF(MID(B73,ROW($1:$30),1)=" ",ROW($1:$30),""),2)))</f>
        <v>#NUM!</v>
      </c>
    </row>
    <row r="74" spans="10:10">
      <c r="J74" s="3" t="e">
        <f t="array" ref="J74">LEFT(B74,SEARCH(" ",B74,SMALL(IF(MID(B74,ROW($1:$30),1)=" ",ROW($1:$30),""),2)))</f>
        <v>#NUM!</v>
      </c>
    </row>
    <row r="75" spans="10:10">
      <c r="J75" s="3" t="e">
        <f t="array" ref="J75">LEFT(B75,SEARCH(" ",B75,SMALL(IF(MID(B75,ROW($1:$30),1)=" ",ROW($1:$30),""),2)))</f>
        <v>#NUM!</v>
      </c>
    </row>
    <row r="76" spans="10:10">
      <c r="J76" s="3" t="e">
        <f t="array" ref="J76">LEFT(B76,SEARCH(" ",B76,SMALL(IF(MID(B76,ROW($1:$30),1)=" ",ROW($1:$30),""),2)))</f>
        <v>#NUM!</v>
      </c>
    </row>
    <row r="77" spans="10:10">
      <c r="J77" s="3" t="e">
        <f t="array" ref="J77">LEFT(B77,SEARCH(" ",B77,SMALL(IF(MID(B77,ROW($1:$30),1)=" ",ROW($1:$30),""),2)))</f>
        <v>#NUM!</v>
      </c>
    </row>
    <row r="78" spans="10:10">
      <c r="J78" s="3" t="e">
        <f t="array" ref="J78">LEFT(B78,SEARCH(" ",B78,SMALL(IF(MID(B78,ROW($1:$30),1)=" ",ROW($1:$30),""),2)))</f>
        <v>#NUM!</v>
      </c>
    </row>
    <row r="79" spans="10:10">
      <c r="J79" s="3" t="e">
        <f t="array" ref="J79">LEFT(B79,SEARCH(" ",B79,SMALL(IF(MID(B79,ROW($1:$30),1)=" ",ROW($1:$30),""),2)))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1:Q13"/>
  <sheetViews>
    <sheetView tabSelected="1" workbookViewId="0">
      <selection activeCell="L4" sqref="L4"/>
    </sheetView>
  </sheetViews>
  <sheetFormatPr baseColWidth="10" defaultColWidth="9.296875" defaultRowHeight="19.5" customHeight="1"/>
  <cols>
    <col min="1" max="1" width="2.09765625" style="8" customWidth="1"/>
    <col min="2" max="2" width="18" style="8" customWidth="1"/>
    <col min="3" max="3" width="21.296875" style="8" customWidth="1"/>
    <col min="4" max="4" width="45.59765625" style="8" customWidth="1"/>
    <col min="5" max="5" width="17.69921875" style="8" customWidth="1"/>
    <col min="6" max="6" width="14.296875" style="8" customWidth="1"/>
    <col min="7" max="7" width="10.69921875" style="8" customWidth="1"/>
    <col min="8" max="8" width="18.09765625" style="8" customWidth="1"/>
    <col min="9" max="9" width="1.3984375" style="8" customWidth="1"/>
    <col min="10" max="16384" width="9.296875" style="8"/>
  </cols>
  <sheetData>
    <row r="1" spans="2:17" ht="7.5" customHeight="1"/>
    <row r="2" spans="2:17" ht="19.5" customHeight="1" thickBot="1">
      <c r="E2" s="9"/>
      <c r="F2" s="10"/>
      <c r="G2" s="11"/>
      <c r="K2" s="21"/>
      <c r="L2" s="22"/>
      <c r="M2" s="22"/>
      <c r="N2" s="22"/>
      <c r="O2" s="22"/>
      <c r="P2" s="22"/>
      <c r="Q2" s="22"/>
    </row>
    <row r="3" spans="2:17" s="12" customFormat="1" ht="42.75" customHeight="1" thickTop="1">
      <c r="B3" s="37" t="s">
        <v>31</v>
      </c>
      <c r="C3" s="38" t="s">
        <v>32</v>
      </c>
      <c r="D3" s="25" t="s">
        <v>24</v>
      </c>
      <c r="E3" s="39" t="s">
        <v>33</v>
      </c>
      <c r="F3" s="26" t="s">
        <v>0</v>
      </c>
      <c r="G3" s="27" t="s">
        <v>13</v>
      </c>
      <c r="H3" s="28" t="s">
        <v>1</v>
      </c>
      <c r="K3" s="21"/>
      <c r="L3" s="22"/>
      <c r="M3" s="22"/>
      <c r="N3" s="22"/>
      <c r="O3" s="22"/>
      <c r="P3" s="22"/>
      <c r="Q3" s="22"/>
    </row>
    <row r="4" spans="2:17" s="12" customFormat="1" ht="59.25" customHeight="1">
      <c r="B4" s="29" t="s">
        <v>29</v>
      </c>
      <c r="C4" s="30" t="s">
        <v>19</v>
      </c>
      <c r="D4" s="30" t="str">
        <f ca="1">INDEX(colb,MATCH(devis!$C4,abrégé,0))</f>
        <v>BOITIER DVD AVEC CD  Boitier DVD CD rondelle quadri avec jacquette deux faces quadri et plateau transparent Cello transport</v>
      </c>
      <c r="E4" s="33">
        <v>300</v>
      </c>
      <c r="F4" s="34">
        <f ca="1">SUMPRODUCT((colj=B4)*(abrégé=C4)*(quantité=E4)*(tarif))/E4</f>
        <v>1.3333333333333333</v>
      </c>
      <c r="G4" s="34">
        <v>0.2</v>
      </c>
      <c r="H4" s="34">
        <f ca="1">(F4-G4)*E4</f>
        <v>340</v>
      </c>
      <c r="K4" s="21"/>
      <c r="L4" s="22"/>
      <c r="M4" s="22"/>
      <c r="N4" s="22"/>
      <c r="O4" s="22"/>
      <c r="P4" s="22"/>
      <c r="Q4" s="22"/>
    </row>
    <row r="5" spans="2:17" s="12" customFormat="1" ht="59.25" customHeight="1">
      <c r="B5" s="31" t="s">
        <v>28</v>
      </c>
      <c r="C5" s="32" t="s">
        <v>17</v>
      </c>
      <c r="D5" s="32" t="str">
        <f ca="1">INDEX(colb,MATCH(devis!$C5,abrégé,0))</f>
        <v>boitier cristal CD rondelle quadri + livret 20 faces quadri avec jacquette deux faces quadri et plateau transparent Cello transport</v>
      </c>
      <c r="E5" s="35">
        <v>1000</v>
      </c>
      <c r="F5" s="34">
        <f ca="1">SUMPRODUCT((colj=B5)*(abrégé=C5)*(quantité=E5)*(tarif))/E5</f>
        <v>0.2</v>
      </c>
      <c r="G5" s="36"/>
      <c r="H5" s="34">
        <f ca="1">(F5-G5)*E5</f>
        <v>200</v>
      </c>
      <c r="K5" s="21"/>
      <c r="L5" s="22"/>
      <c r="M5" s="22"/>
      <c r="N5" s="22"/>
      <c r="O5" s="22"/>
      <c r="P5" s="22"/>
      <c r="Q5" s="22"/>
    </row>
    <row r="6" spans="2:17" s="12" customFormat="1" ht="59.25" customHeight="1">
      <c r="B6" s="29" t="s">
        <v>30</v>
      </c>
      <c r="C6" s="30" t="s">
        <v>25</v>
      </c>
      <c r="D6" s="30" t="str">
        <f ca="1">INDEX(colb,MATCH(devis!$C6,abrégé,0))</f>
        <v>MINT PACK Produit imprimé tout en quadri, tranche intérieure comprise, rondelle de CD quadri Cello transport</v>
      </c>
      <c r="E6" s="33">
        <v>300</v>
      </c>
      <c r="F6" s="34">
        <f ca="1">SUMPRODUCT((colj=B6)*(abrégé=C6)*(quantité=E6)*(tarif))/E6</f>
        <v>1.6666666666666667</v>
      </c>
      <c r="G6" s="36"/>
      <c r="H6" s="34">
        <f t="shared" ref="H6:H8" ca="1" si="0">(F6-G6)*E6</f>
        <v>500</v>
      </c>
    </row>
    <row r="7" spans="2:17" s="12" customFormat="1" ht="59.25" customHeight="1">
      <c r="B7" s="31" t="s">
        <v>28</v>
      </c>
      <c r="C7" s="32" t="s">
        <v>23</v>
      </c>
      <c r="D7" s="32" t="str">
        <f ca="1">INDEX(colb,MATCH(devis!$C7,abrégé,0))</f>
        <v>boitier cristal CD rondelle quadri + livret 8 faces poster quadri avec jacquette deux faces quadri et plateau transparent Cello transport</v>
      </c>
      <c r="E7" s="35">
        <v>2000</v>
      </c>
      <c r="F7" s="34">
        <f ca="1">SUMPRODUCT((colj=B7)*(abrégé=C7)*(quantité=E7)*(tarif))/E7</f>
        <v>0.7</v>
      </c>
      <c r="G7" s="36"/>
      <c r="H7" s="34">
        <f t="shared" ca="1" si="0"/>
        <v>1400</v>
      </c>
      <c r="K7" s="20"/>
    </row>
    <row r="8" spans="2:17" s="12" customFormat="1" ht="50" customHeight="1">
      <c r="B8" s="29" t="s">
        <v>28</v>
      </c>
      <c r="C8" s="30" t="s">
        <v>20</v>
      </c>
      <c r="D8" s="30" t="str">
        <f ca="1">INDEX(colb,MATCH(devis!$C8,abrégé,0))</f>
        <v>boitier cristal CD rondelle quadri + livret 8 faces quadri avec jacquette deux faces quadri et plateau transparent Cello transport</v>
      </c>
      <c r="E8" s="33">
        <v>300</v>
      </c>
      <c r="F8" s="34">
        <f ca="1">SUMPRODUCT((colj=B8)*(abrégé=C8)*(quantité=E8)*(tarif))/E8</f>
        <v>1</v>
      </c>
      <c r="G8" s="36"/>
      <c r="H8" s="34">
        <f t="shared" ca="1" si="0"/>
        <v>300</v>
      </c>
      <c r="K8" s="20"/>
    </row>
    <row r="9" spans="2:17" s="9" customFormat="1" ht="19.5" customHeight="1">
      <c r="F9" s="12"/>
      <c r="G9" s="13" t="s">
        <v>2</v>
      </c>
      <c r="H9" s="14">
        <f ca="1">SUBTOTAL(109,devis!$H$4:$H$8)</f>
        <v>2740</v>
      </c>
    </row>
    <row r="10" spans="2:17" s="12" customFormat="1" ht="19.5" customHeight="1">
      <c r="E10" s="15"/>
      <c r="G10" s="16" t="s">
        <v>3</v>
      </c>
      <c r="H10" s="17">
        <v>0.2</v>
      </c>
    </row>
    <row r="11" spans="2:17" ht="19.5" customHeight="1">
      <c r="C11" s="12"/>
      <c r="D11" s="12"/>
      <c r="E11" s="15"/>
      <c r="G11" s="16" t="s">
        <v>4</v>
      </c>
      <c r="H11" s="18">
        <f ca="1">(H9*(1+H10))-H9</f>
        <v>548</v>
      </c>
    </row>
    <row r="12" spans="2:17" ht="19.5" customHeight="1">
      <c r="B12" s="24"/>
      <c r="C12" s="24"/>
      <c r="D12" s="24"/>
      <c r="E12" s="24"/>
      <c r="F12" s="24"/>
      <c r="G12" s="16" t="s">
        <v>1</v>
      </c>
      <c r="H12" s="18">
        <f ca="1">H9+H11</f>
        <v>3288</v>
      </c>
    </row>
    <row r="13" spans="2:17" ht="19.5" customHeight="1">
      <c r="B13" s="24"/>
      <c r="C13" s="24"/>
      <c r="D13" s="24"/>
      <c r="E13" s="24"/>
      <c r="F13" s="24"/>
    </row>
  </sheetData>
  <mergeCells count="1">
    <mergeCell ref="B12:F13"/>
  </mergeCells>
  <dataValidations count="3">
    <dataValidation type="list" allowBlank="1" showInputMessage="1" showErrorMessage="1" sqref="B4:B8">
      <formula1>liste1</formula1>
    </dataValidation>
    <dataValidation type="list" allowBlank="1" showInputMessage="1" showErrorMessage="1" sqref="C4:C8">
      <formula1>OFFSET(dept,MATCH(B4,colj,0),,COUNTIF(colj,B4))</formula1>
    </dataValidation>
    <dataValidation type="list" allowBlank="1" showInputMessage="1" showErrorMessage="1" sqref="E4:E8">
      <formula1>quantité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'tarifs '!$C$3:$C$11</xm:f>
          </x14:formula1>
          <xm:sqref>C4</xm:sqref>
        </x14:dataValidation>
        <x14:dataValidation type="list" allowBlank="1" showInputMessage="1" showErrorMessage="1">
          <x14:formula1>
            <xm:f>'tarifs '!$B$3:$B$11</xm:f>
          </x14:formula1>
          <xm:sqref>C4</xm:sqref>
        </x14:dataValidation>
        <x14:dataValidation type="list" allowBlank="1" showInputMessage="1" showErrorMessage="1">
          <x14:formula1>
            <xm:f>'tarifs '!$D$2:$I$2</xm:f>
          </x14:formula1>
          <xm:sqref>E4:E5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A16"/>
  <sheetViews>
    <sheetView workbookViewId="0"/>
  </sheetViews>
  <sheetFormatPr baseColWidth="10" defaultRowHeight="13"/>
  <cols>
    <col min="1" max="1" width="15.09765625" customWidth="1"/>
  </cols>
  <sheetData>
    <row r="1" spans="1:1">
      <c r="A1" t="s">
        <v>27</v>
      </c>
    </row>
    <row r="2" spans="1:1">
      <c r="A2" t="str">
        <f t="array" aca="1" ref="A2" ca="1">OFFSET('tarifs '!J$2,MATCH(0,COUNTIF(A$1:A1,colj),0),)</f>
        <v xml:space="preserve">boitier cristal </v>
      </c>
    </row>
    <row r="3" spans="1:1">
      <c r="A3" t="str">
        <f t="array" aca="1" ref="A3" ca="1">OFFSET('tarifs '!J$2,MATCH(0,COUNTIF(A$1:A2,colj),0),)</f>
        <v xml:space="preserve">BOITIER DVD </v>
      </c>
    </row>
    <row r="4" spans="1:1">
      <c r="A4" t="str">
        <f t="array" aca="1" ref="A4" ca="1">OFFSET('tarifs '!J$2,MATCH(0,COUNTIF(A$1:A3,colj),0),)</f>
        <v xml:space="preserve">MINT PACK </v>
      </c>
    </row>
    <row r="5" spans="1:1">
      <c r="A5" t="e">
        <f t="array" aca="1" ref="A5" ca="1">OFFSET('tarifs '!J$2,MATCH(0,COUNTIF(A$1:A4,colj),0),)</f>
        <v>#N/A</v>
      </c>
    </row>
    <row r="6" spans="1:1">
      <c r="A6" t="e">
        <f t="array" aca="1" ref="A6" ca="1">OFFSET('tarifs '!J$2,MATCH(0,COUNTIF(A$1:A5,colj),0),)</f>
        <v>#N/A</v>
      </c>
    </row>
    <row r="7" spans="1:1">
      <c r="A7" t="e">
        <f t="array" aca="1" ref="A7" ca="1">OFFSET('tarifs '!J$2,MATCH(0,COUNTIF(A$1:A6,colj),0),)</f>
        <v>#N/A</v>
      </c>
    </row>
    <row r="8" spans="1:1">
      <c r="A8" t="e">
        <f t="array" aca="1" ref="A8" ca="1">OFFSET('tarifs '!J$2,MATCH(0,COUNTIF(A$1:A7,colj),0),)</f>
        <v>#N/A</v>
      </c>
    </row>
    <row r="9" spans="1:1">
      <c r="A9" t="e">
        <f t="array" aca="1" ref="A9" ca="1">OFFSET('tarifs '!J$2,MATCH(0,COUNTIF(A$1:A8,colj),0),)</f>
        <v>#N/A</v>
      </c>
    </row>
    <row r="10" spans="1:1">
      <c r="A10" t="e">
        <f t="array" aca="1" ref="A10" ca="1">OFFSET('tarifs '!J$2,MATCH(0,COUNTIF(A$1:A9,colj),0),)</f>
        <v>#N/A</v>
      </c>
    </row>
    <row r="11" spans="1:1">
      <c r="A11" t="e">
        <f t="array" aca="1" ref="A11" ca="1">OFFSET('tarifs '!J$2,MATCH(0,COUNTIF(A$1:A10,colj),0),)</f>
        <v>#N/A</v>
      </c>
    </row>
    <row r="12" spans="1:1">
      <c r="A12" t="e">
        <f t="array" aca="1" ref="A12" ca="1">OFFSET('tarifs '!J$2,MATCH(0,COUNTIF(A$1:A11,colj),0),)</f>
        <v>#N/A</v>
      </c>
    </row>
    <row r="13" spans="1:1">
      <c r="A13" t="e">
        <f t="array" aca="1" ref="A13" ca="1">OFFSET('tarifs '!J$2,MATCH(0,COUNTIF(A$1:A12,colj),0),)</f>
        <v>#N/A</v>
      </c>
    </row>
    <row r="14" spans="1:1">
      <c r="A14" t="e">
        <f t="array" aca="1" ref="A14" ca="1">OFFSET('tarifs '!J$2,MATCH(0,COUNTIF(A$1:A13,colj),0),)</f>
        <v>#N/A</v>
      </c>
    </row>
    <row r="15" spans="1:1">
      <c r="A15" t="e">
        <f t="array" aca="1" ref="A15" ca="1">OFFSET('tarifs '!J$2,MATCH(0,COUNTIF(A$1:A14,colj),0),)</f>
        <v>#N/A</v>
      </c>
    </row>
    <row r="16" spans="1:1">
      <c r="A16" t="e">
        <f t="array" aca="1" ref="A16" ca="1">OFFSET('tarifs '!J$2,MATCH(0,COUNTIF(A$1:A15,colj),0),)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tarifs </vt:lpstr>
      <vt:lpstr>devis</vt:lpstr>
      <vt:lpstr>param</vt:lpstr>
      <vt:lpstr>dept</vt:lpstr>
      <vt:lpstr>quantité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Sabatier</dc:creator>
  <cp:lastModifiedBy>tulipe</cp:lastModifiedBy>
  <cp:revision/>
  <cp:lastPrinted>2016-11-28T16:21:13Z</cp:lastPrinted>
  <dcterms:created xsi:type="dcterms:W3CDTF">2016-11-23T10:02:35Z</dcterms:created>
  <dcterms:modified xsi:type="dcterms:W3CDTF">2016-11-29T23:29:24Z</dcterms:modified>
</cp:coreProperties>
</file>