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nolmeinformatique.sharepoint.com/Documents partages/Fournisseurs (IT)/EasyGPU/"/>
    </mc:Choice>
  </mc:AlternateContent>
  <xr:revisionPtr revIDLastSave="739" documentId="11_AD4D9D64A577C15A4A541813C8586AE05BDEDD8A" xr6:coauthVersionLast="47" xr6:coauthVersionMax="47" xr10:uidLastSave="{258DC955-204D-4DE5-B1E8-BDC998AB8F14}"/>
  <bookViews>
    <workbookView xWindow="960" yWindow="1110" windowWidth="34965" windowHeight="19725" xr2:uid="{00000000-000D-0000-FFFF-FFFF00000000}"/>
  </bookViews>
  <sheets>
    <sheet name="Calcul consommation EDF" sheetId="2" r:id="rId1"/>
    <sheet name="Params" sheetId="3" r:id="rId2"/>
  </sheets>
  <definedNames>
    <definedName name="PuissanceConsommee">'Calcul consommation EDF'!$C$5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6" i="2" l="1"/>
  <c r="M15" i="2"/>
  <c r="M14" i="2"/>
  <c r="M13" i="2"/>
  <c r="L32" i="2"/>
  <c r="L31" i="2"/>
  <c r="L30" i="2"/>
  <c r="K30" i="2"/>
  <c r="M30" i="2" s="1"/>
  <c r="M18" i="2"/>
  <c r="M17" i="2"/>
  <c r="M12" i="2"/>
  <c r="M11" i="2"/>
  <c r="M10" i="2"/>
  <c r="H32" i="2"/>
  <c r="H31" i="2"/>
  <c r="H30" i="2"/>
  <c r="G30" i="2"/>
  <c r="I18" i="2"/>
  <c r="I17" i="2"/>
  <c r="I12" i="2"/>
  <c r="I11" i="2"/>
  <c r="I10" i="2"/>
  <c r="D32" i="2"/>
  <c r="D31" i="2"/>
  <c r="D30" i="2"/>
  <c r="C30" i="2"/>
  <c r="E18" i="2"/>
  <c r="E17" i="2"/>
  <c r="E11" i="2"/>
  <c r="E12" i="2"/>
  <c r="E10" i="2"/>
  <c r="I30" i="2" l="1"/>
  <c r="E30" i="2"/>
  <c r="C5" i="2"/>
  <c r="K22" i="2" l="1"/>
  <c r="M22" i="2" s="1"/>
  <c r="K26" i="2"/>
  <c r="M26" i="2" s="1"/>
  <c r="K25" i="2"/>
  <c r="M25" i="2" s="1"/>
  <c r="K24" i="2"/>
  <c r="M24" i="2" s="1"/>
  <c r="K23" i="2"/>
  <c r="M23" i="2" s="1"/>
  <c r="K21" i="2"/>
  <c r="G21" i="2"/>
  <c r="K27" i="2"/>
  <c r="M27" i="2" s="1"/>
  <c r="G22" i="2"/>
  <c r="I22" i="2" s="1"/>
  <c r="K31" i="2"/>
  <c r="M31" i="2" s="1"/>
  <c r="G31" i="2"/>
  <c r="I31" i="2" s="1"/>
  <c r="G27" i="2"/>
  <c r="I27" i="2" s="1"/>
  <c r="C27" i="2"/>
  <c r="E27" i="2" s="1"/>
  <c r="C31" i="2"/>
  <c r="E31" i="2" s="1"/>
  <c r="C22" i="2"/>
  <c r="E22" i="2" s="1"/>
  <c r="C21" i="2"/>
  <c r="C6" i="2"/>
  <c r="K32" i="2" l="1"/>
  <c r="M32" i="2" s="1"/>
  <c r="M33" i="2" s="1"/>
  <c r="M34" i="2" s="1"/>
  <c r="M21" i="2"/>
  <c r="G32" i="2"/>
  <c r="I32" i="2" s="1"/>
  <c r="I33" i="2" s="1"/>
  <c r="I34" i="2" s="1"/>
  <c r="I21" i="2"/>
  <c r="C32" i="2"/>
  <c r="E32" i="2" s="1"/>
  <c r="E33" i="2" s="1"/>
  <c r="E34" i="2" s="1"/>
  <c r="E21" i="2"/>
</calcChain>
</file>

<file path=xl/sharedStrings.xml><?xml version="1.0" encoding="utf-8"?>
<sst xmlns="http://schemas.openxmlformats.org/spreadsheetml/2006/main" count="74" uniqueCount="46">
  <si>
    <t>Tarif heures creuses (HC)</t>
  </si>
  <si>
    <t>Tarif heures pleines (HP)</t>
  </si>
  <si>
    <t>Contribution au Service Public d'Electricité (CSPE)</t>
  </si>
  <si>
    <t xml:space="preserve">Contribution Tarifaire d'Acheminement Electricité (CTA) </t>
  </si>
  <si>
    <t>Appareil</t>
  </si>
  <si>
    <t>Mensuel</t>
  </si>
  <si>
    <t>Contrat EDF</t>
  </si>
  <si>
    <t>Abonnement annuel</t>
  </si>
  <si>
    <t>HT</t>
  </si>
  <si>
    <t>TTC</t>
  </si>
  <si>
    <t>TVA</t>
  </si>
  <si>
    <t>TARIF BLEU HP/HC</t>
  </si>
  <si>
    <t>Consommation HC 8/24</t>
  </si>
  <si>
    <t>Consommation HP 16/24</t>
  </si>
  <si>
    <t>Coût journalier</t>
  </si>
  <si>
    <t>Consommation annuelle</t>
  </si>
  <si>
    <t>Coût annuel</t>
  </si>
  <si>
    <t>TOTAL</t>
  </si>
  <si>
    <t>TARIF BASE</t>
  </si>
  <si>
    <t>TARIF TEMPO</t>
  </si>
  <si>
    <t>Tarif heures creuses (HC) - blanc</t>
  </si>
  <si>
    <t>Tarif heures pleines (HP) - blanc</t>
  </si>
  <si>
    <t>Tarif heures creuses (HC) - rouge</t>
  </si>
  <si>
    <t>Tarif heures pleines (HP) - rouge</t>
  </si>
  <si>
    <t>Consommation HC 8/24 - blanc</t>
  </si>
  <si>
    <t>Consommation HP 16/24 - blanc</t>
  </si>
  <si>
    <t>Consommation HC 8/24 - bleu</t>
  </si>
  <si>
    <t>Consommation HP 16/24 - bleu</t>
  </si>
  <si>
    <t>source:</t>
  </si>
  <si>
    <t>https://particulier.edf.fr/content/dam/2-Actifs/Documents/Offres/Grille_prix_Tarif_Bleu.pdf</t>
  </si>
  <si>
    <t>Puissance souscrite (kVA)</t>
  </si>
  <si>
    <t>Option Base (TTC)</t>
  </si>
  <si>
    <t>Abonnement mensuel (€ TTC / mois)</t>
  </si>
  <si>
    <t>Prix du kWh (cts €TTC /kWh)</t>
  </si>
  <si>
    <t>Option Heures Creuses (TTC)</t>
  </si>
  <si>
    <t>Heures pleines</t>
  </si>
  <si>
    <t>Heures creuses</t>
  </si>
  <si>
    <t>Bleu
HP</t>
  </si>
  <si>
    <t>Bleu
HC</t>
  </si>
  <si>
    <t>Blanc
HC</t>
  </si>
  <si>
    <t>Blanc
HP</t>
  </si>
  <si>
    <t>Rouge
HC</t>
  </si>
  <si>
    <t>Rouge
HP</t>
  </si>
  <si>
    <t>Consommation continue (W)</t>
  </si>
  <si>
    <t>Consommation continue (kWh)</t>
  </si>
  <si>
    <t>Consommation continue (kWh) à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</si>
</sst>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\ &quot;€&quot;"/>
    <numFmt numFmtId="165" formatCode="0&quot; heures&quot;"/>
    <numFmt numFmtId="166" formatCode="#,##0.00000\ &quot;€&quot;&quot;HT/ kWh&quot;"/>
    <numFmt numFmtId="167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0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3" borderId="0" xfId="0" applyFont="1" applyFill="1"/>
    <xf numFmtId="0" fontId="1" fillId="0" borderId="0" xfId="0" applyFont="1"/>
    <xf numFmtId="165" fontId="4" fillId="0" borderId="0" xfId="0" applyNumberFormat="1" applyFont="1" applyAlignment="1">
      <alignment horizontal="right"/>
    </xf>
    <xf numFmtId="167" fontId="4" fillId="0" borderId="0" xfId="0" applyNumberFormat="1" applyFont="1"/>
    <xf numFmtId="167" fontId="0" fillId="0" borderId="1" xfId="0" applyNumberFormat="1" applyBorder="1"/>
    <xf numFmtId="10" fontId="0" fillId="0" borderId="1" xfId="0" applyNumberFormat="1" applyBorder="1"/>
    <xf numFmtId="167" fontId="6" fillId="0" borderId="0" xfId="0" applyNumberFormat="1" applyFont="1"/>
    <xf numFmtId="166" fontId="6" fillId="0" borderId="0" xfId="0" applyNumberFormat="1" applyFont="1"/>
    <xf numFmtId="0" fontId="3" fillId="0" borderId="0" xfId="0" applyFont="1" applyAlignment="1">
      <alignment horizontal="center" vertical="center"/>
    </xf>
    <xf numFmtId="0" fontId="8" fillId="0" borderId="0" xfId="1"/>
    <xf numFmtId="0" fontId="7" fillId="0" borderId="0" xfId="0" applyFont="1" applyAlignment="1">
      <alignment horizontal="center" vertical="center" wrapText="1"/>
    </xf>
    <xf numFmtId="2" fontId="0" fillId="0" borderId="0" xfId="0" applyNumberFormat="1"/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2" fontId="0" fillId="6" borderId="2" xfId="0" applyNumberFormat="1" applyFill="1" applyBorder="1"/>
    <xf numFmtId="0" fontId="0" fillId="6" borderId="2" xfId="0" applyFill="1" applyBorder="1"/>
    <xf numFmtId="2" fontId="0" fillId="0" borderId="2" xfId="0" applyNumberFormat="1" applyBorder="1"/>
    <xf numFmtId="0" fontId="9" fillId="0" borderId="2" xfId="0" applyFont="1" applyBorder="1" applyAlignment="1">
      <alignment horizontal="right" indent="1"/>
    </xf>
    <xf numFmtId="0" fontId="9" fillId="6" borderId="2" xfId="0" applyFont="1" applyFill="1" applyBorder="1" applyAlignment="1">
      <alignment horizontal="right" indent="1"/>
    </xf>
    <xf numFmtId="0" fontId="0" fillId="0" borderId="0" xfId="0" applyAlignment="1">
      <alignment horizontal="right" indent="1"/>
    </xf>
    <xf numFmtId="0" fontId="5" fillId="0" borderId="0" xfId="0" applyFont="1" applyAlignment="1">
      <alignment horizontal="right" indent="1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0" fillId="0" borderId="0" xfId="0"/>
    <xf numFmtId="0" fontId="7" fillId="0" borderId="2" xfId="0" applyFont="1" applyBorder="1" applyAlignment="1">
      <alignment horizontal="center" vertical="center"/>
    </xf>
    <xf numFmtId="0" fontId="0" fillId="0" borderId="2" xfId="0" applyBorder="1"/>
    <xf numFmtId="0" fontId="10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culier.edf.fr/content/dam/2-Actifs/Documents/Offres/Grille_prix_Tarif_Ble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3390C-6658-4CD7-B01E-0195D73CE296}">
  <dimension ref="B2:M34"/>
  <sheetViews>
    <sheetView tabSelected="1" workbookViewId="0">
      <selection activeCell="B37" sqref="B37"/>
    </sheetView>
  </sheetViews>
  <sheetFormatPr baseColWidth="10" defaultRowHeight="15" x14ac:dyDescent="0.25"/>
  <cols>
    <col min="2" max="2" width="51.85546875" bestFit="1" customWidth="1"/>
    <col min="3" max="3" width="20.140625" bestFit="1" customWidth="1"/>
    <col min="4" max="4" width="9.28515625" bestFit="1" customWidth="1"/>
    <col min="5" max="5" width="14.42578125" bestFit="1" customWidth="1"/>
    <col min="6" max="6" width="3" customWidth="1"/>
    <col min="7" max="7" width="16.7109375" bestFit="1" customWidth="1"/>
    <col min="8" max="8" width="9.28515625" bestFit="1" customWidth="1"/>
    <col min="9" max="9" width="14.42578125" bestFit="1" customWidth="1"/>
    <col min="10" max="10" width="2.7109375" customWidth="1"/>
    <col min="11" max="11" width="16.7109375" bestFit="1" customWidth="1"/>
    <col min="12" max="12" width="9.28515625" bestFit="1" customWidth="1"/>
    <col min="13" max="13" width="14.42578125" bestFit="1" customWidth="1"/>
  </cols>
  <sheetData>
    <row r="2" spans="2:13" x14ac:dyDescent="0.25">
      <c r="B2" s="7" t="s">
        <v>4</v>
      </c>
    </row>
    <row r="3" spans="2:13" x14ac:dyDescent="0.25">
      <c r="B3" t="s">
        <v>30</v>
      </c>
      <c r="C3" s="26">
        <v>9</v>
      </c>
    </row>
    <row r="4" spans="2:13" x14ac:dyDescent="0.25">
      <c r="B4" t="s">
        <v>43</v>
      </c>
      <c r="C4" s="27">
        <v>3600</v>
      </c>
    </row>
    <row r="5" spans="2:13" x14ac:dyDescent="0.25">
      <c r="B5" t="s">
        <v>44</v>
      </c>
      <c r="C5" s="26">
        <f>C4/1000</f>
        <v>3.6</v>
      </c>
    </row>
    <row r="6" spans="2:13" x14ac:dyDescent="0.25">
      <c r="B6" t="s">
        <v>45</v>
      </c>
      <c r="C6" s="26">
        <f>C5*24*365</f>
        <v>31536.000000000004</v>
      </c>
    </row>
    <row r="8" spans="2:13" ht="21" x14ac:dyDescent="0.25">
      <c r="B8" s="7" t="s">
        <v>6</v>
      </c>
      <c r="C8" s="28" t="s">
        <v>18</v>
      </c>
      <c r="D8" s="29"/>
      <c r="E8" s="29"/>
      <c r="G8" s="30" t="s">
        <v>11</v>
      </c>
      <c r="H8" s="31"/>
      <c r="I8" s="31"/>
      <c r="K8" s="32" t="s">
        <v>19</v>
      </c>
      <c r="L8" s="33"/>
      <c r="M8" s="33"/>
    </row>
    <row r="9" spans="2:13" x14ac:dyDescent="0.25">
      <c r="B9" s="8"/>
      <c r="C9" s="2" t="s">
        <v>8</v>
      </c>
      <c r="D9" s="2" t="s">
        <v>10</v>
      </c>
      <c r="E9" s="2" t="s">
        <v>9</v>
      </c>
      <c r="G9" s="2" t="s">
        <v>8</v>
      </c>
      <c r="H9" s="2" t="s">
        <v>10</v>
      </c>
      <c r="I9" s="2" t="s">
        <v>9</v>
      </c>
      <c r="K9" s="2" t="s">
        <v>8</v>
      </c>
      <c r="L9" s="2" t="s">
        <v>10</v>
      </c>
      <c r="M9" s="2" t="s">
        <v>9</v>
      </c>
    </row>
    <row r="10" spans="2:13" x14ac:dyDescent="0.25">
      <c r="B10" t="s">
        <v>7</v>
      </c>
      <c r="C10" s="13">
        <v>156.30000000000001</v>
      </c>
      <c r="D10" s="4">
        <v>5.5E-2</v>
      </c>
      <c r="E10" s="6">
        <f>C10+C10*D10</f>
        <v>164.8965</v>
      </c>
      <c r="F10" s="1"/>
      <c r="G10" s="13">
        <v>165.5</v>
      </c>
      <c r="H10" s="4">
        <v>5.5E-2</v>
      </c>
      <c r="I10" s="6">
        <f>G10+G10*H10</f>
        <v>174.60249999999999</v>
      </c>
      <c r="K10" s="13">
        <v>181.9905</v>
      </c>
      <c r="L10" s="4">
        <v>5.5E-2</v>
      </c>
      <c r="M10" s="6">
        <f>K10+K10*L10</f>
        <v>191.9999775</v>
      </c>
    </row>
    <row r="11" spans="2:13" x14ac:dyDescent="0.25">
      <c r="B11" t="s">
        <v>0</v>
      </c>
      <c r="C11" s="14">
        <v>0.18970000000000001</v>
      </c>
      <c r="D11" s="4">
        <v>0.2</v>
      </c>
      <c r="E11" s="1">
        <f t="shared" ref="E11:E18" si="0">C11+C11*D11</f>
        <v>0.22764000000000001</v>
      </c>
      <c r="F11" s="3"/>
      <c r="G11" s="14">
        <v>0.15232999999999999</v>
      </c>
      <c r="H11" s="4">
        <v>0.2</v>
      </c>
      <c r="I11" s="1">
        <f t="shared" ref="I11:I18" si="1">G11+G11*H11</f>
        <v>0.18279599999999999</v>
      </c>
      <c r="K11" s="14">
        <v>8.7999999999999995E-2</v>
      </c>
      <c r="L11" s="4">
        <v>0.2</v>
      </c>
      <c r="M11" s="1">
        <f t="shared" ref="M11:M18" si="2">K11+K11*L11</f>
        <v>0.1056</v>
      </c>
    </row>
    <row r="12" spans="2:13" x14ac:dyDescent="0.25">
      <c r="B12" t="s">
        <v>1</v>
      </c>
      <c r="C12" s="14">
        <v>0.18970000000000001</v>
      </c>
      <c r="D12" s="4">
        <v>0.2</v>
      </c>
      <c r="E12" s="1">
        <f t="shared" si="0"/>
        <v>0.22764000000000001</v>
      </c>
      <c r="F12" s="3"/>
      <c r="G12" s="14">
        <v>0.20499999999999999</v>
      </c>
      <c r="H12" s="4">
        <v>0.2</v>
      </c>
      <c r="I12" s="1">
        <f t="shared" si="1"/>
        <v>0.246</v>
      </c>
      <c r="K12" s="14">
        <v>0.11408333</v>
      </c>
      <c r="L12" s="4">
        <v>0.2</v>
      </c>
      <c r="M12" s="1">
        <f t="shared" si="2"/>
        <v>0.136899996</v>
      </c>
    </row>
    <row r="13" spans="2:13" x14ac:dyDescent="0.25">
      <c r="B13" t="s">
        <v>20</v>
      </c>
      <c r="C13" s="14"/>
      <c r="D13" s="4"/>
      <c r="E13" s="1"/>
      <c r="F13" s="3"/>
      <c r="G13" s="14"/>
      <c r="H13" s="4"/>
      <c r="I13" s="1"/>
      <c r="K13" s="14">
        <v>0.1038333</v>
      </c>
      <c r="L13" s="4">
        <v>0.2</v>
      </c>
      <c r="M13" s="1">
        <f t="shared" ref="M13:M16" si="3">K13+K13*L13</f>
        <v>0.12459996000000001</v>
      </c>
    </row>
    <row r="14" spans="2:13" x14ac:dyDescent="0.25">
      <c r="B14" t="s">
        <v>21</v>
      </c>
      <c r="C14" s="14"/>
      <c r="D14" s="4"/>
      <c r="E14" s="1"/>
      <c r="F14" s="3"/>
      <c r="G14" s="14"/>
      <c r="H14" s="4"/>
      <c r="I14" s="1"/>
      <c r="K14" s="14">
        <v>0.13783329999999999</v>
      </c>
      <c r="L14" s="4">
        <v>0.2</v>
      </c>
      <c r="M14" s="1">
        <f t="shared" si="3"/>
        <v>0.16539995999999998</v>
      </c>
    </row>
    <row r="15" spans="2:13" x14ac:dyDescent="0.25">
      <c r="B15" t="s">
        <v>22</v>
      </c>
      <c r="C15" s="14"/>
      <c r="D15" s="4"/>
      <c r="E15" s="1"/>
      <c r="F15" s="3"/>
      <c r="G15" s="14"/>
      <c r="H15" s="4"/>
      <c r="I15" s="1"/>
      <c r="K15" s="14">
        <v>0.110666</v>
      </c>
      <c r="L15" s="4">
        <v>0.2</v>
      </c>
      <c r="M15" s="1">
        <f t="shared" si="3"/>
        <v>0.13279920000000001</v>
      </c>
    </row>
    <row r="16" spans="2:13" x14ac:dyDescent="0.25">
      <c r="B16" t="s">
        <v>23</v>
      </c>
      <c r="C16" s="14"/>
      <c r="D16" s="4"/>
      <c r="E16" s="1"/>
      <c r="F16" s="3"/>
      <c r="G16" s="14"/>
      <c r="H16" s="4"/>
      <c r="I16" s="1"/>
      <c r="K16" s="14">
        <v>0.61033000000000004</v>
      </c>
      <c r="L16" s="4">
        <v>0.2</v>
      </c>
      <c r="M16" s="1">
        <f t="shared" si="3"/>
        <v>0.73239600000000005</v>
      </c>
    </row>
    <row r="17" spans="2:13" x14ac:dyDescent="0.25">
      <c r="B17" t="s">
        <v>2</v>
      </c>
      <c r="C17" s="14">
        <v>2.0300000000000001E-3</v>
      </c>
      <c r="D17" s="4">
        <v>0.2</v>
      </c>
      <c r="E17" s="1">
        <f t="shared" si="0"/>
        <v>2.4360000000000002E-3</v>
      </c>
      <c r="G17" s="14">
        <v>2.0300000000000001E-3</v>
      </c>
      <c r="H17" s="4">
        <v>0.2</v>
      </c>
      <c r="I17" s="1">
        <f t="shared" si="1"/>
        <v>2.4360000000000002E-3</v>
      </c>
      <c r="K17" s="14">
        <v>2.0300000000000001E-3</v>
      </c>
      <c r="L17" s="4">
        <v>0.2</v>
      </c>
      <c r="M17" s="1">
        <f t="shared" si="2"/>
        <v>2.4360000000000002E-3</v>
      </c>
    </row>
    <row r="18" spans="2:13" x14ac:dyDescent="0.25">
      <c r="B18" t="s">
        <v>3</v>
      </c>
      <c r="C18" s="14">
        <v>0</v>
      </c>
      <c r="D18" s="4">
        <v>5.5E-2</v>
      </c>
      <c r="E18" s="1">
        <f t="shared" si="0"/>
        <v>0</v>
      </c>
      <c r="G18" s="14">
        <v>0</v>
      </c>
      <c r="H18" s="4">
        <v>5.5E-2</v>
      </c>
      <c r="I18" s="1">
        <f t="shared" si="1"/>
        <v>0</v>
      </c>
      <c r="K18" s="14">
        <v>0</v>
      </c>
      <c r="L18" s="4">
        <v>5.5E-2</v>
      </c>
      <c r="M18" s="1">
        <f t="shared" si="2"/>
        <v>0</v>
      </c>
    </row>
    <row r="20" spans="2:13" x14ac:dyDescent="0.25">
      <c r="B20" s="7" t="s">
        <v>14</v>
      </c>
      <c r="C20" s="2" t="s">
        <v>8</v>
      </c>
      <c r="D20" s="2" t="s">
        <v>10</v>
      </c>
      <c r="E20" s="2" t="s">
        <v>9</v>
      </c>
      <c r="G20" s="2" t="s">
        <v>8</v>
      </c>
      <c r="H20" s="2" t="s">
        <v>10</v>
      </c>
      <c r="I20" s="2" t="s">
        <v>9</v>
      </c>
      <c r="K20" s="2" t="s">
        <v>8</v>
      </c>
      <c r="L20" s="2" t="s">
        <v>10</v>
      </c>
      <c r="M20" s="2" t="s">
        <v>9</v>
      </c>
    </row>
    <row r="21" spans="2:13" x14ac:dyDescent="0.25">
      <c r="B21" t="s">
        <v>12</v>
      </c>
      <c r="C21" s="6">
        <f>PuissanceConsommee * C11 * 8</f>
        <v>5.4633600000000007</v>
      </c>
      <c r="D21" s="4">
        <v>0.2</v>
      </c>
      <c r="E21" s="6">
        <f t="shared" ref="E21:E27" si="4">C21+C21*D21</f>
        <v>6.556032000000001</v>
      </c>
      <c r="F21" s="1"/>
      <c r="G21" s="6">
        <f>PuissanceConsommee * G11 * 8</f>
        <v>4.3871039999999999</v>
      </c>
      <c r="H21" s="4">
        <v>0.2</v>
      </c>
      <c r="I21" s="6">
        <f t="shared" ref="I21:I27" si="5">G21+G21*H21</f>
        <v>5.2645248000000002</v>
      </c>
      <c r="K21" s="6">
        <f>PuissanceConsommee * K11 * 8</f>
        <v>2.5343999999999998</v>
      </c>
      <c r="L21" s="4">
        <v>0.2</v>
      </c>
      <c r="M21" s="6">
        <f t="shared" ref="M21:M27" si="6">K21+K21*L21</f>
        <v>3.0412799999999995</v>
      </c>
    </row>
    <row r="22" spans="2:13" x14ac:dyDescent="0.25">
      <c r="B22" t="s">
        <v>13</v>
      </c>
      <c r="C22" s="6">
        <f>PuissanceConsommee * C12 * 16</f>
        <v>10.926720000000001</v>
      </c>
      <c r="D22" s="4">
        <v>0.2</v>
      </c>
      <c r="E22" s="6">
        <f t="shared" si="4"/>
        <v>13.112064000000002</v>
      </c>
      <c r="F22" s="1"/>
      <c r="G22" s="6">
        <f>PuissanceConsommee * G12 * 16</f>
        <v>11.808</v>
      </c>
      <c r="H22" s="4">
        <v>0.2</v>
      </c>
      <c r="I22" s="6">
        <f t="shared" si="5"/>
        <v>14.169599999999999</v>
      </c>
      <c r="K22" s="6">
        <f>PuissanceConsommee * K12 * 16</f>
        <v>6.5711998080000003</v>
      </c>
      <c r="L22" s="4">
        <v>0.2</v>
      </c>
      <c r="M22" s="6">
        <f t="shared" si="6"/>
        <v>7.8854397696000005</v>
      </c>
    </row>
    <row r="23" spans="2:13" x14ac:dyDescent="0.25">
      <c r="B23" t="s">
        <v>24</v>
      </c>
      <c r="C23" s="6"/>
      <c r="D23" s="4"/>
      <c r="E23" s="6"/>
      <c r="F23" s="1"/>
      <c r="G23" s="6"/>
      <c r="H23" s="4"/>
      <c r="I23" s="6"/>
      <c r="K23" s="6">
        <f>PuissanceConsommee * K13 * 8</f>
        <v>2.9903990400000002</v>
      </c>
      <c r="L23" s="4">
        <v>0.2</v>
      </c>
      <c r="M23" s="6">
        <f t="shared" ref="M23:M24" si="7">K23+K23*L23</f>
        <v>3.5884788480000003</v>
      </c>
    </row>
    <row r="24" spans="2:13" x14ac:dyDescent="0.25">
      <c r="B24" t="s">
        <v>25</v>
      </c>
      <c r="C24" s="6"/>
      <c r="D24" s="4"/>
      <c r="E24" s="6"/>
      <c r="F24" s="1"/>
      <c r="G24" s="6"/>
      <c r="H24" s="4"/>
      <c r="I24" s="6"/>
      <c r="K24" s="6">
        <f>PuissanceConsommee * K14 * 16</f>
        <v>7.9391980799999997</v>
      </c>
      <c r="L24" s="4">
        <v>0.2</v>
      </c>
      <c r="M24" s="6">
        <f t="shared" si="7"/>
        <v>9.5270376960000007</v>
      </c>
    </row>
    <row r="25" spans="2:13" x14ac:dyDescent="0.25">
      <c r="B25" t="s">
        <v>26</v>
      </c>
      <c r="C25" s="6"/>
      <c r="D25" s="4"/>
      <c r="E25" s="6"/>
      <c r="F25" s="1"/>
      <c r="G25" s="6"/>
      <c r="H25" s="4"/>
      <c r="I25" s="6"/>
      <c r="K25" s="6">
        <f>PuissanceConsommee * K15 * 8</f>
        <v>3.1871808000000001</v>
      </c>
      <c r="L25" s="4">
        <v>0.2</v>
      </c>
      <c r="M25" s="6">
        <f t="shared" ref="M25:M26" si="8">K25+K25*L25</f>
        <v>3.8246169600000002</v>
      </c>
    </row>
    <row r="26" spans="2:13" x14ac:dyDescent="0.25">
      <c r="B26" t="s">
        <v>27</v>
      </c>
      <c r="C26" s="6"/>
      <c r="D26" s="4"/>
      <c r="E26" s="6"/>
      <c r="F26" s="1"/>
      <c r="G26" s="6"/>
      <c r="H26" s="4"/>
      <c r="I26" s="6"/>
      <c r="K26" s="6">
        <f>PuissanceConsommee * K16 * 16</f>
        <v>35.155008000000002</v>
      </c>
      <c r="L26" s="4">
        <v>0.2</v>
      </c>
      <c r="M26" s="6">
        <f t="shared" si="8"/>
        <v>42.186009600000006</v>
      </c>
    </row>
    <row r="27" spans="2:13" x14ac:dyDescent="0.25">
      <c r="B27" t="s">
        <v>2</v>
      </c>
      <c r="C27" s="6">
        <f>PuissanceConsommee*C17*24</f>
        <v>0.17539199999999999</v>
      </c>
      <c r="D27" s="4">
        <v>5.5E-2</v>
      </c>
      <c r="E27" s="6">
        <f t="shared" si="4"/>
        <v>0.18503855999999999</v>
      </c>
      <c r="F27" s="1"/>
      <c r="G27" s="6">
        <f>PuissanceConsommee*G17*24</f>
        <v>0.17539199999999999</v>
      </c>
      <c r="H27" s="4">
        <v>5.5E-2</v>
      </c>
      <c r="I27" s="6">
        <f t="shared" si="5"/>
        <v>0.18503855999999999</v>
      </c>
      <c r="K27" s="6">
        <f>PuissanceConsommee*K17*24</f>
        <v>0.17539199999999999</v>
      </c>
      <c r="L27" s="4">
        <v>5.5E-2</v>
      </c>
      <c r="M27" s="6">
        <f t="shared" si="6"/>
        <v>0.18503855999999999</v>
      </c>
    </row>
    <row r="29" spans="2:13" x14ac:dyDescent="0.25">
      <c r="B29" s="7" t="s">
        <v>16</v>
      </c>
    </row>
    <row r="30" spans="2:13" x14ac:dyDescent="0.25">
      <c r="B30" t="s">
        <v>7</v>
      </c>
      <c r="C30" s="6">
        <f>C10</f>
        <v>156.30000000000001</v>
      </c>
      <c r="D30" s="4">
        <f>D10</f>
        <v>5.5E-2</v>
      </c>
      <c r="E30" s="6">
        <f>C30+(C30*D30)</f>
        <v>164.8965</v>
      </c>
      <c r="F30" s="3"/>
      <c r="G30" s="6">
        <f>G10</f>
        <v>165.5</v>
      </c>
      <c r="H30" s="4">
        <f>H10</f>
        <v>5.5E-2</v>
      </c>
      <c r="I30" s="6">
        <f>G30+(G30*H30)</f>
        <v>174.60249999999999</v>
      </c>
      <c r="K30" s="6">
        <f>K10</f>
        <v>181.9905</v>
      </c>
      <c r="L30" s="4">
        <f>L10</f>
        <v>5.5E-2</v>
      </c>
      <c r="M30" s="6">
        <f>K30+(K30*L30)</f>
        <v>191.9999775</v>
      </c>
    </row>
    <row r="31" spans="2:13" x14ac:dyDescent="0.25">
      <c r="B31" t="s">
        <v>2</v>
      </c>
      <c r="C31" s="6">
        <f>PuissanceConsommee*24*365*C17</f>
        <v>64.018080000000012</v>
      </c>
      <c r="D31" s="4">
        <f>D17</f>
        <v>0.2</v>
      </c>
      <c r="E31" s="6">
        <f>C31+(C31*D31)</f>
        <v>76.821696000000017</v>
      </c>
      <c r="F31" s="3"/>
      <c r="G31" s="6">
        <f>PuissanceConsommee*24*365*G17</f>
        <v>64.018080000000012</v>
      </c>
      <c r="H31" s="4">
        <f>H17</f>
        <v>0.2</v>
      </c>
      <c r="I31" s="6">
        <f>G31+(G31*H31)</f>
        <v>76.821696000000017</v>
      </c>
      <c r="K31" s="6">
        <f>PuissanceConsommee*24*365*K17</f>
        <v>64.018080000000012</v>
      </c>
      <c r="L31" s="4">
        <f>L17</f>
        <v>0.2</v>
      </c>
      <c r="M31" s="6">
        <f>K31+(K31*L31)</f>
        <v>76.821696000000017</v>
      </c>
    </row>
    <row r="32" spans="2:13" ht="15.75" thickBot="1" x14ac:dyDescent="0.3">
      <c r="B32" t="s">
        <v>15</v>
      </c>
      <c r="C32" s="11">
        <f>(C21+C22)*365</f>
        <v>5982.3792000000003</v>
      </c>
      <c r="D32" s="12">
        <f>D11</f>
        <v>0.2</v>
      </c>
      <c r="E32" s="11">
        <f>C32+(C32*D32)</f>
        <v>7178.8550400000004</v>
      </c>
      <c r="F32" s="3"/>
      <c r="G32" s="11">
        <f>(G21+G22)*365</f>
        <v>5911.2129599999998</v>
      </c>
      <c r="H32" s="12">
        <f>H11</f>
        <v>0.2</v>
      </c>
      <c r="I32" s="11">
        <f>G32+(G32*H32)</f>
        <v>7093.4555519999994</v>
      </c>
      <c r="K32" s="11">
        <f>((K21+K22)*301) + ((K23+K24)*43) + ((K25+K26)*22)</f>
        <v>4054.2863719679999</v>
      </c>
      <c r="L32" s="12">
        <f>L11</f>
        <v>0.2</v>
      </c>
      <c r="M32" s="11">
        <f>K32+(K32*L32)</f>
        <v>4865.1436463616001</v>
      </c>
    </row>
    <row r="33" spans="3:13" ht="21" x14ac:dyDescent="0.35">
      <c r="C33" s="5"/>
      <c r="D33" s="9" t="s">
        <v>17</v>
      </c>
      <c r="E33" s="10">
        <f>E30+E31+E32</f>
        <v>7420.5732360000002</v>
      </c>
      <c r="F33" s="3"/>
      <c r="G33" s="5"/>
      <c r="H33" s="9" t="s">
        <v>17</v>
      </c>
      <c r="I33" s="10">
        <f>I30+I31+I32</f>
        <v>7344.8797479999994</v>
      </c>
      <c r="K33" s="5"/>
      <c r="L33" s="9" t="s">
        <v>17</v>
      </c>
      <c r="M33" s="10">
        <f>M30+M31+M32</f>
        <v>5133.9653198615997</v>
      </c>
    </row>
    <row r="34" spans="3:13" x14ac:dyDescent="0.25">
      <c r="D34" s="2" t="s">
        <v>5</v>
      </c>
      <c r="E34" s="6">
        <f>E33/12</f>
        <v>618.38110300000005</v>
      </c>
      <c r="H34" s="2" t="s">
        <v>5</v>
      </c>
      <c r="I34" s="6">
        <f>I33/12</f>
        <v>612.07331233333332</v>
      </c>
      <c r="L34" s="2" t="s">
        <v>5</v>
      </c>
      <c r="M34" s="6">
        <f>M33/12</f>
        <v>427.83044332179998</v>
      </c>
    </row>
  </sheetData>
  <mergeCells count="3">
    <mergeCell ref="C8:E8"/>
    <mergeCell ref="G8:I8"/>
    <mergeCell ref="K8:M8"/>
  </mergeCells>
  <pageMargins left="0.7" right="0.7" top="0.75" bottom="0.75" header="0.3" footer="0.3"/>
  <pageSetup paperSize="9" orientation="portrait" r:id="rId1"/>
  <ignoredErrors>
    <ignoredError sqref="K22:K2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EABA-D24C-4981-9240-77FEABB0C529}">
  <dimension ref="B2:P15"/>
  <sheetViews>
    <sheetView workbookViewId="0">
      <selection activeCell="F22" sqref="F22"/>
    </sheetView>
  </sheetViews>
  <sheetFormatPr baseColWidth="10" defaultRowHeight="15" x14ac:dyDescent="0.25"/>
  <cols>
    <col min="1" max="1" width="3" customWidth="1"/>
    <col min="2" max="2" width="12.7109375" customWidth="1"/>
    <col min="5" max="5" width="2.85546875" customWidth="1"/>
    <col min="9" max="9" width="2.85546875" customWidth="1"/>
  </cols>
  <sheetData>
    <row r="2" spans="2:16" x14ac:dyDescent="0.25">
      <c r="B2" s="2" t="s">
        <v>28</v>
      </c>
      <c r="C2" s="16" t="s">
        <v>29</v>
      </c>
    </row>
    <row r="4" spans="2:16" ht="21" x14ac:dyDescent="0.25">
      <c r="C4" s="40" t="s">
        <v>31</v>
      </c>
      <c r="D4" s="41"/>
      <c r="E4" s="15"/>
      <c r="F4" s="42" t="s">
        <v>34</v>
      </c>
      <c r="G4" s="43"/>
      <c r="H4" s="43"/>
      <c r="J4" s="35" t="s">
        <v>34</v>
      </c>
      <c r="K4" s="36"/>
      <c r="L4" s="36"/>
      <c r="M4" s="37"/>
      <c r="N4" s="37"/>
      <c r="O4" s="37"/>
      <c r="P4" s="37"/>
    </row>
    <row r="5" spans="2:16" ht="15" customHeight="1" x14ac:dyDescent="0.25">
      <c r="B5" s="34" t="s">
        <v>30</v>
      </c>
      <c r="C5" s="34" t="s">
        <v>32</v>
      </c>
      <c r="D5" s="34" t="s">
        <v>33</v>
      </c>
      <c r="E5" s="17"/>
      <c r="F5" s="34" t="s">
        <v>32</v>
      </c>
      <c r="G5" s="34" t="s">
        <v>33</v>
      </c>
      <c r="H5" s="34"/>
      <c r="J5" s="34" t="s">
        <v>32</v>
      </c>
      <c r="K5" s="38" t="s">
        <v>33</v>
      </c>
      <c r="L5" s="38"/>
      <c r="M5" s="39"/>
      <c r="N5" s="39"/>
      <c r="O5" s="39"/>
      <c r="P5" s="39"/>
    </row>
    <row r="6" spans="2:16" ht="30" x14ac:dyDescent="0.25">
      <c r="B6" s="34"/>
      <c r="C6" s="34"/>
      <c r="D6" s="34"/>
      <c r="E6" s="17"/>
      <c r="F6" s="34"/>
      <c r="G6" s="19" t="s">
        <v>35</v>
      </c>
      <c r="H6" s="19" t="s">
        <v>36</v>
      </c>
      <c r="J6" s="34"/>
      <c r="K6" s="19" t="s">
        <v>38</v>
      </c>
      <c r="L6" s="19" t="s">
        <v>37</v>
      </c>
      <c r="M6" s="20" t="s">
        <v>39</v>
      </c>
      <c r="N6" s="20" t="s">
        <v>40</v>
      </c>
      <c r="O6" s="20" t="s">
        <v>41</v>
      </c>
      <c r="P6" s="20" t="s">
        <v>42</v>
      </c>
    </row>
    <row r="7" spans="2:16" ht="15.75" x14ac:dyDescent="0.25">
      <c r="B7" s="24">
        <v>3</v>
      </c>
      <c r="C7" s="23">
        <v>9.4700000000000006</v>
      </c>
      <c r="D7" s="23">
        <v>22.76</v>
      </c>
      <c r="E7" s="18"/>
      <c r="F7" s="21"/>
      <c r="G7" s="21"/>
      <c r="H7" s="21"/>
      <c r="I7" s="18"/>
      <c r="J7" s="21"/>
      <c r="K7" s="21"/>
      <c r="L7" s="21"/>
      <c r="M7" s="22"/>
      <c r="N7" s="22"/>
      <c r="O7" s="22"/>
      <c r="P7" s="22"/>
    </row>
    <row r="8" spans="2:16" ht="15.75" x14ac:dyDescent="0.25">
      <c r="B8" s="24">
        <v>6</v>
      </c>
      <c r="C8" s="23">
        <v>12.44</v>
      </c>
      <c r="D8" s="23">
        <v>22.76</v>
      </c>
      <c r="E8" s="18"/>
      <c r="F8" s="23">
        <v>12.85</v>
      </c>
      <c r="G8" s="23">
        <v>24.6</v>
      </c>
      <c r="H8" s="23">
        <v>18.28</v>
      </c>
      <c r="I8" s="18"/>
      <c r="J8" s="23">
        <v>12.8</v>
      </c>
      <c r="K8" s="23">
        <v>10.56</v>
      </c>
      <c r="L8" s="23">
        <v>13.69</v>
      </c>
      <c r="M8" s="23">
        <v>12.46</v>
      </c>
      <c r="N8" s="23">
        <v>16.54</v>
      </c>
      <c r="O8" s="23">
        <v>13.28</v>
      </c>
      <c r="P8" s="23">
        <v>73.239999999999995</v>
      </c>
    </row>
    <row r="9" spans="2:16" ht="15.75" x14ac:dyDescent="0.25">
      <c r="B9" s="24">
        <v>9</v>
      </c>
      <c r="C9" s="23">
        <v>15.63</v>
      </c>
      <c r="D9" s="23">
        <v>22.76</v>
      </c>
      <c r="E9" s="18"/>
      <c r="F9" s="23">
        <v>16.55</v>
      </c>
      <c r="G9" s="23">
        <v>24.6</v>
      </c>
      <c r="H9" s="23">
        <v>18.28</v>
      </c>
      <c r="I9" s="18"/>
      <c r="J9" s="23">
        <v>16</v>
      </c>
      <c r="K9" s="23">
        <v>10.56</v>
      </c>
      <c r="L9" s="23">
        <v>13.69</v>
      </c>
      <c r="M9" s="23">
        <v>12.46</v>
      </c>
      <c r="N9" s="23">
        <v>16.54</v>
      </c>
      <c r="O9" s="23">
        <v>13.28</v>
      </c>
      <c r="P9" s="23">
        <v>73.239999999999995</v>
      </c>
    </row>
    <row r="10" spans="2:16" ht="15.75" x14ac:dyDescent="0.25">
      <c r="B10" s="24">
        <v>12</v>
      </c>
      <c r="C10" s="23">
        <v>18.89</v>
      </c>
      <c r="D10" s="23">
        <v>22.76</v>
      </c>
      <c r="E10" s="18"/>
      <c r="F10" s="23">
        <v>19.97</v>
      </c>
      <c r="G10" s="23">
        <v>24.6</v>
      </c>
      <c r="H10" s="23">
        <v>18.28</v>
      </c>
      <c r="I10" s="18"/>
      <c r="J10" s="23">
        <v>19.29</v>
      </c>
      <c r="K10" s="23">
        <v>10.56</v>
      </c>
      <c r="L10" s="23">
        <v>13.69</v>
      </c>
      <c r="M10" s="23">
        <v>12.46</v>
      </c>
      <c r="N10" s="23">
        <v>16.54</v>
      </c>
      <c r="O10" s="23">
        <v>13.28</v>
      </c>
      <c r="P10" s="23">
        <v>73.239999999999995</v>
      </c>
    </row>
    <row r="11" spans="2:16" ht="15.75" x14ac:dyDescent="0.25">
      <c r="B11" s="24">
        <v>15</v>
      </c>
      <c r="C11" s="23">
        <v>21.92</v>
      </c>
      <c r="D11" s="23">
        <v>22.76</v>
      </c>
      <c r="E11" s="18"/>
      <c r="F11" s="23">
        <v>23.24</v>
      </c>
      <c r="G11" s="23">
        <v>24.6</v>
      </c>
      <c r="H11" s="23">
        <v>18.28</v>
      </c>
      <c r="I11" s="18"/>
      <c r="J11" s="23">
        <v>22.3</v>
      </c>
      <c r="K11" s="23">
        <v>10.56</v>
      </c>
      <c r="L11" s="23">
        <v>13.69</v>
      </c>
      <c r="M11" s="23">
        <v>12.46</v>
      </c>
      <c r="N11" s="23">
        <v>16.54</v>
      </c>
      <c r="O11" s="23">
        <v>13.28</v>
      </c>
      <c r="P11" s="23">
        <v>73.239999999999995</v>
      </c>
    </row>
    <row r="12" spans="2:16" ht="15.75" x14ac:dyDescent="0.25">
      <c r="B12" s="25">
        <v>18</v>
      </c>
      <c r="C12" s="21">
        <v>24.92</v>
      </c>
      <c r="D12" s="21">
        <v>22.76</v>
      </c>
      <c r="E12" s="18"/>
      <c r="F12" s="23">
        <v>26.48</v>
      </c>
      <c r="G12" s="23">
        <v>24.6</v>
      </c>
      <c r="H12" s="23">
        <v>18.28</v>
      </c>
      <c r="I12" s="18"/>
      <c r="J12" s="23">
        <v>25.29</v>
      </c>
      <c r="K12" s="23">
        <v>10.56</v>
      </c>
      <c r="L12" s="23">
        <v>13.69</v>
      </c>
      <c r="M12" s="23">
        <v>12.46</v>
      </c>
      <c r="N12" s="23">
        <v>16.54</v>
      </c>
      <c r="O12" s="23">
        <v>13.28</v>
      </c>
      <c r="P12" s="23">
        <v>73.239999999999995</v>
      </c>
    </row>
    <row r="13" spans="2:16" ht="15.75" x14ac:dyDescent="0.25">
      <c r="B13" s="25">
        <v>24</v>
      </c>
      <c r="C13" s="21">
        <v>31.6</v>
      </c>
      <c r="D13" s="21">
        <v>22.76</v>
      </c>
      <c r="E13" s="18"/>
      <c r="F13" s="23">
        <v>33.28</v>
      </c>
      <c r="G13" s="23">
        <v>24.6</v>
      </c>
      <c r="H13" s="23">
        <v>18.28</v>
      </c>
      <c r="I13" s="18"/>
      <c r="J13" s="21"/>
      <c r="K13" s="21"/>
      <c r="L13" s="21"/>
      <c r="M13" s="21"/>
      <c r="N13" s="21"/>
      <c r="O13" s="21"/>
      <c r="P13" s="21"/>
    </row>
    <row r="14" spans="2:16" ht="15.75" x14ac:dyDescent="0.25">
      <c r="B14" s="25">
        <v>30</v>
      </c>
      <c r="C14" s="21">
        <v>37.29</v>
      </c>
      <c r="D14" s="21">
        <v>22.76</v>
      </c>
      <c r="E14" s="18"/>
      <c r="F14" s="23">
        <v>39.46</v>
      </c>
      <c r="G14" s="23">
        <v>24.6</v>
      </c>
      <c r="H14" s="23">
        <v>18.28</v>
      </c>
      <c r="I14" s="18"/>
      <c r="J14" s="23">
        <v>38.130000000000003</v>
      </c>
      <c r="K14" s="23">
        <v>10.56</v>
      </c>
      <c r="L14" s="23">
        <v>13.69</v>
      </c>
      <c r="M14" s="23">
        <v>12.46</v>
      </c>
      <c r="N14" s="23">
        <v>16.54</v>
      </c>
      <c r="O14" s="23">
        <v>13.28</v>
      </c>
      <c r="P14" s="23">
        <v>73.239999999999995</v>
      </c>
    </row>
    <row r="15" spans="2:16" ht="15.75" x14ac:dyDescent="0.25">
      <c r="B15" s="25">
        <v>36</v>
      </c>
      <c r="C15" s="21">
        <v>44.66</v>
      </c>
      <c r="D15" s="21">
        <v>22.76</v>
      </c>
      <c r="E15" s="18"/>
      <c r="F15" s="23">
        <v>44.64</v>
      </c>
      <c r="G15" s="23">
        <v>24.6</v>
      </c>
      <c r="H15" s="23">
        <v>18.28</v>
      </c>
      <c r="I15" s="18"/>
      <c r="J15" s="23">
        <v>44.28</v>
      </c>
      <c r="K15" s="23">
        <v>10.56</v>
      </c>
      <c r="L15" s="23">
        <v>13.69</v>
      </c>
      <c r="M15" s="23">
        <v>12.46</v>
      </c>
      <c r="N15" s="23">
        <v>16.54</v>
      </c>
      <c r="O15" s="23">
        <v>13.28</v>
      </c>
      <c r="P15" s="23">
        <v>73.239999999999995</v>
      </c>
    </row>
  </sheetData>
  <mergeCells count="10">
    <mergeCell ref="B5:B6"/>
    <mergeCell ref="C5:C6"/>
    <mergeCell ref="D5:D6"/>
    <mergeCell ref="F5:F6"/>
    <mergeCell ref="G5:H5"/>
    <mergeCell ref="J5:J6"/>
    <mergeCell ref="J4:P4"/>
    <mergeCell ref="K5:P5"/>
    <mergeCell ref="C4:D4"/>
    <mergeCell ref="F4:H4"/>
  </mergeCells>
  <hyperlinks>
    <hyperlink ref="C2" r:id="rId1" xr:uid="{4C233267-FB9C-4D0A-95AB-CAD06C8D539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214050-0527-4ab7-b970-9b2fc87f2caa" xsi:nil="true"/>
    <lcf76f155ced4ddcb4097134ff3c332f xmlns="18303bc8-0606-4dfc-b981-1a4d52d860a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1898C660C5214BAFD363F2F4D49E4C" ma:contentTypeVersion="17" ma:contentTypeDescription="Crée un document." ma:contentTypeScope="" ma:versionID="c64b112d5dc4ff229a6146d4dc5c4349">
  <xsd:schema xmlns:xsd="http://www.w3.org/2001/XMLSchema" xmlns:xs="http://www.w3.org/2001/XMLSchema" xmlns:p="http://schemas.microsoft.com/office/2006/metadata/properties" xmlns:ns2="c6214050-0527-4ab7-b970-9b2fc87f2caa" xmlns:ns3="18303bc8-0606-4dfc-b981-1a4d52d860aa" targetNamespace="http://schemas.microsoft.com/office/2006/metadata/properties" ma:root="true" ma:fieldsID="db1ec8514e696eae6c258b53c1608fa9" ns2:_="" ns3:_="">
    <xsd:import namespace="c6214050-0527-4ab7-b970-9b2fc87f2caa"/>
    <xsd:import namespace="18303bc8-0606-4dfc-b981-1a4d52d860a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214050-0527-4ab7-b970-9b2fc87f2c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3e6d961-d120-497f-b6fb-5a68b840a649}" ma:internalName="TaxCatchAll" ma:showField="CatchAllData" ma:web="c6214050-0527-4ab7-b970-9b2fc87f2c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03bc8-0606-4dfc-b981-1a4d52d860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f083857e-ea9a-4642-bec5-ab211a2a78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E1D116C-8C4E-46B7-B01C-AAE6B54E353C}">
  <ds:schemaRefs>
    <ds:schemaRef ds:uri="http://schemas.microsoft.com/office/2006/metadata/properties"/>
    <ds:schemaRef ds:uri="http://schemas.microsoft.com/office/infopath/2007/PartnerControls"/>
    <ds:schemaRef ds:uri="c6214050-0527-4ab7-b970-9b2fc87f2caa"/>
    <ds:schemaRef ds:uri="18303bc8-0606-4dfc-b981-1a4d52d860aa"/>
  </ds:schemaRefs>
</ds:datastoreItem>
</file>

<file path=customXml/itemProps2.xml><?xml version="1.0" encoding="utf-8"?>
<ds:datastoreItem xmlns:ds="http://schemas.openxmlformats.org/officeDocument/2006/customXml" ds:itemID="{DBFE10CA-E8BB-45BB-827D-722E6C2BC6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3973DD-5E12-4E6C-80BB-3140361ED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214050-0527-4ab7-b970-9b2fc87f2caa"/>
    <ds:schemaRef ds:uri="18303bc8-0606-4dfc-b981-1a4d52d860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 consommation EDF</vt:lpstr>
      <vt:lpstr>Params</vt:lpstr>
      <vt:lpstr>PuissanceConsommee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Duvernet</dc:creator>
  <cp:lastModifiedBy>Vincent Duvernet</cp:lastModifiedBy>
  <dcterms:created xsi:type="dcterms:W3CDTF">2015-06-05T18:19:34Z</dcterms:created>
  <dcterms:modified xsi:type="dcterms:W3CDTF">2023-11-28T14:06:13Z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0x010100CF1898C660C5214BAFD363F2F4D49E4C</vt:lpwstr>
  </property>
  <property fmtid="{D5CDD505-2E9C-101B-9397-08002B2CF9AE}" pid="3" name="MediaServiceImageTags">
    <vt:lpwstr/>
  </property>
</Properties>
</file>