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IEGEOIS\Desktop\"/>
    </mc:Choice>
  </mc:AlternateContent>
  <xr:revisionPtr revIDLastSave="0" documentId="13_ncr:1_{98FDDAAA-DAE2-4A3C-9EF5-EC0619F7607B}" xr6:coauthVersionLast="41" xr6:coauthVersionMax="41" xr10:uidLastSave="{00000000-0000-0000-0000-000000000000}"/>
  <bookViews>
    <workbookView xWindow="0" yWindow="0" windowWidth="20490" windowHeight="11520" xr2:uid="{00000000-000D-0000-FFFF-FFFF00000000}"/>
  </bookViews>
  <sheets>
    <sheet name="Accueil" sheetId="3" r:id="rId1"/>
    <sheet name="BD" sheetId="2" r:id="rId2"/>
    <sheet name="OPERATION" sheetId="5" r:id="rId3"/>
    <sheet name="BD_" sheetId="1" state="hidden" r:id="rId4"/>
  </sheets>
  <externalReferences>
    <externalReference r:id="rId5"/>
  </externalReferences>
  <definedNames>
    <definedName name="_xlnm._FilterDatabase" localSheetId="1" hidden="1">BD!$A$1:$S$1</definedName>
    <definedName name="Basket">OFFSET([1]ListeCascadeSimple!$E$2,,,COUNTA([1]ListeCascadeSimple!$E$1:$E$65536)-1)</definedName>
    <definedName name="BdProduit3">OFFSET([1]CalculSimple!$A$2,,,COUNTA([1]CalculSimple!$A$1:$A$65536)-1,2)</definedName>
    <definedName name="Blouson">OFFSET([1]ListeCascadeSimple!$H$2,,,COUNTA([1]ListeCascadeSimple!$H$1:$H$65536)-1)</definedName>
    <definedName name="CléTri">OFFSET([1]Tri!$A$1,,,,COUNTA([1]Tri!$A$1:$IV$1)-1)</definedName>
    <definedName name="Client">OFFSET([1]CascadeSansDoublons!$A$2,,,COUNTA([1]CascadeSansDoublons!$A$1:$A$65536)-1)</definedName>
    <definedName name="CodesPostaux">OFFSET([1]CodePostal!$A$2,,,COUNTA([1]CodePostal!$A$1:$A$65536)-1)</definedName>
    <definedName name="cotisation" localSheetId="3">BD_!$H$4:$M$4</definedName>
    <definedName name="CritereTRi">OFFSET([1]Tri!$A$1,,,COUNTA([1]Tri!$A$1:$IV$1)-1)</definedName>
    <definedName name="guide">#REF!</definedName>
    <definedName name="liste">OFFSET([1]ComboBoxBOControles!$E$2,,,COUNTA([1]ComboBoxBOControles!$E$1:$E$65536)-1)</definedName>
    <definedName name="Liste_Reg">#REF!</definedName>
    <definedName name="Liste3">OFFSET([1]ListeTriéeTableau!$B$2,,,COUNTA([1]ListeTriéeTableau!$B$1:$B$65536)-1)</definedName>
    <definedName name="Liste4">OFFSET([1]ListeTriéeSansTableau!$B$2,,,MAX(IF([1]ListeTriéeSansTableau!$B$2:$B$1000&lt;&gt;"",ROW([1]ListeTriéeSansTableau!$B$2:$B$1000),0)))</definedName>
    <definedName name="Liste5">OFFSET([1]ListeTriéeTableauFonction!$B$2,,,COUNTA([1]ListeTriéeTableauFonction!$B$1:$B$65536)-1)</definedName>
    <definedName name="Liste6">OFFSET([1]ChoixSuccessifs!$B$2,,,COUNTA([1]ChoixSuccessifs!$B$1:$B$65536)-1)</definedName>
    <definedName name="ListeCombo">OFFSET([1]ControlesBOControles!$B$2,,,COUNTA([1]ControlesBOControles!$B$1:$B$65536)-1)</definedName>
    <definedName name="ListeCouleur" localSheetId="3">OFFSET(#REF!,1,MATCH(#REF!,ListeProduit,0)-1,COUNTA(OFFSET(#REF!,,MATCH(#REF!,ListeProduit,0)-1)))</definedName>
    <definedName name="ListeServices" localSheetId="3">BD_!#REF!</definedName>
    <definedName name="ListeServices">[1]SaisieFicheSimple!#REF!</definedName>
    <definedName name="ListeVilles">OFFSET([1]Additem!$B$2,,,COUNTA([1]Additem!$B$1:$B$65536)-1)</definedName>
    <definedName name="Maliste2">OFFSET([1]ListeSansDoublonsTriéFiltre!$C$2,,,COUNTA([1]ListeSansDoublonsTriéFiltre!$C$1:$C$65536)-1)</definedName>
    <definedName name="Maliste2col">OFFSET([1]Liste2colonnes!$A$2,,,COUNTA([1]Liste2colonnes!$A$1:$A$65536)-1,2)</definedName>
    <definedName name="Maliste3">OFFSET([1]ListeSansDoublonsTriéFonction!$A$2,,,COUNTA([1]ListeSansDoublonsTriéFonction!$A$1:$A$65536)-1)</definedName>
    <definedName name="maliste4">OFFSET([1]ListeSansDoublonsTriéMatriciel!$F$2,,,COUNTIF([1]ListeSansDoublonsTriéMatriciel!$F$2:$F$9,"&lt;&gt;0"))</definedName>
    <definedName name="MalisteSimple">OFFSET([1]ComboBox!$B$2,,,COUNTA([1]ComboBox!$B$1:$B$65536)-1)</definedName>
    <definedName name="option" localSheetId="3">BD_!$H$3:$M$3</definedName>
    <definedName name="Pantalon">OFFSET([1]ListeCascadeSimple!$F$2,,,COUNTA([1]ListeCascadeSimple!$F$1:$F$65536)-1)</definedName>
    <definedName name="Produits">OFFSET([1]ListeCascadeSimple3!$A$1,,,,COUNTA([1]ListeCascadeSimple3!$A$1:$IV$1))</definedName>
    <definedName name="Tennis">OFFSET([1]ListeCascadeSimple!$G$2,,,COUNTA([1]ListeCascadeSimple!$G$1:$G$65536)-1)</definedName>
    <definedName name="Titres">BD!$A$1:$L$1</definedName>
    <definedName name="TypeReport">OFFSET([1]CascadeSansDoublons!$B$2,,,COUNTA([1]CascadeSansDoublons!$B$1:$B$65536)-1)</definedName>
    <definedName name="Ville" localSheetId="3">BD_!#REF!</definedName>
    <definedName name="Villes">OFFSET([1]CodePostal!$B$2,,,COUNTA([1]CodePostal!$B$1:$B$65536)-1)</definedName>
    <definedName name="_xlnm.Print_Area" localSheetId="0">Accueil!$E$6:$K$23</definedName>
  </definedNames>
  <calcPr calcId="181029"/>
</workbook>
</file>

<file path=xl/calcChain.xml><?xml version="1.0" encoding="utf-8"?>
<calcChain xmlns="http://schemas.openxmlformats.org/spreadsheetml/2006/main">
  <c r="J22" i="3" l="1"/>
  <c r="R2" i="2"/>
  <c r="R3" i="2"/>
  <c r="R4" i="2"/>
  <c r="R5" i="2"/>
  <c r="R6" i="2"/>
  <c r="T12" i="2" s="1"/>
  <c r="R7" i="2"/>
  <c r="R8" i="2"/>
  <c r="T49" i="2" s="1"/>
  <c r="R9" i="2"/>
  <c r="R10" i="2"/>
  <c r="T17" i="2" s="1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2" i="2"/>
  <c r="M4" i="1"/>
  <c r="M5" i="1"/>
  <c r="M6" i="1"/>
  <c r="M3" i="1"/>
  <c r="M2" i="1"/>
  <c r="T8" i="2"/>
  <c r="T16" i="2"/>
  <c r="T24" i="2"/>
  <c r="P24" i="2" s="1"/>
  <c r="T32" i="2"/>
  <c r="T40" i="2"/>
  <c r="T48" i="2"/>
  <c r="T56" i="2"/>
  <c r="T64" i="2"/>
  <c r="T72" i="2"/>
  <c r="T80" i="2"/>
  <c r="T73" i="2"/>
  <c r="S73" i="2" s="1"/>
  <c r="T57" i="2"/>
  <c r="S57" i="2" s="1"/>
  <c r="T41" i="2"/>
  <c r="S41" i="2" s="1"/>
  <c r="T25" i="2"/>
  <c r="T9" i="2"/>
  <c r="S9" i="2" s="1"/>
  <c r="T2" i="2"/>
  <c r="T75" i="2"/>
  <c r="T67" i="2"/>
  <c r="T59" i="2"/>
  <c r="T51" i="2"/>
  <c r="T43" i="2"/>
  <c r="T35" i="2"/>
  <c r="T27" i="2"/>
  <c r="T19" i="2"/>
  <c r="T11" i="2"/>
  <c r="T3" i="2"/>
  <c r="P11" i="2"/>
  <c r="P19" i="2"/>
  <c r="P27" i="2"/>
  <c r="P35" i="2"/>
  <c r="P43" i="2"/>
  <c r="P51" i="2"/>
  <c r="P59" i="2"/>
  <c r="P67" i="2"/>
  <c r="P75" i="2"/>
  <c r="P2" i="2"/>
  <c r="P9" i="2"/>
  <c r="P25" i="2"/>
  <c r="P41" i="2"/>
  <c r="P57" i="2"/>
  <c r="P73" i="2"/>
  <c r="P80" i="2"/>
  <c r="P72" i="2"/>
  <c r="P64" i="2"/>
  <c r="P56" i="2"/>
  <c r="P48" i="2"/>
  <c r="P40" i="2"/>
  <c r="P32" i="2"/>
  <c r="P16" i="2"/>
  <c r="P8" i="2"/>
  <c r="S17" i="2" l="1"/>
  <c r="P17" i="2"/>
  <c r="S49" i="2"/>
  <c r="P49" i="2"/>
  <c r="S12" i="2"/>
  <c r="P12" i="2"/>
  <c r="S8" i="2"/>
  <c r="T83" i="2"/>
  <c r="T6" i="2"/>
  <c r="T10" i="2"/>
  <c r="T14" i="2"/>
  <c r="T18" i="2"/>
  <c r="T22" i="2"/>
  <c r="T26" i="2"/>
  <c r="T30" i="2"/>
  <c r="T34" i="2"/>
  <c r="T38" i="2"/>
  <c r="T42" i="2"/>
  <c r="T46" i="2"/>
  <c r="T50" i="2"/>
  <c r="T54" i="2"/>
  <c r="T58" i="2"/>
  <c r="T62" i="2"/>
  <c r="T66" i="2"/>
  <c r="T70" i="2"/>
  <c r="T74" i="2"/>
  <c r="T78" i="2"/>
  <c r="T82" i="2"/>
  <c r="T77" i="2"/>
  <c r="T69" i="2"/>
  <c r="T61" i="2"/>
  <c r="T53" i="2"/>
  <c r="T45" i="2"/>
  <c r="T37" i="2"/>
  <c r="T29" i="2"/>
  <c r="T21" i="2"/>
  <c r="T13" i="2"/>
  <c r="T5" i="2"/>
  <c r="T79" i="2"/>
  <c r="T71" i="2"/>
  <c r="T63" i="2"/>
  <c r="T55" i="2"/>
  <c r="T47" i="2"/>
  <c r="T39" i="2"/>
  <c r="T31" i="2"/>
  <c r="T23" i="2"/>
  <c r="T15" i="2"/>
  <c r="T7" i="2"/>
  <c r="S11" i="2"/>
  <c r="S27" i="2"/>
  <c r="S43" i="2"/>
  <c r="S59" i="2"/>
  <c r="S80" i="2"/>
  <c r="S72" i="2"/>
  <c r="S64" i="2"/>
  <c r="S56" i="2"/>
  <c r="S48" i="2"/>
  <c r="S40" i="2"/>
  <c r="S32" i="2"/>
  <c r="P3" i="2"/>
  <c r="S3" i="2"/>
  <c r="S19" i="2"/>
  <c r="S35" i="2"/>
  <c r="S51" i="2"/>
  <c r="S67" i="2"/>
  <c r="T33" i="2"/>
  <c r="T65" i="2"/>
  <c r="T81" i="2"/>
  <c r="T76" i="2"/>
  <c r="T68" i="2"/>
  <c r="T60" i="2"/>
  <c r="T52" i="2"/>
  <c r="T44" i="2"/>
  <c r="T36" i="2"/>
  <c r="T28" i="2"/>
  <c r="T20" i="2"/>
  <c r="T4" i="2"/>
  <c r="S20" i="2" l="1"/>
  <c r="P20" i="2"/>
  <c r="S36" i="2"/>
  <c r="P36" i="2"/>
  <c r="S52" i="2"/>
  <c r="P52" i="2"/>
  <c r="S68" i="2"/>
  <c r="P68" i="2"/>
  <c r="S81" i="2"/>
  <c r="P81" i="2"/>
  <c r="S33" i="2"/>
  <c r="P33" i="2"/>
  <c r="S75" i="2"/>
  <c r="S15" i="2"/>
  <c r="P15" i="2"/>
  <c r="P31" i="2"/>
  <c r="S31" i="2"/>
  <c r="P47" i="2"/>
  <c r="S47" i="2"/>
  <c r="P63" i="2"/>
  <c r="S63" i="2"/>
  <c r="P79" i="2"/>
  <c r="S79" i="2"/>
  <c r="P13" i="2"/>
  <c r="S13" i="2"/>
  <c r="P29" i="2"/>
  <c r="S29" i="2"/>
  <c r="P45" i="2"/>
  <c r="S45" i="2"/>
  <c r="P61" i="2"/>
  <c r="S61" i="2"/>
  <c r="P77" i="2"/>
  <c r="S77" i="2"/>
  <c r="P78" i="2"/>
  <c r="S78" i="2"/>
  <c r="S70" i="2"/>
  <c r="P70" i="2"/>
  <c r="P62" i="2"/>
  <c r="S62" i="2"/>
  <c r="S54" i="2"/>
  <c r="P54" i="2"/>
  <c r="P46" i="2"/>
  <c r="S46" i="2"/>
  <c r="P38" i="2"/>
  <c r="S38" i="2"/>
  <c r="S30" i="2"/>
  <c r="P30" i="2"/>
  <c r="S22" i="2"/>
  <c r="P22" i="2"/>
  <c r="P14" i="2"/>
  <c r="S14" i="2"/>
  <c r="P6" i="2"/>
  <c r="S6" i="2"/>
  <c r="S4" i="2"/>
  <c r="P4" i="2"/>
  <c r="S28" i="2"/>
  <c r="P28" i="2"/>
  <c r="S44" i="2"/>
  <c r="P44" i="2"/>
  <c r="S60" i="2"/>
  <c r="P60" i="2"/>
  <c r="S76" i="2"/>
  <c r="P76" i="2"/>
  <c r="S65" i="2"/>
  <c r="P65" i="2"/>
  <c r="S2" i="2"/>
  <c r="S25" i="2"/>
  <c r="S7" i="2"/>
  <c r="P7" i="2"/>
  <c r="S23" i="2"/>
  <c r="S24" i="2"/>
  <c r="P23" i="2"/>
  <c r="P39" i="2"/>
  <c r="S39" i="2"/>
  <c r="P55" i="2"/>
  <c r="S55" i="2"/>
  <c r="P71" i="2"/>
  <c r="S71" i="2"/>
  <c r="P5" i="2"/>
  <c r="S5" i="2"/>
  <c r="P21" i="2"/>
  <c r="S21" i="2"/>
  <c r="P37" i="2"/>
  <c r="S37" i="2"/>
  <c r="P53" i="2"/>
  <c r="S53" i="2"/>
  <c r="P69" i="2"/>
  <c r="S69" i="2"/>
  <c r="S82" i="2"/>
  <c r="P82" i="2"/>
  <c r="S74" i="2"/>
  <c r="P74" i="2"/>
  <c r="P66" i="2"/>
  <c r="S66" i="2"/>
  <c r="S58" i="2"/>
  <c r="P58" i="2"/>
  <c r="P50" i="2"/>
  <c r="S50" i="2"/>
  <c r="S42" i="2"/>
  <c r="P42" i="2"/>
  <c r="P34" i="2"/>
  <c r="S34" i="2"/>
  <c r="S26" i="2"/>
  <c r="P26" i="2"/>
  <c r="S18" i="2"/>
  <c r="P18" i="2"/>
  <c r="S10" i="2"/>
  <c r="P10" i="2"/>
  <c r="P83" i="2"/>
  <c r="S83" i="2"/>
  <c r="S16" i="2"/>
  <c r="U4" i="2" l="1"/>
  <c r="U8" i="2"/>
  <c r="U12" i="2"/>
  <c r="U16" i="2"/>
  <c r="U20" i="2"/>
  <c r="U24" i="2"/>
  <c r="U28" i="2"/>
  <c r="U32" i="2"/>
  <c r="U36" i="2"/>
  <c r="U40" i="2"/>
  <c r="U44" i="2"/>
  <c r="U48" i="2"/>
  <c r="U52" i="2"/>
  <c r="U56" i="2"/>
  <c r="U60" i="2"/>
  <c r="U64" i="2"/>
  <c r="U68" i="2"/>
  <c r="U72" i="2"/>
  <c r="U76" i="2"/>
  <c r="U80" i="2"/>
  <c r="U2" i="2"/>
  <c r="U7" i="2"/>
  <c r="U15" i="2"/>
  <c r="U23" i="2"/>
  <c r="U31" i="2"/>
  <c r="U39" i="2"/>
  <c r="U47" i="2"/>
  <c r="U55" i="2"/>
  <c r="U63" i="2"/>
  <c r="U71" i="2"/>
  <c r="U79" i="2"/>
  <c r="U5" i="2"/>
  <c r="U13" i="2"/>
  <c r="U21" i="2"/>
  <c r="U29" i="2"/>
  <c r="U37" i="2"/>
  <c r="U45" i="2"/>
  <c r="U53" i="2"/>
  <c r="U61" i="2"/>
  <c r="U69" i="2"/>
  <c r="U77" i="2"/>
  <c r="U6" i="2"/>
  <c r="U10" i="2"/>
  <c r="U18" i="2"/>
  <c r="U26" i="2"/>
  <c r="U34" i="2"/>
  <c r="U42" i="2"/>
  <c r="U50" i="2"/>
  <c r="U58" i="2"/>
  <c r="U66" i="2"/>
  <c r="U74" i="2"/>
  <c r="U82" i="2"/>
  <c r="U11" i="2"/>
  <c r="U27" i="2"/>
  <c r="U43" i="2"/>
  <c r="U59" i="2"/>
  <c r="U75" i="2"/>
  <c r="U9" i="2"/>
  <c r="U25" i="2"/>
  <c r="U41" i="2"/>
  <c r="U57" i="2"/>
  <c r="U73" i="2"/>
  <c r="U14" i="2"/>
  <c r="U22" i="2"/>
  <c r="U30" i="2"/>
  <c r="U38" i="2"/>
  <c r="U46" i="2"/>
  <c r="U54" i="2"/>
  <c r="U62" i="2"/>
  <c r="U70" i="2"/>
  <c r="U78" i="2"/>
  <c r="U3" i="2"/>
  <c r="U19" i="2"/>
  <c r="U35" i="2"/>
  <c r="U51" i="2"/>
  <c r="U67" i="2"/>
  <c r="U83" i="2"/>
  <c r="U17" i="2"/>
  <c r="U33" i="2"/>
  <c r="U49" i="2"/>
  <c r="U65" i="2"/>
  <c r="U81" i="2"/>
</calcChain>
</file>

<file path=xl/sharedStrings.xml><?xml version="1.0" encoding="utf-8"?>
<sst xmlns="http://schemas.openxmlformats.org/spreadsheetml/2006/main" count="855" uniqueCount="348">
  <si>
    <t>Etudes</t>
  </si>
  <si>
    <t>Informatique</t>
  </si>
  <si>
    <t>Marketing</t>
  </si>
  <si>
    <t>Civilité</t>
  </si>
  <si>
    <t>Nom</t>
  </si>
  <si>
    <t>Marié</t>
  </si>
  <si>
    <t>Date naissance</t>
  </si>
  <si>
    <t>Service</t>
  </si>
  <si>
    <t>Ville</t>
  </si>
  <si>
    <t>Salaire</t>
  </si>
  <si>
    <t>Mme</t>
  </si>
  <si>
    <t>Diaz</t>
  </si>
  <si>
    <t>M.</t>
  </si>
  <si>
    <t>Dupont</t>
  </si>
  <si>
    <t>Boulogne</t>
  </si>
  <si>
    <t>Durand</t>
  </si>
  <si>
    <t>Vendeur</t>
  </si>
  <si>
    <t>Leboulleux</t>
  </si>
  <si>
    <t>Lyon</t>
  </si>
  <si>
    <t>Martin</t>
  </si>
  <si>
    <t>Paris</t>
  </si>
  <si>
    <t>Balu</t>
  </si>
  <si>
    <t>Quinquin</t>
  </si>
  <si>
    <t/>
  </si>
  <si>
    <t>Espinasse</t>
  </si>
  <si>
    <t>Loisirs</t>
  </si>
  <si>
    <t>Lecture;Vélo;</t>
  </si>
  <si>
    <t>Lecture;Natation;</t>
  </si>
  <si>
    <t>Koko</t>
  </si>
  <si>
    <t>Lecture;Vélo;Internet;</t>
  </si>
  <si>
    <t>Cinéma;Vélo;</t>
  </si>
  <si>
    <t>Lecture</t>
  </si>
  <si>
    <t>Vélo</t>
  </si>
  <si>
    <t>Internet</t>
  </si>
  <si>
    <t>Cinéma</t>
  </si>
  <si>
    <t>Natation</t>
  </si>
  <si>
    <t>NB</t>
  </si>
  <si>
    <t>Mle</t>
  </si>
  <si>
    <t>Cinéma;Natation;</t>
  </si>
  <si>
    <t>Prénom</t>
  </si>
  <si>
    <t>Adresse</t>
  </si>
  <si>
    <t>Code Postal</t>
  </si>
  <si>
    <t>Pays</t>
  </si>
  <si>
    <t>Banque</t>
  </si>
  <si>
    <t>Montant</t>
  </si>
  <si>
    <t>N° Chèque</t>
  </si>
  <si>
    <t>Nbre Enfants</t>
  </si>
  <si>
    <t>Emis par</t>
  </si>
  <si>
    <t>Date</t>
  </si>
  <si>
    <t>Nbre Adultes</t>
  </si>
  <si>
    <t>N°</t>
  </si>
  <si>
    <t>France</t>
  </si>
  <si>
    <t>Crédit Mutuel</t>
  </si>
  <si>
    <t>ml456123</t>
  </si>
  <si>
    <t>MOI</t>
  </si>
  <si>
    <t>ml456114</t>
  </si>
  <si>
    <t>ml456115</t>
  </si>
  <si>
    <t>ml456116</t>
  </si>
  <si>
    <t>ml456117</t>
  </si>
  <si>
    <t>ml456118</t>
  </si>
  <si>
    <t>ml456119</t>
  </si>
  <si>
    <t>ml456120</t>
  </si>
  <si>
    <t>ml456121</t>
  </si>
  <si>
    <t>ml456122</t>
  </si>
  <si>
    <t>ml456124</t>
  </si>
  <si>
    <t>ml456125</t>
  </si>
  <si>
    <t>ml456126</t>
  </si>
  <si>
    <t>ml456127</t>
  </si>
  <si>
    <t>ml456128</t>
  </si>
  <si>
    <t>ml456129</t>
  </si>
  <si>
    <t>ml456130</t>
  </si>
  <si>
    <t>ml456131</t>
  </si>
  <si>
    <t>ml456132</t>
  </si>
  <si>
    <t>ml456133</t>
  </si>
  <si>
    <t>ml456134</t>
  </si>
  <si>
    <t>ml456135</t>
  </si>
  <si>
    <t>ml456136</t>
  </si>
  <si>
    <t>ml456137</t>
  </si>
  <si>
    <t>ml456138</t>
  </si>
  <si>
    <t>ml456139</t>
  </si>
  <si>
    <t>ml456140</t>
  </si>
  <si>
    <t>ml456141</t>
  </si>
  <si>
    <t>ml456142</t>
  </si>
  <si>
    <t>ml456143</t>
  </si>
  <si>
    <t>ml456144</t>
  </si>
  <si>
    <t>ml456145</t>
  </si>
  <si>
    <t>ml456146</t>
  </si>
  <si>
    <t>ml456147</t>
  </si>
  <si>
    <t>ml456148</t>
  </si>
  <si>
    <t>ml456149</t>
  </si>
  <si>
    <t>ml456150</t>
  </si>
  <si>
    <t>ml456151</t>
  </si>
  <si>
    <t>ml456152</t>
  </si>
  <si>
    <t>ml456153</t>
  </si>
  <si>
    <t>ml456154</t>
  </si>
  <si>
    <t>ml456155</t>
  </si>
  <si>
    <t>ml456156</t>
  </si>
  <si>
    <t>ml456157</t>
  </si>
  <si>
    <t>ml456158</t>
  </si>
  <si>
    <t>ml456159</t>
  </si>
  <si>
    <t>ml456160</t>
  </si>
  <si>
    <t>ml456161</t>
  </si>
  <si>
    <t>ml456162</t>
  </si>
  <si>
    <t>ml456163</t>
  </si>
  <si>
    <t>ml456164</t>
  </si>
  <si>
    <t>ml456165</t>
  </si>
  <si>
    <t>ml456166</t>
  </si>
  <si>
    <t>ml456167</t>
  </si>
  <si>
    <t>ml456168</t>
  </si>
  <si>
    <t>ml456169</t>
  </si>
  <si>
    <t>ml456170</t>
  </si>
  <si>
    <t>ml456171</t>
  </si>
  <si>
    <t>ml456172</t>
  </si>
  <si>
    <t>ml456173</t>
  </si>
  <si>
    <t>ml456174</t>
  </si>
  <si>
    <t>ml456175</t>
  </si>
  <si>
    <t>ml456176</t>
  </si>
  <si>
    <t>ml456177</t>
  </si>
  <si>
    <t>ml456178</t>
  </si>
  <si>
    <t>ml456179</t>
  </si>
  <si>
    <t>ml456180</t>
  </si>
  <si>
    <t>ml456181</t>
  </si>
  <si>
    <t>ml456182</t>
  </si>
  <si>
    <t>ml456183</t>
  </si>
  <si>
    <t>ml456184</t>
  </si>
  <si>
    <t>ml456185</t>
  </si>
  <si>
    <t>ml456186</t>
  </si>
  <si>
    <t>ml456187</t>
  </si>
  <si>
    <t>ml456188</t>
  </si>
  <si>
    <t>ml456189</t>
  </si>
  <si>
    <t>ml456190</t>
  </si>
  <si>
    <t>ml456191</t>
  </si>
  <si>
    <t>ml456192</t>
  </si>
  <si>
    <t>ml456193</t>
  </si>
  <si>
    <t>ml456194</t>
  </si>
  <si>
    <t>ml456195</t>
  </si>
  <si>
    <t>oui</t>
  </si>
  <si>
    <t>Michel1</t>
  </si>
  <si>
    <t>Michel2</t>
  </si>
  <si>
    <t>Michel3</t>
  </si>
  <si>
    <t>Michel4</t>
  </si>
  <si>
    <t>Michel5</t>
  </si>
  <si>
    <t>Michel6</t>
  </si>
  <si>
    <t>Michel7</t>
  </si>
  <si>
    <t>Michel8</t>
  </si>
  <si>
    <t>Michel9</t>
  </si>
  <si>
    <t>Michel10</t>
  </si>
  <si>
    <t>Michel11</t>
  </si>
  <si>
    <t>Michel12</t>
  </si>
  <si>
    <t>Michel13</t>
  </si>
  <si>
    <t>Michel14</t>
  </si>
  <si>
    <t>Michel15</t>
  </si>
  <si>
    <t>Michel16</t>
  </si>
  <si>
    <t>Michel17</t>
  </si>
  <si>
    <t>Michel18</t>
  </si>
  <si>
    <t>Michel19</t>
  </si>
  <si>
    <t>Michel20</t>
  </si>
  <si>
    <t>Michel21</t>
  </si>
  <si>
    <t>Michel22</t>
  </si>
  <si>
    <t>Michel23</t>
  </si>
  <si>
    <t>Michel24</t>
  </si>
  <si>
    <t>Michel25</t>
  </si>
  <si>
    <t>Michel26</t>
  </si>
  <si>
    <t>Michel27</t>
  </si>
  <si>
    <t>Michel28</t>
  </si>
  <si>
    <t>Michel29</t>
  </si>
  <si>
    <t>Michel30</t>
  </si>
  <si>
    <t>Michel31</t>
  </si>
  <si>
    <t>Michel32</t>
  </si>
  <si>
    <t>Michel33</t>
  </si>
  <si>
    <t>Michel34</t>
  </si>
  <si>
    <t>Michel35</t>
  </si>
  <si>
    <t>Michel36</t>
  </si>
  <si>
    <t>Michel37</t>
  </si>
  <si>
    <t>Michel38</t>
  </si>
  <si>
    <t>Michel39</t>
  </si>
  <si>
    <t>Michel40</t>
  </si>
  <si>
    <t>Michel41</t>
  </si>
  <si>
    <t>Michel42</t>
  </si>
  <si>
    <t>Michel43</t>
  </si>
  <si>
    <t>Michel44</t>
  </si>
  <si>
    <t>Michel45</t>
  </si>
  <si>
    <t>Michel46</t>
  </si>
  <si>
    <t>Michel47</t>
  </si>
  <si>
    <t>Michel48</t>
  </si>
  <si>
    <t>Michel49</t>
  </si>
  <si>
    <t>Michel50</t>
  </si>
  <si>
    <t>Michel51</t>
  </si>
  <si>
    <t>Michel52</t>
  </si>
  <si>
    <t>Michel53</t>
  </si>
  <si>
    <t>Michel54</t>
  </si>
  <si>
    <t>Michel55</t>
  </si>
  <si>
    <t>Michel56</t>
  </si>
  <si>
    <t>Michel57</t>
  </si>
  <si>
    <t>Michel58</t>
  </si>
  <si>
    <t>Michel59</t>
  </si>
  <si>
    <t>Michel60</t>
  </si>
  <si>
    <t>Michel61</t>
  </si>
  <si>
    <t>Michel62</t>
  </si>
  <si>
    <t>Michel63</t>
  </si>
  <si>
    <t>Michel64</t>
  </si>
  <si>
    <t>Michel65</t>
  </si>
  <si>
    <t>Michel66</t>
  </si>
  <si>
    <t>Michel67</t>
  </si>
  <si>
    <t>Michel68</t>
  </si>
  <si>
    <t>Michel69</t>
  </si>
  <si>
    <t>Michel70</t>
  </si>
  <si>
    <t>Michel71</t>
  </si>
  <si>
    <t>Michel72</t>
  </si>
  <si>
    <t>Michel73</t>
  </si>
  <si>
    <t>Michel74</t>
  </si>
  <si>
    <t>Michel75</t>
  </si>
  <si>
    <t>Michel76</t>
  </si>
  <si>
    <t>Michel77</t>
  </si>
  <si>
    <t>Michel78</t>
  </si>
  <si>
    <t>Michel79</t>
  </si>
  <si>
    <t>Michel80</t>
  </si>
  <si>
    <t>Michel81</t>
  </si>
  <si>
    <t>Michel82</t>
  </si>
  <si>
    <t>DUPONT 1</t>
  </si>
  <si>
    <t>DUPONT 2</t>
  </si>
  <si>
    <t>DUPONT 3</t>
  </si>
  <si>
    <t>DUPONT 4</t>
  </si>
  <si>
    <t>DUPONT 5</t>
  </si>
  <si>
    <t>DUPONT 6</t>
  </si>
  <si>
    <t>DUPONT 7</t>
  </si>
  <si>
    <t>DUPONT 8</t>
  </si>
  <si>
    <t>DUPONT 9</t>
  </si>
  <si>
    <t>DUPONT 10</t>
  </si>
  <si>
    <t>DUPONT 11</t>
  </si>
  <si>
    <t>DUPONT 12</t>
  </si>
  <si>
    <t>DUPONT 13</t>
  </si>
  <si>
    <t>DUPONT 14</t>
  </si>
  <si>
    <t>DUPONT 15</t>
  </si>
  <si>
    <t>DUPONT 16</t>
  </si>
  <si>
    <t>DUPONT 17</t>
  </si>
  <si>
    <t>DUPONT 18</t>
  </si>
  <si>
    <t>DUPONT 19</t>
  </si>
  <si>
    <t>DUPONT 20</t>
  </si>
  <si>
    <t>DUPONT 21</t>
  </si>
  <si>
    <t>DUPONT 22</t>
  </si>
  <si>
    <t>DUPONT 23</t>
  </si>
  <si>
    <t>DUPONT 24</t>
  </si>
  <si>
    <t>DUPONT 25</t>
  </si>
  <si>
    <t>DUPONT 26</t>
  </si>
  <si>
    <t>DUPONT 27</t>
  </si>
  <si>
    <t>DUPONT 28</t>
  </si>
  <si>
    <t>DUPONT 29</t>
  </si>
  <si>
    <t>DUPONT 30</t>
  </si>
  <si>
    <t>DUPONT 31</t>
  </si>
  <si>
    <t>DUPONT 32</t>
  </si>
  <si>
    <t>DUPONT 33</t>
  </si>
  <si>
    <t>DUPONT 34</t>
  </si>
  <si>
    <t>DUPONT 35</t>
  </si>
  <si>
    <t>DUPONT 36</t>
  </si>
  <si>
    <t>DUPONT 37</t>
  </si>
  <si>
    <t>DUPONT 38</t>
  </si>
  <si>
    <t>DUPONT 39</t>
  </si>
  <si>
    <t>DUPONT 40</t>
  </si>
  <si>
    <t>DUPONT 41</t>
  </si>
  <si>
    <t>DUPONT 42</t>
  </si>
  <si>
    <t>DUPONT 43</t>
  </si>
  <si>
    <t>DUPONT 44</t>
  </si>
  <si>
    <t>DUPONT 45</t>
  </si>
  <si>
    <t>DUPONT 46</t>
  </si>
  <si>
    <t>DUPONT 47</t>
  </si>
  <si>
    <t>DUPONT 48</t>
  </si>
  <si>
    <t>DUPONT 49</t>
  </si>
  <si>
    <t>DUPONT 50</t>
  </si>
  <si>
    <t>DUPONT 51</t>
  </si>
  <si>
    <t>DUPONT 52</t>
  </si>
  <si>
    <t>DUPONT 53</t>
  </si>
  <si>
    <t>DUPONT 54</t>
  </si>
  <si>
    <t>DUPONT 55</t>
  </si>
  <si>
    <t>DUPONT 56</t>
  </si>
  <si>
    <t>DUPONT 57</t>
  </si>
  <si>
    <t>DUPONT 58</t>
  </si>
  <si>
    <t>DUPONT 59</t>
  </si>
  <si>
    <t>DUPONT 60</t>
  </si>
  <si>
    <t>DUPONT 61</t>
  </si>
  <si>
    <t>DUPONT 62</t>
  </si>
  <si>
    <t>DUPONT 63</t>
  </si>
  <si>
    <t>DUPONT 64</t>
  </si>
  <si>
    <t>DUPONT 65</t>
  </si>
  <si>
    <t>DUPONT 66</t>
  </si>
  <si>
    <t>DUPONT 67</t>
  </si>
  <si>
    <t>DUPONT 68</t>
  </si>
  <si>
    <t>DUPONT 69</t>
  </si>
  <si>
    <t>DUPONT 70</t>
  </si>
  <si>
    <t>DUPONT 71</t>
  </si>
  <si>
    <t>DUPONT 72</t>
  </si>
  <si>
    <t>DUPONT 73</t>
  </si>
  <si>
    <t>DUPONT 74</t>
  </si>
  <si>
    <t>DUPONT 75</t>
  </si>
  <si>
    <t>DUPONT 76</t>
  </si>
  <si>
    <t>DUPONT 77</t>
  </si>
  <si>
    <t>DUPONT 78</t>
  </si>
  <si>
    <t>DUPONT 79</t>
  </si>
  <si>
    <t>DUPONT 80</t>
  </si>
  <si>
    <t>DUPONT 81</t>
  </si>
  <si>
    <t>DUPONT 82</t>
  </si>
  <si>
    <t>Paris*</t>
  </si>
  <si>
    <t>Banque Populaire</t>
  </si>
  <si>
    <t>CIC</t>
  </si>
  <si>
    <t>Societe General</t>
  </si>
  <si>
    <t>La Poste</t>
  </si>
  <si>
    <t>BNP Paribas</t>
  </si>
  <si>
    <t>Crédit lyonnais</t>
  </si>
  <si>
    <t>Banque française mutualiste</t>
  </si>
  <si>
    <t>Banque Hottinguer</t>
  </si>
  <si>
    <t>Monabanq</t>
  </si>
  <si>
    <t>BPCE</t>
  </si>
  <si>
    <t>Société générale</t>
  </si>
  <si>
    <t>Crédit agricole</t>
  </si>
  <si>
    <t>Axa</t>
  </si>
  <si>
    <t>Banque de France</t>
  </si>
  <si>
    <t>Champs elisé</t>
  </si>
  <si>
    <t xml:space="preserve">Total Groupe </t>
  </si>
  <si>
    <t>Nbre Enfants Moin de 12 ans</t>
  </si>
  <si>
    <t>Total Famille</t>
  </si>
  <si>
    <t>HEURE Départ</t>
  </si>
  <si>
    <t>non</t>
  </si>
  <si>
    <t>Groupe     + ou - 50</t>
  </si>
  <si>
    <t>B1</t>
  </si>
  <si>
    <t>A1</t>
  </si>
  <si>
    <t>A2</t>
  </si>
  <si>
    <t>A3</t>
  </si>
  <si>
    <t>A4</t>
  </si>
  <si>
    <t>B2</t>
  </si>
  <si>
    <t>B3</t>
  </si>
  <si>
    <t>B4</t>
  </si>
  <si>
    <t>C1</t>
  </si>
  <si>
    <t>C2</t>
  </si>
  <si>
    <t>C3</t>
  </si>
  <si>
    <t>C4</t>
  </si>
  <si>
    <t>D1</t>
  </si>
  <si>
    <t>D2</t>
  </si>
  <si>
    <t>D3</t>
  </si>
  <si>
    <t>D4</t>
  </si>
  <si>
    <t>E1</t>
  </si>
  <si>
    <t>E2</t>
  </si>
  <si>
    <t>E3</t>
  </si>
  <si>
    <t>E4</t>
  </si>
  <si>
    <t>Célib</t>
  </si>
  <si>
    <t>Axa Banque</t>
  </si>
  <si>
    <t>Oui</t>
  </si>
  <si>
    <t>Non</t>
  </si>
  <si>
    <t>Orange Banque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</si>
</sst>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164" formatCode="#.##0\.00"/>
    <numFmt numFmtId="165" formatCode="\$#\.00"/>
    <numFmt numFmtId="166" formatCode="#\.00"/>
    <numFmt numFmtId="167" formatCode="_-* #,##0.00\ &quot;F&quot;_-;\-* #,##0.00\ &quot;F&quot;_-;_-* &quot;-&quot;??\ &quot;F&quot;_-;_-@_-"/>
    <numFmt numFmtId="168" formatCode="0.00&quot; €&quot;"/>
    <numFmt numFmtId="169" formatCode="0&quot; €&quot;"/>
    <numFmt numFmtId="170" formatCode="#,##0.00\ &quot;€&quot;"/>
    <numFmt numFmtId="171" formatCode="h:mm;@"/>
  </numFmts>
  <fonts count="38" x14ac:knownFonts="1">
    <font>
      <sz val="8"/>
      <name val="Verdana"/>
    </font>
    <font>
      <sz val="8"/>
      <name val="Verdana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8"/>
      <name val="Arial"/>
      <family val="2"/>
    </font>
    <font>
      <sz val="10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b/>
      <sz val="1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name val="Calibri"/>
      <family val="2"/>
    </font>
    <font>
      <sz val="11"/>
      <color indexed="72"/>
      <name val="Calibri"/>
      <family val="2"/>
    </font>
    <font>
      <sz val="11"/>
      <color indexed="16"/>
      <name val="Calibri"/>
      <family val="2"/>
    </font>
    <font>
      <b/>
      <sz val="11"/>
      <color indexed="72"/>
      <name val="Calibri"/>
      <family val="2"/>
    </font>
    <font>
      <sz val="11"/>
      <color indexed="54"/>
      <name val="Calibri"/>
      <family val="2"/>
    </font>
    <font>
      <sz val="11"/>
      <color indexed="19"/>
      <name val="Calibri"/>
      <family val="2"/>
    </font>
    <font>
      <b/>
      <sz val="18"/>
      <color indexed="56"/>
      <name val="Cambria"/>
      <family val="1"/>
    </font>
    <font>
      <sz val="14"/>
      <name val="Arial"/>
      <family val="2"/>
    </font>
    <font>
      <sz val="14"/>
      <name val="Verdana"/>
      <family val="2"/>
    </font>
    <font>
      <b/>
      <sz val="12"/>
      <color rgb="FFFFFF00"/>
      <name val="Arial"/>
      <family val="2"/>
    </font>
    <font>
      <sz val="8"/>
      <color rgb="FFFFFF00"/>
      <name val="Arial"/>
      <family val="2"/>
    </font>
    <font>
      <b/>
      <sz val="10"/>
      <color rgb="FFFFFF00"/>
      <name val="Arial"/>
      <family val="2"/>
    </font>
    <font>
      <sz val="14"/>
      <color rgb="FFFFFF00"/>
      <name val="Arial"/>
      <family val="2"/>
    </font>
    <font>
      <u/>
      <sz val="14"/>
      <color rgb="FFFFFF00"/>
      <name val="Arial"/>
      <family val="2"/>
    </font>
    <font>
      <sz val="10"/>
      <color rgb="FF2F2F2F"/>
      <name val="Arial"/>
      <family val="2"/>
    </font>
    <font>
      <sz val="11"/>
      <color rgb="FF4A5359"/>
      <name val="Arial"/>
      <family val="2"/>
    </font>
    <font>
      <b/>
      <sz val="14"/>
      <color rgb="FF000080"/>
      <name val="Arial"/>
      <family val="2"/>
    </font>
    <font>
      <sz val="8"/>
      <color rgb="FF000000"/>
      <name val="Arial"/>
      <family val="2"/>
    </font>
    <font>
      <sz val="11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7">
    <xf numFmtId="0" fontId="0" fillId="0" borderId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2" borderId="0" applyNumberFormat="0" applyBorder="0" applyAlignment="0" applyProtection="0"/>
    <xf numFmtId="0" fontId="19" fillId="4" borderId="0" applyNumberFormat="0" applyBorder="0" applyAlignment="0" applyProtection="0"/>
    <xf numFmtId="0" fontId="19" fillId="5" borderId="0" applyNumberFormat="0" applyBorder="0" applyAlignment="0" applyProtection="0"/>
    <xf numFmtId="0" fontId="20" fillId="7" borderId="0" applyNumberFormat="0" applyBorder="0" applyAlignment="0" applyProtection="0"/>
    <xf numFmtId="0" fontId="20" fillId="8" borderId="0" applyNumberFormat="0" applyBorder="0" applyAlignment="0" applyProtection="0"/>
    <xf numFmtId="0" fontId="20" fillId="3" borderId="0" applyNumberFormat="0" applyBorder="0" applyAlignment="0" applyProtection="0"/>
    <xf numFmtId="0" fontId="20" fillId="2" borderId="0" applyNumberFormat="0" applyBorder="0" applyAlignment="0" applyProtection="0"/>
    <xf numFmtId="0" fontId="20" fillId="7" borderId="0" applyNumberFormat="0" applyBorder="0" applyAlignment="0" applyProtection="0"/>
    <xf numFmtId="0" fontId="20" fillId="5" borderId="0" applyNumberFormat="0" applyBorder="0" applyAlignment="0" applyProtection="0"/>
    <xf numFmtId="0" fontId="21" fillId="9" borderId="0" applyNumberFormat="0" applyBorder="0" applyAlignment="0" applyProtection="0"/>
    <xf numFmtId="0" fontId="11" fillId="6" borderId="1" applyNumberFormat="0" applyAlignment="0" applyProtection="0"/>
    <xf numFmtId="0" fontId="22" fillId="11" borderId="3" applyNumberFormat="0" applyAlignment="0" applyProtection="0"/>
    <xf numFmtId="0" fontId="7" fillId="10" borderId="4" applyNumberFormat="0" applyFont="0" applyAlignment="0" applyProtection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44" fontId="4" fillId="0" borderId="0" applyFont="0" applyFill="0" applyBorder="0" applyAlignment="0" applyProtection="0"/>
    <xf numFmtId="0" fontId="15" fillId="0" borderId="0" applyNumberFormat="0" applyFill="0" applyBorder="0" applyAlignment="0" applyProtection="0"/>
    <xf numFmtId="164" fontId="2" fillId="0" borderId="0">
      <protection locked="0"/>
    </xf>
    <xf numFmtId="166" fontId="2" fillId="0" borderId="0">
      <protection locked="0"/>
    </xf>
    <xf numFmtId="0" fontId="13" fillId="3" borderId="0" applyNumberFormat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23" fillId="5" borderId="1" applyNumberFormat="0" applyAlignment="0" applyProtection="0"/>
    <xf numFmtId="0" fontId="12" fillId="0" borderId="2" applyNumberFormat="0" applyFill="0" applyAlignment="0" applyProtection="0"/>
    <xf numFmtId="165" fontId="2" fillId="0" borderId="0">
      <protection locked="0"/>
    </xf>
    <xf numFmtId="167" fontId="5" fillId="0" borderId="0" applyFont="0" applyFill="0" applyBorder="0" applyAlignment="0" applyProtection="0"/>
    <xf numFmtId="0" fontId="24" fillId="12" borderId="0" applyNumberFormat="0" applyBorder="0" applyAlignment="0" applyProtection="0"/>
    <xf numFmtId="0" fontId="1" fillId="0" borderId="0"/>
    <xf numFmtId="0" fontId="5" fillId="0" borderId="0"/>
    <xf numFmtId="0" fontId="14" fillId="6" borderId="8" applyNumberFormat="0" applyAlignment="0" applyProtection="0"/>
    <xf numFmtId="0" fontId="25" fillId="0" borderId="0" applyNumberFormat="0" applyFill="0" applyBorder="0" applyAlignment="0" applyProtection="0"/>
    <xf numFmtId="0" fontId="2" fillId="0" borderId="9">
      <protection locked="0"/>
    </xf>
    <xf numFmtId="0" fontId="10" fillId="0" borderId="0" applyNumberFormat="0" applyFill="0" applyBorder="0" applyAlignment="0" applyProtection="0"/>
    <xf numFmtId="0" fontId="6" fillId="13" borderId="0"/>
  </cellStyleXfs>
  <cellXfs count="50">
    <xf numFmtId="0" fontId="0" fillId="0" borderId="0" xfId="0"/>
    <xf numFmtId="0" fontId="7" fillId="0" borderId="0" xfId="41" applyFont="1"/>
    <xf numFmtId="0" fontId="5" fillId="0" borderId="0" xfId="41"/>
    <xf numFmtId="0" fontId="7" fillId="0" borderId="0" xfId="41" applyFont="1" applyAlignment="1">
      <alignment textRotation="90"/>
    </xf>
    <xf numFmtId="0" fontId="7" fillId="0" borderId="10" xfId="41" applyFont="1" applyBorder="1"/>
    <xf numFmtId="14" fontId="7" fillId="0" borderId="10" xfId="41" applyNumberFormat="1" applyFont="1" applyBorder="1"/>
    <xf numFmtId="168" fontId="7" fillId="0" borderId="10" xfId="38" applyNumberFormat="1" applyFont="1" applyBorder="1"/>
    <xf numFmtId="169" fontId="7" fillId="0" borderId="10" xfId="38" applyNumberFormat="1" applyFont="1" applyBorder="1"/>
    <xf numFmtId="0" fontId="8" fillId="14" borderId="0" xfId="41" applyFont="1" applyFill="1"/>
    <xf numFmtId="0" fontId="5" fillId="15" borderId="0" xfId="0" applyFont="1" applyFill="1"/>
    <xf numFmtId="0" fontId="5" fillId="15" borderId="0" xfId="0" applyFont="1" applyFill="1" applyAlignment="1">
      <alignment horizontal="center" vertical="center"/>
    </xf>
    <xf numFmtId="0" fontId="28" fillId="15" borderId="0" xfId="0" applyFont="1" applyFill="1"/>
    <xf numFmtId="0" fontId="29" fillId="15" borderId="0" xfId="0" applyFont="1" applyFill="1"/>
    <xf numFmtId="0" fontId="30" fillId="15" borderId="0" xfId="0" applyFont="1" applyFill="1"/>
    <xf numFmtId="0" fontId="26" fillId="15" borderId="0" xfId="0" applyFont="1" applyFill="1"/>
    <xf numFmtId="0" fontId="31" fillId="15" borderId="0" xfId="0" applyFont="1" applyFill="1"/>
    <xf numFmtId="22" fontId="31" fillId="15" borderId="0" xfId="0" applyNumberFormat="1" applyFont="1" applyFill="1"/>
    <xf numFmtId="0" fontId="0" fillId="16" borderId="0" xfId="0" applyFill="1"/>
    <xf numFmtId="0" fontId="27" fillId="16" borderId="0" xfId="0" applyFont="1" applyFill="1"/>
    <xf numFmtId="22" fontId="0" fillId="16" borderId="0" xfId="0" applyNumberFormat="1" applyFill="1"/>
    <xf numFmtId="0" fontId="9" fillId="13" borderId="11" xfId="40" applyFont="1" applyFill="1" applyBorder="1" applyAlignment="1">
      <alignment horizontal="center" vertical="center" wrapText="1"/>
    </xf>
    <xf numFmtId="171" fontId="9" fillId="13" borderId="11" xfId="40" applyNumberFormat="1" applyFont="1" applyFill="1" applyBorder="1" applyAlignment="1">
      <alignment horizontal="center" vertical="center" wrapText="1"/>
    </xf>
    <xf numFmtId="0" fontId="6" fillId="0" borderId="11" xfId="40" applyFont="1" applyBorder="1" applyAlignment="1">
      <alignment horizontal="left" wrapText="1"/>
    </xf>
    <xf numFmtId="0" fontId="6" fillId="0" borderId="11" xfId="40" applyFont="1" applyBorder="1" applyAlignment="1">
      <alignment horizontal="center" wrapText="1"/>
    </xf>
    <xf numFmtId="170" fontId="6" fillId="0" borderId="11" xfId="40" applyNumberFormat="1" applyFont="1" applyBorder="1" applyAlignment="1">
      <alignment horizontal="right" wrapText="1"/>
    </xf>
    <xf numFmtId="0" fontId="6" fillId="0" borderId="0" xfId="40" applyFont="1" applyAlignment="1">
      <alignment wrapText="1"/>
    </xf>
    <xf numFmtId="171" fontId="6" fillId="0" borderId="0" xfId="40" applyNumberFormat="1" applyFont="1" applyAlignment="1">
      <alignment wrapText="1"/>
    </xf>
    <xf numFmtId="170" fontId="9" fillId="13" borderId="11" xfId="40" applyNumberFormat="1" applyFont="1" applyFill="1" applyBorder="1" applyAlignment="1">
      <alignment horizontal="center" vertical="center" wrapText="1"/>
    </xf>
    <xf numFmtId="22" fontId="32" fillId="15" borderId="0" xfId="0" applyNumberFormat="1" applyFont="1" applyFill="1"/>
    <xf numFmtId="0" fontId="6" fillId="0" borderId="11" xfId="40" quotePrefix="1" applyFont="1" applyBorder="1" applyAlignment="1">
      <alignment horizontal="right" wrapText="1"/>
    </xf>
    <xf numFmtId="0" fontId="6" fillId="0" borderId="12" xfId="40" applyFont="1" applyBorder="1" applyAlignment="1">
      <alignment wrapText="1"/>
    </xf>
    <xf numFmtId="14" fontId="6" fillId="0" borderId="11" xfId="40" applyNumberFormat="1" applyFont="1" applyBorder="1" applyAlignment="1">
      <alignment horizontal="left" wrapText="1"/>
    </xf>
    <xf numFmtId="0" fontId="33" fillId="0" borderId="0" xfId="0" applyFont="1" applyAlignment="1">
      <alignment wrapText="1"/>
    </xf>
    <xf numFmtId="0" fontId="34" fillId="17" borderId="0" xfId="0" applyFont="1" applyFill="1" applyAlignment="1">
      <alignment wrapText="1"/>
    </xf>
    <xf numFmtId="0" fontId="6" fillId="0" borderId="11" xfId="40" applyFont="1" applyBorder="1" applyAlignment="1">
      <alignment wrapText="1"/>
    </xf>
    <xf numFmtId="0" fontId="34" fillId="18" borderId="0" xfId="0" applyFont="1" applyFill="1" applyAlignment="1">
      <alignment wrapText="1"/>
    </xf>
    <xf numFmtId="0" fontId="34" fillId="19" borderId="0" xfId="0" applyFont="1" applyFill="1" applyAlignment="1">
      <alignment wrapText="1"/>
    </xf>
    <xf numFmtId="0" fontId="34" fillId="20" borderId="0" xfId="0" applyFont="1" applyFill="1" applyAlignment="1">
      <alignment wrapText="1"/>
    </xf>
    <xf numFmtId="0" fontId="34" fillId="21" borderId="0" xfId="0" applyFont="1" applyFill="1" applyAlignment="1">
      <alignment wrapText="1"/>
    </xf>
    <xf numFmtId="0" fontId="34" fillId="22" borderId="0" xfId="0" applyFont="1" applyFill="1" applyAlignment="1">
      <alignment wrapText="1"/>
    </xf>
    <xf numFmtId="0" fontId="34" fillId="23" borderId="0" xfId="0" applyFont="1" applyFill="1" applyAlignment="1">
      <alignment wrapText="1"/>
    </xf>
    <xf numFmtId="0" fontId="34" fillId="24" borderId="0" xfId="0" applyFont="1" applyFill="1" applyAlignment="1">
      <alignment wrapText="1"/>
    </xf>
    <xf numFmtId="0" fontId="34" fillId="25" borderId="0" xfId="0" applyFont="1" applyFill="1" applyAlignment="1">
      <alignment wrapText="1"/>
    </xf>
    <xf numFmtId="0" fontId="6" fillId="0" borderId="0" xfId="40" applyFont="1" applyAlignment="1">
      <alignment horizontal="center" wrapText="1"/>
    </xf>
    <xf numFmtId="170" fontId="6" fillId="0" borderId="0" xfId="40" applyNumberFormat="1" applyFont="1" applyAlignment="1">
      <alignment horizontal="right" wrapText="1"/>
    </xf>
    <xf numFmtId="171" fontId="37" fillId="0" borderId="11" xfId="40" applyNumberFormat="1" applyFont="1" applyBorder="1"/>
    <xf numFmtId="0" fontId="37" fillId="0" borderId="12" xfId="40" applyFont="1" applyBorder="1" applyAlignment="1">
      <alignment horizontal="center"/>
    </xf>
    <xf numFmtId="0" fontId="37" fillId="0" borderId="11" xfId="0" applyFont="1" applyBorder="1"/>
    <xf numFmtId="171" fontId="37" fillId="0" borderId="11" xfId="0" applyNumberFormat="1" applyFont="1" applyBorder="1"/>
    <xf numFmtId="0" fontId="37" fillId="0" borderId="0" xfId="0" applyFont="1"/>
  </cellXfs>
  <cellStyles count="47">
    <cellStyle name="20% - Accent1" xfId="1" xr:uid="{00000000-0005-0000-0000-000000000000}"/>
    <cellStyle name="20% - Accent2" xfId="2" xr:uid="{00000000-0005-0000-0000-000001000000}"/>
    <cellStyle name="20% - Accent3" xfId="3" xr:uid="{00000000-0005-0000-0000-000002000000}"/>
    <cellStyle name="20% - Accent4" xfId="4" xr:uid="{00000000-0005-0000-0000-000003000000}"/>
    <cellStyle name="20% - Accent5" xfId="5" xr:uid="{00000000-0005-0000-0000-000004000000}"/>
    <cellStyle name="20% - Accent6" xfId="6" xr:uid="{00000000-0005-0000-0000-000005000000}"/>
    <cellStyle name="40% - Accent1" xfId="7" xr:uid="{00000000-0005-0000-0000-000006000000}"/>
    <cellStyle name="40% - Accent2" xfId="8" xr:uid="{00000000-0005-0000-0000-000007000000}"/>
    <cellStyle name="40% - Accent3" xfId="9" xr:uid="{00000000-0005-0000-0000-000008000000}"/>
    <cellStyle name="40% - Accent4" xfId="10" xr:uid="{00000000-0005-0000-0000-000009000000}"/>
    <cellStyle name="40% - Accent5" xfId="11" xr:uid="{00000000-0005-0000-0000-00000A000000}"/>
    <cellStyle name="40% - Accent6" xfId="12" xr:uid="{00000000-0005-0000-0000-00000B000000}"/>
    <cellStyle name="60% - Accent1" xfId="13" xr:uid="{00000000-0005-0000-0000-00000C000000}"/>
    <cellStyle name="60% - Accent2" xfId="14" xr:uid="{00000000-0005-0000-0000-00000D000000}"/>
    <cellStyle name="60% - Accent3" xfId="15" xr:uid="{00000000-0005-0000-0000-00000E000000}"/>
    <cellStyle name="60% - Accent4" xfId="16" xr:uid="{00000000-0005-0000-0000-00000F000000}"/>
    <cellStyle name="60% - Accent5" xfId="17" xr:uid="{00000000-0005-0000-0000-000010000000}"/>
    <cellStyle name="60% - Accent6" xfId="18" xr:uid="{00000000-0005-0000-0000-000011000000}"/>
    <cellStyle name="Bad" xfId="19" xr:uid="{00000000-0005-0000-0000-000012000000}"/>
    <cellStyle name="Calculation" xfId="20" xr:uid="{00000000-0005-0000-0000-000013000000}"/>
    <cellStyle name="Check Cell" xfId="21" xr:uid="{00000000-0005-0000-0000-000014000000}"/>
    <cellStyle name="Commentaire" xfId="22" xr:uid="{00000000-0005-0000-0000-000015000000}"/>
    <cellStyle name="Date" xfId="23" xr:uid="{00000000-0005-0000-0000-000016000000}"/>
    <cellStyle name="En-tete1" xfId="24" xr:uid="{00000000-0005-0000-0000-000017000000}"/>
    <cellStyle name="En-tete2" xfId="25" xr:uid="{00000000-0005-0000-0000-000018000000}"/>
    <cellStyle name="Euro" xfId="26" xr:uid="{00000000-0005-0000-0000-000019000000}"/>
    <cellStyle name="Explanatory Text" xfId="27" xr:uid="{00000000-0005-0000-0000-00001A000000}"/>
    <cellStyle name="Financier" xfId="28" xr:uid="{00000000-0005-0000-0000-00001B000000}"/>
    <cellStyle name="Fixe" xfId="29" xr:uid="{00000000-0005-0000-0000-00001C000000}"/>
    <cellStyle name="Good" xfId="30" xr:uid="{00000000-0005-0000-0000-00001D000000}"/>
    <cellStyle name="Heading 1" xfId="31" xr:uid="{00000000-0005-0000-0000-00001E000000}"/>
    <cellStyle name="Heading 2" xfId="32" xr:uid="{00000000-0005-0000-0000-00001F000000}"/>
    <cellStyle name="Heading 3" xfId="33" xr:uid="{00000000-0005-0000-0000-000020000000}"/>
    <cellStyle name="Heading 4" xfId="34" xr:uid="{00000000-0005-0000-0000-000021000000}"/>
    <cellStyle name="Input" xfId="35" xr:uid="{00000000-0005-0000-0000-000022000000}"/>
    <cellStyle name="Linked Cell" xfId="36" xr:uid="{00000000-0005-0000-0000-000023000000}"/>
    <cellStyle name="Monetaire" xfId="37" xr:uid="{00000000-0005-0000-0000-000024000000}"/>
    <cellStyle name="Monétaire_FormulaireCalculBis" xfId="38" xr:uid="{00000000-0005-0000-0000-000025000000}"/>
    <cellStyle name="Neutral" xfId="39" xr:uid="{00000000-0005-0000-0000-000026000000}"/>
    <cellStyle name="Normal" xfId="0" builtinId="0"/>
    <cellStyle name="Normal_FOrmModifCreation" xfId="40" xr:uid="{00000000-0005-0000-0000-000028000000}"/>
    <cellStyle name="Normal_FormulaireCalculBis" xfId="41" xr:uid="{00000000-0005-0000-0000-000029000000}"/>
    <cellStyle name="Output" xfId="42" xr:uid="{00000000-0005-0000-0000-00002A000000}"/>
    <cellStyle name="Title" xfId="43" xr:uid="{00000000-0005-0000-0000-00002B000000}"/>
    <cellStyle name="Total" xfId="44" builtinId="25" customBuiltin="1"/>
    <cellStyle name="Warning Text" xfId="45" xr:uid="{00000000-0005-0000-0000-00002D000000}"/>
    <cellStyle name="YELLOW" xfId="46" xr:uid="{00000000-0005-0000-0000-00002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14</xdr:row>
          <xdr:rowOff>0</xdr:rowOff>
        </xdr:from>
        <xdr:to>
          <xdr:col>8</xdr:col>
          <xdr:colOff>552450</xdr:colOff>
          <xdr:row>18</xdr:row>
          <xdr:rowOff>161925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INSCRIPTION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38100</xdr:rowOff>
        </xdr:from>
        <xdr:to>
          <xdr:col>1</xdr:col>
          <xdr:colOff>266700</xdr:colOff>
          <xdr:row>0</xdr:row>
          <xdr:rowOff>342900</xdr:rowOff>
        </xdr:to>
        <xdr:sp macro="" textlink="">
          <xdr:nvSpPr>
            <xdr:cNvPr id="2076" name="Button 28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1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47625</xdr:colOff>
      <xdr:row>0</xdr:row>
      <xdr:rowOff>85725</xdr:rowOff>
    </xdr:from>
    <xdr:to>
      <xdr:col>22</xdr:col>
      <xdr:colOff>171450</xdr:colOff>
      <xdr:row>102</xdr:row>
      <xdr:rowOff>85725</xdr:rowOff>
    </xdr:to>
    <xdr:sp macro="" textlink="">
      <xdr:nvSpPr>
        <xdr:cNvPr id="1026" name="Text Box 2">
          <a:extLst>
            <a:ext uri="{FF2B5EF4-FFF2-40B4-BE49-F238E27FC236}">
              <a16:creationId xmlns:a16="http://schemas.microsoft.com/office/drawing/2014/main" id="{00000000-0008-0000-0300-000002040000}"/>
            </a:ext>
          </a:extLst>
        </xdr:cNvPr>
        <xdr:cNvSpPr txBox="1">
          <a:spLocks noChangeArrowheads="1"/>
        </xdr:cNvSpPr>
      </xdr:nvSpPr>
      <xdr:spPr bwMode="auto">
        <a:xfrm>
          <a:off x="9115425" y="85725"/>
          <a:ext cx="4962525" cy="136302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Consultation/Modification/Création</a:t>
          </a: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Dim f, ligneEnreg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UserForm_Initialize()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Set f = Sheets("bd")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Clé = f.Range("B2:B" &amp; f.[B65000].End(xlUp).Row)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Me.Service.List = Array("Etudes", "Informatique", "Marketing", "Production")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Me.Loisirs.List = Array("Lecture", "Cinéma", "Vélo", "Natation", "Internet")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'-------------avec tri---------------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Call Tri(Clé, LBound(Clé), UBound(Clé))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Me.ChoixNom.List = Clé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Me.ChoixNom.ListIndex = 0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ChoixNom_Click()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ligneEnreg = Sheets("BD").[B:B].Find(ChoixNom, LookIn:=xlValues).Row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Me.nom = f.Cells(ligneEnreg, 2)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Me.Marié = f.Cells(ligneEnreg, 3)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Me.Date_naissance = f.Cells(ligneEnreg, 4)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Me.Service = f.Cells(ligneEnreg, 5)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Me.Ville = f.Cells(ligneEnreg, 6)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Me.Salaire = f.Cells(ligneEnreg, 7)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civilité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Each c In Me.Civilité.Controls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f.Cells(ligneEnreg, "a") = c.Caption Then c.Value = True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c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'--- loisirs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f.Cells(ligneEnreg, 8)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a = Split(temp, ";")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j = 0 To Me.Loisirs.ListCount - 1: Me.Loisirs.Selected(j) = False: Next j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UBound(a) &gt;= 0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For j = 0 To Me.Loisirs.ListCount - 1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If Not IsError(Application.Match(Me.Loisirs.List(j), a, 0))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Me.Loisirs.Selected(j) = True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Else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Me.Loisirs.Selected(j) = False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Next j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B_validation_Click()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Me.nom = ""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 nom"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Me.nom.SetFocus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IsDate(Me.Date_naissance)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une date"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Me.Date_naissance.SetFocus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IsNumeric(Me.Salaire) Then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 salaire"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Me.Salaire.SetFocus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'--- Transfert Formulaire dans BD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2) = Application.Proper(Me!nom)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3) = Me.Marié  'OuiNon(Me.Marié)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4) = CVDate(Me.Date_naissance)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5) = Me.Service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6) = Me.Ville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7) = CDbl(Me.Salaire)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Civilité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Each c In Me.Civilité.Controls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c.Value = True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temp = c.Caption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c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1)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loisirs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i = 0 To Me.Loisirs.ListCount - 1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If Me.Loisirs.Selected(i) = True Then temp = temp &amp; Me.Loisirs.List(i) &amp; ";"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i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8)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B_ajout_Click()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ligneEnreg = f.[A65000].End(xlUp).Row + 1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Me.nom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Me.Marié = False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Me.Date_naissance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Me.Service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Me.Ville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Me.Salaire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For j = 0 To Me.Loisirs.ListCount - 1: Me.Loisirs.Selected(j) = False: Next j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Me.nom.SetFocus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b_fin_Click()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Unload Me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Sub Tri(a, gauc, droi) ' Quick sort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ref = a((gauc + droi) \ 2, 1)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g = gauc: d = droi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Do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Do While a(g, 1) &lt; ref: g = g + 1: Loop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Do While ref &lt; a(d, 1): d = d - 1: Loop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g &lt;= d Then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temp = a(g, 1): a(g, 1) = a(d, 1): a(d, 1)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g = g + 1: d = d - 1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Loop While g &lt;= d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g &lt; droi Then Call Tri(a, g, droi)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gauc &lt; d Then Call Tri(a, gauc, d)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6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 editAs="oneCell">
    <xdr:from>
      <xdr:col>0</xdr:col>
      <xdr:colOff>180975</xdr:colOff>
      <xdr:row>13</xdr:row>
      <xdr:rowOff>95250</xdr:rowOff>
    </xdr:from>
    <xdr:to>
      <xdr:col>7</xdr:col>
      <xdr:colOff>428625</xdr:colOff>
      <xdr:row>32</xdr:row>
      <xdr:rowOff>114300</xdr:rowOff>
    </xdr:to>
    <xdr:pic>
      <xdr:nvPicPr>
        <xdr:cNvPr id="1266" name="Image 1">
          <a:extLst>
            <a:ext uri="{FF2B5EF4-FFF2-40B4-BE49-F238E27FC236}">
              <a16:creationId xmlns:a16="http://schemas.microsoft.com/office/drawing/2014/main" id="{00000000-0008-0000-0300-0000F2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1857375"/>
          <a:ext cx="4705350" cy="255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ISGO~1/AppData/Local/Temp/jb-formu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émo"/>
      <sheetName val="BarreAttente"/>
      <sheetName val="ComboBox"/>
      <sheetName val="ChampsIndicés"/>
      <sheetName val="SaisieFicheSimple"/>
      <sheetName val="CaseCocherOptions"/>
      <sheetName val="Additem"/>
      <sheetName val="BD"/>
      <sheetName val="SaisieFicheCréation"/>
      <sheetName val="SaisieFicheCréationBis"/>
      <sheetName val="SaisieFicheModif"/>
      <sheetName val="ConsultPhoto"/>
      <sheetName val="CalculSimple"/>
      <sheetName val="Saisie fiche avec calcul"/>
      <sheetName val="RazControles"/>
      <sheetName val="ListeUneCellule"/>
      <sheetName val="EditeurListBox"/>
      <sheetName val="ValidationToutesZones"/>
      <sheetName val="RowSource_et_VBA"/>
      <sheetName val="RowSource_et_List"/>
      <sheetName val="SansDoublons"/>
      <sheetName val="ListeSansVide&amp;SansVidesTriée"/>
      <sheetName val="ListeHorizontale"/>
      <sheetName val="ListeTriéeSansTableau"/>
      <sheetName val="ChoixSuccessifs"/>
      <sheetName val="ListeTriéeTableauFonction"/>
      <sheetName val="ListeTriéeTableau"/>
      <sheetName val="Liste2colonnes"/>
      <sheetName val="Liste2colonnesFichiers"/>
      <sheetName val="ListeSansDoublonsTriéFiltre"/>
      <sheetName val="ListeSansDoublonsTriéFonction"/>
      <sheetName val="ListeSansDoublonsTriéFeuille"/>
      <sheetName val="ListeSansDoublonsTriéCollection"/>
      <sheetName val="ListeSansDoublonsDictionnaire"/>
      <sheetName val="ListeSansDoublonsTriéTableau"/>
      <sheetName val="ListeSansDoublonsTriéADO"/>
      <sheetName val="ListeSansDoublonsTriéMatriciel"/>
      <sheetName val="ListeOnglets"/>
      <sheetName val="ListeOngletsFeuille"/>
      <sheetName val="AjoutListe2"/>
      <sheetName val="SupListe"/>
      <sheetName val="ListBoxSimul"/>
      <sheetName val="ComboPhoto"/>
      <sheetName val="ComboPhoto2"/>
      <sheetName val="FormMultiPages"/>
      <sheetName val="ControleSaisie"/>
      <sheetName val="TransfertListe"/>
      <sheetName val="TransfertListe2"/>
      <sheetName val="TransfertListeTrié"/>
      <sheetName val="SelectionMultiples"/>
      <sheetName val="FusionIntersection"/>
      <sheetName val="ControlesBOControles"/>
      <sheetName val="ComboBoxBOControles"/>
      <sheetName val="ControlesBOFormulaire"/>
      <sheetName val="ComboBoxBOFormulaire2"/>
      <sheetName val="CaseCocherBOControles1"/>
      <sheetName val="CaseCocherBOControles2"/>
      <sheetName val="CaseOptions"/>
      <sheetName val="List2colonnesTableau"/>
      <sheetName val="DevisSimple"/>
      <sheetName val="DevisMultiLignes"/>
      <sheetName val="Facture"/>
      <sheetName val="ChoixLettreTableurBD"/>
      <sheetName val="ChoixLettreTableurBD2"/>
      <sheetName val="ChoixLettreBD"/>
      <sheetName val="ChoixLettreBD2"/>
      <sheetName val="ChoixServiceBD"/>
      <sheetName val="ListesBoxCascadeTableurBD"/>
      <sheetName val="Listes2"/>
      <sheetName val="ListBoxCascadeTableur"/>
      <sheetName val="ListesBox2ColonnesTableurBD2"/>
      <sheetName val="VisuTxt"/>
      <sheetName val="RenommeFichier"/>
      <sheetName val="ListesCascadesRecettes"/>
      <sheetName val="ListeCascadeSimple"/>
      <sheetName val="ListeCascadeSimple2"/>
      <sheetName val="ListeCascadeSimple3"/>
      <sheetName val="SaisieAntiDoublons"/>
      <sheetName val="CascadeSansDoublons"/>
      <sheetName val="Tri"/>
      <sheetName val="FiltreHorizontal"/>
      <sheetName val="SaisieHeures"/>
      <sheetName val="SaisieHeuresSup24"/>
      <sheetName val="SaisieDates"/>
      <sheetName val="SaisieNumérique"/>
      <sheetName val="SélectionMultiple2"/>
      <sheetName val="CascadePrixSimple"/>
      <sheetName val="CascadePrixQte"/>
      <sheetName val="ListesPrixQte"/>
      <sheetName val="PrixQte"/>
      <sheetName val="CascadeBDPrixQte"/>
      <sheetName val="MasqueSaisieDate"/>
      <sheetName val="MasqueSaisieChLettres"/>
      <sheetName val="CalendrierForm2dates"/>
      <sheetName val="CalendrierTableur2dates"/>
      <sheetName val="CalendrierTableur1Date"/>
      <sheetName val="2colonnes"/>
      <sheetName val="HyperLien"/>
      <sheetName val="Imprime"/>
      <sheetName val="CréationBoutons"/>
      <sheetName val="SaisieAntiDoublons2"/>
      <sheetName val="ListeOngletsFormulaire"/>
      <sheetName val="Questionnaire1"/>
      <sheetName val="Questionnaire2"/>
      <sheetName val="CalendrierForm1Date"/>
      <sheetName val="CodePostal"/>
      <sheetName val="jb-formulaire"/>
    </sheetNames>
    <sheetDataSet>
      <sheetData sheetId="0" refreshError="1"/>
      <sheetData sheetId="1" refreshError="1"/>
      <sheetData sheetId="2" refreshError="1"/>
      <sheetData sheetId="3">
        <row r="1">
          <cell r="B1" t="str">
            <v>Liste services</v>
          </cell>
        </row>
        <row r="2">
          <cell r="B2" t="str">
            <v>Etudes</v>
          </cell>
        </row>
        <row r="3">
          <cell r="B3" t="str">
            <v>Informatique</v>
          </cell>
        </row>
        <row r="4">
          <cell r="B4" t="str">
            <v>Marketing</v>
          </cell>
        </row>
        <row r="5">
          <cell r="B5" t="str">
            <v>Production</v>
          </cell>
        </row>
      </sheetData>
      <sheetData sheetId="4" refreshError="1"/>
      <sheetData sheetId="5"/>
      <sheetData sheetId="6" refreshError="1"/>
      <sheetData sheetId="7">
        <row r="1">
          <cell r="B1" t="str">
            <v>Ville</v>
          </cell>
        </row>
        <row r="2">
          <cell r="B2" t="str">
            <v>Boulogne</v>
          </cell>
        </row>
        <row r="3">
          <cell r="B3" t="str">
            <v>Lyon</v>
          </cell>
        </row>
        <row r="4">
          <cell r="B4" t="str">
            <v>Paris</v>
          </cell>
        </row>
        <row r="5">
          <cell r="B5" t="str">
            <v>Versailles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Produit</v>
          </cell>
        </row>
        <row r="2">
          <cell r="A2" t="str">
            <v>Basket</v>
          </cell>
        </row>
        <row r="3">
          <cell r="A3" t="str">
            <v>Pantalon</v>
          </cell>
        </row>
        <row r="4">
          <cell r="A4" t="str">
            <v>Short</v>
          </cell>
        </row>
        <row r="5">
          <cell r="A5" t="str">
            <v>Tennis</v>
          </cell>
        </row>
        <row r="6">
          <cell r="A6" t="str">
            <v>Sac</v>
          </cell>
        </row>
        <row r="7">
          <cell r="A7" t="str">
            <v>Ballon</v>
          </cell>
        </row>
        <row r="8">
          <cell r="A8" t="str">
            <v>Raquette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>
        <row r="2">
          <cell r="B2" t="str">
            <v>Balutin</v>
          </cell>
        </row>
        <row r="3">
          <cell r="B3" t="str">
            <v>Zoé</v>
          </cell>
        </row>
        <row r="4">
          <cell r="B4" t="str">
            <v>Ceuzin</v>
          </cell>
        </row>
        <row r="5">
          <cell r="B5" t="str">
            <v>Espinasse</v>
          </cell>
        </row>
        <row r="7">
          <cell r="B7" t="str">
            <v>Koala</v>
          </cell>
        </row>
        <row r="8">
          <cell r="B8" t="str">
            <v>Bibi</v>
          </cell>
        </row>
        <row r="10">
          <cell r="B10" t="str">
            <v>Bobo</v>
          </cell>
        </row>
      </sheetData>
      <sheetData sheetId="25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Koala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</sheetData>
      <sheetData sheetId="26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Anquetil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  <row r="11">
          <cell r="B11" t="str">
            <v>Zoé</v>
          </cell>
        </row>
        <row r="12">
          <cell r="B12" t="str">
            <v>Gidel</v>
          </cell>
        </row>
        <row r="13">
          <cell r="B13" t="str">
            <v>Miroux</v>
          </cell>
        </row>
      </sheetData>
      <sheetData sheetId="27">
        <row r="1">
          <cell r="B1" t="str">
            <v>Liste</v>
          </cell>
        </row>
        <row r="2">
          <cell r="B2" t="str">
            <v>Durand</v>
          </cell>
        </row>
        <row r="3">
          <cell r="B3" t="str">
            <v>Balu</v>
          </cell>
        </row>
        <row r="4">
          <cell r="B4" t="str">
            <v>Dupont</v>
          </cell>
        </row>
        <row r="5">
          <cell r="B5" t="str">
            <v>Ceuzin</v>
          </cell>
        </row>
        <row r="6">
          <cell r="B6" t="str">
            <v>Florence</v>
          </cell>
        </row>
        <row r="7">
          <cell r="B7" t="str">
            <v>Zoe</v>
          </cell>
        </row>
        <row r="8">
          <cell r="B8" t="str">
            <v>Nicolas</v>
          </cell>
        </row>
        <row r="9">
          <cell r="B9" t="str">
            <v>Bellanger</v>
          </cell>
        </row>
      </sheetData>
      <sheetData sheetId="28">
        <row r="1">
          <cell r="A1" t="str">
            <v>Code</v>
          </cell>
        </row>
        <row r="2">
          <cell r="A2">
            <v>55391</v>
          </cell>
        </row>
        <row r="3">
          <cell r="A3">
            <v>55907</v>
          </cell>
        </row>
        <row r="4">
          <cell r="A4">
            <v>56211</v>
          </cell>
        </row>
        <row r="5">
          <cell r="A5">
            <v>56637</v>
          </cell>
        </row>
        <row r="6">
          <cell r="A6">
            <v>56726</v>
          </cell>
        </row>
        <row r="7">
          <cell r="A7">
            <v>56913</v>
          </cell>
        </row>
        <row r="8">
          <cell r="A8">
            <v>70021</v>
          </cell>
        </row>
        <row r="9">
          <cell r="A9">
            <v>70064</v>
          </cell>
        </row>
      </sheetData>
      <sheetData sheetId="29" refreshError="1"/>
      <sheetData sheetId="30">
        <row r="1">
          <cell r="C1" t="str">
            <v>Liste</v>
          </cell>
        </row>
        <row r="2">
          <cell r="C2" t="str">
            <v>Compta</v>
          </cell>
        </row>
        <row r="3">
          <cell r="C3" t="str">
            <v>Etudes</v>
          </cell>
        </row>
        <row r="4">
          <cell r="C4" t="str">
            <v>Marketing</v>
          </cell>
        </row>
        <row r="5">
          <cell r="C5" t="str">
            <v>Production</v>
          </cell>
        </row>
      </sheetData>
      <sheetData sheetId="31">
        <row r="1">
          <cell r="A1" t="str">
            <v>Liste</v>
          </cell>
        </row>
        <row r="2">
          <cell r="A2" t="str">
            <v>Marketing</v>
          </cell>
        </row>
        <row r="3">
          <cell r="A3" t="str">
            <v>Etudes</v>
          </cell>
        </row>
        <row r="4">
          <cell r="A4" t="str">
            <v>Marketing</v>
          </cell>
        </row>
        <row r="5">
          <cell r="A5" t="str">
            <v>Etudes</v>
          </cell>
        </row>
        <row r="7">
          <cell r="A7" t="str">
            <v>Etudes</v>
          </cell>
        </row>
        <row r="8">
          <cell r="A8" t="str">
            <v>Marketing</v>
          </cell>
        </row>
        <row r="9">
          <cell r="A9" t="str">
            <v>Etudes</v>
          </cell>
        </row>
        <row r="10">
          <cell r="A10" t="str">
            <v>Production</v>
          </cell>
        </row>
        <row r="12">
          <cell r="A12" t="str">
            <v>Marketing</v>
          </cell>
        </row>
        <row r="13">
          <cell r="A13" t="str">
            <v>Etudes</v>
          </cell>
        </row>
        <row r="14">
          <cell r="A14" t="str">
            <v>Compta</v>
          </cell>
        </row>
        <row r="15">
          <cell r="A15" t="str">
            <v>Etudes</v>
          </cell>
        </row>
        <row r="16">
          <cell r="A16" t="str">
            <v>Marketing</v>
          </cell>
        </row>
        <row r="17">
          <cell r="A17" t="str">
            <v>Etudes</v>
          </cell>
        </row>
        <row r="18">
          <cell r="A18" t="str">
            <v>Compta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/>
      <sheetData sheetId="37">
        <row r="2">
          <cell r="F2" t="str">
            <v>Abelard</v>
          </cell>
        </row>
        <row r="3">
          <cell r="F3" t="str">
            <v>Alain</v>
          </cell>
        </row>
        <row r="4">
          <cell r="F4" t="str">
            <v>Bruno</v>
          </cell>
        </row>
        <row r="5">
          <cell r="F5" t="str">
            <v>Miroux</v>
          </cell>
        </row>
        <row r="6">
          <cell r="F6" t="str">
            <v>roro</v>
          </cell>
        </row>
        <row r="7">
          <cell r="F7" t="str">
            <v>Wolf</v>
          </cell>
        </row>
        <row r="8">
          <cell r="F8">
            <v>0</v>
          </cell>
        </row>
        <row r="9">
          <cell r="F9">
            <v>0</v>
          </cell>
        </row>
      </sheetData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>
        <row r="1">
          <cell r="B1" t="str">
            <v>Liste</v>
          </cell>
        </row>
        <row r="2">
          <cell r="B2" t="str">
            <v>Campas</v>
          </cell>
        </row>
        <row r="3">
          <cell r="B3" t="str">
            <v>Dupont</v>
          </cell>
        </row>
        <row r="4">
          <cell r="B4" t="str">
            <v>Durand</v>
          </cell>
        </row>
        <row r="5">
          <cell r="B5" t="str">
            <v>Espinasse</v>
          </cell>
        </row>
        <row r="6">
          <cell r="B6" t="str">
            <v>Libert</v>
          </cell>
        </row>
        <row r="7">
          <cell r="B7" t="str">
            <v>Martin</v>
          </cell>
        </row>
      </sheetData>
      <sheetData sheetId="53">
        <row r="1">
          <cell r="E1" t="str">
            <v>Liste</v>
          </cell>
        </row>
        <row r="2">
          <cell r="E2" t="str">
            <v>Boulogne</v>
          </cell>
        </row>
        <row r="3">
          <cell r="E3" t="str">
            <v>Lyon</v>
          </cell>
        </row>
        <row r="4">
          <cell r="E4" t="str">
            <v>Paris</v>
          </cell>
        </row>
        <row r="5">
          <cell r="E5" t="str">
            <v>Versailles</v>
          </cell>
        </row>
        <row r="6">
          <cell r="E6" t="str">
            <v>Montigny</v>
          </cell>
        </row>
      </sheetData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/>
      <sheetData sheetId="62"/>
      <sheetData sheetId="63" refreshError="1"/>
      <sheetData sheetId="64" refreshError="1"/>
      <sheetData sheetId="65" refreshError="1"/>
      <sheetData sheetId="66" refreshError="1"/>
      <sheetData sheetId="67"/>
      <sheetData sheetId="68" refreshError="1"/>
      <sheetData sheetId="69"/>
      <sheetData sheetId="70" refreshError="1"/>
      <sheetData sheetId="71"/>
      <sheetData sheetId="72" refreshError="1"/>
      <sheetData sheetId="73" refreshError="1"/>
      <sheetData sheetId="74"/>
      <sheetData sheetId="75">
        <row r="1">
          <cell r="E1" t="str">
            <v>Basket</v>
          </cell>
          <cell r="F1" t="str">
            <v>Pantalon</v>
          </cell>
          <cell r="G1" t="str">
            <v>Tennis</v>
          </cell>
          <cell r="H1" t="str">
            <v>Blouson</v>
          </cell>
        </row>
        <row r="2">
          <cell r="E2" t="str">
            <v>Bleu</v>
          </cell>
          <cell r="F2" t="str">
            <v>Jaune</v>
          </cell>
          <cell r="G2" t="str">
            <v>Jaune</v>
          </cell>
          <cell r="H2" t="str">
            <v>Jaune</v>
          </cell>
        </row>
        <row r="3">
          <cell r="E3" t="str">
            <v>Jaune</v>
          </cell>
          <cell r="F3" t="str">
            <v>Marron</v>
          </cell>
          <cell r="G3" t="str">
            <v>Rouge</v>
          </cell>
          <cell r="H3" t="str">
            <v>Rouge</v>
          </cell>
        </row>
        <row r="4">
          <cell r="E4" t="str">
            <v>Marron</v>
          </cell>
          <cell r="F4" t="str">
            <v>Vert</v>
          </cell>
          <cell r="G4" t="str">
            <v>Vert</v>
          </cell>
          <cell r="H4" t="str">
            <v>Vert</v>
          </cell>
        </row>
        <row r="5">
          <cell r="E5" t="str">
            <v>Orange</v>
          </cell>
          <cell r="G5" t="str">
            <v>Violet</v>
          </cell>
          <cell r="H5" t="str">
            <v>Violet</v>
          </cell>
        </row>
        <row r="6">
          <cell r="E6" t="str">
            <v>Rose</v>
          </cell>
          <cell r="G6" t="str">
            <v>Marron</v>
          </cell>
        </row>
        <row r="7">
          <cell r="E7" t="str">
            <v>Rouge</v>
          </cell>
        </row>
        <row r="8">
          <cell r="E8" t="str">
            <v>Vert</v>
          </cell>
        </row>
      </sheetData>
      <sheetData sheetId="76"/>
      <sheetData sheetId="77">
        <row r="1">
          <cell r="A1" t="str">
            <v>Basket</v>
          </cell>
          <cell r="B1" t="str">
            <v>Pantalon</v>
          </cell>
          <cell r="C1" t="str">
            <v>Tennis</v>
          </cell>
          <cell r="D1" t="str">
            <v>Blouson</v>
          </cell>
        </row>
      </sheetData>
      <sheetData sheetId="78" refreshError="1"/>
      <sheetData sheetId="79">
        <row r="1">
          <cell r="A1" t="str">
            <v>Client</v>
          </cell>
          <cell r="B1" t="str">
            <v>Type_Report</v>
          </cell>
        </row>
        <row r="2">
          <cell r="A2" t="str">
            <v>RENAULT</v>
          </cell>
          <cell r="B2" t="str">
            <v>RAPP1</v>
          </cell>
        </row>
        <row r="3">
          <cell r="A3" t="str">
            <v>RENAULT</v>
          </cell>
          <cell r="B3" t="str">
            <v>RAPP1</v>
          </cell>
        </row>
        <row r="4">
          <cell r="A4" t="str">
            <v>RENAULT</v>
          </cell>
          <cell r="B4" t="str">
            <v>RAPP1</v>
          </cell>
        </row>
        <row r="5">
          <cell r="A5" t="str">
            <v>RENAULT</v>
          </cell>
          <cell r="B5" t="str">
            <v>RAPP1</v>
          </cell>
        </row>
        <row r="6">
          <cell r="A6" t="str">
            <v>RENAULT</v>
          </cell>
          <cell r="B6" t="str">
            <v>RAPP1</v>
          </cell>
        </row>
        <row r="7">
          <cell r="A7" t="str">
            <v>RENAULT</v>
          </cell>
          <cell r="B7" t="str">
            <v>RAPP1</v>
          </cell>
        </row>
        <row r="8">
          <cell r="A8" t="str">
            <v>RENAULT</v>
          </cell>
          <cell r="B8" t="str">
            <v>RAPP2</v>
          </cell>
        </row>
        <row r="9">
          <cell r="A9" t="str">
            <v>RENAULT</v>
          </cell>
          <cell r="B9" t="str">
            <v>RAPP2</v>
          </cell>
        </row>
        <row r="10">
          <cell r="A10" t="str">
            <v>RENAULT</v>
          </cell>
          <cell r="B10" t="str">
            <v>RAPP2</v>
          </cell>
        </row>
        <row r="11">
          <cell r="A11" t="str">
            <v>RENAULT</v>
          </cell>
          <cell r="B11" t="str">
            <v>RAPP2</v>
          </cell>
        </row>
        <row r="12">
          <cell r="A12" t="str">
            <v>RENAULT</v>
          </cell>
          <cell r="B12" t="str">
            <v>RAPP3</v>
          </cell>
        </row>
        <row r="13">
          <cell r="A13" t="str">
            <v>PEUGEOT</v>
          </cell>
          <cell r="B13" t="str">
            <v>RAPP4</v>
          </cell>
        </row>
        <row r="14">
          <cell r="A14" t="str">
            <v>PEUGEOT</v>
          </cell>
          <cell r="B14" t="str">
            <v>RAPP4</v>
          </cell>
        </row>
        <row r="15">
          <cell r="A15" t="str">
            <v>PEUGEOT</v>
          </cell>
          <cell r="B15" t="str">
            <v>RAPP4</v>
          </cell>
        </row>
        <row r="16">
          <cell r="A16" t="str">
            <v>PEUGEOT</v>
          </cell>
          <cell r="B16" t="str">
            <v>RAPP4</v>
          </cell>
        </row>
        <row r="17">
          <cell r="A17" t="str">
            <v>PEUGEOT</v>
          </cell>
          <cell r="B17" t="str">
            <v>RAPP4</v>
          </cell>
        </row>
        <row r="18">
          <cell r="A18" t="str">
            <v>PEUGEOT</v>
          </cell>
          <cell r="B18" t="str">
            <v>RAPP4</v>
          </cell>
        </row>
        <row r="19">
          <cell r="A19" t="str">
            <v>PEUGEOT</v>
          </cell>
          <cell r="B19" t="str">
            <v>RAPP5</v>
          </cell>
        </row>
        <row r="20">
          <cell r="A20" t="str">
            <v>PEUGEOT</v>
          </cell>
          <cell r="B20" t="str">
            <v>RAPP5</v>
          </cell>
        </row>
        <row r="21">
          <cell r="A21" t="str">
            <v>PEUGEOT</v>
          </cell>
          <cell r="B21" t="str">
            <v>RAPP5</v>
          </cell>
        </row>
        <row r="22">
          <cell r="A22" t="str">
            <v>PEUGEOT</v>
          </cell>
          <cell r="B22" t="str">
            <v>RAPP5</v>
          </cell>
        </row>
        <row r="23">
          <cell r="A23" t="str">
            <v>PEUGEOT</v>
          </cell>
          <cell r="B23" t="str">
            <v>RAPP5</v>
          </cell>
        </row>
        <row r="24">
          <cell r="A24" t="str">
            <v>CITROEN</v>
          </cell>
          <cell r="B24" t="str">
            <v>RAPP15</v>
          </cell>
        </row>
        <row r="25">
          <cell r="A25" t="str">
            <v>CITROEN</v>
          </cell>
          <cell r="B25" t="str">
            <v>RAPP16</v>
          </cell>
        </row>
        <row r="26">
          <cell r="A26" t="str">
            <v>CITROEN</v>
          </cell>
          <cell r="B26" t="str">
            <v>RAPP17</v>
          </cell>
        </row>
        <row r="27">
          <cell r="A27" t="str">
            <v>CITROEN</v>
          </cell>
          <cell r="B27" t="str">
            <v>RAPP18</v>
          </cell>
        </row>
        <row r="28">
          <cell r="A28" t="str">
            <v>CITROEN</v>
          </cell>
          <cell r="B28" t="str">
            <v>RAPP10</v>
          </cell>
        </row>
        <row r="29">
          <cell r="A29" t="str">
            <v>CITROEN</v>
          </cell>
          <cell r="B29" t="str">
            <v>RAPP10</v>
          </cell>
        </row>
        <row r="30">
          <cell r="A30" t="str">
            <v>CITROEN</v>
          </cell>
          <cell r="B30" t="str">
            <v>RAPP10</v>
          </cell>
        </row>
        <row r="31">
          <cell r="A31" t="str">
            <v>CITROEN</v>
          </cell>
          <cell r="B31" t="str">
            <v>RAPP10</v>
          </cell>
        </row>
        <row r="32">
          <cell r="A32" t="str">
            <v>CITROEN</v>
          </cell>
          <cell r="B32" t="str">
            <v>RAPP14</v>
          </cell>
        </row>
        <row r="33">
          <cell r="A33" t="str">
            <v>CITROEN</v>
          </cell>
          <cell r="B33" t="str">
            <v>RAPP15</v>
          </cell>
        </row>
        <row r="34">
          <cell r="A34" t="str">
            <v>CITROEN</v>
          </cell>
          <cell r="B34" t="str">
            <v>RAPP16</v>
          </cell>
        </row>
        <row r="35">
          <cell r="A35" t="str">
            <v>CITROEN</v>
          </cell>
          <cell r="B35" t="str">
            <v>RAPP17</v>
          </cell>
        </row>
        <row r="36">
          <cell r="A36" t="str">
            <v>CITROEN</v>
          </cell>
          <cell r="B36" t="str">
            <v>RAPP18</v>
          </cell>
        </row>
      </sheetData>
      <sheetData sheetId="80">
        <row r="1">
          <cell r="A1" t="str">
            <v>Nom</v>
          </cell>
          <cell r="B1" t="str">
            <v>Service</v>
          </cell>
          <cell r="C1" t="str">
            <v>Salaire</v>
          </cell>
          <cell r="D1" t="str">
            <v>Qualif</v>
          </cell>
          <cell r="G1" t="str">
            <v>Choix tri</v>
          </cell>
        </row>
      </sheetData>
      <sheetData sheetId="81"/>
      <sheetData sheetId="82" refreshError="1"/>
      <sheetData sheetId="83" refreshError="1"/>
      <sheetData sheetId="84" refreshError="1"/>
      <sheetData sheetId="85" refreshError="1"/>
      <sheetData sheetId="86"/>
      <sheetData sheetId="87"/>
      <sheetData sheetId="88" refreshError="1"/>
      <sheetData sheetId="89" refreshError="1"/>
      <sheetData sheetId="90"/>
      <sheetData sheetId="9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/>
      <sheetData sheetId="102" refreshError="1"/>
      <sheetData sheetId="103" refreshError="1"/>
      <sheetData sheetId="104" refreshError="1"/>
      <sheetData sheetId="105" refreshError="1"/>
      <sheetData sheetId="106">
        <row r="1">
          <cell r="A1" t="str">
            <v>Codes postaux</v>
          </cell>
          <cell r="B1" t="str">
            <v>Villes</v>
          </cell>
        </row>
        <row r="2">
          <cell r="A2" t="str">
            <v>01090</v>
          </cell>
          <cell r="B2" t="str">
            <v>Francheleins</v>
          </cell>
        </row>
        <row r="3">
          <cell r="A3" t="str">
            <v>01090</v>
          </cell>
          <cell r="B3" t="str">
            <v>Genouilleux</v>
          </cell>
        </row>
        <row r="4">
          <cell r="A4" t="str">
            <v>01090</v>
          </cell>
          <cell r="B4" t="str">
            <v>Guereins</v>
          </cell>
        </row>
        <row r="5">
          <cell r="A5" t="str">
            <v>01090</v>
          </cell>
          <cell r="B5" t="str">
            <v>Lurcy</v>
          </cell>
        </row>
        <row r="6">
          <cell r="A6" t="str">
            <v>01090</v>
          </cell>
          <cell r="B6" t="str">
            <v>Montceaux</v>
          </cell>
        </row>
        <row r="7">
          <cell r="A7" t="str">
            <v>01090</v>
          </cell>
          <cell r="B7" t="str">
            <v>Montmerle Sur Saone</v>
          </cell>
        </row>
        <row r="8">
          <cell r="A8" t="str">
            <v>33210</v>
          </cell>
          <cell r="B8" t="str">
            <v>Sauternes</v>
          </cell>
        </row>
        <row r="9">
          <cell r="A9" t="str">
            <v>33210</v>
          </cell>
          <cell r="B9" t="str">
            <v xml:space="preserve">Toulenne </v>
          </cell>
        </row>
        <row r="10">
          <cell r="A10" t="str">
            <v>61000</v>
          </cell>
          <cell r="B10" t="str">
            <v>Alencon</v>
          </cell>
        </row>
        <row r="11">
          <cell r="A11" t="str">
            <v>78000</v>
          </cell>
          <cell r="B11" t="str">
            <v>Montigny</v>
          </cell>
        </row>
        <row r="12">
          <cell r="A12" t="str">
            <v>78000</v>
          </cell>
          <cell r="B12" t="str">
            <v>S Cyr</v>
          </cell>
        </row>
        <row r="13">
          <cell r="A13" t="str">
            <v>78000</v>
          </cell>
          <cell r="B13" t="str">
            <v>Versailles</v>
          </cell>
        </row>
        <row r="14">
          <cell r="A14" t="str">
            <v>78600</v>
          </cell>
          <cell r="B14" t="str">
            <v>Trappes</v>
          </cell>
        </row>
        <row r="15">
          <cell r="A15" t="str">
            <v>92000</v>
          </cell>
          <cell r="B15" t="str">
            <v>Boulogne</v>
          </cell>
        </row>
        <row r="16">
          <cell r="A16" t="str">
            <v>92150</v>
          </cell>
          <cell r="B16" t="str">
            <v>Issy</v>
          </cell>
        </row>
      </sheetData>
      <sheetData sheetId="10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6:K23"/>
  <sheetViews>
    <sheetView tabSelected="1" topLeftCell="A2" zoomScaleNormal="100" workbookViewId="0">
      <selection activeCell="D17" sqref="D17"/>
    </sheetView>
  </sheetViews>
  <sheetFormatPr baseColWidth="10" defaultColWidth="10.85546875" defaultRowHeight="15" customHeight="1" x14ac:dyDescent="0.15"/>
  <cols>
    <col min="1" max="1" width="6.140625" style="17" customWidth="1"/>
    <col min="2" max="2" width="2.85546875" style="17" customWidth="1"/>
    <col min="3" max="7" width="10.85546875" style="17" customWidth="1"/>
    <col min="8" max="8" width="24.42578125" style="17" customWidth="1"/>
    <col min="9" max="9" width="10.85546875" style="17" customWidth="1"/>
    <col min="10" max="10" width="24.7109375" style="17" customWidth="1"/>
    <col min="11" max="11" width="4.85546875" style="17" customWidth="1"/>
    <col min="12" max="16384" width="10.85546875" style="17"/>
  </cols>
  <sheetData>
    <row r="6" spans="5:11" ht="15" customHeight="1" x14ac:dyDescent="0.2">
      <c r="E6" s="10"/>
      <c r="F6" s="9"/>
      <c r="G6" s="9"/>
      <c r="H6" s="9"/>
      <c r="I6" s="9"/>
      <c r="J6" s="9"/>
      <c r="K6" s="9"/>
    </row>
    <row r="7" spans="5:11" ht="15" customHeight="1" x14ac:dyDescent="0.2">
      <c r="E7" s="9"/>
      <c r="F7" s="9"/>
      <c r="G7" s="9"/>
      <c r="H7" s="9"/>
      <c r="I7" s="9"/>
      <c r="J7" s="9"/>
      <c r="K7" s="9"/>
    </row>
    <row r="8" spans="5:11" ht="15" customHeight="1" x14ac:dyDescent="0.25">
      <c r="E8" s="9"/>
      <c r="F8" s="9"/>
      <c r="G8" s="11"/>
      <c r="H8" s="12"/>
      <c r="I8" s="9"/>
      <c r="J8" s="9"/>
      <c r="K8" s="9"/>
    </row>
    <row r="9" spans="5:11" ht="15" customHeight="1" x14ac:dyDescent="0.2">
      <c r="E9" s="9"/>
      <c r="F9" s="9"/>
      <c r="G9" s="13"/>
      <c r="H9" s="12"/>
      <c r="I9" s="9"/>
      <c r="J9" s="9"/>
      <c r="K9" s="9"/>
    </row>
    <row r="10" spans="5:11" ht="15" customHeight="1" x14ac:dyDescent="0.2">
      <c r="E10" s="9"/>
      <c r="F10" s="9"/>
      <c r="G10" s="12"/>
      <c r="H10" s="12"/>
      <c r="I10" s="9"/>
      <c r="J10" s="9"/>
      <c r="K10" s="9"/>
    </row>
    <row r="11" spans="5:11" ht="15" customHeight="1" x14ac:dyDescent="0.25">
      <c r="E11" s="9"/>
      <c r="F11" s="9"/>
      <c r="G11" s="11"/>
      <c r="H11" s="12"/>
      <c r="I11" s="9"/>
      <c r="J11" s="9"/>
      <c r="K11" s="9"/>
    </row>
    <row r="12" spans="5:11" ht="15" customHeight="1" x14ac:dyDescent="0.2">
      <c r="E12" s="9"/>
      <c r="F12" s="9"/>
      <c r="G12" s="12"/>
      <c r="H12" s="12"/>
      <c r="I12" s="9"/>
      <c r="J12" s="9"/>
      <c r="K12" s="9"/>
    </row>
    <row r="13" spans="5:11" ht="15" customHeight="1" x14ac:dyDescent="0.25">
      <c r="E13" s="9"/>
      <c r="F13" s="9"/>
      <c r="G13" s="12"/>
      <c r="H13" s="11"/>
      <c r="I13" s="9"/>
      <c r="J13" s="9"/>
      <c r="K13" s="9"/>
    </row>
    <row r="14" spans="5:11" ht="15" customHeight="1" x14ac:dyDescent="0.2">
      <c r="E14" s="9"/>
      <c r="F14" s="9"/>
      <c r="G14" s="9"/>
      <c r="H14" s="9"/>
      <c r="I14" s="9"/>
      <c r="J14" s="9"/>
      <c r="K14" s="9"/>
    </row>
    <row r="15" spans="5:11" ht="15" customHeight="1" x14ac:dyDescent="0.2">
      <c r="E15" s="9"/>
      <c r="F15" s="9"/>
      <c r="G15" s="9"/>
      <c r="H15" s="9"/>
      <c r="I15" s="9"/>
      <c r="J15" s="9"/>
      <c r="K15" s="9"/>
    </row>
    <row r="16" spans="5:11" ht="15" customHeight="1" x14ac:dyDescent="0.2">
      <c r="E16" s="9"/>
      <c r="F16" s="9"/>
      <c r="G16" s="9"/>
      <c r="H16" s="9"/>
      <c r="I16" s="9"/>
      <c r="J16" s="9"/>
      <c r="K16" s="9"/>
    </row>
    <row r="17" spans="2:11" ht="15" customHeight="1" x14ac:dyDescent="0.2">
      <c r="B17" s="19"/>
      <c r="E17" s="9"/>
      <c r="F17" s="9"/>
      <c r="G17" s="9"/>
      <c r="H17" s="9"/>
      <c r="I17" s="9"/>
      <c r="J17" s="9"/>
      <c r="K17" s="9"/>
    </row>
    <row r="18" spans="2:11" s="18" customFormat="1" ht="15" customHeight="1" x14ac:dyDescent="0.25">
      <c r="E18" s="9"/>
      <c r="F18" s="9"/>
      <c r="G18" s="9"/>
      <c r="H18" s="9"/>
      <c r="I18" s="9"/>
      <c r="J18" s="9"/>
      <c r="K18" s="9"/>
    </row>
    <row r="19" spans="2:11" ht="15" customHeight="1" x14ac:dyDescent="0.2">
      <c r="E19" s="9"/>
      <c r="F19" s="9"/>
      <c r="G19" s="9"/>
      <c r="H19" s="9"/>
      <c r="I19" s="9"/>
      <c r="J19" s="9"/>
      <c r="K19" s="9"/>
    </row>
    <row r="20" spans="2:11" ht="15" customHeight="1" x14ac:dyDescent="0.2">
      <c r="E20" s="9"/>
      <c r="F20" s="9"/>
      <c r="G20" s="9"/>
      <c r="H20" s="9"/>
      <c r="I20" s="9"/>
      <c r="J20" s="9"/>
      <c r="K20" s="9"/>
    </row>
    <row r="21" spans="2:11" ht="15" customHeight="1" x14ac:dyDescent="0.2">
      <c r="E21" s="9"/>
      <c r="F21" s="9"/>
      <c r="G21" s="9"/>
      <c r="H21" s="9"/>
      <c r="I21" s="9"/>
      <c r="J21" s="9"/>
      <c r="K21" s="9"/>
    </row>
    <row r="22" spans="2:11" ht="15" customHeight="1" x14ac:dyDescent="0.25">
      <c r="E22" s="14"/>
      <c r="F22" s="14"/>
      <c r="G22" s="14"/>
      <c r="H22" s="15"/>
      <c r="I22" s="9"/>
      <c r="J22" s="28">
        <f ca="1">NOW()</f>
        <v>43546.479700694443</v>
      </c>
      <c r="K22" s="16"/>
    </row>
    <row r="23" spans="2:11" ht="15" customHeight="1" x14ac:dyDescent="0.2">
      <c r="E23" s="9"/>
      <c r="F23" s="9"/>
      <c r="G23" s="9"/>
      <c r="H23" s="9"/>
      <c r="I23" s="9"/>
      <c r="J23" s="9"/>
      <c r="K23" s="9"/>
    </row>
  </sheetData>
  <phoneticPr fontId="0" type="noConversion"/>
  <pageMargins left="0.78740157480314965" right="0.78740157480314965" top="0.98425196850393704" bottom="0.98425196850393704" header="0.51181102362204722" footer="0.51181102362204722"/>
  <pageSetup scale="90" orientation="portrait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ouvreform">
                <anchor moveWithCells="1" sizeWithCells="1">
                  <from>
                    <xdr:col>7</xdr:col>
                    <xdr:colOff>47625</xdr:colOff>
                    <xdr:row>14</xdr:row>
                    <xdr:rowOff>0</xdr:rowOff>
                  </from>
                  <to>
                    <xdr:col>8</xdr:col>
                    <xdr:colOff>552450</xdr:colOff>
                    <xdr:row>18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V83"/>
  <sheetViews>
    <sheetView workbookViewId="0">
      <selection activeCell="B6" sqref="B6"/>
    </sheetView>
  </sheetViews>
  <sheetFormatPr baseColWidth="10" defaultRowHeight="12.75" x14ac:dyDescent="0.2"/>
  <cols>
    <col min="1" max="1" width="8.28515625" style="25" customWidth="1"/>
    <col min="2" max="2" width="16.42578125" style="25" customWidth="1"/>
    <col min="3" max="3" width="14.5703125" style="25" customWidth="1"/>
    <col min="4" max="4" width="24.7109375" style="25" customWidth="1"/>
    <col min="5" max="6" width="9.28515625" style="25" customWidth="1"/>
    <col min="7" max="7" width="7" style="25" customWidth="1"/>
    <col min="8" max="10" width="7.7109375" style="43" customWidth="1"/>
    <col min="11" max="11" width="17.42578125" style="25" customWidth="1"/>
    <col min="12" max="12" width="12.5703125" style="44" customWidth="1"/>
    <col min="13" max="13" width="12.5703125" style="25" customWidth="1"/>
    <col min="14" max="14" width="7.5703125" style="25" customWidth="1"/>
    <col min="15" max="15" width="13.42578125" style="25" customWidth="1"/>
    <col min="16" max="16" width="8.85546875" style="43" customWidth="1"/>
    <col min="17" max="17" width="5.85546875" style="25" customWidth="1"/>
    <col min="18" max="18" width="7.42578125" style="25" customWidth="1"/>
    <col min="19" max="19" width="8.140625" style="25" customWidth="1"/>
    <col min="20" max="20" width="7.85546875" style="26" customWidth="1"/>
    <col min="21" max="21" width="11.42578125" style="26" hidden="1" customWidth="1"/>
    <col min="22" max="22" width="11.42578125" style="25" hidden="1" customWidth="1"/>
    <col min="23" max="16384" width="11.42578125" style="25"/>
  </cols>
  <sheetData>
    <row r="1" spans="1:22" ht="51" customHeight="1" x14ac:dyDescent="0.2">
      <c r="A1" s="20" t="s">
        <v>50</v>
      </c>
      <c r="B1" s="20" t="s">
        <v>4</v>
      </c>
      <c r="C1" s="20" t="s">
        <v>39</v>
      </c>
      <c r="D1" s="20" t="s">
        <v>40</v>
      </c>
      <c r="E1" s="20" t="s">
        <v>41</v>
      </c>
      <c r="F1" s="20" t="s">
        <v>8</v>
      </c>
      <c r="G1" s="20" t="s">
        <v>42</v>
      </c>
      <c r="H1" s="20" t="s">
        <v>49</v>
      </c>
      <c r="I1" s="20" t="s">
        <v>46</v>
      </c>
      <c r="J1" s="20" t="s">
        <v>318</v>
      </c>
      <c r="K1" s="20" t="s">
        <v>43</v>
      </c>
      <c r="L1" s="27" t="s">
        <v>44</v>
      </c>
      <c r="M1" s="20" t="s">
        <v>45</v>
      </c>
      <c r="N1" s="20" t="s">
        <v>47</v>
      </c>
      <c r="O1" s="20" t="s">
        <v>48</v>
      </c>
      <c r="P1" s="20" t="s">
        <v>322</v>
      </c>
      <c r="Q1" s="20" t="s">
        <v>343</v>
      </c>
      <c r="R1" s="20" t="s">
        <v>319</v>
      </c>
      <c r="S1" s="20" t="s">
        <v>317</v>
      </c>
      <c r="T1" s="21" t="s">
        <v>320</v>
      </c>
      <c r="V1" s="26">
        <v>0.41666666666666669</v>
      </c>
    </row>
    <row r="2" spans="1:22" ht="14.25" x14ac:dyDescent="0.2">
      <c r="A2" s="29">
        <v>1</v>
      </c>
      <c r="B2" s="30" t="s">
        <v>219</v>
      </c>
      <c r="C2" s="23" t="s">
        <v>137</v>
      </c>
      <c r="D2" s="23" t="s">
        <v>316</v>
      </c>
      <c r="E2" s="23">
        <v>757331</v>
      </c>
      <c r="F2" s="23" t="s">
        <v>301</v>
      </c>
      <c r="G2" s="22" t="s">
        <v>51</v>
      </c>
      <c r="H2" s="23">
        <v>2</v>
      </c>
      <c r="I2" s="23">
        <v>1</v>
      </c>
      <c r="J2" s="23">
        <v>1</v>
      </c>
      <c r="K2" s="22" t="s">
        <v>52</v>
      </c>
      <c r="L2" s="24">
        <f>H2*30+I2*14</f>
        <v>74</v>
      </c>
      <c r="M2" s="22" t="s">
        <v>55</v>
      </c>
      <c r="N2" s="22" t="s">
        <v>54</v>
      </c>
      <c r="O2" s="31">
        <v>43527</v>
      </c>
      <c r="P2" s="23" t="str">
        <f>VLOOKUP(BD!T2,OPERATION!A$1:C$20,2,TRUE)</f>
        <v>A1</v>
      </c>
      <c r="Q2" s="32" t="s">
        <v>321</v>
      </c>
      <c r="R2" s="23">
        <f t="shared" ref="R2:R66" si="0">H2+I2+J2</f>
        <v>4</v>
      </c>
      <c r="S2" s="33">
        <f t="shared" ref="S2:S33" si="1">IF(T2&lt;&gt;T1,SUMIF(T:T,T2,R:R),"")</f>
        <v>47</v>
      </c>
      <c r="T2" s="26">
        <f>V$1+(INT(SUM(R2:R$3)/50)*"00:15")</f>
        <v>0.41666666666666669</v>
      </c>
      <c r="U2" s="26" t="b">
        <f>ISODD(COUNTA($S$2:S2))</f>
        <v>1</v>
      </c>
    </row>
    <row r="3" spans="1:22" ht="14.25" x14ac:dyDescent="0.2">
      <c r="A3" s="29">
        <v>3</v>
      </c>
      <c r="B3" s="30" t="s">
        <v>220</v>
      </c>
      <c r="C3" s="23" t="s">
        <v>138</v>
      </c>
      <c r="D3" s="23" t="s">
        <v>316</v>
      </c>
      <c r="E3" s="23">
        <v>757332</v>
      </c>
      <c r="F3" s="23" t="s">
        <v>301</v>
      </c>
      <c r="G3" s="22" t="s">
        <v>51</v>
      </c>
      <c r="H3" s="23">
        <v>3</v>
      </c>
      <c r="I3" s="23">
        <v>2</v>
      </c>
      <c r="J3" s="23">
        <v>2</v>
      </c>
      <c r="K3" s="22" t="s">
        <v>302</v>
      </c>
      <c r="L3" s="24">
        <f t="shared" ref="L3:L66" si="2">H3*30+I3*14</f>
        <v>118</v>
      </c>
      <c r="M3" s="22" t="s">
        <v>56</v>
      </c>
      <c r="N3" s="22" t="s">
        <v>54</v>
      </c>
      <c r="O3" s="31">
        <v>43528</v>
      </c>
      <c r="P3" s="23" t="str">
        <f>VLOOKUP(BD!T3,OPERATION!A$1:C$20,2,TRUE)</f>
        <v>A1</v>
      </c>
      <c r="Q3" s="32" t="s">
        <v>321</v>
      </c>
      <c r="R3" s="23">
        <f t="shared" si="0"/>
        <v>7</v>
      </c>
      <c r="S3" s="33" t="str">
        <f t="shared" si="1"/>
        <v/>
      </c>
      <c r="T3" s="26">
        <f>V$1+(INT(SUM(R3:R$3)/50)*"00:15")</f>
        <v>0.41666666666666669</v>
      </c>
      <c r="U3" s="26" t="b">
        <f>ISODD(COUNTA($S$2:S3))</f>
        <v>0</v>
      </c>
    </row>
    <row r="4" spans="1:22" ht="14.25" x14ac:dyDescent="0.2">
      <c r="A4" s="34">
        <v>4</v>
      </c>
      <c r="B4" s="30" t="s">
        <v>221</v>
      </c>
      <c r="C4" s="23" t="s">
        <v>139</v>
      </c>
      <c r="D4" s="23" t="s">
        <v>316</v>
      </c>
      <c r="E4" s="23">
        <v>757333</v>
      </c>
      <c r="F4" s="23" t="s">
        <v>301</v>
      </c>
      <c r="G4" s="22" t="s">
        <v>51</v>
      </c>
      <c r="H4" s="23">
        <v>4</v>
      </c>
      <c r="I4" s="23">
        <v>3</v>
      </c>
      <c r="J4" s="23">
        <v>3</v>
      </c>
      <c r="K4" s="22" t="s">
        <v>303</v>
      </c>
      <c r="L4" s="24">
        <f t="shared" si="2"/>
        <v>162</v>
      </c>
      <c r="M4" s="22" t="s">
        <v>57</v>
      </c>
      <c r="N4" s="22" t="s">
        <v>54</v>
      </c>
      <c r="O4" s="31">
        <v>43529</v>
      </c>
      <c r="P4" s="23" t="str">
        <f>VLOOKUP(BD!T4,OPERATION!A$1:C$20,2,TRUE)</f>
        <v>A1</v>
      </c>
      <c r="Q4" s="32" t="s">
        <v>321</v>
      </c>
      <c r="R4" s="23">
        <f t="shared" si="0"/>
        <v>10</v>
      </c>
      <c r="S4" s="33" t="str">
        <f t="shared" si="1"/>
        <v/>
      </c>
      <c r="T4" s="26">
        <f>V$1+(INT(SUM(R$3:R4)/50)*"00:15")</f>
        <v>0.41666666666666669</v>
      </c>
      <c r="U4" s="26" t="b">
        <f>ISODD(COUNTA($S$2:S4))</f>
        <v>1</v>
      </c>
    </row>
    <row r="5" spans="1:22" ht="14.25" x14ac:dyDescent="0.2">
      <c r="A5" s="29">
        <v>5</v>
      </c>
      <c r="B5" s="30" t="s">
        <v>222</v>
      </c>
      <c r="C5" s="23" t="s">
        <v>140</v>
      </c>
      <c r="D5" s="23" t="s">
        <v>316</v>
      </c>
      <c r="E5" s="23">
        <v>757334</v>
      </c>
      <c r="F5" s="23" t="s">
        <v>301</v>
      </c>
      <c r="G5" s="22" t="s">
        <v>51</v>
      </c>
      <c r="H5" s="23">
        <v>5</v>
      </c>
      <c r="I5" s="23">
        <v>0</v>
      </c>
      <c r="J5" s="23">
        <v>0</v>
      </c>
      <c r="K5" s="22" t="s">
        <v>304</v>
      </c>
      <c r="L5" s="24">
        <f t="shared" si="2"/>
        <v>150</v>
      </c>
      <c r="M5" s="22" t="s">
        <v>58</v>
      </c>
      <c r="N5" s="22" t="s">
        <v>54</v>
      </c>
      <c r="O5" s="31">
        <v>43530</v>
      </c>
      <c r="P5" s="23" t="str">
        <f>VLOOKUP(BD!T5,OPERATION!A$1:C$20,2,TRUE)</f>
        <v>A1</v>
      </c>
      <c r="Q5" s="32" t="s">
        <v>321</v>
      </c>
      <c r="R5" s="23">
        <f t="shared" si="0"/>
        <v>5</v>
      </c>
      <c r="S5" s="33" t="str">
        <f t="shared" si="1"/>
        <v/>
      </c>
      <c r="T5" s="26">
        <f>V$1+(INT(SUM(R$3:R5)/50)*"00:15")</f>
        <v>0.41666666666666669</v>
      </c>
      <c r="U5" s="26" t="b">
        <f>ISODD(COUNTA($S$2:S5))</f>
        <v>0</v>
      </c>
    </row>
    <row r="6" spans="1:22" ht="14.25" x14ac:dyDescent="0.2">
      <c r="A6" s="34">
        <v>6</v>
      </c>
      <c r="B6" s="30" t="s">
        <v>223</v>
      </c>
      <c r="C6" s="23" t="s">
        <v>141</v>
      </c>
      <c r="D6" s="23" t="s">
        <v>316</v>
      </c>
      <c r="E6" s="23">
        <v>757335</v>
      </c>
      <c r="F6" s="23" t="s">
        <v>301</v>
      </c>
      <c r="G6" s="22" t="s">
        <v>51</v>
      </c>
      <c r="H6" s="23">
        <v>6</v>
      </c>
      <c r="I6" s="23">
        <v>0</v>
      </c>
      <c r="J6" s="23">
        <v>0</v>
      </c>
      <c r="K6" s="22" t="s">
        <v>305</v>
      </c>
      <c r="L6" s="24">
        <f t="shared" si="2"/>
        <v>180</v>
      </c>
      <c r="M6" s="22" t="s">
        <v>59</v>
      </c>
      <c r="N6" s="22" t="s">
        <v>54</v>
      </c>
      <c r="O6" s="31">
        <v>43531</v>
      </c>
      <c r="P6" s="23" t="str">
        <f>VLOOKUP(BD!T6,OPERATION!A$1:C$20,2,TRUE)</f>
        <v>A1</v>
      </c>
      <c r="Q6" s="32" t="s">
        <v>321</v>
      </c>
      <c r="R6" s="23">
        <f t="shared" si="0"/>
        <v>6</v>
      </c>
      <c r="S6" s="33" t="str">
        <f t="shared" si="1"/>
        <v/>
      </c>
      <c r="T6" s="26">
        <f>V$1+(INT(SUM(R$3:R6)/50)*"00:15")</f>
        <v>0.41666666666666669</v>
      </c>
      <c r="U6" s="26" t="b">
        <f>ISODD(COUNTA($S$2:S6))</f>
        <v>1</v>
      </c>
    </row>
    <row r="7" spans="1:22" ht="14.25" x14ac:dyDescent="0.2">
      <c r="A7" s="29">
        <v>7</v>
      </c>
      <c r="B7" s="30" t="s">
        <v>224</v>
      </c>
      <c r="C7" s="23" t="s">
        <v>142</v>
      </c>
      <c r="D7" s="23" t="s">
        <v>316</v>
      </c>
      <c r="E7" s="23">
        <v>757336</v>
      </c>
      <c r="F7" s="23" t="s">
        <v>301</v>
      </c>
      <c r="G7" s="22" t="s">
        <v>51</v>
      </c>
      <c r="H7" s="23">
        <v>2</v>
      </c>
      <c r="I7" s="23">
        <v>1</v>
      </c>
      <c r="J7" s="23">
        <v>1</v>
      </c>
      <c r="K7" s="22" t="s">
        <v>306</v>
      </c>
      <c r="L7" s="24">
        <f t="shared" si="2"/>
        <v>74</v>
      </c>
      <c r="M7" s="22" t="s">
        <v>60</v>
      </c>
      <c r="N7" s="22" t="s">
        <v>54</v>
      </c>
      <c r="O7" s="31">
        <v>43532</v>
      </c>
      <c r="P7" s="23" t="str">
        <f>VLOOKUP(BD!T7,OPERATION!A$1:C$20,2,TRUE)</f>
        <v>A1</v>
      </c>
      <c r="Q7" s="32" t="s">
        <v>321</v>
      </c>
      <c r="R7" s="23">
        <f t="shared" si="0"/>
        <v>4</v>
      </c>
      <c r="S7" s="33" t="str">
        <f t="shared" si="1"/>
        <v/>
      </c>
      <c r="T7" s="26">
        <f>V$1+(INT(SUM(R$3:R7)/50)*"00:15")</f>
        <v>0.41666666666666669</v>
      </c>
      <c r="U7" s="26" t="b">
        <f>ISODD(COUNTA($S$2:S7))</f>
        <v>0</v>
      </c>
    </row>
    <row r="8" spans="1:22" ht="14.25" x14ac:dyDescent="0.2">
      <c r="A8" s="34">
        <v>8</v>
      </c>
      <c r="B8" s="30" t="s">
        <v>225</v>
      </c>
      <c r="C8" s="23" t="s">
        <v>143</v>
      </c>
      <c r="D8" s="23" t="s">
        <v>316</v>
      </c>
      <c r="E8" s="23">
        <v>757337</v>
      </c>
      <c r="F8" s="23" t="s">
        <v>301</v>
      </c>
      <c r="G8" s="22" t="s">
        <v>51</v>
      </c>
      <c r="H8" s="23">
        <v>3</v>
      </c>
      <c r="I8" s="23">
        <v>2</v>
      </c>
      <c r="J8" s="23">
        <v>2</v>
      </c>
      <c r="K8" s="22" t="s">
        <v>307</v>
      </c>
      <c r="L8" s="24">
        <f t="shared" si="2"/>
        <v>118</v>
      </c>
      <c r="M8" s="22" t="s">
        <v>61</v>
      </c>
      <c r="N8" s="22" t="s">
        <v>54</v>
      </c>
      <c r="O8" s="31">
        <v>43533</v>
      </c>
      <c r="P8" s="23" t="str">
        <f>VLOOKUP(BD!T8,OPERATION!A$1:C$20,2,TRUE)</f>
        <v>A1</v>
      </c>
      <c r="Q8" s="32" t="s">
        <v>321</v>
      </c>
      <c r="R8" s="23">
        <f t="shared" si="0"/>
        <v>7</v>
      </c>
      <c r="S8" s="33" t="str">
        <f t="shared" si="1"/>
        <v/>
      </c>
      <c r="T8" s="26">
        <f>V$1+(INT(SUM(R$3:R8)/50)*"00:15")</f>
        <v>0.41666666666666669</v>
      </c>
      <c r="U8" s="26" t="b">
        <f>ISODD(COUNTA($S$2:S8))</f>
        <v>1</v>
      </c>
    </row>
    <row r="9" spans="1:22" ht="16.5" customHeight="1" x14ac:dyDescent="0.2">
      <c r="A9" s="29">
        <v>9</v>
      </c>
      <c r="B9" s="30" t="s">
        <v>226</v>
      </c>
      <c r="C9" s="23" t="s">
        <v>144</v>
      </c>
      <c r="D9" s="23" t="s">
        <v>316</v>
      </c>
      <c r="E9" s="23">
        <v>757338</v>
      </c>
      <c r="F9" s="23" t="s">
        <v>301</v>
      </c>
      <c r="G9" s="22" t="s">
        <v>51</v>
      </c>
      <c r="H9" s="23">
        <v>4</v>
      </c>
      <c r="I9" s="23">
        <v>0</v>
      </c>
      <c r="J9" s="23">
        <v>0</v>
      </c>
      <c r="K9" s="22" t="s">
        <v>308</v>
      </c>
      <c r="L9" s="24">
        <f t="shared" si="2"/>
        <v>120</v>
      </c>
      <c r="M9" s="22" t="s">
        <v>62</v>
      </c>
      <c r="N9" s="22" t="s">
        <v>54</v>
      </c>
      <c r="O9" s="31">
        <v>43534</v>
      </c>
      <c r="P9" s="23" t="str">
        <f>VLOOKUP(BD!T9,OPERATION!A$1:C$20,2,TRUE)</f>
        <v>A1</v>
      </c>
      <c r="Q9" s="32" t="s">
        <v>321</v>
      </c>
      <c r="R9" s="23">
        <f t="shared" si="0"/>
        <v>4</v>
      </c>
      <c r="S9" s="33" t="str">
        <f t="shared" si="1"/>
        <v/>
      </c>
      <c r="T9" s="26">
        <f>V$1+(INT(SUM(R$3:R9)/50)*"00:15")</f>
        <v>0.41666666666666669</v>
      </c>
      <c r="U9" s="26" t="b">
        <f>ISODD(COUNTA($S$2:S9))</f>
        <v>0</v>
      </c>
    </row>
    <row r="10" spans="1:22" ht="14.25" x14ac:dyDescent="0.2">
      <c r="A10" s="34">
        <v>10</v>
      </c>
      <c r="B10" s="30" t="s">
        <v>227</v>
      </c>
      <c r="C10" s="23" t="s">
        <v>145</v>
      </c>
      <c r="D10" s="23" t="s">
        <v>316</v>
      </c>
      <c r="E10" s="23">
        <v>757339</v>
      </c>
      <c r="F10" s="23" t="s">
        <v>301</v>
      </c>
      <c r="G10" s="22" t="s">
        <v>51</v>
      </c>
      <c r="H10" s="23">
        <v>5</v>
      </c>
      <c r="I10" s="23">
        <v>3</v>
      </c>
      <c r="J10" s="23">
        <v>3</v>
      </c>
      <c r="K10" s="22" t="s">
        <v>309</v>
      </c>
      <c r="L10" s="24">
        <f t="shared" si="2"/>
        <v>192</v>
      </c>
      <c r="M10" s="22" t="s">
        <v>63</v>
      </c>
      <c r="N10" s="22" t="s">
        <v>54</v>
      </c>
      <c r="O10" s="31">
        <v>43535</v>
      </c>
      <c r="P10" s="23" t="str">
        <f>VLOOKUP(BD!T10,OPERATION!A$1:C$20,2,TRUE)</f>
        <v>A2</v>
      </c>
      <c r="Q10" s="32" t="s">
        <v>321</v>
      </c>
      <c r="R10" s="23">
        <f t="shared" si="0"/>
        <v>11</v>
      </c>
      <c r="S10" s="35">
        <f t="shared" si="1"/>
        <v>47</v>
      </c>
      <c r="T10" s="26">
        <f>V$1+(INT(SUM(R$3:R10)/50)*"00:15")</f>
        <v>0.42708333333333337</v>
      </c>
      <c r="U10" s="26" t="b">
        <f>ISODD(COUNTA($S$2:S10))</f>
        <v>1</v>
      </c>
    </row>
    <row r="11" spans="1:22" ht="14.25" x14ac:dyDescent="0.2">
      <c r="A11" s="29">
        <v>11</v>
      </c>
      <c r="B11" s="30" t="s">
        <v>228</v>
      </c>
      <c r="C11" s="23" t="s">
        <v>146</v>
      </c>
      <c r="D11" s="23" t="s">
        <v>316</v>
      </c>
      <c r="E11" s="23">
        <v>757340</v>
      </c>
      <c r="F11" s="23" t="s">
        <v>301</v>
      </c>
      <c r="G11" s="22" t="s">
        <v>51</v>
      </c>
      <c r="H11" s="23">
        <v>6</v>
      </c>
      <c r="I11" s="23">
        <v>0</v>
      </c>
      <c r="J11" s="23">
        <v>0</v>
      </c>
      <c r="K11" s="22" t="s">
        <v>310</v>
      </c>
      <c r="L11" s="24">
        <f t="shared" si="2"/>
        <v>180</v>
      </c>
      <c r="M11" s="22" t="s">
        <v>53</v>
      </c>
      <c r="N11" s="22" t="s">
        <v>54</v>
      </c>
      <c r="O11" s="31">
        <v>43536</v>
      </c>
      <c r="P11" s="23" t="str">
        <f>VLOOKUP(BD!T11,OPERATION!A$1:C$20,2,TRUE)</f>
        <v>A2</v>
      </c>
      <c r="Q11" s="32" t="s">
        <v>321</v>
      </c>
      <c r="R11" s="23">
        <f t="shared" si="0"/>
        <v>6</v>
      </c>
      <c r="S11" s="35" t="str">
        <f t="shared" si="1"/>
        <v/>
      </c>
      <c r="T11" s="26">
        <f>V$1+(INT(SUM(R$3:R11)/50)*"00:15")</f>
        <v>0.42708333333333337</v>
      </c>
      <c r="U11" s="26" t="b">
        <f>ISODD(COUNTA($S$2:S11))</f>
        <v>0</v>
      </c>
    </row>
    <row r="12" spans="1:22" ht="14.25" x14ac:dyDescent="0.2">
      <c r="A12" s="34">
        <v>12</v>
      </c>
      <c r="B12" s="30" t="s">
        <v>229</v>
      </c>
      <c r="C12" s="23" t="s">
        <v>147</v>
      </c>
      <c r="D12" s="23" t="s">
        <v>316</v>
      </c>
      <c r="E12" s="23">
        <v>757341</v>
      </c>
      <c r="F12" s="23" t="s">
        <v>301</v>
      </c>
      <c r="G12" s="22" t="s">
        <v>51</v>
      </c>
      <c r="H12" s="23">
        <v>2</v>
      </c>
      <c r="I12" s="23">
        <v>1</v>
      </c>
      <c r="J12" s="23">
        <v>1</v>
      </c>
      <c r="K12" s="22" t="s">
        <v>311</v>
      </c>
      <c r="L12" s="24">
        <f t="shared" si="2"/>
        <v>74</v>
      </c>
      <c r="M12" s="22" t="s">
        <v>64</v>
      </c>
      <c r="N12" s="22" t="s">
        <v>54</v>
      </c>
      <c r="O12" s="31">
        <v>43537</v>
      </c>
      <c r="P12" s="23" t="str">
        <f>VLOOKUP(BD!T12,OPERATION!A$1:C$20,2,TRUE)</f>
        <v>A2</v>
      </c>
      <c r="Q12" s="32" t="s">
        <v>321</v>
      </c>
      <c r="R12" s="23">
        <f t="shared" si="0"/>
        <v>4</v>
      </c>
      <c r="S12" s="35" t="str">
        <f t="shared" si="1"/>
        <v/>
      </c>
      <c r="T12" s="26">
        <f>V$1+(INT(SUM(R$3:R12)/50)*"00:15")</f>
        <v>0.42708333333333337</v>
      </c>
      <c r="U12" s="26" t="b">
        <f>ISODD(COUNTA($S$2:S12))</f>
        <v>1</v>
      </c>
    </row>
    <row r="13" spans="1:22" ht="14.25" x14ac:dyDescent="0.2">
      <c r="A13" s="29">
        <v>13</v>
      </c>
      <c r="B13" s="30" t="s">
        <v>230</v>
      </c>
      <c r="C13" s="23" t="s">
        <v>148</v>
      </c>
      <c r="D13" s="23" t="s">
        <v>316</v>
      </c>
      <c r="E13" s="23">
        <v>757342</v>
      </c>
      <c r="F13" s="23" t="s">
        <v>301</v>
      </c>
      <c r="G13" s="22" t="s">
        <v>51</v>
      </c>
      <c r="H13" s="23">
        <v>3</v>
      </c>
      <c r="I13" s="23">
        <v>2</v>
      </c>
      <c r="J13" s="23">
        <v>2</v>
      </c>
      <c r="K13" s="22" t="s">
        <v>312</v>
      </c>
      <c r="L13" s="24">
        <f t="shared" si="2"/>
        <v>118</v>
      </c>
      <c r="M13" s="22" t="s">
        <v>65</v>
      </c>
      <c r="N13" s="22" t="s">
        <v>54</v>
      </c>
      <c r="O13" s="31">
        <v>43538</v>
      </c>
      <c r="P13" s="23" t="str">
        <f>VLOOKUP(BD!T13,OPERATION!A$1:C$20,2,TRUE)</f>
        <v>A2</v>
      </c>
      <c r="Q13" s="32" t="s">
        <v>321</v>
      </c>
      <c r="R13" s="23">
        <f t="shared" si="0"/>
        <v>7</v>
      </c>
      <c r="S13" s="35" t="str">
        <f t="shared" si="1"/>
        <v/>
      </c>
      <c r="T13" s="26">
        <f>V$1+(INT(SUM(R$3:R13)/50)*"00:15")</f>
        <v>0.42708333333333337</v>
      </c>
      <c r="U13" s="26" t="b">
        <f>ISODD(COUNTA($S$2:S13))</f>
        <v>0</v>
      </c>
    </row>
    <row r="14" spans="1:22" ht="14.25" x14ac:dyDescent="0.2">
      <c r="A14" s="34">
        <v>14</v>
      </c>
      <c r="B14" s="30" t="s">
        <v>231</v>
      </c>
      <c r="C14" s="23" t="s">
        <v>149</v>
      </c>
      <c r="D14" s="23" t="s">
        <v>316</v>
      </c>
      <c r="E14" s="23">
        <v>757343</v>
      </c>
      <c r="F14" s="23" t="s">
        <v>301</v>
      </c>
      <c r="G14" s="22" t="s">
        <v>51</v>
      </c>
      <c r="H14" s="23">
        <v>4</v>
      </c>
      <c r="I14" s="23">
        <v>3</v>
      </c>
      <c r="J14" s="23">
        <v>3</v>
      </c>
      <c r="K14" s="22" t="s">
        <v>313</v>
      </c>
      <c r="L14" s="24">
        <f t="shared" si="2"/>
        <v>162</v>
      </c>
      <c r="M14" s="22" t="s">
        <v>66</v>
      </c>
      <c r="N14" s="22" t="s">
        <v>54</v>
      </c>
      <c r="O14" s="31">
        <v>43539</v>
      </c>
      <c r="P14" s="23" t="str">
        <f>VLOOKUP(BD!T14,OPERATION!A$1:C$20,2,TRUE)</f>
        <v>A2</v>
      </c>
      <c r="Q14" s="32" t="s">
        <v>321</v>
      </c>
      <c r="R14" s="23">
        <f t="shared" si="0"/>
        <v>10</v>
      </c>
      <c r="S14" s="35" t="str">
        <f t="shared" si="1"/>
        <v/>
      </c>
      <c r="T14" s="26">
        <f>V$1+(INT(SUM(R$3:R14)/50)*"00:15")</f>
        <v>0.42708333333333337</v>
      </c>
      <c r="U14" s="26" t="b">
        <f>ISODD(COUNTA($S$2:S14))</f>
        <v>1</v>
      </c>
    </row>
    <row r="15" spans="1:22" ht="14.25" x14ac:dyDescent="0.2">
      <c r="A15" s="29">
        <v>15</v>
      </c>
      <c r="B15" s="30" t="s">
        <v>232</v>
      </c>
      <c r="C15" s="23" t="s">
        <v>150</v>
      </c>
      <c r="D15" s="23" t="s">
        <v>316</v>
      </c>
      <c r="E15" s="23">
        <v>757344</v>
      </c>
      <c r="F15" s="23" t="s">
        <v>301</v>
      </c>
      <c r="G15" s="22" t="s">
        <v>51</v>
      </c>
      <c r="H15" s="23">
        <v>5</v>
      </c>
      <c r="I15" s="23">
        <v>2</v>
      </c>
      <c r="J15" s="23">
        <v>2</v>
      </c>
      <c r="K15" s="22" t="s">
        <v>314</v>
      </c>
      <c r="L15" s="24">
        <f t="shared" si="2"/>
        <v>178</v>
      </c>
      <c r="M15" s="22" t="s">
        <v>67</v>
      </c>
      <c r="N15" s="22" t="s">
        <v>54</v>
      </c>
      <c r="O15" s="31">
        <v>43540</v>
      </c>
      <c r="P15" s="23" t="str">
        <f>VLOOKUP(BD!T15,OPERATION!A$1:C$20,2,TRUE)</f>
        <v>A2</v>
      </c>
      <c r="Q15" s="32" t="s">
        <v>321</v>
      </c>
      <c r="R15" s="23">
        <f t="shared" si="0"/>
        <v>9</v>
      </c>
      <c r="S15" s="35" t="str">
        <f t="shared" si="1"/>
        <v/>
      </c>
      <c r="T15" s="26">
        <f>V$1+(INT(SUM(R$3:R15)/50)*"00:15")</f>
        <v>0.42708333333333337</v>
      </c>
      <c r="U15" s="26" t="b">
        <f>ISODD(COUNTA($S$2:S15))</f>
        <v>0</v>
      </c>
    </row>
    <row r="16" spans="1:22" ht="14.25" x14ac:dyDescent="0.2">
      <c r="A16" s="34">
        <v>16</v>
      </c>
      <c r="B16" s="30" t="s">
        <v>233</v>
      </c>
      <c r="C16" s="23" t="s">
        <v>151</v>
      </c>
      <c r="D16" s="23" t="s">
        <v>316</v>
      </c>
      <c r="E16" s="23">
        <v>757345</v>
      </c>
      <c r="F16" s="23" t="s">
        <v>301</v>
      </c>
      <c r="G16" s="22" t="s">
        <v>51</v>
      </c>
      <c r="H16" s="23">
        <v>6</v>
      </c>
      <c r="I16" s="23">
        <v>2</v>
      </c>
      <c r="J16" s="23">
        <v>2</v>
      </c>
      <c r="K16" s="22" t="s">
        <v>315</v>
      </c>
      <c r="L16" s="24">
        <f t="shared" si="2"/>
        <v>208</v>
      </c>
      <c r="M16" s="22" t="s">
        <v>68</v>
      </c>
      <c r="N16" s="22" t="s">
        <v>54</v>
      </c>
      <c r="O16" s="31">
        <v>43541</v>
      </c>
      <c r="P16" s="23" t="str">
        <f>VLOOKUP(BD!T16,OPERATION!A$1:C$20,2,TRUE)</f>
        <v>A3</v>
      </c>
      <c r="Q16" s="32" t="s">
        <v>321</v>
      </c>
      <c r="R16" s="23">
        <f t="shared" si="0"/>
        <v>10</v>
      </c>
      <c r="S16" s="36">
        <f t="shared" si="1"/>
        <v>57</v>
      </c>
      <c r="T16" s="26">
        <f>V$1+(INT(SUM(R$3:R16)/50)*"00:15")</f>
        <v>0.4375</v>
      </c>
      <c r="U16" s="26" t="b">
        <f>ISODD(COUNTA($S$2:S16))</f>
        <v>1</v>
      </c>
    </row>
    <row r="17" spans="1:21" ht="14.25" x14ac:dyDescent="0.2">
      <c r="A17" s="29">
        <v>17</v>
      </c>
      <c r="B17" s="30" t="s">
        <v>234</v>
      </c>
      <c r="C17" s="23" t="s">
        <v>152</v>
      </c>
      <c r="D17" s="23" t="s">
        <v>316</v>
      </c>
      <c r="E17" s="23">
        <v>757346</v>
      </c>
      <c r="F17" s="23" t="s">
        <v>301</v>
      </c>
      <c r="G17" s="22" t="s">
        <v>51</v>
      </c>
      <c r="H17" s="23">
        <v>2</v>
      </c>
      <c r="I17" s="23">
        <v>1</v>
      </c>
      <c r="J17" s="23">
        <v>1</v>
      </c>
      <c r="K17" s="22" t="s">
        <v>52</v>
      </c>
      <c r="L17" s="24">
        <f t="shared" si="2"/>
        <v>74</v>
      </c>
      <c r="M17" s="22" t="s">
        <v>69</v>
      </c>
      <c r="N17" s="22" t="s">
        <v>54</v>
      </c>
      <c r="O17" s="31">
        <v>43542</v>
      </c>
      <c r="P17" s="23" t="str">
        <f>VLOOKUP(BD!T17,OPERATION!A$1:C$20,2,TRUE)</f>
        <v>A3</v>
      </c>
      <c r="Q17" s="32" t="s">
        <v>321</v>
      </c>
      <c r="R17" s="23">
        <f t="shared" si="0"/>
        <v>4</v>
      </c>
      <c r="S17" s="36" t="str">
        <f t="shared" si="1"/>
        <v/>
      </c>
      <c r="T17" s="26">
        <f>V$1+(INT(SUM(R$3:R17)/50)*"00:15")</f>
        <v>0.4375</v>
      </c>
      <c r="U17" s="26" t="b">
        <f>ISODD(COUNTA($S$2:S17))</f>
        <v>0</v>
      </c>
    </row>
    <row r="18" spans="1:21" ht="14.25" x14ac:dyDescent="0.2">
      <c r="A18" s="34">
        <v>18</v>
      </c>
      <c r="B18" s="30" t="s">
        <v>235</v>
      </c>
      <c r="C18" s="23" t="s">
        <v>153</v>
      </c>
      <c r="D18" s="23" t="s">
        <v>316</v>
      </c>
      <c r="E18" s="23">
        <v>757347</v>
      </c>
      <c r="F18" s="23" t="s">
        <v>301</v>
      </c>
      <c r="G18" s="22" t="s">
        <v>51</v>
      </c>
      <c r="H18" s="23">
        <v>3</v>
      </c>
      <c r="I18" s="23">
        <v>2</v>
      </c>
      <c r="J18" s="23">
        <v>2</v>
      </c>
      <c r="K18" s="22" t="s">
        <v>302</v>
      </c>
      <c r="L18" s="24">
        <f t="shared" si="2"/>
        <v>118</v>
      </c>
      <c r="M18" s="22" t="s">
        <v>70</v>
      </c>
      <c r="N18" s="22" t="s">
        <v>54</v>
      </c>
      <c r="O18" s="31">
        <v>43543</v>
      </c>
      <c r="P18" s="23" t="str">
        <f>VLOOKUP(BD!T18,OPERATION!A$1:C$20,2,TRUE)</f>
        <v>A3</v>
      </c>
      <c r="Q18" s="32" t="s">
        <v>321</v>
      </c>
      <c r="R18" s="23">
        <f t="shared" si="0"/>
        <v>7</v>
      </c>
      <c r="S18" s="36" t="str">
        <f t="shared" si="1"/>
        <v/>
      </c>
      <c r="T18" s="26">
        <f>V$1+(INT(SUM(R$3:R18)/50)*"00:15")</f>
        <v>0.4375</v>
      </c>
      <c r="U18" s="26" t="b">
        <f>ISODD(COUNTA($S$2:S18))</f>
        <v>1</v>
      </c>
    </row>
    <row r="19" spans="1:21" ht="14.25" x14ac:dyDescent="0.2">
      <c r="A19" s="29">
        <v>19</v>
      </c>
      <c r="B19" s="30" t="s">
        <v>236</v>
      </c>
      <c r="C19" s="23" t="s">
        <v>154</v>
      </c>
      <c r="D19" s="23" t="s">
        <v>316</v>
      </c>
      <c r="E19" s="23">
        <v>757348</v>
      </c>
      <c r="F19" s="23" t="s">
        <v>301</v>
      </c>
      <c r="G19" s="22" t="s">
        <v>51</v>
      </c>
      <c r="H19" s="23">
        <v>4</v>
      </c>
      <c r="I19" s="23">
        <v>3</v>
      </c>
      <c r="J19" s="23">
        <v>3</v>
      </c>
      <c r="K19" s="22" t="s">
        <v>303</v>
      </c>
      <c r="L19" s="24">
        <f t="shared" si="2"/>
        <v>162</v>
      </c>
      <c r="M19" s="22" t="s">
        <v>71</v>
      </c>
      <c r="N19" s="22" t="s">
        <v>54</v>
      </c>
      <c r="O19" s="31">
        <v>43544</v>
      </c>
      <c r="P19" s="23" t="str">
        <f>VLOOKUP(BD!T19,OPERATION!A$1:C$20,2,TRUE)</f>
        <v>A3</v>
      </c>
      <c r="Q19" s="32" t="s">
        <v>321</v>
      </c>
      <c r="R19" s="23">
        <f t="shared" si="0"/>
        <v>10</v>
      </c>
      <c r="S19" s="36" t="str">
        <f t="shared" si="1"/>
        <v/>
      </c>
      <c r="T19" s="26">
        <f>V$1+(INT(SUM(R$3:R19)/50)*"00:15")</f>
        <v>0.4375</v>
      </c>
      <c r="U19" s="26" t="b">
        <f>ISODD(COUNTA($S$2:S19))</f>
        <v>0</v>
      </c>
    </row>
    <row r="20" spans="1:21" ht="14.25" x14ac:dyDescent="0.2">
      <c r="A20" s="34">
        <v>20</v>
      </c>
      <c r="B20" s="30" t="s">
        <v>237</v>
      </c>
      <c r="C20" s="23" t="s">
        <v>155</v>
      </c>
      <c r="D20" s="23" t="s">
        <v>316</v>
      </c>
      <c r="E20" s="23">
        <v>757349</v>
      </c>
      <c r="F20" s="23" t="s">
        <v>301</v>
      </c>
      <c r="G20" s="22" t="s">
        <v>51</v>
      </c>
      <c r="H20" s="23">
        <v>5</v>
      </c>
      <c r="I20" s="23">
        <v>0</v>
      </c>
      <c r="J20" s="23">
        <v>0</v>
      </c>
      <c r="K20" s="22" t="s">
        <v>304</v>
      </c>
      <c r="L20" s="24">
        <f t="shared" si="2"/>
        <v>150</v>
      </c>
      <c r="M20" s="22" t="s">
        <v>72</v>
      </c>
      <c r="N20" s="22" t="s">
        <v>54</v>
      </c>
      <c r="O20" s="31">
        <v>43545</v>
      </c>
      <c r="P20" s="23" t="str">
        <f>VLOOKUP(BD!T20,OPERATION!A$1:C$20,2,TRUE)</f>
        <v>A3</v>
      </c>
      <c r="Q20" s="32" t="s">
        <v>321</v>
      </c>
      <c r="R20" s="23">
        <f t="shared" si="0"/>
        <v>5</v>
      </c>
      <c r="S20" s="36" t="str">
        <f t="shared" si="1"/>
        <v/>
      </c>
      <c r="T20" s="26">
        <f>V$1+(INT(SUM(R$3:R20)/50)*"00:15")</f>
        <v>0.4375</v>
      </c>
      <c r="U20" s="26" t="b">
        <f>ISODD(COUNTA($S$2:S20))</f>
        <v>1</v>
      </c>
    </row>
    <row r="21" spans="1:21" ht="14.25" x14ac:dyDescent="0.2">
      <c r="A21" s="29">
        <v>21</v>
      </c>
      <c r="B21" s="30" t="s">
        <v>238</v>
      </c>
      <c r="C21" s="23" t="s">
        <v>156</v>
      </c>
      <c r="D21" s="23" t="s">
        <v>316</v>
      </c>
      <c r="E21" s="23">
        <v>757350</v>
      </c>
      <c r="F21" s="23" t="s">
        <v>301</v>
      </c>
      <c r="G21" s="22" t="s">
        <v>51</v>
      </c>
      <c r="H21" s="23">
        <v>6</v>
      </c>
      <c r="I21" s="23">
        <v>0</v>
      </c>
      <c r="J21" s="23">
        <v>0</v>
      </c>
      <c r="K21" s="22" t="s">
        <v>305</v>
      </c>
      <c r="L21" s="24">
        <f t="shared" si="2"/>
        <v>180</v>
      </c>
      <c r="M21" s="22" t="s">
        <v>73</v>
      </c>
      <c r="N21" s="22" t="s">
        <v>54</v>
      </c>
      <c r="O21" s="31">
        <v>43546</v>
      </c>
      <c r="P21" s="23" t="str">
        <f>VLOOKUP(BD!T21,OPERATION!A$1:C$20,2,TRUE)</f>
        <v>A3</v>
      </c>
      <c r="Q21" s="32" t="s">
        <v>321</v>
      </c>
      <c r="R21" s="23">
        <f t="shared" si="0"/>
        <v>6</v>
      </c>
      <c r="S21" s="36" t="str">
        <f t="shared" si="1"/>
        <v/>
      </c>
      <c r="T21" s="26">
        <f>V$1+(INT(SUM(R$3:R21)/50)*"00:15")</f>
        <v>0.4375</v>
      </c>
      <c r="U21" s="26" t="b">
        <f>ISODD(COUNTA($S$2:S21))</f>
        <v>0</v>
      </c>
    </row>
    <row r="22" spans="1:21" ht="14.25" x14ac:dyDescent="0.2">
      <c r="A22" s="34">
        <v>22</v>
      </c>
      <c r="B22" s="30" t="s">
        <v>239</v>
      </c>
      <c r="C22" s="23" t="s">
        <v>157</v>
      </c>
      <c r="D22" s="23" t="s">
        <v>316</v>
      </c>
      <c r="E22" s="23">
        <v>757351</v>
      </c>
      <c r="F22" s="23" t="s">
        <v>301</v>
      </c>
      <c r="G22" s="22" t="s">
        <v>51</v>
      </c>
      <c r="H22" s="23">
        <v>2</v>
      </c>
      <c r="I22" s="23">
        <v>1</v>
      </c>
      <c r="J22" s="23">
        <v>1</v>
      </c>
      <c r="K22" s="22" t="s">
        <v>306</v>
      </c>
      <c r="L22" s="24">
        <f t="shared" si="2"/>
        <v>74</v>
      </c>
      <c r="M22" s="22" t="s">
        <v>74</v>
      </c>
      <c r="N22" s="22" t="s">
        <v>54</v>
      </c>
      <c r="O22" s="31">
        <v>43547</v>
      </c>
      <c r="P22" s="23" t="str">
        <f>VLOOKUP(BD!T22,OPERATION!A$1:C$20,2,TRUE)</f>
        <v>A3</v>
      </c>
      <c r="Q22" s="32" t="s">
        <v>321</v>
      </c>
      <c r="R22" s="23">
        <f t="shared" si="0"/>
        <v>4</v>
      </c>
      <c r="S22" s="36" t="str">
        <f t="shared" si="1"/>
        <v/>
      </c>
      <c r="T22" s="26">
        <f>V$1+(INT(SUM(R$3:R22)/50)*"00:15")</f>
        <v>0.4375</v>
      </c>
      <c r="U22" s="26" t="b">
        <f>ISODD(COUNTA($S$2:S22))</f>
        <v>1</v>
      </c>
    </row>
    <row r="23" spans="1:21" ht="14.25" x14ac:dyDescent="0.2">
      <c r="A23" s="29">
        <v>23</v>
      </c>
      <c r="B23" s="30" t="s">
        <v>240</v>
      </c>
      <c r="C23" s="23" t="s">
        <v>158</v>
      </c>
      <c r="D23" s="23" t="s">
        <v>316</v>
      </c>
      <c r="E23" s="23">
        <v>757352</v>
      </c>
      <c r="F23" s="23" t="s">
        <v>301</v>
      </c>
      <c r="G23" s="22" t="s">
        <v>51</v>
      </c>
      <c r="H23" s="23">
        <v>3</v>
      </c>
      <c r="I23" s="23">
        <v>2</v>
      </c>
      <c r="J23" s="23">
        <v>2</v>
      </c>
      <c r="K23" s="22" t="s">
        <v>307</v>
      </c>
      <c r="L23" s="24">
        <f t="shared" si="2"/>
        <v>118</v>
      </c>
      <c r="M23" s="22" t="s">
        <v>75</v>
      </c>
      <c r="N23" s="22" t="s">
        <v>54</v>
      </c>
      <c r="O23" s="31">
        <v>43548</v>
      </c>
      <c r="P23" s="23" t="str">
        <f>VLOOKUP(BD!T23,OPERATION!A$1:C$20,2,TRUE)</f>
        <v>A3</v>
      </c>
      <c r="Q23" s="32" t="s">
        <v>321</v>
      </c>
      <c r="R23" s="23">
        <f t="shared" si="0"/>
        <v>7</v>
      </c>
      <c r="S23" s="36" t="str">
        <f t="shared" si="1"/>
        <v/>
      </c>
      <c r="T23" s="26">
        <f>V$1+(INT(SUM(R$3:R23)/50)*"00:15")</f>
        <v>0.4375</v>
      </c>
      <c r="U23" s="26" t="b">
        <f>ISODD(COUNTA($S$2:S23))</f>
        <v>0</v>
      </c>
    </row>
    <row r="24" spans="1:21" ht="25.5" x14ac:dyDescent="0.2">
      <c r="A24" s="34">
        <v>24</v>
      </c>
      <c r="B24" s="30" t="s">
        <v>241</v>
      </c>
      <c r="C24" s="23" t="s">
        <v>159</v>
      </c>
      <c r="D24" s="23" t="s">
        <v>316</v>
      </c>
      <c r="E24" s="23">
        <v>757353</v>
      </c>
      <c r="F24" s="23" t="s">
        <v>301</v>
      </c>
      <c r="G24" s="22" t="s">
        <v>51</v>
      </c>
      <c r="H24" s="23">
        <v>4</v>
      </c>
      <c r="I24" s="23">
        <v>0</v>
      </c>
      <c r="J24" s="23">
        <v>0</v>
      </c>
      <c r="K24" s="22" t="s">
        <v>308</v>
      </c>
      <c r="L24" s="24">
        <f t="shared" si="2"/>
        <v>120</v>
      </c>
      <c r="M24" s="22" t="s">
        <v>76</v>
      </c>
      <c r="N24" s="22" t="s">
        <v>54</v>
      </c>
      <c r="O24" s="31">
        <v>43549</v>
      </c>
      <c r="P24" s="23" t="str">
        <f>VLOOKUP(BD!T24,OPERATION!A$1:C$20,2,TRUE)</f>
        <v>A3</v>
      </c>
      <c r="Q24" s="32" t="s">
        <v>321</v>
      </c>
      <c r="R24" s="23">
        <f t="shared" si="0"/>
        <v>4</v>
      </c>
      <c r="S24" s="36" t="str">
        <f t="shared" si="1"/>
        <v/>
      </c>
      <c r="T24" s="26">
        <f>V$1+(INT(SUM(R$3:R24)/50)*"00:15")</f>
        <v>0.4375</v>
      </c>
      <c r="U24" s="26" t="b">
        <f>ISODD(COUNTA($S$2:S24))</f>
        <v>1</v>
      </c>
    </row>
    <row r="25" spans="1:21" ht="14.25" x14ac:dyDescent="0.2">
      <c r="A25" s="29">
        <v>25</v>
      </c>
      <c r="B25" s="30" t="s">
        <v>242</v>
      </c>
      <c r="C25" s="23" t="s">
        <v>160</v>
      </c>
      <c r="D25" s="23" t="s">
        <v>316</v>
      </c>
      <c r="E25" s="23">
        <v>757354</v>
      </c>
      <c r="F25" s="23" t="s">
        <v>301</v>
      </c>
      <c r="G25" s="22" t="s">
        <v>51</v>
      </c>
      <c r="H25" s="23">
        <v>5</v>
      </c>
      <c r="I25" s="23">
        <v>3</v>
      </c>
      <c r="J25" s="23">
        <v>3</v>
      </c>
      <c r="K25" s="22" t="s">
        <v>309</v>
      </c>
      <c r="L25" s="24">
        <f t="shared" si="2"/>
        <v>192</v>
      </c>
      <c r="M25" s="22" t="s">
        <v>77</v>
      </c>
      <c r="N25" s="22" t="s">
        <v>54</v>
      </c>
      <c r="O25" s="31">
        <v>43550</v>
      </c>
      <c r="P25" s="23" t="str">
        <f>VLOOKUP(BD!T25,OPERATION!A$1:C$20,2,TRUE)</f>
        <v>A3</v>
      </c>
      <c r="Q25" s="32" t="s">
        <v>321</v>
      </c>
      <c r="R25" s="23">
        <f t="shared" si="0"/>
        <v>11</v>
      </c>
      <c r="S25" s="37">
        <f t="shared" si="1"/>
        <v>47</v>
      </c>
      <c r="T25" s="26">
        <f>V$1+(INT(SUM(R$3:R25)/50)*"00:15")</f>
        <v>0.44791666666666669</v>
      </c>
      <c r="U25" s="26" t="b">
        <f>ISODD(COUNTA($S$2:S25))</f>
        <v>0</v>
      </c>
    </row>
    <row r="26" spans="1:21" ht="14.25" x14ac:dyDescent="0.2">
      <c r="A26" s="34">
        <v>26</v>
      </c>
      <c r="B26" s="30" t="s">
        <v>243</v>
      </c>
      <c r="C26" s="23" t="s">
        <v>161</v>
      </c>
      <c r="D26" s="23" t="s">
        <v>316</v>
      </c>
      <c r="E26" s="23">
        <v>757355</v>
      </c>
      <c r="F26" s="23" t="s">
        <v>301</v>
      </c>
      <c r="G26" s="22" t="s">
        <v>51</v>
      </c>
      <c r="H26" s="23">
        <v>6</v>
      </c>
      <c r="I26" s="23">
        <v>0</v>
      </c>
      <c r="J26" s="23">
        <v>0</v>
      </c>
      <c r="K26" s="22" t="s">
        <v>310</v>
      </c>
      <c r="L26" s="24">
        <f t="shared" si="2"/>
        <v>180</v>
      </c>
      <c r="M26" s="22" t="s">
        <v>78</v>
      </c>
      <c r="N26" s="22" t="s">
        <v>54</v>
      </c>
      <c r="O26" s="31">
        <v>43551</v>
      </c>
      <c r="P26" s="23" t="str">
        <f>VLOOKUP(BD!T26,OPERATION!A$1:C$20,2,TRUE)</f>
        <v>A3</v>
      </c>
      <c r="Q26" s="32" t="s">
        <v>321</v>
      </c>
      <c r="R26" s="23">
        <f t="shared" si="0"/>
        <v>6</v>
      </c>
      <c r="S26" s="37" t="str">
        <f t="shared" si="1"/>
        <v/>
      </c>
      <c r="T26" s="26">
        <f>V$1+(INT(SUM(R$3:R26)/50)*"00:15")</f>
        <v>0.44791666666666669</v>
      </c>
      <c r="U26" s="26" t="b">
        <f>ISODD(COUNTA($S$2:S26))</f>
        <v>1</v>
      </c>
    </row>
    <row r="27" spans="1:21" ht="14.25" x14ac:dyDescent="0.2">
      <c r="A27" s="29">
        <v>27</v>
      </c>
      <c r="B27" s="30" t="s">
        <v>244</v>
      </c>
      <c r="C27" s="23" t="s">
        <v>162</v>
      </c>
      <c r="D27" s="23" t="s">
        <v>316</v>
      </c>
      <c r="E27" s="23">
        <v>757356</v>
      </c>
      <c r="F27" s="23" t="s">
        <v>301</v>
      </c>
      <c r="G27" s="22" t="s">
        <v>51</v>
      </c>
      <c r="H27" s="23">
        <v>2</v>
      </c>
      <c r="I27" s="23">
        <v>1</v>
      </c>
      <c r="J27" s="23">
        <v>1</v>
      </c>
      <c r="K27" s="22" t="s">
        <v>311</v>
      </c>
      <c r="L27" s="24">
        <f t="shared" si="2"/>
        <v>74</v>
      </c>
      <c r="M27" s="22" t="s">
        <v>79</v>
      </c>
      <c r="N27" s="22" t="s">
        <v>54</v>
      </c>
      <c r="O27" s="31">
        <v>43552</v>
      </c>
      <c r="P27" s="23" t="str">
        <f>VLOOKUP(BD!T27,OPERATION!A$1:C$20,2,TRUE)</f>
        <v>A3</v>
      </c>
      <c r="Q27" s="32" t="s">
        <v>321</v>
      </c>
      <c r="R27" s="23">
        <f t="shared" si="0"/>
        <v>4</v>
      </c>
      <c r="S27" s="37" t="str">
        <f t="shared" si="1"/>
        <v/>
      </c>
      <c r="T27" s="26">
        <f>V$1+(INT(SUM(R$3:R27)/50)*"00:15")</f>
        <v>0.44791666666666669</v>
      </c>
      <c r="U27" s="26" t="b">
        <f>ISODD(COUNTA($S$2:S27))</f>
        <v>0</v>
      </c>
    </row>
    <row r="28" spans="1:21" ht="14.25" x14ac:dyDescent="0.2">
      <c r="A28" s="34">
        <v>28</v>
      </c>
      <c r="B28" s="30" t="s">
        <v>245</v>
      </c>
      <c r="C28" s="23" t="s">
        <v>163</v>
      </c>
      <c r="D28" s="23" t="s">
        <v>316</v>
      </c>
      <c r="E28" s="23">
        <v>757357</v>
      </c>
      <c r="F28" s="23" t="s">
        <v>301</v>
      </c>
      <c r="G28" s="22" t="s">
        <v>51</v>
      </c>
      <c r="H28" s="23">
        <v>3</v>
      </c>
      <c r="I28" s="23">
        <v>2</v>
      </c>
      <c r="J28" s="23">
        <v>2</v>
      </c>
      <c r="K28" s="22" t="s">
        <v>312</v>
      </c>
      <c r="L28" s="24">
        <f t="shared" si="2"/>
        <v>118</v>
      </c>
      <c r="M28" s="22" t="s">
        <v>80</v>
      </c>
      <c r="N28" s="22" t="s">
        <v>54</v>
      </c>
      <c r="O28" s="31">
        <v>43553</v>
      </c>
      <c r="P28" s="23" t="str">
        <f>VLOOKUP(BD!T28,OPERATION!A$1:C$20,2,TRUE)</f>
        <v>A3</v>
      </c>
      <c r="Q28" s="32" t="s">
        <v>321</v>
      </c>
      <c r="R28" s="23">
        <f t="shared" si="0"/>
        <v>7</v>
      </c>
      <c r="S28" s="37" t="str">
        <f t="shared" si="1"/>
        <v/>
      </c>
      <c r="T28" s="26">
        <f>V$1+(INT(SUM(R$3:R28)/50)*"00:15")</f>
        <v>0.44791666666666669</v>
      </c>
      <c r="U28" s="26" t="b">
        <f>ISODD(COUNTA($S$2:S28))</f>
        <v>1</v>
      </c>
    </row>
    <row r="29" spans="1:21" ht="14.25" x14ac:dyDescent="0.2">
      <c r="A29" s="29">
        <v>29</v>
      </c>
      <c r="B29" s="30" t="s">
        <v>246</v>
      </c>
      <c r="C29" s="23" t="s">
        <v>164</v>
      </c>
      <c r="D29" s="23" t="s">
        <v>316</v>
      </c>
      <c r="E29" s="23">
        <v>757358</v>
      </c>
      <c r="F29" s="23" t="s">
        <v>301</v>
      </c>
      <c r="G29" s="22" t="s">
        <v>51</v>
      </c>
      <c r="H29" s="23">
        <v>4</v>
      </c>
      <c r="I29" s="23">
        <v>3</v>
      </c>
      <c r="J29" s="23">
        <v>3</v>
      </c>
      <c r="K29" s="22" t="s">
        <v>313</v>
      </c>
      <c r="L29" s="24">
        <f t="shared" si="2"/>
        <v>162</v>
      </c>
      <c r="M29" s="22" t="s">
        <v>81</v>
      </c>
      <c r="N29" s="22" t="s">
        <v>54</v>
      </c>
      <c r="O29" s="31">
        <v>43554</v>
      </c>
      <c r="P29" s="23" t="str">
        <f>VLOOKUP(BD!T29,OPERATION!A$1:C$20,2,TRUE)</f>
        <v>A3</v>
      </c>
      <c r="Q29" s="32" t="s">
        <v>321</v>
      </c>
      <c r="R29" s="23">
        <f t="shared" si="0"/>
        <v>10</v>
      </c>
      <c r="S29" s="37" t="str">
        <f t="shared" si="1"/>
        <v/>
      </c>
      <c r="T29" s="26">
        <f>V$1+(INT(SUM(R$3:R29)/50)*"00:15")</f>
        <v>0.44791666666666669</v>
      </c>
      <c r="U29" s="26" t="b">
        <f>ISODD(COUNTA($S$2:S29))</f>
        <v>0</v>
      </c>
    </row>
    <row r="30" spans="1:21" ht="14.25" x14ac:dyDescent="0.2">
      <c r="A30" s="34">
        <v>30</v>
      </c>
      <c r="B30" s="30" t="s">
        <v>247</v>
      </c>
      <c r="C30" s="23" t="s">
        <v>165</v>
      </c>
      <c r="D30" s="23" t="s">
        <v>316</v>
      </c>
      <c r="E30" s="23">
        <v>757359</v>
      </c>
      <c r="F30" s="23" t="s">
        <v>301</v>
      </c>
      <c r="G30" s="22" t="s">
        <v>51</v>
      </c>
      <c r="H30" s="23">
        <v>5</v>
      </c>
      <c r="I30" s="23">
        <v>2</v>
      </c>
      <c r="J30" s="23">
        <v>2</v>
      </c>
      <c r="K30" s="22" t="s">
        <v>314</v>
      </c>
      <c r="L30" s="24">
        <f t="shared" si="2"/>
        <v>178</v>
      </c>
      <c r="M30" s="22" t="s">
        <v>82</v>
      </c>
      <c r="N30" s="22" t="s">
        <v>54</v>
      </c>
      <c r="O30" s="31">
        <v>43555</v>
      </c>
      <c r="P30" s="23" t="str">
        <f>VLOOKUP(BD!T30,OPERATION!A$1:C$20,2,TRUE)</f>
        <v>A3</v>
      </c>
      <c r="Q30" s="32" t="s">
        <v>321</v>
      </c>
      <c r="R30" s="23">
        <f t="shared" si="0"/>
        <v>9</v>
      </c>
      <c r="S30" s="37" t="str">
        <f t="shared" si="1"/>
        <v/>
      </c>
      <c r="T30" s="26">
        <f>V$1+(INT(SUM(R$3:R30)/50)*"00:15")</f>
        <v>0.44791666666666669</v>
      </c>
      <c r="U30" s="26" t="b">
        <f>ISODD(COUNTA($S$2:S30))</f>
        <v>1</v>
      </c>
    </row>
    <row r="31" spans="1:21" ht="14.25" x14ac:dyDescent="0.2">
      <c r="A31" s="29">
        <v>31</v>
      </c>
      <c r="B31" s="30" t="s">
        <v>248</v>
      </c>
      <c r="C31" s="23" t="s">
        <v>166</v>
      </c>
      <c r="D31" s="23" t="s">
        <v>316</v>
      </c>
      <c r="E31" s="23">
        <v>757360</v>
      </c>
      <c r="F31" s="23" t="s">
        <v>301</v>
      </c>
      <c r="G31" s="22" t="s">
        <v>51</v>
      </c>
      <c r="H31" s="23">
        <v>6</v>
      </c>
      <c r="I31" s="23">
        <v>2</v>
      </c>
      <c r="J31" s="23">
        <v>2</v>
      </c>
      <c r="K31" s="22" t="s">
        <v>315</v>
      </c>
      <c r="L31" s="24">
        <f t="shared" si="2"/>
        <v>208</v>
      </c>
      <c r="M31" s="22" t="s">
        <v>83</v>
      </c>
      <c r="N31" s="22" t="s">
        <v>54</v>
      </c>
      <c r="O31" s="31">
        <v>43556</v>
      </c>
      <c r="P31" s="23" t="str">
        <f>VLOOKUP(BD!T31,OPERATION!A$1:C$20,2,TRUE)</f>
        <v>B1</v>
      </c>
      <c r="Q31" s="32" t="s">
        <v>321</v>
      </c>
      <c r="R31" s="23">
        <f t="shared" si="0"/>
        <v>10</v>
      </c>
      <c r="S31" s="38">
        <f t="shared" si="1"/>
        <v>53</v>
      </c>
      <c r="T31" s="26">
        <f>V$1+(INT(SUM(R$3:R31)/50)*"00:15")</f>
        <v>0.45833333333333337</v>
      </c>
      <c r="U31" s="26" t="b">
        <f>ISODD(COUNTA($S$2:S31))</f>
        <v>0</v>
      </c>
    </row>
    <row r="32" spans="1:21" ht="14.25" x14ac:dyDescent="0.2">
      <c r="A32" s="34">
        <v>32</v>
      </c>
      <c r="B32" s="30" t="s">
        <v>249</v>
      </c>
      <c r="C32" s="23" t="s">
        <v>167</v>
      </c>
      <c r="D32" s="23" t="s">
        <v>316</v>
      </c>
      <c r="E32" s="23">
        <v>757361</v>
      </c>
      <c r="F32" s="23" t="s">
        <v>301</v>
      </c>
      <c r="G32" s="22" t="s">
        <v>51</v>
      </c>
      <c r="H32" s="23">
        <v>2</v>
      </c>
      <c r="I32" s="23">
        <v>1</v>
      </c>
      <c r="J32" s="23">
        <v>1</v>
      </c>
      <c r="K32" s="22" t="s">
        <v>52</v>
      </c>
      <c r="L32" s="24">
        <f t="shared" si="2"/>
        <v>74</v>
      </c>
      <c r="M32" s="22" t="s">
        <v>84</v>
      </c>
      <c r="N32" s="22" t="s">
        <v>54</v>
      </c>
      <c r="O32" s="31">
        <v>43557</v>
      </c>
      <c r="P32" s="23" t="str">
        <f>VLOOKUP(BD!T32,OPERATION!A$1:C$20,2,TRUE)</f>
        <v>B1</v>
      </c>
      <c r="Q32" s="32" t="s">
        <v>321</v>
      </c>
      <c r="R32" s="23">
        <f t="shared" si="0"/>
        <v>4</v>
      </c>
      <c r="S32" s="38" t="str">
        <f t="shared" si="1"/>
        <v/>
      </c>
      <c r="T32" s="26">
        <f>V$1+(INT(SUM(R$3:R32)/50)*"00:15")</f>
        <v>0.45833333333333337</v>
      </c>
      <c r="U32" s="26" t="b">
        <f>ISODD(COUNTA($S$2:S32))</f>
        <v>1</v>
      </c>
    </row>
    <row r="33" spans="1:21" ht="14.25" x14ac:dyDescent="0.2">
      <c r="A33" s="29">
        <v>33</v>
      </c>
      <c r="B33" s="30" t="s">
        <v>250</v>
      </c>
      <c r="C33" s="23" t="s">
        <v>168</v>
      </c>
      <c r="D33" s="23" t="s">
        <v>316</v>
      </c>
      <c r="E33" s="23">
        <v>757362</v>
      </c>
      <c r="F33" s="23" t="s">
        <v>301</v>
      </c>
      <c r="G33" s="22" t="s">
        <v>51</v>
      </c>
      <c r="H33" s="23">
        <v>3</v>
      </c>
      <c r="I33" s="23">
        <v>2</v>
      </c>
      <c r="J33" s="23">
        <v>2</v>
      </c>
      <c r="K33" s="22" t="s">
        <v>302</v>
      </c>
      <c r="L33" s="24">
        <f t="shared" si="2"/>
        <v>118</v>
      </c>
      <c r="M33" s="22" t="s">
        <v>85</v>
      </c>
      <c r="N33" s="22" t="s">
        <v>54</v>
      </c>
      <c r="O33" s="31">
        <v>43558</v>
      </c>
      <c r="P33" s="23" t="str">
        <f>VLOOKUP(BD!T33,OPERATION!A$1:C$20,2,TRUE)</f>
        <v>B1</v>
      </c>
      <c r="Q33" s="32" t="s">
        <v>321</v>
      </c>
      <c r="R33" s="23">
        <f t="shared" si="0"/>
        <v>7</v>
      </c>
      <c r="S33" s="38" t="str">
        <f t="shared" si="1"/>
        <v/>
      </c>
      <c r="T33" s="26">
        <f>V$1+(INT(SUM(R$3:R33)/50)*"00:15")</f>
        <v>0.45833333333333337</v>
      </c>
      <c r="U33" s="26" t="b">
        <f>ISODD(COUNTA($S$2:S33))</f>
        <v>0</v>
      </c>
    </row>
    <row r="34" spans="1:21" ht="14.25" x14ac:dyDescent="0.2">
      <c r="A34" s="34">
        <v>34</v>
      </c>
      <c r="B34" s="30" t="s">
        <v>251</v>
      </c>
      <c r="C34" s="23" t="s">
        <v>169</v>
      </c>
      <c r="D34" s="23" t="s">
        <v>316</v>
      </c>
      <c r="E34" s="23">
        <v>757363</v>
      </c>
      <c r="F34" s="23" t="s">
        <v>301</v>
      </c>
      <c r="G34" s="22" t="s">
        <v>51</v>
      </c>
      <c r="H34" s="23">
        <v>4</v>
      </c>
      <c r="I34" s="23">
        <v>3</v>
      </c>
      <c r="J34" s="23">
        <v>3</v>
      </c>
      <c r="K34" s="22" t="s">
        <v>303</v>
      </c>
      <c r="L34" s="24">
        <f t="shared" si="2"/>
        <v>162</v>
      </c>
      <c r="M34" s="22" t="s">
        <v>86</v>
      </c>
      <c r="N34" s="22" t="s">
        <v>54</v>
      </c>
      <c r="O34" s="31">
        <v>43559</v>
      </c>
      <c r="P34" s="23" t="str">
        <f>VLOOKUP(BD!T34,OPERATION!A$1:C$20,2,TRUE)</f>
        <v>B1</v>
      </c>
      <c r="Q34" s="32" t="s">
        <v>321</v>
      </c>
      <c r="R34" s="23">
        <f t="shared" si="0"/>
        <v>10</v>
      </c>
      <c r="S34" s="38" t="str">
        <f t="shared" ref="S34:S65" si="3">IF(T34&lt;&gt;T33,SUMIF(T:T,T34,R:R),"")</f>
        <v/>
      </c>
      <c r="T34" s="26">
        <f>V$1+(INT(SUM(R$3:R34)/50)*"00:15")</f>
        <v>0.45833333333333337</v>
      </c>
      <c r="U34" s="26" t="b">
        <f>ISODD(COUNTA($S$2:S34))</f>
        <v>1</v>
      </c>
    </row>
    <row r="35" spans="1:21" ht="14.25" x14ac:dyDescent="0.2">
      <c r="A35" s="29">
        <v>35</v>
      </c>
      <c r="B35" s="30" t="s">
        <v>252</v>
      </c>
      <c r="C35" s="23" t="s">
        <v>170</v>
      </c>
      <c r="D35" s="23" t="s">
        <v>316</v>
      </c>
      <c r="E35" s="23">
        <v>757364</v>
      </c>
      <c r="F35" s="23" t="s">
        <v>301</v>
      </c>
      <c r="G35" s="22" t="s">
        <v>51</v>
      </c>
      <c r="H35" s="23">
        <v>5</v>
      </c>
      <c r="I35" s="23">
        <v>0</v>
      </c>
      <c r="J35" s="23">
        <v>0</v>
      </c>
      <c r="K35" s="22" t="s">
        <v>304</v>
      </c>
      <c r="L35" s="24">
        <f t="shared" si="2"/>
        <v>150</v>
      </c>
      <c r="M35" s="22" t="s">
        <v>87</v>
      </c>
      <c r="N35" s="22" t="s">
        <v>54</v>
      </c>
      <c r="O35" s="31">
        <v>43560</v>
      </c>
      <c r="P35" s="23" t="str">
        <f>VLOOKUP(BD!T35,OPERATION!A$1:C$20,2,TRUE)</f>
        <v>B1</v>
      </c>
      <c r="Q35" s="32" t="s">
        <v>321</v>
      </c>
      <c r="R35" s="23">
        <f t="shared" si="0"/>
        <v>5</v>
      </c>
      <c r="S35" s="38" t="str">
        <f t="shared" si="3"/>
        <v/>
      </c>
      <c r="T35" s="26">
        <f>V$1+(INT(SUM(R$3:R35)/50)*"00:15")</f>
        <v>0.45833333333333337</v>
      </c>
      <c r="U35" s="26" t="b">
        <f>ISODD(COUNTA($S$2:S35))</f>
        <v>0</v>
      </c>
    </row>
    <row r="36" spans="1:21" ht="14.25" x14ac:dyDescent="0.2">
      <c r="A36" s="34">
        <v>36</v>
      </c>
      <c r="B36" s="30" t="s">
        <v>253</v>
      </c>
      <c r="C36" s="23" t="s">
        <v>171</v>
      </c>
      <c r="D36" s="23" t="s">
        <v>316</v>
      </c>
      <c r="E36" s="23">
        <v>757365</v>
      </c>
      <c r="F36" s="23" t="s">
        <v>301</v>
      </c>
      <c r="G36" s="22" t="s">
        <v>51</v>
      </c>
      <c r="H36" s="23">
        <v>6</v>
      </c>
      <c r="I36" s="23">
        <v>0</v>
      </c>
      <c r="J36" s="23">
        <v>0</v>
      </c>
      <c r="K36" s="22" t="s">
        <v>305</v>
      </c>
      <c r="L36" s="24">
        <f t="shared" si="2"/>
        <v>180</v>
      </c>
      <c r="M36" s="22" t="s">
        <v>88</v>
      </c>
      <c r="N36" s="22" t="s">
        <v>54</v>
      </c>
      <c r="O36" s="31">
        <v>43561</v>
      </c>
      <c r="P36" s="23" t="str">
        <f>VLOOKUP(BD!T36,OPERATION!A$1:C$20,2,TRUE)</f>
        <v>B1</v>
      </c>
      <c r="Q36" s="32" t="s">
        <v>321</v>
      </c>
      <c r="R36" s="23">
        <f t="shared" si="0"/>
        <v>6</v>
      </c>
      <c r="S36" s="38" t="str">
        <f t="shared" si="3"/>
        <v/>
      </c>
      <c r="T36" s="26">
        <f>V$1+(INT(SUM(R$3:R36)/50)*"00:15")</f>
        <v>0.45833333333333337</v>
      </c>
      <c r="U36" s="26" t="b">
        <f>ISODD(COUNTA($S$2:S36))</f>
        <v>1</v>
      </c>
    </row>
    <row r="37" spans="1:21" ht="14.25" x14ac:dyDescent="0.2">
      <c r="A37" s="29">
        <v>37</v>
      </c>
      <c r="B37" s="30" t="s">
        <v>254</v>
      </c>
      <c r="C37" s="23" t="s">
        <v>172</v>
      </c>
      <c r="D37" s="23" t="s">
        <v>316</v>
      </c>
      <c r="E37" s="23">
        <v>757366</v>
      </c>
      <c r="F37" s="23" t="s">
        <v>301</v>
      </c>
      <c r="G37" s="22" t="s">
        <v>51</v>
      </c>
      <c r="H37" s="23">
        <v>2</v>
      </c>
      <c r="I37" s="23">
        <v>1</v>
      </c>
      <c r="J37" s="23">
        <v>1</v>
      </c>
      <c r="K37" s="22" t="s">
        <v>306</v>
      </c>
      <c r="L37" s="24">
        <f t="shared" si="2"/>
        <v>74</v>
      </c>
      <c r="M37" s="22" t="s">
        <v>89</v>
      </c>
      <c r="N37" s="22" t="s">
        <v>54</v>
      </c>
      <c r="O37" s="31">
        <v>43562</v>
      </c>
      <c r="P37" s="23" t="str">
        <f>VLOOKUP(BD!T37,OPERATION!A$1:C$20,2,TRUE)</f>
        <v>B1</v>
      </c>
      <c r="Q37" s="32" t="s">
        <v>321</v>
      </c>
      <c r="R37" s="23">
        <f t="shared" si="0"/>
        <v>4</v>
      </c>
      <c r="S37" s="38" t="str">
        <f t="shared" si="3"/>
        <v/>
      </c>
      <c r="T37" s="26">
        <f>V$1+(INT(SUM(R$3:R37)/50)*"00:15")</f>
        <v>0.45833333333333337</v>
      </c>
      <c r="U37" s="26" t="b">
        <f>ISODD(COUNTA($S$2:S37))</f>
        <v>0</v>
      </c>
    </row>
    <row r="38" spans="1:21" ht="14.25" x14ac:dyDescent="0.2">
      <c r="A38" s="34">
        <v>38</v>
      </c>
      <c r="B38" s="30" t="s">
        <v>255</v>
      </c>
      <c r="C38" s="23" t="s">
        <v>173</v>
      </c>
      <c r="D38" s="23" t="s">
        <v>316</v>
      </c>
      <c r="E38" s="23">
        <v>757367</v>
      </c>
      <c r="F38" s="23" t="s">
        <v>301</v>
      </c>
      <c r="G38" s="22" t="s">
        <v>51</v>
      </c>
      <c r="H38" s="23">
        <v>3</v>
      </c>
      <c r="I38" s="23">
        <v>2</v>
      </c>
      <c r="J38" s="23">
        <v>2</v>
      </c>
      <c r="K38" s="22" t="s">
        <v>307</v>
      </c>
      <c r="L38" s="24">
        <f t="shared" si="2"/>
        <v>118</v>
      </c>
      <c r="M38" s="22" t="s">
        <v>90</v>
      </c>
      <c r="N38" s="22" t="s">
        <v>54</v>
      </c>
      <c r="O38" s="31">
        <v>43563</v>
      </c>
      <c r="P38" s="23" t="str">
        <f>VLOOKUP(BD!T38,OPERATION!A$1:C$20,2,TRUE)</f>
        <v>B1</v>
      </c>
      <c r="Q38" s="32" t="s">
        <v>321</v>
      </c>
      <c r="R38" s="23">
        <f t="shared" si="0"/>
        <v>7</v>
      </c>
      <c r="S38" s="38" t="str">
        <f t="shared" si="3"/>
        <v/>
      </c>
      <c r="T38" s="26">
        <f>V$1+(INT(SUM(R$3:R38)/50)*"00:15")</f>
        <v>0.45833333333333337</v>
      </c>
      <c r="U38" s="26" t="b">
        <f>ISODD(COUNTA($S$2:S38))</f>
        <v>1</v>
      </c>
    </row>
    <row r="39" spans="1:21" ht="25.5" x14ac:dyDescent="0.2">
      <c r="A39" s="29">
        <v>39</v>
      </c>
      <c r="B39" s="30" t="s">
        <v>256</v>
      </c>
      <c r="C39" s="23" t="s">
        <v>174</v>
      </c>
      <c r="D39" s="23" t="s">
        <v>316</v>
      </c>
      <c r="E39" s="23">
        <v>757368</v>
      </c>
      <c r="F39" s="23" t="s">
        <v>301</v>
      </c>
      <c r="G39" s="22" t="s">
        <v>51</v>
      </c>
      <c r="H39" s="23">
        <v>4</v>
      </c>
      <c r="I39" s="23">
        <v>0</v>
      </c>
      <c r="J39" s="23">
        <v>0</v>
      </c>
      <c r="K39" s="22" t="s">
        <v>308</v>
      </c>
      <c r="L39" s="24">
        <f t="shared" si="2"/>
        <v>120</v>
      </c>
      <c r="M39" s="22" t="s">
        <v>91</v>
      </c>
      <c r="N39" s="22" t="s">
        <v>54</v>
      </c>
      <c r="O39" s="31">
        <v>43564</v>
      </c>
      <c r="P39" s="23" t="str">
        <f>VLOOKUP(BD!T39,OPERATION!A$1:C$20,2,TRUE)</f>
        <v>B2</v>
      </c>
      <c r="Q39" s="32" t="s">
        <v>321</v>
      </c>
      <c r="R39" s="23">
        <f t="shared" si="0"/>
        <v>4</v>
      </c>
      <c r="S39" s="35">
        <f t="shared" si="3"/>
        <v>51</v>
      </c>
      <c r="T39" s="26">
        <f>V$1+(INT(SUM(R$3:R39)/50)*"00:15")</f>
        <v>0.46875</v>
      </c>
      <c r="U39" s="26" t="b">
        <f>ISODD(COUNTA($S$2:S39))</f>
        <v>0</v>
      </c>
    </row>
    <row r="40" spans="1:21" ht="14.25" x14ac:dyDescent="0.2">
      <c r="A40" s="34">
        <v>40</v>
      </c>
      <c r="B40" s="30" t="s">
        <v>257</v>
      </c>
      <c r="C40" s="23" t="s">
        <v>175</v>
      </c>
      <c r="D40" s="23" t="s">
        <v>316</v>
      </c>
      <c r="E40" s="23">
        <v>757369</v>
      </c>
      <c r="F40" s="23" t="s">
        <v>301</v>
      </c>
      <c r="G40" s="22" t="s">
        <v>51</v>
      </c>
      <c r="H40" s="23">
        <v>5</v>
      </c>
      <c r="I40" s="23">
        <v>3</v>
      </c>
      <c r="J40" s="23">
        <v>3</v>
      </c>
      <c r="K40" s="22" t="s">
        <v>309</v>
      </c>
      <c r="L40" s="24">
        <f t="shared" si="2"/>
        <v>192</v>
      </c>
      <c r="M40" s="22" t="s">
        <v>92</v>
      </c>
      <c r="N40" s="22" t="s">
        <v>54</v>
      </c>
      <c r="O40" s="31">
        <v>43565</v>
      </c>
      <c r="P40" s="23" t="str">
        <f>VLOOKUP(BD!T40,OPERATION!A$1:C$20,2,TRUE)</f>
        <v>B2</v>
      </c>
      <c r="Q40" s="32" t="s">
        <v>321</v>
      </c>
      <c r="R40" s="23">
        <f t="shared" si="0"/>
        <v>11</v>
      </c>
      <c r="S40" s="35" t="str">
        <f t="shared" si="3"/>
        <v/>
      </c>
      <c r="T40" s="26">
        <f>V$1+(INT(SUM(R$3:R40)/50)*"00:15")</f>
        <v>0.46875</v>
      </c>
      <c r="U40" s="26" t="b">
        <f>ISODD(COUNTA($S$2:S40))</f>
        <v>1</v>
      </c>
    </row>
    <row r="41" spans="1:21" ht="14.25" x14ac:dyDescent="0.2">
      <c r="A41" s="29">
        <v>41</v>
      </c>
      <c r="B41" s="30" t="s">
        <v>258</v>
      </c>
      <c r="C41" s="23" t="s">
        <v>176</v>
      </c>
      <c r="D41" s="23" t="s">
        <v>316</v>
      </c>
      <c r="E41" s="23">
        <v>757370</v>
      </c>
      <c r="F41" s="23" t="s">
        <v>301</v>
      </c>
      <c r="G41" s="22" t="s">
        <v>51</v>
      </c>
      <c r="H41" s="23">
        <v>6</v>
      </c>
      <c r="I41" s="23">
        <v>0</v>
      </c>
      <c r="J41" s="23">
        <v>0</v>
      </c>
      <c r="K41" s="22" t="s">
        <v>310</v>
      </c>
      <c r="L41" s="24">
        <f t="shared" si="2"/>
        <v>180</v>
      </c>
      <c r="M41" s="22" t="s">
        <v>93</v>
      </c>
      <c r="N41" s="22" t="s">
        <v>54</v>
      </c>
      <c r="O41" s="31">
        <v>43566</v>
      </c>
      <c r="P41" s="23" t="str">
        <f>VLOOKUP(BD!T41,OPERATION!A$1:C$20,2,TRUE)</f>
        <v>B2</v>
      </c>
      <c r="Q41" s="32" t="s">
        <v>321</v>
      </c>
      <c r="R41" s="23">
        <f t="shared" si="0"/>
        <v>6</v>
      </c>
      <c r="S41" s="35" t="str">
        <f t="shared" si="3"/>
        <v/>
      </c>
      <c r="T41" s="26">
        <f>V$1+(INT(SUM(R$3:R41)/50)*"00:15")</f>
        <v>0.46875</v>
      </c>
      <c r="U41" s="26" t="b">
        <f>ISODD(COUNTA($S$2:S41))</f>
        <v>0</v>
      </c>
    </row>
    <row r="42" spans="1:21" ht="14.25" x14ac:dyDescent="0.2">
      <c r="A42" s="34">
        <v>42</v>
      </c>
      <c r="B42" s="30" t="s">
        <v>259</v>
      </c>
      <c r="C42" s="23" t="s">
        <v>177</v>
      </c>
      <c r="D42" s="23" t="s">
        <v>316</v>
      </c>
      <c r="E42" s="23">
        <v>757371</v>
      </c>
      <c r="F42" s="23" t="s">
        <v>301</v>
      </c>
      <c r="G42" s="22" t="s">
        <v>51</v>
      </c>
      <c r="H42" s="23">
        <v>2</v>
      </c>
      <c r="I42" s="23">
        <v>1</v>
      </c>
      <c r="J42" s="23">
        <v>1</v>
      </c>
      <c r="K42" s="22" t="s">
        <v>311</v>
      </c>
      <c r="L42" s="24">
        <f t="shared" si="2"/>
        <v>74</v>
      </c>
      <c r="M42" s="22" t="s">
        <v>94</v>
      </c>
      <c r="N42" s="22" t="s">
        <v>54</v>
      </c>
      <c r="O42" s="31">
        <v>43567</v>
      </c>
      <c r="P42" s="23" t="str">
        <f>VLOOKUP(BD!T42,OPERATION!A$1:C$20,2,TRUE)</f>
        <v>B2</v>
      </c>
      <c r="Q42" s="32" t="s">
        <v>321</v>
      </c>
      <c r="R42" s="23">
        <f t="shared" si="0"/>
        <v>4</v>
      </c>
      <c r="S42" s="35" t="str">
        <f t="shared" si="3"/>
        <v/>
      </c>
      <c r="T42" s="26">
        <f>V$1+(INT(SUM(R$3:R42)/50)*"00:15")</f>
        <v>0.46875</v>
      </c>
      <c r="U42" s="26" t="b">
        <f>ISODD(COUNTA($S$2:S42))</f>
        <v>1</v>
      </c>
    </row>
    <row r="43" spans="1:21" ht="14.25" x14ac:dyDescent="0.2">
      <c r="A43" s="29">
        <v>43</v>
      </c>
      <c r="B43" s="30" t="s">
        <v>260</v>
      </c>
      <c r="C43" s="23" t="s">
        <v>178</v>
      </c>
      <c r="D43" s="23" t="s">
        <v>316</v>
      </c>
      <c r="E43" s="23">
        <v>757372</v>
      </c>
      <c r="F43" s="23" t="s">
        <v>301</v>
      </c>
      <c r="G43" s="22" t="s">
        <v>51</v>
      </c>
      <c r="H43" s="23">
        <v>3</v>
      </c>
      <c r="I43" s="23">
        <v>2</v>
      </c>
      <c r="J43" s="23">
        <v>2</v>
      </c>
      <c r="K43" s="22" t="s">
        <v>312</v>
      </c>
      <c r="L43" s="24">
        <f t="shared" si="2"/>
        <v>118</v>
      </c>
      <c r="M43" s="22" t="s">
        <v>95</v>
      </c>
      <c r="N43" s="22" t="s">
        <v>54</v>
      </c>
      <c r="O43" s="31">
        <v>43568</v>
      </c>
      <c r="P43" s="23" t="str">
        <f>VLOOKUP(BD!T43,OPERATION!A$1:C$20,2,TRUE)</f>
        <v>B2</v>
      </c>
      <c r="Q43" s="32" t="s">
        <v>321</v>
      </c>
      <c r="R43" s="23">
        <f t="shared" si="0"/>
        <v>7</v>
      </c>
      <c r="S43" s="35" t="str">
        <f t="shared" si="3"/>
        <v/>
      </c>
      <c r="T43" s="26">
        <f>V$1+(INT(SUM(R$3:R43)/50)*"00:15")</f>
        <v>0.46875</v>
      </c>
      <c r="U43" s="26" t="b">
        <f>ISODD(COUNTA($S$2:S43))</f>
        <v>0</v>
      </c>
    </row>
    <row r="44" spans="1:21" ht="14.25" x14ac:dyDescent="0.2">
      <c r="A44" s="34">
        <v>44</v>
      </c>
      <c r="B44" s="30" t="s">
        <v>261</v>
      </c>
      <c r="C44" s="23" t="s">
        <v>179</v>
      </c>
      <c r="D44" s="23" t="s">
        <v>316</v>
      </c>
      <c r="E44" s="23">
        <v>757373</v>
      </c>
      <c r="F44" s="23" t="s">
        <v>301</v>
      </c>
      <c r="G44" s="22" t="s">
        <v>51</v>
      </c>
      <c r="H44" s="23">
        <v>4</v>
      </c>
      <c r="I44" s="23">
        <v>3</v>
      </c>
      <c r="J44" s="23">
        <v>3</v>
      </c>
      <c r="K44" s="22" t="s">
        <v>313</v>
      </c>
      <c r="L44" s="24">
        <f t="shared" si="2"/>
        <v>162</v>
      </c>
      <c r="M44" s="22" t="s">
        <v>96</v>
      </c>
      <c r="N44" s="22" t="s">
        <v>54</v>
      </c>
      <c r="O44" s="31">
        <v>43569</v>
      </c>
      <c r="P44" s="23" t="str">
        <f>VLOOKUP(BD!T44,OPERATION!A$1:C$20,2,TRUE)</f>
        <v>B2</v>
      </c>
      <c r="Q44" s="32" t="s">
        <v>321</v>
      </c>
      <c r="R44" s="23">
        <f t="shared" si="0"/>
        <v>10</v>
      </c>
      <c r="S44" s="35" t="str">
        <f t="shared" si="3"/>
        <v/>
      </c>
      <c r="T44" s="26">
        <f>V$1+(INT(SUM(R$3:R44)/50)*"00:15")</f>
        <v>0.46875</v>
      </c>
      <c r="U44" s="26" t="b">
        <f>ISODD(COUNTA($S$2:S44))</f>
        <v>1</v>
      </c>
    </row>
    <row r="45" spans="1:21" ht="14.25" x14ac:dyDescent="0.2">
      <c r="A45" s="29">
        <v>45</v>
      </c>
      <c r="B45" s="30" t="s">
        <v>262</v>
      </c>
      <c r="C45" s="23" t="s">
        <v>180</v>
      </c>
      <c r="D45" s="23" t="s">
        <v>316</v>
      </c>
      <c r="E45" s="23">
        <v>757374</v>
      </c>
      <c r="F45" s="23" t="s">
        <v>301</v>
      </c>
      <c r="G45" s="22" t="s">
        <v>51</v>
      </c>
      <c r="H45" s="23">
        <v>5</v>
      </c>
      <c r="I45" s="23">
        <v>2</v>
      </c>
      <c r="J45" s="23">
        <v>2</v>
      </c>
      <c r="K45" s="22" t="s">
        <v>314</v>
      </c>
      <c r="L45" s="24">
        <f t="shared" si="2"/>
        <v>178</v>
      </c>
      <c r="M45" s="22" t="s">
        <v>97</v>
      </c>
      <c r="N45" s="22" t="s">
        <v>54</v>
      </c>
      <c r="O45" s="31">
        <v>43570</v>
      </c>
      <c r="P45" s="23" t="str">
        <f>VLOOKUP(BD!T45,OPERATION!A$1:C$20,2,TRUE)</f>
        <v>B2</v>
      </c>
      <c r="Q45" s="32" t="s">
        <v>321</v>
      </c>
      <c r="R45" s="23">
        <f t="shared" si="0"/>
        <v>9</v>
      </c>
      <c r="S45" s="35" t="str">
        <f t="shared" si="3"/>
        <v/>
      </c>
      <c r="T45" s="26">
        <f>V$1+(INT(SUM(R$3:R45)/50)*"00:15")</f>
        <v>0.46875</v>
      </c>
      <c r="U45" s="26" t="b">
        <f>ISODD(COUNTA($S$2:S45))</f>
        <v>0</v>
      </c>
    </row>
    <row r="46" spans="1:21" ht="14.25" x14ac:dyDescent="0.2">
      <c r="A46" s="34">
        <v>46</v>
      </c>
      <c r="B46" s="30" t="s">
        <v>263</v>
      </c>
      <c r="C46" s="23" t="s">
        <v>181</v>
      </c>
      <c r="D46" s="23" t="s">
        <v>316</v>
      </c>
      <c r="E46" s="23">
        <v>757375</v>
      </c>
      <c r="F46" s="23" t="s">
        <v>301</v>
      </c>
      <c r="G46" s="22" t="s">
        <v>51</v>
      </c>
      <c r="H46" s="23">
        <v>6</v>
      </c>
      <c r="I46" s="23">
        <v>2</v>
      </c>
      <c r="J46" s="23">
        <v>2</v>
      </c>
      <c r="K46" s="22" t="s">
        <v>315</v>
      </c>
      <c r="L46" s="24">
        <f t="shared" si="2"/>
        <v>208</v>
      </c>
      <c r="M46" s="22" t="s">
        <v>98</v>
      </c>
      <c r="N46" s="22" t="s">
        <v>54</v>
      </c>
      <c r="O46" s="31">
        <v>43571</v>
      </c>
      <c r="P46" s="23" t="str">
        <f>VLOOKUP(BD!T46,OPERATION!A$1:C$20,2,TRUE)</f>
        <v>B3</v>
      </c>
      <c r="Q46" s="32" t="s">
        <v>321</v>
      </c>
      <c r="R46" s="23">
        <f t="shared" si="0"/>
        <v>10</v>
      </c>
      <c r="S46" s="39">
        <f t="shared" si="3"/>
        <v>46</v>
      </c>
      <c r="T46" s="26">
        <f>V$1+(INT(SUM(R$3:R46)/50)*"00:15")</f>
        <v>0.47916666666666669</v>
      </c>
      <c r="U46" s="26" t="b">
        <f>ISODD(COUNTA($S$2:S46))</f>
        <v>1</v>
      </c>
    </row>
    <row r="47" spans="1:21" ht="14.25" x14ac:dyDescent="0.2">
      <c r="A47" s="29">
        <v>47</v>
      </c>
      <c r="B47" s="30" t="s">
        <v>264</v>
      </c>
      <c r="C47" s="23" t="s">
        <v>182</v>
      </c>
      <c r="D47" s="23" t="s">
        <v>316</v>
      </c>
      <c r="E47" s="23">
        <v>757376</v>
      </c>
      <c r="F47" s="23" t="s">
        <v>301</v>
      </c>
      <c r="G47" s="22" t="s">
        <v>51</v>
      </c>
      <c r="H47" s="23">
        <v>2</v>
      </c>
      <c r="I47" s="23">
        <v>1</v>
      </c>
      <c r="J47" s="23">
        <v>1</v>
      </c>
      <c r="K47" s="22" t="s">
        <v>52</v>
      </c>
      <c r="L47" s="24">
        <f t="shared" si="2"/>
        <v>74</v>
      </c>
      <c r="M47" s="22" t="s">
        <v>99</v>
      </c>
      <c r="N47" s="22" t="s">
        <v>54</v>
      </c>
      <c r="O47" s="31">
        <v>43572</v>
      </c>
      <c r="P47" s="23" t="str">
        <f>VLOOKUP(BD!T47,OPERATION!A$1:C$20,2,TRUE)</f>
        <v>B3</v>
      </c>
      <c r="Q47" s="32" t="s">
        <v>321</v>
      </c>
      <c r="R47" s="23">
        <f t="shared" si="0"/>
        <v>4</v>
      </c>
      <c r="S47" s="39" t="str">
        <f t="shared" si="3"/>
        <v/>
      </c>
      <c r="T47" s="26">
        <f>V$1+(INT(SUM(R$3:R47)/50)*"00:15")</f>
        <v>0.47916666666666669</v>
      </c>
      <c r="U47" s="26" t="b">
        <f>ISODD(COUNTA($S$2:S47))</f>
        <v>0</v>
      </c>
    </row>
    <row r="48" spans="1:21" ht="14.25" x14ac:dyDescent="0.2">
      <c r="A48" s="34">
        <v>48</v>
      </c>
      <c r="B48" s="30" t="s">
        <v>265</v>
      </c>
      <c r="C48" s="23" t="s">
        <v>183</v>
      </c>
      <c r="D48" s="23" t="s">
        <v>316</v>
      </c>
      <c r="E48" s="23">
        <v>757377</v>
      </c>
      <c r="F48" s="23" t="s">
        <v>301</v>
      </c>
      <c r="G48" s="22" t="s">
        <v>51</v>
      </c>
      <c r="H48" s="23">
        <v>3</v>
      </c>
      <c r="I48" s="23">
        <v>2</v>
      </c>
      <c r="J48" s="23">
        <v>2</v>
      </c>
      <c r="K48" s="22" t="s">
        <v>302</v>
      </c>
      <c r="L48" s="24">
        <f t="shared" si="2"/>
        <v>118</v>
      </c>
      <c r="M48" s="22" t="s">
        <v>100</v>
      </c>
      <c r="N48" s="22" t="s">
        <v>54</v>
      </c>
      <c r="O48" s="31">
        <v>43573</v>
      </c>
      <c r="P48" s="23" t="str">
        <f>VLOOKUP(BD!T48,OPERATION!A$1:C$20,2,TRUE)</f>
        <v>B3</v>
      </c>
      <c r="Q48" s="32" t="s">
        <v>321</v>
      </c>
      <c r="R48" s="23">
        <f t="shared" si="0"/>
        <v>7</v>
      </c>
      <c r="S48" s="39" t="str">
        <f t="shared" si="3"/>
        <v/>
      </c>
      <c r="T48" s="26">
        <f>V$1+(INT(SUM(R$3:R48)/50)*"00:15")</f>
        <v>0.47916666666666669</v>
      </c>
      <c r="U48" s="26" t="b">
        <f>ISODD(COUNTA($S$2:S48))</f>
        <v>1</v>
      </c>
    </row>
    <row r="49" spans="1:21" ht="14.25" x14ac:dyDescent="0.2">
      <c r="A49" s="29">
        <v>49</v>
      </c>
      <c r="B49" s="30" t="s">
        <v>266</v>
      </c>
      <c r="C49" s="23" t="s">
        <v>184</v>
      </c>
      <c r="D49" s="23" t="s">
        <v>316</v>
      </c>
      <c r="E49" s="23">
        <v>757378</v>
      </c>
      <c r="F49" s="23" t="s">
        <v>301</v>
      </c>
      <c r="G49" s="22" t="s">
        <v>51</v>
      </c>
      <c r="H49" s="23">
        <v>4</v>
      </c>
      <c r="I49" s="23">
        <v>3</v>
      </c>
      <c r="J49" s="23">
        <v>3</v>
      </c>
      <c r="K49" s="22" t="s">
        <v>303</v>
      </c>
      <c r="L49" s="24">
        <f t="shared" si="2"/>
        <v>162</v>
      </c>
      <c r="M49" s="22" t="s">
        <v>101</v>
      </c>
      <c r="N49" s="22" t="s">
        <v>54</v>
      </c>
      <c r="O49" s="31">
        <v>43574</v>
      </c>
      <c r="P49" s="23" t="str">
        <f>VLOOKUP(BD!T49,OPERATION!A$1:C$20,2,TRUE)</f>
        <v>B3</v>
      </c>
      <c r="Q49" s="32" t="s">
        <v>321</v>
      </c>
      <c r="R49" s="23">
        <f t="shared" si="0"/>
        <v>10</v>
      </c>
      <c r="S49" s="39" t="str">
        <f t="shared" si="3"/>
        <v/>
      </c>
      <c r="T49" s="26">
        <f>V$1+(INT(SUM(R$3:R49)/50)*"00:15")</f>
        <v>0.47916666666666669</v>
      </c>
      <c r="U49" s="26" t="b">
        <f>ISODD(COUNTA($S$2:S49))</f>
        <v>0</v>
      </c>
    </row>
    <row r="50" spans="1:21" ht="14.25" x14ac:dyDescent="0.2">
      <c r="A50" s="34">
        <v>50</v>
      </c>
      <c r="B50" s="30" t="s">
        <v>267</v>
      </c>
      <c r="C50" s="23" t="s">
        <v>185</v>
      </c>
      <c r="D50" s="23" t="s">
        <v>316</v>
      </c>
      <c r="E50" s="23">
        <v>757379</v>
      </c>
      <c r="F50" s="23" t="s">
        <v>301</v>
      </c>
      <c r="G50" s="22" t="s">
        <v>51</v>
      </c>
      <c r="H50" s="23">
        <v>5</v>
      </c>
      <c r="I50" s="23">
        <v>0</v>
      </c>
      <c r="J50" s="23">
        <v>0</v>
      </c>
      <c r="K50" s="22" t="s">
        <v>304</v>
      </c>
      <c r="L50" s="24">
        <f t="shared" si="2"/>
        <v>150</v>
      </c>
      <c r="M50" s="22" t="s">
        <v>102</v>
      </c>
      <c r="N50" s="22" t="s">
        <v>54</v>
      </c>
      <c r="O50" s="31">
        <v>43575</v>
      </c>
      <c r="P50" s="23" t="str">
        <f>VLOOKUP(BD!T50,OPERATION!A$1:C$20,2,TRUE)</f>
        <v>B3</v>
      </c>
      <c r="Q50" s="32" t="s">
        <v>321</v>
      </c>
      <c r="R50" s="23">
        <f t="shared" si="0"/>
        <v>5</v>
      </c>
      <c r="S50" s="39" t="str">
        <f t="shared" si="3"/>
        <v/>
      </c>
      <c r="T50" s="26">
        <f>V$1+(INT(SUM(R$3:R50)/50)*"00:15")</f>
        <v>0.47916666666666669</v>
      </c>
      <c r="U50" s="26" t="b">
        <f>ISODD(COUNTA($S$2:S50))</f>
        <v>1</v>
      </c>
    </row>
    <row r="51" spans="1:21" ht="14.25" x14ac:dyDescent="0.2">
      <c r="A51" s="29">
        <v>51</v>
      </c>
      <c r="B51" s="30" t="s">
        <v>268</v>
      </c>
      <c r="C51" s="23" t="s">
        <v>186</v>
      </c>
      <c r="D51" s="23" t="s">
        <v>316</v>
      </c>
      <c r="E51" s="23">
        <v>757380</v>
      </c>
      <c r="F51" s="23" t="s">
        <v>301</v>
      </c>
      <c r="G51" s="22" t="s">
        <v>51</v>
      </c>
      <c r="H51" s="23">
        <v>6</v>
      </c>
      <c r="I51" s="23">
        <v>0</v>
      </c>
      <c r="J51" s="23">
        <v>0</v>
      </c>
      <c r="K51" s="22" t="s">
        <v>305</v>
      </c>
      <c r="L51" s="24">
        <f t="shared" si="2"/>
        <v>180</v>
      </c>
      <c r="M51" s="22" t="s">
        <v>103</v>
      </c>
      <c r="N51" s="22" t="s">
        <v>54</v>
      </c>
      <c r="O51" s="31">
        <v>43576</v>
      </c>
      <c r="P51" s="23" t="str">
        <f>VLOOKUP(BD!T51,OPERATION!A$1:C$20,2,TRUE)</f>
        <v>B3</v>
      </c>
      <c r="Q51" s="32" t="s">
        <v>321</v>
      </c>
      <c r="R51" s="23">
        <f t="shared" si="0"/>
        <v>6</v>
      </c>
      <c r="S51" s="39" t="str">
        <f t="shared" si="3"/>
        <v/>
      </c>
      <c r="T51" s="26">
        <f>V$1+(INT(SUM(R$3:R51)/50)*"00:15")</f>
        <v>0.47916666666666669</v>
      </c>
      <c r="U51" s="26" t="b">
        <f>ISODD(COUNTA($S$2:S51))</f>
        <v>0</v>
      </c>
    </row>
    <row r="52" spans="1:21" ht="14.25" x14ac:dyDescent="0.2">
      <c r="A52" s="34">
        <v>52</v>
      </c>
      <c r="B52" s="30" t="s">
        <v>269</v>
      </c>
      <c r="C52" s="23" t="s">
        <v>187</v>
      </c>
      <c r="D52" s="23" t="s">
        <v>316</v>
      </c>
      <c r="E52" s="23">
        <v>757381</v>
      </c>
      <c r="F52" s="23" t="s">
        <v>301</v>
      </c>
      <c r="G52" s="22" t="s">
        <v>51</v>
      </c>
      <c r="H52" s="23">
        <v>2</v>
      </c>
      <c r="I52" s="23">
        <v>1</v>
      </c>
      <c r="J52" s="23">
        <v>1</v>
      </c>
      <c r="K52" s="22" t="s">
        <v>306</v>
      </c>
      <c r="L52" s="24">
        <f t="shared" si="2"/>
        <v>74</v>
      </c>
      <c r="M52" s="22" t="s">
        <v>104</v>
      </c>
      <c r="N52" s="22" t="s">
        <v>54</v>
      </c>
      <c r="O52" s="31">
        <v>43577</v>
      </c>
      <c r="P52" s="23" t="str">
        <f>VLOOKUP(BD!T52,OPERATION!A$1:C$20,2,TRUE)</f>
        <v>B3</v>
      </c>
      <c r="Q52" s="32" t="s">
        <v>321</v>
      </c>
      <c r="R52" s="23">
        <f t="shared" si="0"/>
        <v>4</v>
      </c>
      <c r="S52" s="39" t="str">
        <f t="shared" si="3"/>
        <v/>
      </c>
      <c r="T52" s="26">
        <f>V$1+(INT(SUM(R$3:R52)/50)*"00:15")</f>
        <v>0.47916666666666669</v>
      </c>
      <c r="U52" s="26" t="b">
        <f>ISODD(COUNTA($S$2:S52))</f>
        <v>1</v>
      </c>
    </row>
    <row r="53" spans="1:21" ht="14.25" x14ac:dyDescent="0.2">
      <c r="A53" s="29">
        <v>53</v>
      </c>
      <c r="B53" s="30" t="s">
        <v>270</v>
      </c>
      <c r="C53" s="23" t="s">
        <v>188</v>
      </c>
      <c r="D53" s="23" t="s">
        <v>316</v>
      </c>
      <c r="E53" s="23">
        <v>757382</v>
      </c>
      <c r="F53" s="23" t="s">
        <v>301</v>
      </c>
      <c r="G53" s="22" t="s">
        <v>51</v>
      </c>
      <c r="H53" s="23">
        <v>3</v>
      </c>
      <c r="I53" s="23">
        <v>2</v>
      </c>
      <c r="J53" s="23">
        <v>2</v>
      </c>
      <c r="K53" s="22" t="s">
        <v>307</v>
      </c>
      <c r="L53" s="24">
        <f t="shared" si="2"/>
        <v>118</v>
      </c>
      <c r="M53" s="22" t="s">
        <v>105</v>
      </c>
      <c r="N53" s="22" t="s">
        <v>54</v>
      </c>
      <c r="O53" s="31">
        <v>43578</v>
      </c>
      <c r="P53" s="23" t="str">
        <f>VLOOKUP(BD!T53,OPERATION!A$1:C$20,2,TRUE)</f>
        <v>B4</v>
      </c>
      <c r="Q53" s="32" t="s">
        <v>321</v>
      </c>
      <c r="R53" s="23">
        <f t="shared" si="0"/>
        <v>7</v>
      </c>
      <c r="S53" s="38">
        <f t="shared" si="3"/>
        <v>49</v>
      </c>
      <c r="T53" s="26">
        <f>V$1+(INT(SUM(R$3:R53)/50)*"00:15")</f>
        <v>0.48958333333333337</v>
      </c>
      <c r="U53" s="26" t="b">
        <f>ISODD(COUNTA($S$2:S53))</f>
        <v>0</v>
      </c>
    </row>
    <row r="54" spans="1:21" ht="25.5" x14ac:dyDescent="0.2">
      <c r="A54" s="34">
        <v>54</v>
      </c>
      <c r="B54" s="30" t="s">
        <v>271</v>
      </c>
      <c r="C54" s="23" t="s">
        <v>189</v>
      </c>
      <c r="D54" s="23" t="s">
        <v>316</v>
      </c>
      <c r="E54" s="23">
        <v>757383</v>
      </c>
      <c r="F54" s="23" t="s">
        <v>301</v>
      </c>
      <c r="G54" s="22" t="s">
        <v>51</v>
      </c>
      <c r="H54" s="23">
        <v>4</v>
      </c>
      <c r="I54" s="23">
        <v>0</v>
      </c>
      <c r="J54" s="23">
        <v>0</v>
      </c>
      <c r="K54" s="22" t="s">
        <v>308</v>
      </c>
      <c r="L54" s="24">
        <f t="shared" si="2"/>
        <v>120</v>
      </c>
      <c r="M54" s="22" t="s">
        <v>106</v>
      </c>
      <c r="N54" s="22" t="s">
        <v>54</v>
      </c>
      <c r="O54" s="31">
        <v>43579</v>
      </c>
      <c r="P54" s="23" t="str">
        <f>VLOOKUP(BD!T54,OPERATION!A$1:C$20,2,TRUE)</f>
        <v>B4</v>
      </c>
      <c r="Q54" s="32" t="s">
        <v>321</v>
      </c>
      <c r="R54" s="23">
        <f t="shared" si="0"/>
        <v>4</v>
      </c>
      <c r="S54" s="38" t="str">
        <f t="shared" si="3"/>
        <v/>
      </c>
      <c r="T54" s="26">
        <f>V$1+(INT(SUM(R$3:R54)/50)*"00:15")</f>
        <v>0.48958333333333337</v>
      </c>
      <c r="U54" s="26" t="b">
        <f>ISODD(COUNTA($S$2:S54))</f>
        <v>1</v>
      </c>
    </row>
    <row r="55" spans="1:21" ht="14.25" x14ac:dyDescent="0.2">
      <c r="A55" s="29">
        <v>55</v>
      </c>
      <c r="B55" s="30" t="s">
        <v>272</v>
      </c>
      <c r="C55" s="23" t="s">
        <v>190</v>
      </c>
      <c r="D55" s="23" t="s">
        <v>316</v>
      </c>
      <c r="E55" s="23">
        <v>757384</v>
      </c>
      <c r="F55" s="23" t="s">
        <v>301</v>
      </c>
      <c r="G55" s="22" t="s">
        <v>51</v>
      </c>
      <c r="H55" s="23">
        <v>5</v>
      </c>
      <c r="I55" s="23">
        <v>3</v>
      </c>
      <c r="J55" s="23">
        <v>3</v>
      </c>
      <c r="K55" s="22" t="s">
        <v>309</v>
      </c>
      <c r="L55" s="24">
        <f t="shared" si="2"/>
        <v>192</v>
      </c>
      <c r="M55" s="22" t="s">
        <v>107</v>
      </c>
      <c r="N55" s="22" t="s">
        <v>54</v>
      </c>
      <c r="O55" s="31">
        <v>43580</v>
      </c>
      <c r="P55" s="23" t="str">
        <f>VLOOKUP(BD!T55,OPERATION!A$1:C$20,2,TRUE)</f>
        <v>B4</v>
      </c>
      <c r="Q55" s="32" t="s">
        <v>321</v>
      </c>
      <c r="R55" s="23">
        <f t="shared" si="0"/>
        <v>11</v>
      </c>
      <c r="S55" s="38" t="str">
        <f t="shared" si="3"/>
        <v/>
      </c>
      <c r="T55" s="26">
        <f>V$1+(INT(SUM(R$3:R55)/50)*"00:15")</f>
        <v>0.48958333333333337</v>
      </c>
      <c r="U55" s="26" t="b">
        <f>ISODD(COUNTA($S$2:S55))</f>
        <v>0</v>
      </c>
    </row>
    <row r="56" spans="1:21" ht="14.25" x14ac:dyDescent="0.2">
      <c r="A56" s="34">
        <v>56</v>
      </c>
      <c r="B56" s="30" t="s">
        <v>273</v>
      </c>
      <c r="C56" s="23" t="s">
        <v>191</v>
      </c>
      <c r="D56" s="23" t="s">
        <v>316</v>
      </c>
      <c r="E56" s="23">
        <v>757385</v>
      </c>
      <c r="F56" s="23" t="s">
        <v>301</v>
      </c>
      <c r="G56" s="22" t="s">
        <v>51</v>
      </c>
      <c r="H56" s="23">
        <v>6</v>
      </c>
      <c r="I56" s="23">
        <v>0</v>
      </c>
      <c r="J56" s="23">
        <v>0</v>
      </c>
      <c r="K56" s="22" t="s">
        <v>310</v>
      </c>
      <c r="L56" s="24">
        <f t="shared" si="2"/>
        <v>180</v>
      </c>
      <c r="M56" s="22" t="s">
        <v>108</v>
      </c>
      <c r="N56" s="22" t="s">
        <v>54</v>
      </c>
      <c r="O56" s="31">
        <v>43581</v>
      </c>
      <c r="P56" s="23" t="str">
        <f>VLOOKUP(BD!T56,OPERATION!A$1:C$20,2,TRUE)</f>
        <v>B4</v>
      </c>
      <c r="Q56" s="32" t="s">
        <v>321</v>
      </c>
      <c r="R56" s="23">
        <f t="shared" si="0"/>
        <v>6</v>
      </c>
      <c r="S56" s="38" t="str">
        <f t="shared" si="3"/>
        <v/>
      </c>
      <c r="T56" s="26">
        <f>V$1+(INT(SUM(R$3:R56)/50)*"00:15")</f>
        <v>0.48958333333333337</v>
      </c>
      <c r="U56" s="26" t="b">
        <f>ISODD(COUNTA($S$2:S56))</f>
        <v>1</v>
      </c>
    </row>
    <row r="57" spans="1:21" ht="14.25" x14ac:dyDescent="0.2">
      <c r="A57" s="29">
        <v>57</v>
      </c>
      <c r="B57" s="30" t="s">
        <v>274</v>
      </c>
      <c r="C57" s="23" t="s">
        <v>192</v>
      </c>
      <c r="D57" s="23" t="s">
        <v>316</v>
      </c>
      <c r="E57" s="23">
        <v>757386</v>
      </c>
      <c r="F57" s="23" t="s">
        <v>301</v>
      </c>
      <c r="G57" s="22" t="s">
        <v>51</v>
      </c>
      <c r="H57" s="23">
        <v>2</v>
      </c>
      <c r="I57" s="23">
        <v>1</v>
      </c>
      <c r="J57" s="23">
        <v>1</v>
      </c>
      <c r="K57" s="22" t="s">
        <v>311</v>
      </c>
      <c r="L57" s="24">
        <f t="shared" si="2"/>
        <v>74</v>
      </c>
      <c r="M57" s="22" t="s">
        <v>109</v>
      </c>
      <c r="N57" s="22" t="s">
        <v>54</v>
      </c>
      <c r="O57" s="31">
        <v>43582</v>
      </c>
      <c r="P57" s="23" t="str">
        <f>VLOOKUP(BD!T57,OPERATION!A$1:C$20,2,TRUE)</f>
        <v>B4</v>
      </c>
      <c r="Q57" s="32" t="s">
        <v>321</v>
      </c>
      <c r="R57" s="23">
        <f t="shared" si="0"/>
        <v>4</v>
      </c>
      <c r="S57" s="38" t="str">
        <f t="shared" si="3"/>
        <v/>
      </c>
      <c r="T57" s="26">
        <f>V$1+(INT(SUM(R$3:R57)/50)*"00:15")</f>
        <v>0.48958333333333337</v>
      </c>
      <c r="U57" s="26" t="b">
        <f>ISODD(COUNTA($S$2:S57))</f>
        <v>0</v>
      </c>
    </row>
    <row r="58" spans="1:21" ht="14.25" x14ac:dyDescent="0.2">
      <c r="A58" s="34">
        <v>58</v>
      </c>
      <c r="B58" s="30" t="s">
        <v>275</v>
      </c>
      <c r="C58" s="23" t="s">
        <v>193</v>
      </c>
      <c r="D58" s="23" t="s">
        <v>316</v>
      </c>
      <c r="E58" s="23">
        <v>757387</v>
      </c>
      <c r="F58" s="23" t="s">
        <v>301</v>
      </c>
      <c r="G58" s="22" t="s">
        <v>51</v>
      </c>
      <c r="H58" s="23">
        <v>3</v>
      </c>
      <c r="I58" s="23">
        <v>2</v>
      </c>
      <c r="J58" s="23">
        <v>2</v>
      </c>
      <c r="K58" s="22" t="s">
        <v>312</v>
      </c>
      <c r="L58" s="24">
        <f t="shared" si="2"/>
        <v>118</v>
      </c>
      <c r="M58" s="22" t="s">
        <v>110</v>
      </c>
      <c r="N58" s="22" t="s">
        <v>54</v>
      </c>
      <c r="O58" s="31">
        <v>43583</v>
      </c>
      <c r="P58" s="23" t="str">
        <f>VLOOKUP(BD!T58,OPERATION!A$1:C$20,2,TRUE)</f>
        <v>B4</v>
      </c>
      <c r="Q58" s="32" t="s">
        <v>321</v>
      </c>
      <c r="R58" s="23">
        <f t="shared" si="0"/>
        <v>7</v>
      </c>
      <c r="S58" s="38" t="str">
        <f t="shared" si="3"/>
        <v/>
      </c>
      <c r="T58" s="26">
        <f>V$1+(INT(SUM(R$3:R58)/50)*"00:15")</f>
        <v>0.48958333333333337</v>
      </c>
      <c r="U58" s="26" t="b">
        <f>ISODD(COUNTA($S$2:S58))</f>
        <v>1</v>
      </c>
    </row>
    <row r="59" spans="1:21" ht="14.25" x14ac:dyDescent="0.2">
      <c r="A59" s="29">
        <v>59</v>
      </c>
      <c r="B59" s="30" t="s">
        <v>276</v>
      </c>
      <c r="C59" s="23" t="s">
        <v>194</v>
      </c>
      <c r="D59" s="23" t="s">
        <v>316</v>
      </c>
      <c r="E59" s="23">
        <v>757388</v>
      </c>
      <c r="F59" s="23" t="s">
        <v>301</v>
      </c>
      <c r="G59" s="22" t="s">
        <v>51</v>
      </c>
      <c r="H59" s="23">
        <v>4</v>
      </c>
      <c r="I59" s="23">
        <v>3</v>
      </c>
      <c r="J59" s="23">
        <v>3</v>
      </c>
      <c r="K59" s="22" t="s">
        <v>313</v>
      </c>
      <c r="L59" s="24">
        <f t="shared" si="2"/>
        <v>162</v>
      </c>
      <c r="M59" s="22" t="s">
        <v>111</v>
      </c>
      <c r="N59" s="22" t="s">
        <v>54</v>
      </c>
      <c r="O59" s="31">
        <v>43584</v>
      </c>
      <c r="P59" s="23" t="str">
        <f>VLOOKUP(BD!T59,OPERATION!A$1:C$20,2,TRUE)</f>
        <v>B4</v>
      </c>
      <c r="Q59" s="32" t="s">
        <v>321</v>
      </c>
      <c r="R59" s="23">
        <f t="shared" si="0"/>
        <v>10</v>
      </c>
      <c r="S59" s="38" t="str">
        <f t="shared" si="3"/>
        <v/>
      </c>
      <c r="T59" s="26">
        <f>V$1+(INT(SUM(R$3:R59)/50)*"00:15")</f>
        <v>0.48958333333333337</v>
      </c>
      <c r="U59" s="26" t="b">
        <f>ISODD(COUNTA($S$2:S59))</f>
        <v>0</v>
      </c>
    </row>
    <row r="60" spans="1:21" ht="14.25" x14ac:dyDescent="0.2">
      <c r="A60" s="34">
        <v>60</v>
      </c>
      <c r="B60" s="30" t="s">
        <v>277</v>
      </c>
      <c r="C60" s="23" t="s">
        <v>195</v>
      </c>
      <c r="D60" s="23" t="s">
        <v>316</v>
      </c>
      <c r="E60" s="23">
        <v>757389</v>
      </c>
      <c r="F60" s="23" t="s">
        <v>301</v>
      </c>
      <c r="G60" s="22" t="s">
        <v>51</v>
      </c>
      <c r="H60" s="23">
        <v>5</v>
      </c>
      <c r="I60" s="23">
        <v>2</v>
      </c>
      <c r="J60" s="23">
        <v>2</v>
      </c>
      <c r="K60" s="22" t="s">
        <v>314</v>
      </c>
      <c r="L60" s="24">
        <f t="shared" si="2"/>
        <v>178</v>
      </c>
      <c r="M60" s="22" t="s">
        <v>112</v>
      </c>
      <c r="N60" s="22" t="s">
        <v>54</v>
      </c>
      <c r="O60" s="31">
        <v>43585</v>
      </c>
      <c r="P60" s="23" t="str">
        <f>VLOOKUP(BD!T60,OPERATION!A$1:C$20,2,TRUE)</f>
        <v>C1</v>
      </c>
      <c r="Q60" s="22" t="s">
        <v>136</v>
      </c>
      <c r="R60" s="23">
        <f t="shared" si="0"/>
        <v>9</v>
      </c>
      <c r="S60" s="40">
        <f t="shared" si="3"/>
        <v>55</v>
      </c>
      <c r="T60" s="26">
        <f>V$1+(INT(SUM(R$3:R60)/50)*"00:15")</f>
        <v>0.5</v>
      </c>
      <c r="U60" s="26" t="b">
        <f>ISODD(COUNTA($S$2:S60))</f>
        <v>1</v>
      </c>
    </row>
    <row r="61" spans="1:21" ht="14.25" x14ac:dyDescent="0.2">
      <c r="A61" s="29">
        <v>61</v>
      </c>
      <c r="B61" s="30" t="s">
        <v>278</v>
      </c>
      <c r="C61" s="23" t="s">
        <v>196</v>
      </c>
      <c r="D61" s="23" t="s">
        <v>316</v>
      </c>
      <c r="E61" s="23">
        <v>757390</v>
      </c>
      <c r="F61" s="23" t="s">
        <v>301</v>
      </c>
      <c r="G61" s="22" t="s">
        <v>51</v>
      </c>
      <c r="H61" s="23">
        <v>6</v>
      </c>
      <c r="I61" s="23">
        <v>2</v>
      </c>
      <c r="J61" s="23">
        <v>2</v>
      </c>
      <c r="K61" s="22" t="s">
        <v>315</v>
      </c>
      <c r="L61" s="24">
        <f t="shared" si="2"/>
        <v>208</v>
      </c>
      <c r="M61" s="22" t="s">
        <v>113</v>
      </c>
      <c r="N61" s="22" t="s">
        <v>54</v>
      </c>
      <c r="O61" s="31">
        <v>43586</v>
      </c>
      <c r="P61" s="23" t="str">
        <f>VLOOKUP(BD!T61,OPERATION!A$1:C$20,2,TRUE)</f>
        <v>C1</v>
      </c>
      <c r="Q61" s="22" t="s">
        <v>136</v>
      </c>
      <c r="R61" s="23">
        <f t="shared" si="0"/>
        <v>10</v>
      </c>
      <c r="S61" s="40" t="str">
        <f t="shared" si="3"/>
        <v/>
      </c>
      <c r="T61" s="26">
        <f>V$1+(INT(SUM(R$3:R61)/50)*"00:15")</f>
        <v>0.5</v>
      </c>
      <c r="U61" s="26" t="b">
        <f>ISODD(COUNTA($S$2:S61))</f>
        <v>0</v>
      </c>
    </row>
    <row r="62" spans="1:21" ht="14.25" x14ac:dyDescent="0.2">
      <c r="A62" s="34">
        <v>62</v>
      </c>
      <c r="B62" s="30" t="s">
        <v>279</v>
      </c>
      <c r="C62" s="23" t="s">
        <v>197</v>
      </c>
      <c r="D62" s="23" t="s">
        <v>316</v>
      </c>
      <c r="E62" s="23">
        <v>757391</v>
      </c>
      <c r="F62" s="23" t="s">
        <v>301</v>
      </c>
      <c r="G62" s="22" t="s">
        <v>51</v>
      </c>
      <c r="H62" s="23">
        <v>2</v>
      </c>
      <c r="I62" s="23">
        <v>1</v>
      </c>
      <c r="J62" s="23">
        <v>1</v>
      </c>
      <c r="K62" s="22" t="s">
        <v>52</v>
      </c>
      <c r="L62" s="24">
        <f t="shared" si="2"/>
        <v>74</v>
      </c>
      <c r="M62" s="22" t="s">
        <v>114</v>
      </c>
      <c r="N62" s="22" t="s">
        <v>54</v>
      </c>
      <c r="O62" s="31">
        <v>43587</v>
      </c>
      <c r="P62" s="23" t="str">
        <f>VLOOKUP(BD!T62,OPERATION!A$1:C$20,2,TRUE)</f>
        <v>C1</v>
      </c>
      <c r="Q62" s="22" t="s">
        <v>136</v>
      </c>
      <c r="R62" s="23">
        <f t="shared" si="0"/>
        <v>4</v>
      </c>
      <c r="S62" s="40" t="str">
        <f t="shared" si="3"/>
        <v/>
      </c>
      <c r="T62" s="26">
        <f>V$1+(INT(SUM(R$3:R62)/50)*"00:15")</f>
        <v>0.5</v>
      </c>
      <c r="U62" s="26" t="b">
        <f>ISODD(COUNTA($S$2:S62))</f>
        <v>1</v>
      </c>
    </row>
    <row r="63" spans="1:21" ht="14.25" x14ac:dyDescent="0.2">
      <c r="A63" s="29">
        <v>63</v>
      </c>
      <c r="B63" s="30" t="s">
        <v>280</v>
      </c>
      <c r="C63" s="23" t="s">
        <v>198</v>
      </c>
      <c r="D63" s="23" t="s">
        <v>316</v>
      </c>
      <c r="E63" s="23">
        <v>757392</v>
      </c>
      <c r="F63" s="23" t="s">
        <v>301</v>
      </c>
      <c r="G63" s="22" t="s">
        <v>51</v>
      </c>
      <c r="H63" s="23">
        <v>3</v>
      </c>
      <c r="I63" s="23">
        <v>2</v>
      </c>
      <c r="J63" s="23">
        <v>2</v>
      </c>
      <c r="K63" s="22" t="s">
        <v>302</v>
      </c>
      <c r="L63" s="24">
        <f t="shared" si="2"/>
        <v>118</v>
      </c>
      <c r="M63" s="22" t="s">
        <v>115</v>
      </c>
      <c r="N63" s="22" t="s">
        <v>54</v>
      </c>
      <c r="O63" s="31">
        <v>43588</v>
      </c>
      <c r="P63" s="23" t="str">
        <f>VLOOKUP(BD!T63,OPERATION!A$1:C$20,2,TRUE)</f>
        <v>C1</v>
      </c>
      <c r="Q63" s="22" t="s">
        <v>136</v>
      </c>
      <c r="R63" s="23">
        <f t="shared" si="0"/>
        <v>7</v>
      </c>
      <c r="S63" s="40" t="str">
        <f t="shared" si="3"/>
        <v/>
      </c>
      <c r="T63" s="26">
        <f>V$1+(INT(SUM(R$3:R63)/50)*"00:15")</f>
        <v>0.5</v>
      </c>
      <c r="U63" s="26" t="b">
        <f>ISODD(COUNTA($S$2:S63))</f>
        <v>0</v>
      </c>
    </row>
    <row r="64" spans="1:21" ht="14.25" x14ac:dyDescent="0.2">
      <c r="A64" s="34">
        <v>64</v>
      </c>
      <c r="B64" s="30" t="s">
        <v>281</v>
      </c>
      <c r="C64" s="23" t="s">
        <v>199</v>
      </c>
      <c r="D64" s="23" t="s">
        <v>316</v>
      </c>
      <c r="E64" s="23">
        <v>757393</v>
      </c>
      <c r="F64" s="23" t="s">
        <v>301</v>
      </c>
      <c r="G64" s="22" t="s">
        <v>51</v>
      </c>
      <c r="H64" s="23">
        <v>4</v>
      </c>
      <c r="I64" s="23">
        <v>3</v>
      </c>
      <c r="J64" s="23">
        <v>3</v>
      </c>
      <c r="K64" s="22" t="s">
        <v>303</v>
      </c>
      <c r="L64" s="24">
        <f t="shared" si="2"/>
        <v>162</v>
      </c>
      <c r="M64" s="22" t="s">
        <v>116</v>
      </c>
      <c r="N64" s="22" t="s">
        <v>54</v>
      </c>
      <c r="O64" s="31">
        <v>43589</v>
      </c>
      <c r="P64" s="23" t="str">
        <f>VLOOKUP(BD!T64,OPERATION!A$1:C$20,2,TRUE)</f>
        <v>C1</v>
      </c>
      <c r="Q64" s="22" t="s">
        <v>136</v>
      </c>
      <c r="R64" s="23">
        <f t="shared" si="0"/>
        <v>10</v>
      </c>
      <c r="S64" s="40" t="str">
        <f t="shared" si="3"/>
        <v/>
      </c>
      <c r="T64" s="26">
        <f>V$1+(INT(SUM(R$3:R64)/50)*"00:15")</f>
        <v>0.5</v>
      </c>
      <c r="U64" s="26" t="b">
        <f>ISODD(COUNTA($S$2:S64))</f>
        <v>1</v>
      </c>
    </row>
    <row r="65" spans="1:21" ht="14.25" x14ac:dyDescent="0.2">
      <c r="A65" s="29">
        <v>65</v>
      </c>
      <c r="B65" s="30" t="s">
        <v>282</v>
      </c>
      <c r="C65" s="23" t="s">
        <v>200</v>
      </c>
      <c r="D65" s="23" t="s">
        <v>316</v>
      </c>
      <c r="E65" s="23">
        <v>757394</v>
      </c>
      <c r="F65" s="23" t="s">
        <v>301</v>
      </c>
      <c r="G65" s="22" t="s">
        <v>51</v>
      </c>
      <c r="H65" s="23">
        <v>5</v>
      </c>
      <c r="I65" s="23">
        <v>0</v>
      </c>
      <c r="J65" s="23">
        <v>0</v>
      </c>
      <c r="K65" s="22" t="s">
        <v>304</v>
      </c>
      <c r="L65" s="24">
        <f t="shared" si="2"/>
        <v>150</v>
      </c>
      <c r="M65" s="22" t="s">
        <v>117</v>
      </c>
      <c r="N65" s="22" t="s">
        <v>54</v>
      </c>
      <c r="O65" s="31">
        <v>43590</v>
      </c>
      <c r="P65" s="23" t="str">
        <f>VLOOKUP(BD!T65,OPERATION!A$1:C$20,2,TRUE)</f>
        <v>C1</v>
      </c>
      <c r="Q65" s="22" t="s">
        <v>136</v>
      </c>
      <c r="R65" s="23">
        <f t="shared" si="0"/>
        <v>5</v>
      </c>
      <c r="S65" s="40" t="str">
        <f t="shared" si="3"/>
        <v/>
      </c>
      <c r="T65" s="26">
        <f>V$1+(INT(SUM(R$3:R65)/50)*"00:15")</f>
        <v>0.5</v>
      </c>
      <c r="U65" s="26" t="b">
        <f>ISODD(COUNTA($S$2:S65))</f>
        <v>0</v>
      </c>
    </row>
    <row r="66" spans="1:21" ht="14.25" x14ac:dyDescent="0.2">
      <c r="A66" s="34">
        <v>66</v>
      </c>
      <c r="B66" s="30" t="s">
        <v>283</v>
      </c>
      <c r="C66" s="23" t="s">
        <v>201</v>
      </c>
      <c r="D66" s="23" t="s">
        <v>316</v>
      </c>
      <c r="E66" s="23">
        <v>757395</v>
      </c>
      <c r="F66" s="23" t="s">
        <v>301</v>
      </c>
      <c r="G66" s="22" t="s">
        <v>51</v>
      </c>
      <c r="H66" s="23">
        <v>6</v>
      </c>
      <c r="I66" s="23">
        <v>0</v>
      </c>
      <c r="J66" s="23">
        <v>0</v>
      </c>
      <c r="K66" s="22" t="s">
        <v>305</v>
      </c>
      <c r="L66" s="24">
        <f t="shared" si="2"/>
        <v>180</v>
      </c>
      <c r="M66" s="22" t="s">
        <v>118</v>
      </c>
      <c r="N66" s="22" t="s">
        <v>54</v>
      </c>
      <c r="O66" s="31">
        <v>43591</v>
      </c>
      <c r="P66" s="23" t="str">
        <f>VLOOKUP(BD!T66,OPERATION!A$1:C$20,2,TRUE)</f>
        <v>C1</v>
      </c>
      <c r="Q66" s="22" t="s">
        <v>136</v>
      </c>
      <c r="R66" s="23">
        <f t="shared" si="0"/>
        <v>6</v>
      </c>
      <c r="S66" s="40" t="str">
        <f t="shared" ref="S66:S83" si="4">IF(T66&lt;&gt;T65,SUMIF(T:T,T66,R:R),"")</f>
        <v/>
      </c>
      <c r="T66" s="26">
        <f>V$1+(INT(SUM(R$3:R66)/50)*"00:15")</f>
        <v>0.5</v>
      </c>
      <c r="U66" s="26" t="b">
        <f>ISODD(COUNTA($S$2:S66))</f>
        <v>1</v>
      </c>
    </row>
    <row r="67" spans="1:21" ht="14.25" x14ac:dyDescent="0.2">
      <c r="A67" s="29">
        <v>67</v>
      </c>
      <c r="B67" s="30" t="s">
        <v>284</v>
      </c>
      <c r="C67" s="23" t="s">
        <v>202</v>
      </c>
      <c r="D67" s="23" t="s">
        <v>316</v>
      </c>
      <c r="E67" s="23">
        <v>757396</v>
      </c>
      <c r="F67" s="23" t="s">
        <v>301</v>
      </c>
      <c r="G67" s="22" t="s">
        <v>51</v>
      </c>
      <c r="H67" s="23">
        <v>2</v>
      </c>
      <c r="I67" s="23">
        <v>1</v>
      </c>
      <c r="J67" s="23">
        <v>1</v>
      </c>
      <c r="K67" s="22" t="s">
        <v>306</v>
      </c>
      <c r="L67" s="24">
        <f t="shared" ref="L67:L83" si="5">H67*30+I67*14</f>
        <v>74</v>
      </c>
      <c r="M67" s="22" t="s">
        <v>119</v>
      </c>
      <c r="N67" s="22" t="s">
        <v>54</v>
      </c>
      <c r="O67" s="31">
        <v>43592</v>
      </c>
      <c r="P67" s="23" t="str">
        <f>VLOOKUP(BD!T67,OPERATION!A$1:C$20,2,TRUE)</f>
        <v>C1</v>
      </c>
      <c r="Q67" s="22" t="s">
        <v>136</v>
      </c>
      <c r="R67" s="23">
        <f t="shared" ref="R67:R83" si="6">H67+I67+J67</f>
        <v>4</v>
      </c>
      <c r="S67" s="40" t="str">
        <f t="shared" si="4"/>
        <v/>
      </c>
      <c r="T67" s="26">
        <f>V$1+(INT(SUM(R$3:R67)/50)*"00:15")</f>
        <v>0.5</v>
      </c>
      <c r="U67" s="26" t="b">
        <f>ISODD(COUNTA($S$2:S67))</f>
        <v>0</v>
      </c>
    </row>
    <row r="68" spans="1:21" ht="14.25" x14ac:dyDescent="0.2">
      <c r="A68" s="34">
        <v>68</v>
      </c>
      <c r="B68" s="30" t="s">
        <v>285</v>
      </c>
      <c r="C68" s="23" t="s">
        <v>203</v>
      </c>
      <c r="D68" s="23" t="s">
        <v>316</v>
      </c>
      <c r="E68" s="23">
        <v>757397</v>
      </c>
      <c r="F68" s="23" t="s">
        <v>301</v>
      </c>
      <c r="G68" s="22" t="s">
        <v>51</v>
      </c>
      <c r="H68" s="23">
        <v>3</v>
      </c>
      <c r="I68" s="23">
        <v>2</v>
      </c>
      <c r="J68" s="23">
        <v>2</v>
      </c>
      <c r="K68" s="22" t="s">
        <v>307</v>
      </c>
      <c r="L68" s="24">
        <f t="shared" si="5"/>
        <v>118</v>
      </c>
      <c r="M68" s="22" t="s">
        <v>120</v>
      </c>
      <c r="N68" s="22" t="s">
        <v>54</v>
      </c>
      <c r="O68" s="31">
        <v>43593</v>
      </c>
      <c r="P68" s="23" t="str">
        <f>VLOOKUP(BD!T68,OPERATION!A$1:C$20,2,TRUE)</f>
        <v>C2</v>
      </c>
      <c r="Q68" s="22" t="s">
        <v>321</v>
      </c>
      <c r="R68" s="23">
        <f t="shared" si="6"/>
        <v>7</v>
      </c>
      <c r="S68" s="41">
        <f t="shared" si="4"/>
        <v>49</v>
      </c>
      <c r="T68" s="26">
        <f>V$1+(INT(SUM(R$3:R68)/50)*"00:15")</f>
        <v>0.51041666666666674</v>
      </c>
      <c r="U68" s="26" t="b">
        <f>ISODD(COUNTA($S$2:S68))</f>
        <v>1</v>
      </c>
    </row>
    <row r="69" spans="1:21" ht="25.5" x14ac:dyDescent="0.2">
      <c r="A69" s="29">
        <v>69</v>
      </c>
      <c r="B69" s="30" t="s">
        <v>286</v>
      </c>
      <c r="C69" s="23" t="s">
        <v>204</v>
      </c>
      <c r="D69" s="23" t="s">
        <v>316</v>
      </c>
      <c r="E69" s="23">
        <v>757398</v>
      </c>
      <c r="F69" s="23" t="s">
        <v>301</v>
      </c>
      <c r="G69" s="22" t="s">
        <v>51</v>
      </c>
      <c r="H69" s="23">
        <v>4</v>
      </c>
      <c r="I69" s="23">
        <v>0</v>
      </c>
      <c r="J69" s="23">
        <v>0</v>
      </c>
      <c r="K69" s="22" t="s">
        <v>308</v>
      </c>
      <c r="L69" s="24">
        <f t="shared" si="5"/>
        <v>120</v>
      </c>
      <c r="M69" s="22" t="s">
        <v>121</v>
      </c>
      <c r="N69" s="22" t="s">
        <v>54</v>
      </c>
      <c r="O69" s="31">
        <v>43594</v>
      </c>
      <c r="P69" s="23" t="str">
        <f>VLOOKUP(BD!T69,OPERATION!A$1:C$20,2,TRUE)</f>
        <v>C2</v>
      </c>
      <c r="Q69" s="22" t="s">
        <v>321</v>
      </c>
      <c r="R69" s="23">
        <f t="shared" si="6"/>
        <v>4</v>
      </c>
      <c r="S69" s="41" t="str">
        <f t="shared" si="4"/>
        <v/>
      </c>
      <c r="T69" s="26">
        <f>V$1+(INT(SUM(R$3:R69)/50)*"00:15")</f>
        <v>0.51041666666666674</v>
      </c>
      <c r="U69" s="26" t="b">
        <f>ISODD(COUNTA($S$2:S69))</f>
        <v>0</v>
      </c>
    </row>
    <row r="70" spans="1:21" ht="14.25" x14ac:dyDescent="0.2">
      <c r="A70" s="34">
        <v>70</v>
      </c>
      <c r="B70" s="30" t="s">
        <v>287</v>
      </c>
      <c r="C70" s="23" t="s">
        <v>205</v>
      </c>
      <c r="D70" s="23" t="s">
        <v>316</v>
      </c>
      <c r="E70" s="23">
        <v>757399</v>
      </c>
      <c r="F70" s="23" t="s">
        <v>301</v>
      </c>
      <c r="G70" s="22" t="s">
        <v>51</v>
      </c>
      <c r="H70" s="23">
        <v>5</v>
      </c>
      <c r="I70" s="23">
        <v>3</v>
      </c>
      <c r="J70" s="23">
        <v>3</v>
      </c>
      <c r="K70" s="22" t="s">
        <v>309</v>
      </c>
      <c r="L70" s="24">
        <f t="shared" si="5"/>
        <v>192</v>
      </c>
      <c r="M70" s="22" t="s">
        <v>122</v>
      </c>
      <c r="N70" s="22" t="s">
        <v>54</v>
      </c>
      <c r="O70" s="31">
        <v>43595</v>
      </c>
      <c r="P70" s="23" t="str">
        <f>VLOOKUP(BD!T70,OPERATION!A$1:C$20,2,TRUE)</f>
        <v>C2</v>
      </c>
      <c r="Q70" s="22" t="s">
        <v>321</v>
      </c>
      <c r="R70" s="23">
        <f t="shared" si="6"/>
        <v>11</v>
      </c>
      <c r="S70" s="41" t="str">
        <f t="shared" si="4"/>
        <v/>
      </c>
      <c r="T70" s="26">
        <f>V$1+(INT(SUM(R$3:R70)/50)*"00:15")</f>
        <v>0.51041666666666674</v>
      </c>
      <c r="U70" s="26" t="b">
        <f>ISODD(COUNTA($S$2:S70))</f>
        <v>1</v>
      </c>
    </row>
    <row r="71" spans="1:21" ht="14.25" x14ac:dyDescent="0.2">
      <c r="A71" s="29">
        <v>71</v>
      </c>
      <c r="B71" s="30" t="s">
        <v>288</v>
      </c>
      <c r="C71" s="23" t="s">
        <v>206</v>
      </c>
      <c r="D71" s="23" t="s">
        <v>316</v>
      </c>
      <c r="E71" s="23">
        <v>757400</v>
      </c>
      <c r="F71" s="23" t="s">
        <v>301</v>
      </c>
      <c r="G71" s="22" t="s">
        <v>51</v>
      </c>
      <c r="H71" s="23">
        <v>6</v>
      </c>
      <c r="I71" s="23">
        <v>0</v>
      </c>
      <c r="J71" s="23">
        <v>0</v>
      </c>
      <c r="K71" s="22" t="s">
        <v>310</v>
      </c>
      <c r="L71" s="24">
        <f t="shared" si="5"/>
        <v>180</v>
      </c>
      <c r="M71" s="22" t="s">
        <v>123</v>
      </c>
      <c r="N71" s="22" t="s">
        <v>54</v>
      </c>
      <c r="O71" s="31">
        <v>43596</v>
      </c>
      <c r="P71" s="23" t="str">
        <f>VLOOKUP(BD!T71,OPERATION!A$1:C$20,2,TRUE)</f>
        <v>C2</v>
      </c>
      <c r="Q71" s="22" t="s">
        <v>321</v>
      </c>
      <c r="R71" s="23">
        <f t="shared" si="6"/>
        <v>6</v>
      </c>
      <c r="S71" s="41" t="str">
        <f t="shared" si="4"/>
        <v/>
      </c>
      <c r="T71" s="26">
        <f>V$1+(INT(SUM(R$3:R71)/50)*"00:15")</f>
        <v>0.51041666666666674</v>
      </c>
      <c r="U71" s="26" t="b">
        <f>ISODD(COUNTA($S$2:S71))</f>
        <v>0</v>
      </c>
    </row>
    <row r="72" spans="1:21" ht="14.25" x14ac:dyDescent="0.2">
      <c r="A72" s="34">
        <v>72</v>
      </c>
      <c r="B72" s="30" t="s">
        <v>289</v>
      </c>
      <c r="C72" s="23" t="s">
        <v>207</v>
      </c>
      <c r="D72" s="23" t="s">
        <v>316</v>
      </c>
      <c r="E72" s="23">
        <v>757401</v>
      </c>
      <c r="F72" s="23" t="s">
        <v>301</v>
      </c>
      <c r="G72" s="22" t="s">
        <v>51</v>
      </c>
      <c r="H72" s="23">
        <v>2</v>
      </c>
      <c r="I72" s="23">
        <v>1</v>
      </c>
      <c r="J72" s="23">
        <v>1</v>
      </c>
      <c r="K72" s="22" t="s">
        <v>311</v>
      </c>
      <c r="L72" s="24">
        <f t="shared" si="5"/>
        <v>74</v>
      </c>
      <c r="M72" s="22" t="s">
        <v>124</v>
      </c>
      <c r="N72" s="22" t="s">
        <v>54</v>
      </c>
      <c r="O72" s="31">
        <v>43597</v>
      </c>
      <c r="P72" s="23" t="str">
        <f>VLOOKUP(BD!T72,OPERATION!A$1:C$20,2,TRUE)</f>
        <v>C2</v>
      </c>
      <c r="Q72" s="22" t="s">
        <v>321</v>
      </c>
      <c r="R72" s="23">
        <f t="shared" si="6"/>
        <v>4</v>
      </c>
      <c r="S72" s="41" t="str">
        <f t="shared" si="4"/>
        <v/>
      </c>
      <c r="T72" s="26">
        <f>V$1+(INT(SUM(R$3:R72)/50)*"00:15")</f>
        <v>0.51041666666666674</v>
      </c>
      <c r="U72" s="26" t="b">
        <f>ISODD(COUNTA($S$2:S72))</f>
        <v>1</v>
      </c>
    </row>
    <row r="73" spans="1:21" ht="14.25" x14ac:dyDescent="0.2">
      <c r="A73" s="29">
        <v>73</v>
      </c>
      <c r="B73" s="30" t="s">
        <v>290</v>
      </c>
      <c r="C73" s="23" t="s">
        <v>208</v>
      </c>
      <c r="D73" s="23" t="s">
        <v>316</v>
      </c>
      <c r="E73" s="23">
        <v>757402</v>
      </c>
      <c r="F73" s="23" t="s">
        <v>301</v>
      </c>
      <c r="G73" s="22" t="s">
        <v>51</v>
      </c>
      <c r="H73" s="23">
        <v>3</v>
      </c>
      <c r="I73" s="23">
        <v>2</v>
      </c>
      <c r="J73" s="23">
        <v>2</v>
      </c>
      <c r="K73" s="22" t="s">
        <v>312</v>
      </c>
      <c r="L73" s="24">
        <f t="shared" si="5"/>
        <v>118</v>
      </c>
      <c r="M73" s="22" t="s">
        <v>125</v>
      </c>
      <c r="N73" s="22" t="s">
        <v>54</v>
      </c>
      <c r="O73" s="31">
        <v>43598</v>
      </c>
      <c r="P73" s="23" t="str">
        <f>VLOOKUP(BD!T73,OPERATION!A$1:C$20,2,TRUE)</f>
        <v>C2</v>
      </c>
      <c r="Q73" s="22" t="s">
        <v>321</v>
      </c>
      <c r="R73" s="23">
        <f t="shared" si="6"/>
        <v>7</v>
      </c>
      <c r="S73" s="41" t="str">
        <f t="shared" si="4"/>
        <v/>
      </c>
      <c r="T73" s="26">
        <f>V$1+(INT(SUM(R$3:R73)/50)*"00:15")</f>
        <v>0.51041666666666674</v>
      </c>
      <c r="U73" s="26" t="b">
        <f>ISODD(COUNTA($S$2:S73))</f>
        <v>0</v>
      </c>
    </row>
    <row r="74" spans="1:21" ht="14.25" x14ac:dyDescent="0.2">
      <c r="A74" s="34">
        <v>74</v>
      </c>
      <c r="B74" s="30" t="s">
        <v>291</v>
      </c>
      <c r="C74" s="23" t="s">
        <v>209</v>
      </c>
      <c r="D74" s="23" t="s">
        <v>316</v>
      </c>
      <c r="E74" s="23">
        <v>757403</v>
      </c>
      <c r="F74" s="23" t="s">
        <v>301</v>
      </c>
      <c r="G74" s="22" t="s">
        <v>51</v>
      </c>
      <c r="H74" s="23">
        <v>4</v>
      </c>
      <c r="I74" s="23">
        <v>3</v>
      </c>
      <c r="J74" s="23">
        <v>3</v>
      </c>
      <c r="K74" s="22" t="s">
        <v>313</v>
      </c>
      <c r="L74" s="24">
        <f t="shared" si="5"/>
        <v>162</v>
      </c>
      <c r="M74" s="22" t="s">
        <v>126</v>
      </c>
      <c r="N74" s="22" t="s">
        <v>54</v>
      </c>
      <c r="O74" s="31">
        <v>43599</v>
      </c>
      <c r="P74" s="23" t="str">
        <f>VLOOKUP(BD!T74,OPERATION!A$1:C$20,2,TRUE)</f>
        <v>C2</v>
      </c>
      <c r="Q74" s="22" t="s">
        <v>321</v>
      </c>
      <c r="R74" s="23">
        <f t="shared" si="6"/>
        <v>10</v>
      </c>
      <c r="S74" s="41" t="str">
        <f t="shared" si="4"/>
        <v/>
      </c>
      <c r="T74" s="26">
        <f>V$1+(INT(SUM(R$3:R74)/50)*"00:15")</f>
        <v>0.51041666666666674</v>
      </c>
      <c r="U74" s="26" t="b">
        <f>ISODD(COUNTA($S$2:S74))</f>
        <v>1</v>
      </c>
    </row>
    <row r="75" spans="1:21" ht="14.25" x14ac:dyDescent="0.2">
      <c r="A75" s="29">
        <v>75</v>
      </c>
      <c r="B75" s="30" t="s">
        <v>292</v>
      </c>
      <c r="C75" s="23" t="s">
        <v>210</v>
      </c>
      <c r="D75" s="23" t="s">
        <v>316</v>
      </c>
      <c r="E75" s="23">
        <v>757404</v>
      </c>
      <c r="F75" s="23" t="s">
        <v>301</v>
      </c>
      <c r="G75" s="22" t="s">
        <v>51</v>
      </c>
      <c r="H75" s="23">
        <v>5</v>
      </c>
      <c r="I75" s="23">
        <v>2</v>
      </c>
      <c r="J75" s="23">
        <v>2</v>
      </c>
      <c r="K75" s="22" t="s">
        <v>314</v>
      </c>
      <c r="L75" s="24">
        <f t="shared" si="5"/>
        <v>178</v>
      </c>
      <c r="M75" s="22" t="s">
        <v>127</v>
      </c>
      <c r="N75" s="22" t="s">
        <v>54</v>
      </c>
      <c r="O75" s="31">
        <v>43600</v>
      </c>
      <c r="P75" s="23" t="str">
        <f>VLOOKUP(BD!T75,OPERATION!A$1:C$20,2,TRUE)</f>
        <v>C3</v>
      </c>
      <c r="Q75" s="22" t="s">
        <v>321</v>
      </c>
      <c r="R75" s="23">
        <f t="shared" si="6"/>
        <v>9</v>
      </c>
      <c r="S75" s="42">
        <f t="shared" si="4"/>
        <v>51</v>
      </c>
      <c r="T75" s="26">
        <f>V$1+(INT(SUM(R$3:R75)/50)*"00:15")</f>
        <v>0.52083333333333337</v>
      </c>
      <c r="U75" s="26" t="b">
        <f>ISODD(COUNTA($S$2:S75))</f>
        <v>0</v>
      </c>
    </row>
    <row r="76" spans="1:21" ht="14.25" x14ac:dyDescent="0.2">
      <c r="A76" s="34">
        <v>76</v>
      </c>
      <c r="B76" s="30" t="s">
        <v>293</v>
      </c>
      <c r="C76" s="23" t="s">
        <v>211</v>
      </c>
      <c r="D76" s="23" t="s">
        <v>316</v>
      </c>
      <c r="E76" s="23">
        <v>757405</v>
      </c>
      <c r="F76" s="23" t="s">
        <v>301</v>
      </c>
      <c r="G76" s="22" t="s">
        <v>51</v>
      </c>
      <c r="H76" s="23">
        <v>6</v>
      </c>
      <c r="I76" s="23">
        <v>2</v>
      </c>
      <c r="J76" s="23">
        <v>2</v>
      </c>
      <c r="K76" s="22" t="s">
        <v>315</v>
      </c>
      <c r="L76" s="24">
        <f t="shared" si="5"/>
        <v>208</v>
      </c>
      <c r="M76" s="22" t="s">
        <v>128</v>
      </c>
      <c r="N76" s="22" t="s">
        <v>54</v>
      </c>
      <c r="O76" s="31">
        <v>43601</v>
      </c>
      <c r="P76" s="23" t="str">
        <f>VLOOKUP(BD!T76,OPERATION!A$1:C$20,2,TRUE)</f>
        <v>C3</v>
      </c>
      <c r="Q76" s="22" t="s">
        <v>321</v>
      </c>
      <c r="R76" s="23">
        <f t="shared" si="6"/>
        <v>10</v>
      </c>
      <c r="S76" s="42" t="str">
        <f t="shared" si="4"/>
        <v/>
      </c>
      <c r="T76" s="26">
        <f>V$1+(INT(SUM(R$3:R76)/50)*"00:15")</f>
        <v>0.52083333333333337</v>
      </c>
      <c r="U76" s="26" t="b">
        <f>ISODD(COUNTA($S$2:S76))</f>
        <v>1</v>
      </c>
    </row>
    <row r="77" spans="1:21" ht="14.25" x14ac:dyDescent="0.2">
      <c r="A77" s="29">
        <v>77</v>
      </c>
      <c r="B77" s="30" t="s">
        <v>294</v>
      </c>
      <c r="C77" s="23" t="s">
        <v>212</v>
      </c>
      <c r="D77" s="23" t="s">
        <v>316</v>
      </c>
      <c r="E77" s="23">
        <v>757406</v>
      </c>
      <c r="F77" s="23" t="s">
        <v>301</v>
      </c>
      <c r="G77" s="22" t="s">
        <v>51</v>
      </c>
      <c r="H77" s="23">
        <v>2</v>
      </c>
      <c r="I77" s="23">
        <v>1</v>
      </c>
      <c r="J77" s="23">
        <v>1</v>
      </c>
      <c r="K77" s="22" t="s">
        <v>52</v>
      </c>
      <c r="L77" s="24">
        <f t="shared" si="5"/>
        <v>74</v>
      </c>
      <c r="M77" s="22" t="s">
        <v>129</v>
      </c>
      <c r="N77" s="22" t="s">
        <v>54</v>
      </c>
      <c r="O77" s="31">
        <v>43602</v>
      </c>
      <c r="P77" s="23" t="str">
        <f>VLOOKUP(BD!T77,OPERATION!A$1:C$20,2,TRUE)</f>
        <v>C3</v>
      </c>
      <c r="Q77" s="22" t="s">
        <v>321</v>
      </c>
      <c r="R77" s="23">
        <f t="shared" si="6"/>
        <v>4</v>
      </c>
      <c r="S77" s="42" t="str">
        <f t="shared" si="4"/>
        <v/>
      </c>
      <c r="T77" s="26">
        <f>V$1+(INT(SUM(R$3:R77)/50)*"00:15")</f>
        <v>0.52083333333333337</v>
      </c>
      <c r="U77" s="26" t="b">
        <f>ISODD(COUNTA($S$2:S77))</f>
        <v>0</v>
      </c>
    </row>
    <row r="78" spans="1:21" ht="14.25" x14ac:dyDescent="0.2">
      <c r="A78" s="34">
        <v>78</v>
      </c>
      <c r="B78" s="30" t="s">
        <v>295</v>
      </c>
      <c r="C78" s="23" t="s">
        <v>213</v>
      </c>
      <c r="D78" s="23" t="s">
        <v>316</v>
      </c>
      <c r="E78" s="23">
        <v>757407</v>
      </c>
      <c r="F78" s="23" t="s">
        <v>301</v>
      </c>
      <c r="G78" s="22" t="s">
        <v>51</v>
      </c>
      <c r="H78" s="23">
        <v>3</v>
      </c>
      <c r="I78" s="23">
        <v>2</v>
      </c>
      <c r="J78" s="23">
        <v>2</v>
      </c>
      <c r="K78" s="22" t="s">
        <v>302</v>
      </c>
      <c r="L78" s="24">
        <f t="shared" si="5"/>
        <v>118</v>
      </c>
      <c r="M78" s="22" t="s">
        <v>130</v>
      </c>
      <c r="N78" s="22" t="s">
        <v>54</v>
      </c>
      <c r="O78" s="31">
        <v>43603</v>
      </c>
      <c r="P78" s="23" t="str">
        <f>VLOOKUP(BD!T78,OPERATION!A$1:C$20,2,TRUE)</f>
        <v>C3</v>
      </c>
      <c r="Q78" s="22" t="s">
        <v>321</v>
      </c>
      <c r="R78" s="23">
        <f t="shared" si="6"/>
        <v>7</v>
      </c>
      <c r="S78" s="42" t="str">
        <f t="shared" si="4"/>
        <v/>
      </c>
      <c r="T78" s="26">
        <f>V$1+(INT(SUM(R$3:R78)/50)*"00:15")</f>
        <v>0.52083333333333337</v>
      </c>
      <c r="U78" s="26" t="b">
        <f>ISODD(COUNTA($S$2:S78))</f>
        <v>1</v>
      </c>
    </row>
    <row r="79" spans="1:21" ht="14.25" x14ac:dyDescent="0.2">
      <c r="A79" s="29">
        <v>79</v>
      </c>
      <c r="B79" s="30" t="s">
        <v>296</v>
      </c>
      <c r="C79" s="23" t="s">
        <v>214</v>
      </c>
      <c r="D79" s="23" t="s">
        <v>316</v>
      </c>
      <c r="E79" s="23">
        <v>757408</v>
      </c>
      <c r="F79" s="23" t="s">
        <v>301</v>
      </c>
      <c r="G79" s="22" t="s">
        <v>51</v>
      </c>
      <c r="H79" s="23">
        <v>4</v>
      </c>
      <c r="I79" s="23">
        <v>3</v>
      </c>
      <c r="J79" s="23">
        <v>3</v>
      </c>
      <c r="K79" s="22" t="s">
        <v>303</v>
      </c>
      <c r="L79" s="24">
        <f t="shared" si="5"/>
        <v>162</v>
      </c>
      <c r="M79" s="22" t="s">
        <v>131</v>
      </c>
      <c r="N79" s="22" t="s">
        <v>54</v>
      </c>
      <c r="O79" s="31">
        <v>43604</v>
      </c>
      <c r="P79" s="23" t="str">
        <f>VLOOKUP(BD!T79,OPERATION!A$1:C$20,2,TRUE)</f>
        <v>C3</v>
      </c>
      <c r="Q79" s="22" t="s">
        <v>321</v>
      </c>
      <c r="R79" s="23">
        <f t="shared" si="6"/>
        <v>10</v>
      </c>
      <c r="S79" s="42" t="str">
        <f t="shared" si="4"/>
        <v/>
      </c>
      <c r="T79" s="26">
        <f>V$1+(INT(SUM(R$3:R79)/50)*"00:15")</f>
        <v>0.52083333333333337</v>
      </c>
      <c r="U79" s="26" t="b">
        <f>ISODD(COUNTA($S$2:S79))</f>
        <v>0</v>
      </c>
    </row>
    <row r="80" spans="1:21" ht="14.25" x14ac:dyDescent="0.2">
      <c r="A80" s="34">
        <v>80</v>
      </c>
      <c r="B80" s="30" t="s">
        <v>297</v>
      </c>
      <c r="C80" s="23" t="s">
        <v>215</v>
      </c>
      <c r="D80" s="23" t="s">
        <v>316</v>
      </c>
      <c r="E80" s="23">
        <v>757409</v>
      </c>
      <c r="F80" s="23" t="s">
        <v>301</v>
      </c>
      <c r="G80" s="22" t="s">
        <v>51</v>
      </c>
      <c r="H80" s="23">
        <v>5</v>
      </c>
      <c r="I80" s="23">
        <v>0</v>
      </c>
      <c r="J80" s="23">
        <v>0</v>
      </c>
      <c r="K80" s="22" t="s">
        <v>304</v>
      </c>
      <c r="L80" s="24">
        <f t="shared" si="5"/>
        <v>150</v>
      </c>
      <c r="M80" s="22" t="s">
        <v>132</v>
      </c>
      <c r="N80" s="22" t="s">
        <v>54</v>
      </c>
      <c r="O80" s="31">
        <v>43605</v>
      </c>
      <c r="P80" s="23" t="str">
        <f>VLOOKUP(BD!T80,OPERATION!A$1:C$20,2,TRUE)</f>
        <v>C3</v>
      </c>
      <c r="Q80" s="22" t="s">
        <v>321</v>
      </c>
      <c r="R80" s="23">
        <f t="shared" si="6"/>
        <v>5</v>
      </c>
      <c r="S80" s="42" t="str">
        <f t="shared" si="4"/>
        <v/>
      </c>
      <c r="T80" s="26">
        <f>V$1+(INT(SUM(R$3:R80)/50)*"00:15")</f>
        <v>0.52083333333333337</v>
      </c>
      <c r="U80" s="26" t="b">
        <f>ISODD(COUNTA($S$2:S80))</f>
        <v>1</v>
      </c>
    </row>
    <row r="81" spans="1:21" ht="14.25" x14ac:dyDescent="0.2">
      <c r="A81" s="29">
        <v>81</v>
      </c>
      <c r="B81" s="30" t="s">
        <v>298</v>
      </c>
      <c r="C81" s="23" t="s">
        <v>216</v>
      </c>
      <c r="D81" s="23" t="s">
        <v>316</v>
      </c>
      <c r="E81" s="23">
        <v>757410</v>
      </c>
      <c r="F81" s="23" t="s">
        <v>301</v>
      </c>
      <c r="G81" s="22" t="s">
        <v>51</v>
      </c>
      <c r="H81" s="23">
        <v>6</v>
      </c>
      <c r="I81" s="23">
        <v>0</v>
      </c>
      <c r="J81" s="23">
        <v>0</v>
      </c>
      <c r="K81" s="22" t="s">
        <v>305</v>
      </c>
      <c r="L81" s="24">
        <f t="shared" si="5"/>
        <v>180</v>
      </c>
      <c r="M81" s="22" t="s">
        <v>133</v>
      </c>
      <c r="N81" s="22" t="s">
        <v>54</v>
      </c>
      <c r="O81" s="31">
        <v>43606</v>
      </c>
      <c r="P81" s="23" t="str">
        <f>VLOOKUP(BD!T81,OPERATION!A$1:C$20,2,TRUE)</f>
        <v>C3</v>
      </c>
      <c r="Q81" s="22" t="s">
        <v>321</v>
      </c>
      <c r="R81" s="23">
        <f t="shared" si="6"/>
        <v>6</v>
      </c>
      <c r="S81" s="42" t="str">
        <f t="shared" si="4"/>
        <v/>
      </c>
      <c r="T81" s="26">
        <f>V$1+(INT(SUM(R$3:R81)/50)*"00:15")</f>
        <v>0.52083333333333337</v>
      </c>
      <c r="U81" s="26" t="b">
        <f>ISODD(COUNTA($S$2:S81))</f>
        <v>0</v>
      </c>
    </row>
    <row r="82" spans="1:21" ht="14.25" x14ac:dyDescent="0.2">
      <c r="A82" s="34">
        <v>82</v>
      </c>
      <c r="B82" s="30" t="s">
        <v>299</v>
      </c>
      <c r="C82" s="23" t="s">
        <v>217</v>
      </c>
      <c r="D82" s="23" t="s">
        <v>316</v>
      </c>
      <c r="E82" s="23">
        <v>757411</v>
      </c>
      <c r="F82" s="23" t="s">
        <v>301</v>
      </c>
      <c r="G82" s="22" t="s">
        <v>51</v>
      </c>
      <c r="H82" s="23">
        <v>7</v>
      </c>
      <c r="I82" s="23">
        <v>1</v>
      </c>
      <c r="J82" s="23">
        <v>1</v>
      </c>
      <c r="K82" s="22" t="s">
        <v>306</v>
      </c>
      <c r="L82" s="24">
        <f t="shared" si="5"/>
        <v>224</v>
      </c>
      <c r="M82" s="22" t="s">
        <v>134</v>
      </c>
      <c r="N82" s="22" t="s">
        <v>54</v>
      </c>
      <c r="O82" s="31">
        <v>43607</v>
      </c>
      <c r="P82" s="23" t="str">
        <f>VLOOKUP(BD!T82,OPERATION!A$1:C$20,2,TRUE)</f>
        <v>C4</v>
      </c>
      <c r="Q82" s="22" t="s">
        <v>321</v>
      </c>
      <c r="R82" s="23">
        <f t="shared" si="6"/>
        <v>9</v>
      </c>
      <c r="S82" s="37">
        <f t="shared" si="4"/>
        <v>21</v>
      </c>
      <c r="T82" s="26">
        <f>V$1+(INT(SUM(R$3:R82)/50)*"00:15")</f>
        <v>0.53125</v>
      </c>
      <c r="U82" s="26" t="b">
        <f>ISODD(COUNTA($S$2:S82))</f>
        <v>1</v>
      </c>
    </row>
    <row r="83" spans="1:21" ht="14.25" x14ac:dyDescent="0.2">
      <c r="A83" s="29">
        <v>83</v>
      </c>
      <c r="B83" s="30" t="s">
        <v>300</v>
      </c>
      <c r="C83" s="23" t="s">
        <v>218</v>
      </c>
      <c r="D83" s="23" t="s">
        <v>316</v>
      </c>
      <c r="E83" s="23">
        <v>757412</v>
      </c>
      <c r="F83" s="23" t="s">
        <v>301</v>
      </c>
      <c r="G83" s="22" t="s">
        <v>51</v>
      </c>
      <c r="H83" s="23">
        <v>8</v>
      </c>
      <c r="I83" s="23">
        <v>2</v>
      </c>
      <c r="J83" s="23">
        <v>2</v>
      </c>
      <c r="K83" s="22" t="s">
        <v>307</v>
      </c>
      <c r="L83" s="24">
        <f t="shared" si="5"/>
        <v>268</v>
      </c>
      <c r="M83" s="22" t="s">
        <v>135</v>
      </c>
      <c r="N83" s="22" t="s">
        <v>54</v>
      </c>
      <c r="O83" s="31">
        <v>43608</v>
      </c>
      <c r="P83" s="23" t="str">
        <f>VLOOKUP(BD!T83,OPERATION!A$1:C$20,2,TRUE)</f>
        <v>C4</v>
      </c>
      <c r="Q83" s="22" t="s">
        <v>321</v>
      </c>
      <c r="R83" s="23">
        <f t="shared" si="6"/>
        <v>12</v>
      </c>
      <c r="S83" s="37" t="str">
        <f t="shared" si="4"/>
        <v/>
      </c>
      <c r="T83" s="26">
        <f>V$1+(INT(SUM(R$3:R83)/50)*"00:15")</f>
        <v>0.53125</v>
      </c>
      <c r="U83" s="26" t="b">
        <f>ISODD(COUNTA($S$2:S83))</f>
        <v>0</v>
      </c>
    </row>
  </sheetData>
  <autoFilter ref="A1:S1" xr:uid="{00000000-0009-0000-0000-000001000000}"/>
  <phoneticPr fontId="1" type="noConversion"/>
  <conditionalFormatting sqref="S2">
    <cfRule type="top10" priority="1" stopIfTrue="1" rank="10"/>
  </conditionalFormatting>
  <pageMargins left="0.78740157499999996" right="0.78740157499999996" top="0.984251969" bottom="0.984251969" header="0.4921259845" footer="0.4921259845"/>
  <pageSetup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6" r:id="rId4" name="Button 28">
              <controlPr defaultSize="0" print="0" autoFill="0" autoPict="0" macro="[0]!ouvreform">
                <anchor moveWithCells="1" sizeWithCells="1">
                  <from>
                    <xdr:col>0</xdr:col>
                    <xdr:colOff>66675</xdr:colOff>
                    <xdr:row>0</xdr:row>
                    <xdr:rowOff>38100</xdr:rowOff>
                  </from>
                  <to>
                    <xdr:col>1</xdr:col>
                    <xdr:colOff>266700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20"/>
  <sheetViews>
    <sheetView workbookViewId="0">
      <selection activeCell="E21" sqref="E21"/>
    </sheetView>
  </sheetViews>
  <sheetFormatPr baseColWidth="10" defaultRowHeight="14.25" x14ac:dyDescent="0.2"/>
  <cols>
    <col min="1" max="2" width="11.42578125" style="49"/>
    <col min="3" max="3" width="29.42578125" style="49" customWidth="1"/>
    <col min="4" max="16384" width="11.42578125" style="49"/>
  </cols>
  <sheetData>
    <row r="1" spans="1:5" x14ac:dyDescent="0.2">
      <c r="A1" s="45">
        <v>0.41666666666666669</v>
      </c>
      <c r="B1" s="46" t="s">
        <v>324</v>
      </c>
      <c r="C1" s="47" t="s">
        <v>344</v>
      </c>
      <c r="D1" s="48">
        <v>0.41666666666666669</v>
      </c>
      <c r="E1" s="47" t="s">
        <v>345</v>
      </c>
    </row>
    <row r="2" spans="1:5" x14ac:dyDescent="0.2">
      <c r="A2" s="45">
        <v>0.42708333333333331</v>
      </c>
      <c r="B2" s="46" t="s">
        <v>325</v>
      </c>
      <c r="C2" s="47" t="s">
        <v>315</v>
      </c>
      <c r="D2" s="47"/>
      <c r="E2" s="47" t="s">
        <v>346</v>
      </c>
    </row>
    <row r="3" spans="1:5" x14ac:dyDescent="0.2">
      <c r="A3" s="45">
        <v>0.4375</v>
      </c>
      <c r="B3" s="46" t="s">
        <v>326</v>
      </c>
      <c r="C3" s="47" t="s">
        <v>308</v>
      </c>
      <c r="D3" s="47"/>
      <c r="E3" s="47"/>
    </row>
    <row r="4" spans="1:5" x14ac:dyDescent="0.2">
      <c r="A4" s="45">
        <v>0.44791666666666702</v>
      </c>
      <c r="B4" s="46" t="s">
        <v>327</v>
      </c>
      <c r="C4" s="47" t="s">
        <v>309</v>
      </c>
    </row>
    <row r="5" spans="1:5" x14ac:dyDescent="0.2">
      <c r="A5" s="45">
        <v>0.45833333333333298</v>
      </c>
      <c r="B5" s="46" t="s">
        <v>323</v>
      </c>
      <c r="C5" s="47" t="s">
        <v>302</v>
      </c>
    </row>
    <row r="6" spans="1:5" x14ac:dyDescent="0.2">
      <c r="A6" s="45">
        <v>0.46875</v>
      </c>
      <c r="B6" s="46" t="s">
        <v>328</v>
      </c>
      <c r="C6" s="47" t="s">
        <v>306</v>
      </c>
    </row>
    <row r="7" spans="1:5" x14ac:dyDescent="0.2">
      <c r="A7" s="45">
        <v>0.47916666666666602</v>
      </c>
      <c r="B7" s="46" t="s">
        <v>329</v>
      </c>
      <c r="C7" s="47" t="s">
        <v>311</v>
      </c>
    </row>
    <row r="8" spans="1:5" x14ac:dyDescent="0.2">
      <c r="A8" s="45">
        <v>0.48958333333333298</v>
      </c>
      <c r="B8" s="46" t="s">
        <v>330</v>
      </c>
      <c r="C8" s="47" t="s">
        <v>303</v>
      </c>
    </row>
    <row r="9" spans="1:5" x14ac:dyDescent="0.2">
      <c r="A9" s="45">
        <v>0.5</v>
      </c>
      <c r="B9" s="46" t="s">
        <v>331</v>
      </c>
      <c r="C9" s="47" t="s">
        <v>313</v>
      </c>
    </row>
    <row r="10" spans="1:5" x14ac:dyDescent="0.2">
      <c r="A10" s="45">
        <v>0.51041666666666596</v>
      </c>
      <c r="B10" s="46" t="s">
        <v>332</v>
      </c>
      <c r="C10" s="47" t="s">
        <v>307</v>
      </c>
    </row>
    <row r="11" spans="1:5" x14ac:dyDescent="0.2">
      <c r="A11" s="45">
        <v>0.52083333333333304</v>
      </c>
      <c r="B11" s="46" t="s">
        <v>333</v>
      </c>
      <c r="C11" s="47" t="s">
        <v>52</v>
      </c>
    </row>
    <row r="12" spans="1:5" x14ac:dyDescent="0.2">
      <c r="A12" s="45">
        <v>0.53125</v>
      </c>
      <c r="B12" s="46" t="s">
        <v>334</v>
      </c>
      <c r="C12" s="47" t="s">
        <v>305</v>
      </c>
    </row>
    <row r="13" spans="1:5" x14ac:dyDescent="0.2">
      <c r="A13" s="45">
        <v>0.54166666666666696</v>
      </c>
      <c r="B13" s="46" t="s">
        <v>335</v>
      </c>
      <c r="C13" s="47" t="s">
        <v>310</v>
      </c>
    </row>
    <row r="14" spans="1:5" x14ac:dyDescent="0.2">
      <c r="A14" s="45">
        <v>0.55208333333333404</v>
      </c>
      <c r="B14" s="46" t="s">
        <v>336</v>
      </c>
      <c r="C14" s="47" t="s">
        <v>347</v>
      </c>
    </row>
    <row r="15" spans="1:5" x14ac:dyDescent="0.2">
      <c r="A15" s="45">
        <v>0.562500000000001</v>
      </c>
      <c r="B15" s="46" t="s">
        <v>337</v>
      </c>
      <c r="C15" s="47" t="s">
        <v>304</v>
      </c>
    </row>
    <row r="16" spans="1:5" x14ac:dyDescent="0.2">
      <c r="A16" s="45">
        <v>0.57291666666666796</v>
      </c>
      <c r="B16" s="46" t="s">
        <v>338</v>
      </c>
      <c r="C16" s="47"/>
    </row>
    <row r="17" spans="1:3" x14ac:dyDescent="0.2">
      <c r="A17" s="45">
        <v>0.58333333333333504</v>
      </c>
      <c r="B17" s="46" t="s">
        <v>339</v>
      </c>
      <c r="C17" s="47"/>
    </row>
    <row r="18" spans="1:3" x14ac:dyDescent="0.2">
      <c r="A18" s="45">
        <v>0.593750000000003</v>
      </c>
      <c r="B18" s="46" t="s">
        <v>340</v>
      </c>
      <c r="C18" s="47"/>
    </row>
    <row r="19" spans="1:3" x14ac:dyDescent="0.2">
      <c r="A19" s="45">
        <v>0.60416666666666996</v>
      </c>
      <c r="B19" s="46" t="s">
        <v>341</v>
      </c>
      <c r="C19" s="47"/>
    </row>
    <row r="20" spans="1:3" x14ac:dyDescent="0.2">
      <c r="A20" s="45">
        <v>0.61458333333333703</v>
      </c>
      <c r="B20" s="46" t="s">
        <v>342</v>
      </c>
      <c r="C20" s="4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2"/>
  <dimension ref="A1:P12"/>
  <sheetViews>
    <sheetView workbookViewId="0"/>
  </sheetViews>
  <sheetFormatPr baseColWidth="10" defaultColWidth="9.85546875" defaultRowHeight="10.5" x14ac:dyDescent="0.15"/>
  <cols>
    <col min="1" max="1" width="7" style="1" bestFit="1" customWidth="1"/>
    <col min="2" max="2" width="9.7109375" style="1" bestFit="1" customWidth="1"/>
    <col min="3" max="3" width="6" style="1" bestFit="1" customWidth="1"/>
    <col min="4" max="4" width="16.5703125" style="1" customWidth="1"/>
    <col min="5" max="5" width="11.5703125" style="1" bestFit="1" customWidth="1"/>
    <col min="6" max="6" width="8.85546875" style="1" bestFit="1" customWidth="1"/>
    <col min="7" max="7" width="7.140625" style="1" bestFit="1" customWidth="1"/>
    <col min="8" max="8" width="22.28515625" style="1" bestFit="1" customWidth="1"/>
    <col min="9" max="9" width="12.5703125" style="1" bestFit="1" customWidth="1"/>
    <col min="10" max="10" width="3.28515625" style="1" customWidth="1"/>
    <col min="11" max="11" width="13.140625" style="1" bestFit="1" customWidth="1"/>
    <col min="12" max="12" width="7.5703125" style="1" bestFit="1" customWidth="1"/>
    <col min="13" max="13" width="4.5703125" style="1" bestFit="1" customWidth="1"/>
    <col min="14" max="15" width="8.7109375" style="1" bestFit="1" customWidth="1"/>
    <col min="16" max="16" width="4.7109375" style="1" bestFit="1" customWidth="1"/>
    <col min="17" max="16384" width="9.85546875" style="1"/>
  </cols>
  <sheetData>
    <row r="1" spans="1:16" x14ac:dyDescent="0.15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  <c r="F1" s="8" t="s">
        <v>8</v>
      </c>
      <c r="G1" s="8" t="s">
        <v>9</v>
      </c>
      <c r="H1" s="8" t="s">
        <v>25</v>
      </c>
      <c r="L1" s="8" t="s">
        <v>25</v>
      </c>
      <c r="M1" s="1" t="s">
        <v>36</v>
      </c>
    </row>
    <row r="2" spans="1:16" x14ac:dyDescent="0.15">
      <c r="A2" s="4" t="s">
        <v>10</v>
      </c>
      <c r="B2" s="4" t="s">
        <v>11</v>
      </c>
      <c r="C2" s="4" t="b">
        <v>1</v>
      </c>
      <c r="D2" s="5">
        <v>29565</v>
      </c>
      <c r="E2" s="4" t="s">
        <v>0</v>
      </c>
      <c r="F2" s="4" t="s">
        <v>14</v>
      </c>
      <c r="G2" s="7">
        <v>4000</v>
      </c>
      <c r="H2" s="4" t="s">
        <v>26</v>
      </c>
      <c r="L2" s="4" t="s">
        <v>34</v>
      </c>
      <c r="M2" s="4">
        <f>SUMPRODUCT(COUNTIF(H2:H998,"*"&amp;L2&amp;"*"))</f>
        <v>3</v>
      </c>
    </row>
    <row r="3" spans="1:16" x14ac:dyDescent="0.15">
      <c r="A3" s="4" t="s">
        <v>12</v>
      </c>
      <c r="B3" s="4" t="s">
        <v>13</v>
      </c>
      <c r="C3" s="4" t="b">
        <v>1</v>
      </c>
      <c r="D3" s="5">
        <v>33158</v>
      </c>
      <c r="E3" s="4" t="s">
        <v>2</v>
      </c>
      <c r="F3" s="4" t="s">
        <v>14</v>
      </c>
      <c r="G3" s="7">
        <v>2500</v>
      </c>
      <c r="H3" s="4" t="s">
        <v>27</v>
      </c>
      <c r="L3" s="4" t="s">
        <v>33</v>
      </c>
      <c r="M3" s="4">
        <f>SUMPRODUCT(COUNTIF(H3:H999,"*"&amp;L3&amp;"*"))</f>
        <v>2</v>
      </c>
    </row>
    <row r="4" spans="1:16" x14ac:dyDescent="0.15">
      <c r="A4" s="4" t="s">
        <v>10</v>
      </c>
      <c r="B4" s="4" t="s">
        <v>15</v>
      </c>
      <c r="C4" s="5" t="b">
        <v>1</v>
      </c>
      <c r="D4" s="5">
        <v>28745</v>
      </c>
      <c r="E4" s="4" t="s">
        <v>0</v>
      </c>
      <c r="F4" s="6" t="s">
        <v>16</v>
      </c>
      <c r="G4" s="7">
        <v>3600</v>
      </c>
      <c r="H4" s="4" t="s">
        <v>30</v>
      </c>
      <c r="L4" s="4" t="s">
        <v>31</v>
      </c>
      <c r="M4" s="4">
        <f>SUMPRODUCT(COUNTIF(H4:H1000,"*"&amp;L4&amp;"*"))</f>
        <v>4</v>
      </c>
    </row>
    <row r="5" spans="1:16" ht="11.25" x14ac:dyDescent="0.2">
      <c r="A5" s="4" t="s">
        <v>12</v>
      </c>
      <c r="B5" s="4" t="s">
        <v>17</v>
      </c>
      <c r="C5" s="4" t="b">
        <v>1</v>
      </c>
      <c r="D5" s="5">
        <v>12785</v>
      </c>
      <c r="E5" s="4" t="s">
        <v>1</v>
      </c>
      <c r="F5" s="4" t="s">
        <v>20</v>
      </c>
      <c r="G5" s="7">
        <v>4999</v>
      </c>
      <c r="H5" s="4" t="s">
        <v>38</v>
      </c>
      <c r="I5" s="2"/>
      <c r="J5" s="2"/>
      <c r="K5" s="2"/>
      <c r="L5" s="4" t="s">
        <v>35</v>
      </c>
      <c r="M5" s="4">
        <f>SUMPRODUCT(COUNTIF(H5:H1001,"*"&amp;L5&amp;"*"))</f>
        <v>2</v>
      </c>
    </row>
    <row r="6" spans="1:16" ht="11.25" x14ac:dyDescent="0.2">
      <c r="A6" s="4" t="s">
        <v>12</v>
      </c>
      <c r="B6" s="4" t="s">
        <v>19</v>
      </c>
      <c r="C6" s="4" t="b">
        <v>1</v>
      </c>
      <c r="D6" s="5">
        <v>18546</v>
      </c>
      <c r="E6" s="4" t="s">
        <v>1</v>
      </c>
      <c r="F6" s="4" t="s">
        <v>18</v>
      </c>
      <c r="G6" s="7">
        <v>3400</v>
      </c>
      <c r="H6" s="4" t="s">
        <v>27</v>
      </c>
      <c r="I6" s="2"/>
      <c r="J6" s="2"/>
      <c r="K6" s="2"/>
      <c r="L6" s="4" t="s">
        <v>32</v>
      </c>
      <c r="M6" s="4">
        <f>SUMPRODUCT(COUNTIF(H6:H1002,"*"&amp;L6&amp;"*"))</f>
        <v>4</v>
      </c>
    </row>
    <row r="7" spans="1:16" ht="11.25" x14ac:dyDescent="0.2">
      <c r="A7" s="4" t="s">
        <v>12</v>
      </c>
      <c r="B7" s="4" t="s">
        <v>21</v>
      </c>
      <c r="C7" s="4" t="b">
        <v>0</v>
      </c>
      <c r="D7" s="5">
        <v>18547</v>
      </c>
      <c r="E7" s="4" t="s">
        <v>1</v>
      </c>
      <c r="F7" s="4" t="s">
        <v>14</v>
      </c>
      <c r="G7" s="7">
        <v>3400</v>
      </c>
      <c r="H7" s="4" t="s">
        <v>29</v>
      </c>
      <c r="I7" s="2"/>
      <c r="J7" s="2"/>
      <c r="K7" s="2"/>
    </row>
    <row r="8" spans="1:16" x14ac:dyDescent="0.15">
      <c r="A8" s="4" t="s">
        <v>10</v>
      </c>
      <c r="B8" s="4" t="s">
        <v>22</v>
      </c>
      <c r="C8" s="4" t="b">
        <v>1</v>
      </c>
      <c r="D8" s="5">
        <v>32853</v>
      </c>
      <c r="E8" s="4" t="s">
        <v>1</v>
      </c>
      <c r="F8" s="4" t="s">
        <v>14</v>
      </c>
      <c r="G8" s="7">
        <v>3000</v>
      </c>
      <c r="H8" s="4" t="s">
        <v>30</v>
      </c>
      <c r="N8" s="3"/>
      <c r="O8" s="3"/>
      <c r="P8" s="3"/>
    </row>
    <row r="9" spans="1:16" x14ac:dyDescent="0.15">
      <c r="A9" s="4" t="s">
        <v>12</v>
      </c>
      <c r="B9" s="4" t="s">
        <v>24</v>
      </c>
      <c r="C9" s="4" t="b">
        <v>0</v>
      </c>
      <c r="D9" s="5">
        <v>32823</v>
      </c>
      <c r="E9" s="4" t="s">
        <v>23</v>
      </c>
      <c r="F9" s="4" t="s">
        <v>14</v>
      </c>
      <c r="G9" s="7">
        <v>4000</v>
      </c>
      <c r="H9" s="4" t="s">
        <v>29</v>
      </c>
    </row>
    <row r="10" spans="1:16" x14ac:dyDescent="0.15">
      <c r="A10" s="4" t="s">
        <v>37</v>
      </c>
      <c r="B10" s="4" t="s">
        <v>28</v>
      </c>
      <c r="C10" s="4" t="b">
        <v>0</v>
      </c>
      <c r="D10" s="5">
        <v>29253</v>
      </c>
      <c r="E10" s="4" t="s">
        <v>1</v>
      </c>
      <c r="F10" s="4" t="s">
        <v>20</v>
      </c>
      <c r="G10" s="7">
        <v>2500</v>
      </c>
      <c r="H10" s="4" t="s">
        <v>26</v>
      </c>
    </row>
    <row r="11" spans="1:16" x14ac:dyDescent="0.15">
      <c r="A11" s="4"/>
      <c r="B11" s="4"/>
      <c r="C11" s="4"/>
      <c r="D11" s="5"/>
      <c r="E11" s="4"/>
      <c r="F11" s="4"/>
      <c r="G11" s="7"/>
      <c r="H11" s="4"/>
    </row>
    <row r="12" spans="1:16" x14ac:dyDescent="0.15">
      <c r="A12" s="4"/>
      <c r="B12" s="4"/>
      <c r="C12" s="4"/>
      <c r="D12" s="5"/>
      <c r="E12" s="4"/>
      <c r="F12" s="4"/>
      <c r="G12" s="7"/>
      <c r="H12" s="4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horizontalDpi="300" verticalDpi="1200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BCE8F8-77EB-4AE9-80AC-6E70492425A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Accueil</vt:lpstr>
      <vt:lpstr>BD</vt:lpstr>
      <vt:lpstr>OPERATION</vt:lpstr>
      <vt:lpstr>BD_</vt:lpstr>
      <vt:lpstr>BD_!cotisation</vt:lpstr>
      <vt:lpstr>BD_!option</vt:lpstr>
      <vt:lpstr>Titres</vt:lpstr>
      <vt:lpstr>Accueil!Zone_d_impression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LIEGEOIS</cp:lastModifiedBy>
  <cp:lastPrinted>2019-03-12T13:35:22Z</cp:lastPrinted>
  <dcterms:created xsi:type="dcterms:W3CDTF">2007-01-21T07:00:15Z</dcterms:created>
  <dcterms:modified xsi:type="dcterms:W3CDTF">2019-03-22T10:31:14Z</dcterms:modified>
</cp:coreProperties>
</file>