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LOWUP\Downloads\"/>
    </mc:Choice>
  </mc:AlternateContent>
  <xr:revisionPtr revIDLastSave="0" documentId="8_{0AB5C2BD-0689-40DF-BB70-5B615E1EE58C}" xr6:coauthVersionLast="47" xr6:coauthVersionMax="47" xr10:uidLastSave="{00000000-0000-0000-0000-000000000000}"/>
  <bookViews>
    <workbookView xWindow="-120" yWindow="-120" windowWidth="29040" windowHeight="15840" xr2:uid="{00424DA4-AACF-41BB-B323-505AE75C8C40}"/>
  </bookViews>
  <sheets>
    <sheet name="Chiffrage COLONNE" sheetId="2" r:id="rId1"/>
  </sheets>
  <definedNames>
    <definedName name="_xlnm._FilterDatabase" localSheetId="0" hidden="1">'Chiffrage COLONNE'!$AO$2:$AO$2</definedName>
    <definedName name="liste">#REF!</definedName>
    <definedName name="RDL">#REF!</definedName>
    <definedName name="UNIT">'Chiffrage COLONNE'!#REF!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T10" i="2" l="1"/>
  <c r="BT11" i="2"/>
  <c r="BT12" i="2"/>
  <c r="BT13" i="2"/>
  <c r="BT14" i="2"/>
  <c r="BT15" i="2"/>
  <c r="BT16" i="2"/>
  <c r="BT17" i="2"/>
  <c r="BT9" i="2"/>
  <c r="BE29" i="2"/>
  <c r="BE28" i="2"/>
  <c r="BE27" i="2"/>
  <c r="BE23" i="2"/>
  <c r="BE21" i="2"/>
  <c r="BE20" i="2"/>
  <c r="BJ40" i="2"/>
  <c r="BK40" i="2"/>
  <c r="BL40" i="2"/>
  <c r="BM40" i="2"/>
  <c r="BN40" i="2"/>
  <c r="BO40" i="2"/>
  <c r="BU40" i="2"/>
  <c r="BU39" i="2"/>
  <c r="BU38" i="2"/>
  <c r="BU37" i="2"/>
  <c r="BU36" i="2"/>
  <c r="BU35" i="2"/>
  <c r="BU34" i="2"/>
  <c r="BU33" i="2"/>
  <c r="BU32" i="2"/>
  <c r="BU31" i="2"/>
  <c r="BU30" i="2"/>
  <c r="BU29" i="2"/>
  <c r="BU28" i="2"/>
  <c r="BU27" i="2"/>
  <c r="BU26" i="2"/>
  <c r="BU25" i="2"/>
  <c r="BU24" i="2"/>
  <c r="BU23" i="2"/>
  <c r="BU22" i="2"/>
  <c r="BU21" i="2"/>
  <c r="BU20" i="2"/>
  <c r="BU19" i="2"/>
  <c r="BU18" i="2"/>
  <c r="BU17" i="2"/>
  <c r="BU16" i="2"/>
  <c r="BU15" i="2"/>
  <c r="BU14" i="2"/>
  <c r="BU13" i="2"/>
  <c r="BU12" i="2"/>
  <c r="BU11" i="2"/>
  <c r="BU10" i="2"/>
  <c r="BB47" i="2"/>
  <c r="BS42" i="2"/>
  <c r="BQ42" i="2"/>
  <c r="BP42" i="2"/>
  <c r="BV40" i="2"/>
  <c r="BG40" i="2" a="1"/>
  <c r="BG40" i="2" s="1"/>
  <c r="BF40" i="2"/>
  <c r="BV39" i="2"/>
  <c r="BS39" i="2"/>
  <c r="BQ39" i="2" s="1"/>
  <c r="BR39" i="2" s="1"/>
  <c r="BG39" i="2" a="1"/>
  <c r="BG39" i="2" s="1"/>
  <c r="BI39" i="2" s="1"/>
  <c r="BF39" i="2"/>
  <c r="BD39" i="2"/>
  <c r="BC39" i="2" s="1"/>
  <c r="BB39" i="2"/>
  <c r="BA39" i="2"/>
  <c r="AY39" i="2"/>
  <c r="AV39" i="2"/>
  <c r="AS39" i="2"/>
  <c r="AP39" i="2"/>
  <c r="AO39" i="2"/>
  <c r="BE39" i="2" s="1"/>
  <c r="AM39" i="2"/>
  <c r="AJ39" i="2"/>
  <c r="AG39" i="2"/>
  <c r="AD39" i="2"/>
  <c r="AA39" i="2"/>
  <c r="X39" i="2"/>
  <c r="U39" i="2"/>
  <c r="R39" i="2"/>
  <c r="O39" i="2"/>
  <c r="L39" i="2"/>
  <c r="BV38" i="2"/>
  <c r="BS38" i="2"/>
  <c r="BQ38" i="2" s="1"/>
  <c r="BR38" i="2" s="1"/>
  <c r="BG38" i="2" a="1"/>
  <c r="BG38" i="2" s="1"/>
  <c r="BI38" i="2" s="1"/>
  <c r="BF38" i="2"/>
  <c r="BD38" i="2"/>
  <c r="BC38" i="2" s="1"/>
  <c r="BB38" i="2"/>
  <c r="BA38" i="2"/>
  <c r="AY38" i="2"/>
  <c r="AV38" i="2"/>
  <c r="AS38" i="2"/>
  <c r="AP38" i="2"/>
  <c r="AO38" i="2"/>
  <c r="BE38" i="2" s="1"/>
  <c r="AM38" i="2"/>
  <c r="AJ38" i="2"/>
  <c r="AG38" i="2"/>
  <c r="AD38" i="2"/>
  <c r="AA38" i="2"/>
  <c r="X38" i="2"/>
  <c r="U38" i="2"/>
  <c r="R38" i="2"/>
  <c r="O38" i="2"/>
  <c r="L38" i="2"/>
  <c r="BV37" i="2"/>
  <c r="BS37" i="2"/>
  <c r="BQ37" i="2" s="1"/>
  <c r="BR37" i="2" s="1"/>
  <c r="BG37" i="2" a="1"/>
  <c r="BG37" i="2" s="1"/>
  <c r="BI37" i="2" s="1"/>
  <c r="BF37" i="2"/>
  <c r="BD37" i="2"/>
  <c r="BC37" i="2" s="1"/>
  <c r="BB37" i="2"/>
  <c r="BA37" i="2"/>
  <c r="AY37" i="2"/>
  <c r="AV37" i="2"/>
  <c r="AS37" i="2"/>
  <c r="AP37" i="2"/>
  <c r="AO37" i="2"/>
  <c r="BE37" i="2" s="1"/>
  <c r="AM37" i="2"/>
  <c r="AJ37" i="2"/>
  <c r="AG37" i="2"/>
  <c r="AD37" i="2"/>
  <c r="AA37" i="2"/>
  <c r="X37" i="2"/>
  <c r="U37" i="2"/>
  <c r="R37" i="2"/>
  <c r="O37" i="2"/>
  <c r="L37" i="2"/>
  <c r="BV36" i="2"/>
  <c r="BS36" i="2"/>
  <c r="BQ36" i="2" s="1"/>
  <c r="BR36" i="2" s="1"/>
  <c r="BG36" i="2" a="1"/>
  <c r="BG36" i="2" s="1"/>
  <c r="BI36" i="2" s="1"/>
  <c r="BF36" i="2"/>
  <c r="BD36" i="2"/>
  <c r="BC36" i="2" s="1"/>
  <c r="BB36" i="2"/>
  <c r="BA36" i="2"/>
  <c r="AY36" i="2"/>
  <c r="AV36" i="2"/>
  <c r="AS36" i="2"/>
  <c r="AP36" i="2"/>
  <c r="AO36" i="2"/>
  <c r="BE36" i="2" s="1"/>
  <c r="AM36" i="2"/>
  <c r="AJ36" i="2"/>
  <c r="AG36" i="2"/>
  <c r="AD36" i="2"/>
  <c r="AA36" i="2"/>
  <c r="X36" i="2"/>
  <c r="U36" i="2"/>
  <c r="R36" i="2"/>
  <c r="O36" i="2"/>
  <c r="L36" i="2"/>
  <c r="BV35" i="2"/>
  <c r="BS35" i="2"/>
  <c r="BQ35" i="2" s="1"/>
  <c r="BR35" i="2" s="1"/>
  <c r="BG35" i="2" a="1"/>
  <c r="BG35" i="2" s="1"/>
  <c r="BI35" i="2" s="1"/>
  <c r="BF35" i="2"/>
  <c r="BD35" i="2"/>
  <c r="BC35" i="2" s="1"/>
  <c r="BB35" i="2"/>
  <c r="BA35" i="2"/>
  <c r="AY35" i="2"/>
  <c r="AV35" i="2"/>
  <c r="AS35" i="2"/>
  <c r="AP35" i="2"/>
  <c r="AO35" i="2"/>
  <c r="BE35" i="2" s="1"/>
  <c r="AM35" i="2"/>
  <c r="AJ35" i="2"/>
  <c r="AG35" i="2"/>
  <c r="AD35" i="2"/>
  <c r="AA35" i="2"/>
  <c r="X35" i="2"/>
  <c r="U35" i="2"/>
  <c r="R35" i="2"/>
  <c r="O35" i="2"/>
  <c r="L35" i="2"/>
  <c r="BV34" i="2"/>
  <c r="BS34" i="2"/>
  <c r="BQ34" i="2" s="1"/>
  <c r="BR34" i="2" s="1"/>
  <c r="BG34" i="2" a="1"/>
  <c r="BG34" i="2" s="1"/>
  <c r="BI34" i="2" s="1"/>
  <c r="BF34" i="2"/>
  <c r="BD34" i="2"/>
  <c r="BC34" i="2" s="1"/>
  <c r="BB34" i="2"/>
  <c r="BA34" i="2"/>
  <c r="AY34" i="2"/>
  <c r="AV34" i="2"/>
  <c r="AS34" i="2"/>
  <c r="AP34" i="2"/>
  <c r="AO34" i="2"/>
  <c r="BE34" i="2" s="1"/>
  <c r="AM34" i="2"/>
  <c r="AJ34" i="2"/>
  <c r="AG34" i="2"/>
  <c r="AD34" i="2"/>
  <c r="AA34" i="2"/>
  <c r="X34" i="2"/>
  <c r="U34" i="2"/>
  <c r="R34" i="2"/>
  <c r="O34" i="2"/>
  <c r="L34" i="2"/>
  <c r="BV33" i="2"/>
  <c r="BS33" i="2"/>
  <c r="BQ33" i="2" s="1"/>
  <c r="BR33" i="2" s="1"/>
  <c r="BG33" i="2" a="1"/>
  <c r="BG33" i="2" s="1"/>
  <c r="BI33" i="2" s="1"/>
  <c r="BF33" i="2"/>
  <c r="BD33" i="2"/>
  <c r="BC33" i="2" s="1"/>
  <c r="BB33" i="2"/>
  <c r="BA33" i="2"/>
  <c r="AY33" i="2"/>
  <c r="AV33" i="2"/>
  <c r="AS33" i="2"/>
  <c r="AP33" i="2"/>
  <c r="AO33" i="2"/>
  <c r="BE33" i="2" s="1"/>
  <c r="AM33" i="2"/>
  <c r="AJ33" i="2"/>
  <c r="AG33" i="2"/>
  <c r="AD33" i="2"/>
  <c r="AA33" i="2"/>
  <c r="X33" i="2"/>
  <c r="U33" i="2"/>
  <c r="R33" i="2"/>
  <c r="O33" i="2"/>
  <c r="L33" i="2"/>
  <c r="BV32" i="2"/>
  <c r="BS32" i="2"/>
  <c r="BQ32" i="2" s="1"/>
  <c r="BR32" i="2" s="1"/>
  <c r="BG32" i="2" a="1"/>
  <c r="BG32" i="2" s="1"/>
  <c r="BI32" i="2" s="1"/>
  <c r="BF32" i="2"/>
  <c r="BD32" i="2"/>
  <c r="BC32" i="2" s="1"/>
  <c r="BB32" i="2"/>
  <c r="BA32" i="2"/>
  <c r="AY32" i="2"/>
  <c r="AV32" i="2"/>
  <c r="AS32" i="2"/>
  <c r="AP32" i="2"/>
  <c r="AO32" i="2"/>
  <c r="BE32" i="2" s="1"/>
  <c r="AM32" i="2"/>
  <c r="AJ32" i="2"/>
  <c r="AG32" i="2"/>
  <c r="AD32" i="2"/>
  <c r="AA32" i="2"/>
  <c r="X32" i="2"/>
  <c r="U32" i="2"/>
  <c r="R32" i="2"/>
  <c r="O32" i="2"/>
  <c r="L32" i="2"/>
  <c r="BV31" i="2"/>
  <c r="BS31" i="2"/>
  <c r="BQ31" i="2" s="1"/>
  <c r="BR31" i="2" s="1"/>
  <c r="BG31" i="2" a="1"/>
  <c r="BG31" i="2" s="1"/>
  <c r="BI31" i="2" s="1"/>
  <c r="BF31" i="2"/>
  <c r="BD31" i="2"/>
  <c r="BC31" i="2" s="1"/>
  <c r="BB31" i="2"/>
  <c r="BA31" i="2"/>
  <c r="AY31" i="2"/>
  <c r="AV31" i="2"/>
  <c r="AS31" i="2"/>
  <c r="AP31" i="2"/>
  <c r="AO31" i="2"/>
  <c r="BE31" i="2" s="1"/>
  <c r="AM31" i="2"/>
  <c r="AJ31" i="2"/>
  <c r="AG31" i="2"/>
  <c r="AD31" i="2"/>
  <c r="AA31" i="2"/>
  <c r="X31" i="2"/>
  <c r="U31" i="2"/>
  <c r="R31" i="2"/>
  <c r="O31" i="2"/>
  <c r="L31" i="2"/>
  <c r="BV30" i="2"/>
  <c r="BS30" i="2"/>
  <c r="BQ30" i="2" s="1"/>
  <c r="BR30" i="2" s="1"/>
  <c r="BG30" i="2" a="1"/>
  <c r="BG30" i="2" s="1"/>
  <c r="BI30" i="2" s="1"/>
  <c r="BF30" i="2"/>
  <c r="BD30" i="2"/>
  <c r="BC30" i="2" s="1"/>
  <c r="BB30" i="2"/>
  <c r="BA30" i="2"/>
  <c r="AY30" i="2"/>
  <c r="AV30" i="2"/>
  <c r="AS30" i="2"/>
  <c r="AP30" i="2"/>
  <c r="AO30" i="2"/>
  <c r="BE30" i="2" s="1"/>
  <c r="AM30" i="2"/>
  <c r="AJ30" i="2"/>
  <c r="AG30" i="2"/>
  <c r="AD30" i="2"/>
  <c r="AA30" i="2"/>
  <c r="X30" i="2"/>
  <c r="U30" i="2"/>
  <c r="R30" i="2"/>
  <c r="O30" i="2"/>
  <c r="L30" i="2"/>
  <c r="BV29" i="2"/>
  <c r="BS29" i="2"/>
  <c r="BQ29" i="2" s="1"/>
  <c r="BR29" i="2" s="1"/>
  <c r="BG29" i="2" a="1"/>
  <c r="BG29" i="2" s="1"/>
  <c r="BI29" i="2" s="1"/>
  <c r="BF29" i="2"/>
  <c r="BD29" i="2"/>
  <c r="BC29" i="2" s="1"/>
  <c r="BB29" i="2"/>
  <c r="BA29" i="2"/>
  <c r="AY29" i="2"/>
  <c r="AV29" i="2"/>
  <c r="AS29" i="2"/>
  <c r="AP29" i="2"/>
  <c r="AO29" i="2"/>
  <c r="AM29" i="2"/>
  <c r="AJ29" i="2"/>
  <c r="AG29" i="2"/>
  <c r="AD29" i="2"/>
  <c r="AA29" i="2"/>
  <c r="X29" i="2"/>
  <c r="U29" i="2"/>
  <c r="R29" i="2"/>
  <c r="O29" i="2"/>
  <c r="L29" i="2"/>
  <c r="BV28" i="2"/>
  <c r="BS28" i="2"/>
  <c r="BQ28" i="2" s="1"/>
  <c r="BR28" i="2" s="1"/>
  <c r="BG28" i="2" a="1"/>
  <c r="BG28" i="2" s="1"/>
  <c r="BI28" i="2" s="1"/>
  <c r="BF28" i="2"/>
  <c r="BD28" i="2"/>
  <c r="BC28" i="2" s="1"/>
  <c r="BB28" i="2"/>
  <c r="BA28" i="2"/>
  <c r="AY28" i="2"/>
  <c r="AV28" i="2"/>
  <c r="AS28" i="2"/>
  <c r="AP28" i="2"/>
  <c r="AO28" i="2"/>
  <c r="AM28" i="2"/>
  <c r="AJ28" i="2"/>
  <c r="AG28" i="2"/>
  <c r="AD28" i="2"/>
  <c r="AA28" i="2"/>
  <c r="X28" i="2"/>
  <c r="U28" i="2"/>
  <c r="R28" i="2"/>
  <c r="O28" i="2"/>
  <c r="L28" i="2"/>
  <c r="BV27" i="2"/>
  <c r="BS27" i="2"/>
  <c r="BQ27" i="2" s="1"/>
  <c r="BR27" i="2" s="1"/>
  <c r="BG27" i="2" a="1"/>
  <c r="BG27" i="2" s="1"/>
  <c r="BI27" i="2" s="1"/>
  <c r="BF27" i="2"/>
  <c r="BD27" i="2"/>
  <c r="BC27" i="2" s="1"/>
  <c r="BB27" i="2"/>
  <c r="BA27" i="2"/>
  <c r="AY27" i="2"/>
  <c r="AV27" i="2"/>
  <c r="AS27" i="2"/>
  <c r="AP27" i="2"/>
  <c r="AO27" i="2"/>
  <c r="AM27" i="2"/>
  <c r="AJ27" i="2"/>
  <c r="AG27" i="2"/>
  <c r="AD27" i="2"/>
  <c r="AA27" i="2"/>
  <c r="X27" i="2"/>
  <c r="U27" i="2"/>
  <c r="R27" i="2"/>
  <c r="O27" i="2"/>
  <c r="L27" i="2"/>
  <c r="BV26" i="2"/>
  <c r="BS26" i="2"/>
  <c r="BQ26" i="2" s="1"/>
  <c r="BR26" i="2" s="1"/>
  <c r="BG26" i="2" a="1"/>
  <c r="BG26" i="2" s="1"/>
  <c r="BI26" i="2" s="1"/>
  <c r="BF26" i="2"/>
  <c r="BD26" i="2"/>
  <c r="BC26" i="2" s="1"/>
  <c r="BB26" i="2"/>
  <c r="BA26" i="2"/>
  <c r="AY26" i="2"/>
  <c r="AV26" i="2"/>
  <c r="AS26" i="2"/>
  <c r="AP26" i="2"/>
  <c r="AO26" i="2"/>
  <c r="BE26" i="2" s="1"/>
  <c r="AM26" i="2"/>
  <c r="AJ26" i="2"/>
  <c r="AG26" i="2"/>
  <c r="AD26" i="2"/>
  <c r="AA26" i="2"/>
  <c r="X26" i="2"/>
  <c r="U26" i="2"/>
  <c r="R26" i="2"/>
  <c r="O26" i="2"/>
  <c r="L26" i="2"/>
  <c r="BV25" i="2"/>
  <c r="BS25" i="2"/>
  <c r="BQ25" i="2" s="1"/>
  <c r="BR25" i="2" s="1"/>
  <c r="BG25" i="2" a="1"/>
  <c r="BG25" i="2" s="1"/>
  <c r="BI25" i="2" s="1"/>
  <c r="BF25" i="2"/>
  <c r="BD25" i="2"/>
  <c r="BC25" i="2" s="1"/>
  <c r="BB25" i="2"/>
  <c r="BA25" i="2"/>
  <c r="AY25" i="2"/>
  <c r="AV25" i="2"/>
  <c r="AS25" i="2"/>
  <c r="AP25" i="2"/>
  <c r="AO25" i="2"/>
  <c r="BE25" i="2" s="1"/>
  <c r="AM25" i="2"/>
  <c r="AJ25" i="2"/>
  <c r="AG25" i="2"/>
  <c r="AD25" i="2"/>
  <c r="AA25" i="2"/>
  <c r="X25" i="2"/>
  <c r="U25" i="2"/>
  <c r="R25" i="2"/>
  <c r="O25" i="2"/>
  <c r="L25" i="2"/>
  <c r="BV24" i="2"/>
  <c r="BS24" i="2"/>
  <c r="BQ24" i="2" s="1"/>
  <c r="BR24" i="2" s="1"/>
  <c r="BG24" i="2" a="1"/>
  <c r="BG24" i="2" s="1"/>
  <c r="BI24" i="2" s="1"/>
  <c r="BF24" i="2"/>
  <c r="BD24" i="2"/>
  <c r="BC24" i="2" s="1"/>
  <c r="BB24" i="2"/>
  <c r="BA24" i="2"/>
  <c r="AY24" i="2"/>
  <c r="AV24" i="2"/>
  <c r="AS24" i="2"/>
  <c r="AP24" i="2"/>
  <c r="AO24" i="2"/>
  <c r="BE24" i="2" s="1"/>
  <c r="AM24" i="2"/>
  <c r="AJ24" i="2"/>
  <c r="AG24" i="2"/>
  <c r="AD24" i="2"/>
  <c r="AA24" i="2"/>
  <c r="X24" i="2"/>
  <c r="U24" i="2"/>
  <c r="R24" i="2"/>
  <c r="O24" i="2"/>
  <c r="L24" i="2"/>
  <c r="BV23" i="2"/>
  <c r="BS23" i="2"/>
  <c r="BQ23" i="2" s="1"/>
  <c r="BR23" i="2" s="1"/>
  <c r="BG23" i="2" a="1"/>
  <c r="BG23" i="2" s="1"/>
  <c r="BI23" i="2" s="1"/>
  <c r="BF23" i="2"/>
  <c r="BD23" i="2"/>
  <c r="BC23" i="2" s="1"/>
  <c r="BB23" i="2"/>
  <c r="BA23" i="2"/>
  <c r="AY23" i="2"/>
  <c r="AV23" i="2"/>
  <c r="AS23" i="2"/>
  <c r="AP23" i="2"/>
  <c r="AO23" i="2"/>
  <c r="AM23" i="2"/>
  <c r="AJ23" i="2"/>
  <c r="AG23" i="2"/>
  <c r="AD23" i="2"/>
  <c r="AA23" i="2"/>
  <c r="X23" i="2"/>
  <c r="U23" i="2"/>
  <c r="R23" i="2"/>
  <c r="O23" i="2"/>
  <c r="L23" i="2"/>
  <c r="BV22" i="2"/>
  <c r="BS22" i="2"/>
  <c r="BQ22" i="2" s="1"/>
  <c r="BR22" i="2" s="1"/>
  <c r="BG22" i="2" a="1"/>
  <c r="BG22" i="2" s="1"/>
  <c r="BI22" i="2" s="1"/>
  <c r="BF22" i="2"/>
  <c r="BD22" i="2"/>
  <c r="BC22" i="2" s="1"/>
  <c r="BB22" i="2"/>
  <c r="BA22" i="2"/>
  <c r="BE22" i="2" s="1"/>
  <c r="AY22" i="2"/>
  <c r="AV22" i="2"/>
  <c r="AS22" i="2"/>
  <c r="AP22" i="2"/>
  <c r="AO22" i="2"/>
  <c r="AM22" i="2"/>
  <c r="AJ22" i="2"/>
  <c r="AG22" i="2"/>
  <c r="AD22" i="2"/>
  <c r="AA22" i="2"/>
  <c r="X22" i="2"/>
  <c r="U22" i="2"/>
  <c r="R22" i="2"/>
  <c r="O22" i="2"/>
  <c r="L22" i="2"/>
  <c r="BV21" i="2"/>
  <c r="BS21" i="2"/>
  <c r="BQ21" i="2" s="1"/>
  <c r="BR21" i="2" s="1"/>
  <c r="BG21" i="2" a="1"/>
  <c r="BG21" i="2" s="1"/>
  <c r="BI21" i="2" s="1"/>
  <c r="BF21" i="2"/>
  <c r="BD21" i="2"/>
  <c r="BC21" i="2" s="1"/>
  <c r="BB21" i="2"/>
  <c r="BA21" i="2"/>
  <c r="AY21" i="2"/>
  <c r="AV21" i="2"/>
  <c r="AS21" i="2"/>
  <c r="AP21" i="2"/>
  <c r="AO21" i="2"/>
  <c r="AM21" i="2"/>
  <c r="AJ21" i="2"/>
  <c r="AG21" i="2"/>
  <c r="AD21" i="2"/>
  <c r="AA21" i="2"/>
  <c r="X21" i="2"/>
  <c r="U21" i="2"/>
  <c r="R21" i="2"/>
  <c r="O21" i="2"/>
  <c r="L21" i="2"/>
  <c r="BV20" i="2"/>
  <c r="BS20" i="2"/>
  <c r="BQ20" i="2" s="1"/>
  <c r="BR20" i="2" s="1"/>
  <c r="BG20" i="2" a="1"/>
  <c r="BG20" i="2" s="1"/>
  <c r="BF20" i="2"/>
  <c r="BD20" i="2"/>
  <c r="BC20" i="2" s="1"/>
  <c r="BB20" i="2"/>
  <c r="BA20" i="2"/>
  <c r="AY20" i="2"/>
  <c r="AV20" i="2"/>
  <c r="AS20" i="2"/>
  <c r="AP20" i="2"/>
  <c r="AO20" i="2"/>
  <c r="AM20" i="2"/>
  <c r="AJ20" i="2"/>
  <c r="AG20" i="2"/>
  <c r="AD20" i="2"/>
  <c r="AA20" i="2"/>
  <c r="X20" i="2"/>
  <c r="U20" i="2"/>
  <c r="R20" i="2"/>
  <c r="O20" i="2"/>
  <c r="L20" i="2"/>
  <c r="BH20" i="2" s="1" a="1"/>
  <c r="BH20" i="2" s="1"/>
  <c r="BV19" i="2"/>
  <c r="BS19" i="2"/>
  <c r="BQ19" i="2" s="1"/>
  <c r="BR19" i="2" s="1"/>
  <c r="BG19" i="2" a="1"/>
  <c r="BG19" i="2" s="1"/>
  <c r="BF19" i="2"/>
  <c r="BD19" i="2"/>
  <c r="BC19" i="2" s="1"/>
  <c r="BB19" i="2"/>
  <c r="BA19" i="2"/>
  <c r="AY19" i="2"/>
  <c r="AV19" i="2"/>
  <c r="AS19" i="2"/>
  <c r="AP19" i="2"/>
  <c r="AO19" i="2"/>
  <c r="BE19" i="2" s="1"/>
  <c r="AM19" i="2"/>
  <c r="AJ19" i="2"/>
  <c r="AG19" i="2"/>
  <c r="AD19" i="2"/>
  <c r="AA19" i="2"/>
  <c r="X19" i="2"/>
  <c r="U19" i="2"/>
  <c r="R19" i="2"/>
  <c r="O19" i="2"/>
  <c r="L19" i="2"/>
  <c r="BV18" i="2"/>
  <c r="BS18" i="2"/>
  <c r="BQ18" i="2" s="1"/>
  <c r="BR18" i="2" s="1"/>
  <c r="BG18" i="2" a="1"/>
  <c r="BG18" i="2" s="1"/>
  <c r="BF18" i="2"/>
  <c r="BD18" i="2"/>
  <c r="BC18" i="2" s="1"/>
  <c r="BB18" i="2"/>
  <c r="BA18" i="2"/>
  <c r="AY18" i="2"/>
  <c r="AV18" i="2"/>
  <c r="AS18" i="2"/>
  <c r="AP18" i="2"/>
  <c r="AO18" i="2"/>
  <c r="BE18" i="2" s="1"/>
  <c r="AM18" i="2"/>
  <c r="AJ18" i="2"/>
  <c r="AG18" i="2"/>
  <c r="AD18" i="2"/>
  <c r="AA18" i="2"/>
  <c r="X18" i="2"/>
  <c r="U18" i="2"/>
  <c r="R18" i="2"/>
  <c r="O18" i="2"/>
  <c r="L18" i="2"/>
  <c r="BV17" i="2"/>
  <c r="BS17" i="2"/>
  <c r="BQ17" i="2" s="1"/>
  <c r="BR17" i="2" s="1"/>
  <c r="BG17" i="2" a="1"/>
  <c r="BG17" i="2" s="1"/>
  <c r="BF17" i="2"/>
  <c r="BD17" i="2"/>
  <c r="BC17" i="2" s="1"/>
  <c r="BB17" i="2"/>
  <c r="BA17" i="2"/>
  <c r="AY17" i="2"/>
  <c r="AV17" i="2"/>
  <c r="AS17" i="2"/>
  <c r="AP17" i="2"/>
  <c r="AO17" i="2"/>
  <c r="BE17" i="2" s="1"/>
  <c r="AM17" i="2"/>
  <c r="AJ17" i="2"/>
  <c r="AG17" i="2"/>
  <c r="AD17" i="2"/>
  <c r="AA17" i="2"/>
  <c r="X17" i="2"/>
  <c r="U17" i="2"/>
  <c r="R17" i="2"/>
  <c r="O17" i="2"/>
  <c r="L17" i="2"/>
  <c r="BV16" i="2"/>
  <c r="BS16" i="2"/>
  <c r="BQ16" i="2" s="1"/>
  <c r="BR16" i="2" s="1"/>
  <c r="BG16" i="2" a="1"/>
  <c r="BG16" i="2" s="1"/>
  <c r="BF16" i="2"/>
  <c r="BD16" i="2"/>
  <c r="BC16" i="2" s="1"/>
  <c r="BB16" i="2"/>
  <c r="BA16" i="2"/>
  <c r="AY16" i="2"/>
  <c r="AV16" i="2"/>
  <c r="AS16" i="2"/>
  <c r="AP16" i="2"/>
  <c r="AO16" i="2"/>
  <c r="BE16" i="2" s="1"/>
  <c r="AM16" i="2"/>
  <c r="AJ16" i="2"/>
  <c r="AG16" i="2"/>
  <c r="AD16" i="2"/>
  <c r="AA16" i="2"/>
  <c r="X16" i="2"/>
  <c r="U16" i="2"/>
  <c r="R16" i="2"/>
  <c r="O16" i="2"/>
  <c r="L16" i="2"/>
  <c r="BV15" i="2"/>
  <c r="BS15" i="2"/>
  <c r="BQ15" i="2" s="1"/>
  <c r="BR15" i="2" s="1"/>
  <c r="BG15" i="2" a="1"/>
  <c r="BG15" i="2" s="1"/>
  <c r="BF15" i="2"/>
  <c r="BD15" i="2"/>
  <c r="BC15" i="2" s="1"/>
  <c r="BB15" i="2"/>
  <c r="BA15" i="2"/>
  <c r="AY15" i="2"/>
  <c r="AV15" i="2"/>
  <c r="AS15" i="2"/>
  <c r="AP15" i="2"/>
  <c r="AO15" i="2"/>
  <c r="BE15" i="2" s="1"/>
  <c r="AM15" i="2"/>
  <c r="AJ15" i="2"/>
  <c r="AG15" i="2"/>
  <c r="AD15" i="2"/>
  <c r="AA15" i="2"/>
  <c r="X15" i="2"/>
  <c r="U15" i="2"/>
  <c r="R15" i="2"/>
  <c r="O15" i="2"/>
  <c r="L15" i="2"/>
  <c r="BV14" i="2"/>
  <c r="BS14" i="2"/>
  <c r="BQ14" i="2" s="1"/>
  <c r="BR14" i="2" s="1"/>
  <c r="BG14" i="2" a="1"/>
  <c r="BG14" i="2" s="1"/>
  <c r="BF14" i="2"/>
  <c r="BD14" i="2"/>
  <c r="BC14" i="2" s="1"/>
  <c r="BB14" i="2"/>
  <c r="BA14" i="2"/>
  <c r="AY14" i="2"/>
  <c r="AV14" i="2"/>
  <c r="AS14" i="2"/>
  <c r="AP14" i="2"/>
  <c r="AO14" i="2"/>
  <c r="BE14" i="2" s="1"/>
  <c r="AM14" i="2"/>
  <c r="AJ14" i="2"/>
  <c r="AG14" i="2"/>
  <c r="AD14" i="2"/>
  <c r="AA14" i="2"/>
  <c r="X14" i="2"/>
  <c r="U14" i="2"/>
  <c r="R14" i="2"/>
  <c r="O14" i="2"/>
  <c r="L14" i="2"/>
  <c r="BV13" i="2"/>
  <c r="BS13" i="2"/>
  <c r="BQ13" i="2" s="1"/>
  <c r="BR13" i="2" s="1"/>
  <c r="BG13" i="2" a="1"/>
  <c r="BG13" i="2" s="1"/>
  <c r="BF13" i="2"/>
  <c r="BD13" i="2"/>
  <c r="BC13" i="2" s="1"/>
  <c r="BB13" i="2"/>
  <c r="BA13" i="2"/>
  <c r="AY13" i="2"/>
  <c r="AV13" i="2"/>
  <c r="AS13" i="2"/>
  <c r="AP13" i="2"/>
  <c r="AO13" i="2"/>
  <c r="BE13" i="2" s="1"/>
  <c r="AM13" i="2"/>
  <c r="AJ13" i="2"/>
  <c r="AG13" i="2"/>
  <c r="AD13" i="2"/>
  <c r="AA13" i="2"/>
  <c r="X13" i="2"/>
  <c r="U13" i="2"/>
  <c r="R13" i="2"/>
  <c r="O13" i="2"/>
  <c r="L13" i="2"/>
  <c r="BV12" i="2"/>
  <c r="BS12" i="2"/>
  <c r="BQ12" i="2" s="1"/>
  <c r="BR12" i="2" s="1"/>
  <c r="BG12" i="2" a="1"/>
  <c r="BG12" i="2" s="1"/>
  <c r="BF12" i="2"/>
  <c r="BD12" i="2"/>
  <c r="BC12" i="2" s="1"/>
  <c r="BB12" i="2"/>
  <c r="BA12" i="2"/>
  <c r="AY12" i="2"/>
  <c r="AV12" i="2"/>
  <c r="AS12" i="2"/>
  <c r="AP12" i="2"/>
  <c r="AO12" i="2"/>
  <c r="BE12" i="2" s="1"/>
  <c r="AM12" i="2"/>
  <c r="AJ12" i="2"/>
  <c r="AG12" i="2"/>
  <c r="AD12" i="2"/>
  <c r="AA12" i="2"/>
  <c r="X12" i="2"/>
  <c r="U12" i="2"/>
  <c r="R12" i="2"/>
  <c r="O12" i="2"/>
  <c r="L12" i="2"/>
  <c r="BV11" i="2"/>
  <c r="BS11" i="2"/>
  <c r="BQ11" i="2" s="1"/>
  <c r="BR11" i="2" s="1"/>
  <c r="BG11" i="2" a="1"/>
  <c r="BG11" i="2" s="1"/>
  <c r="BF11" i="2"/>
  <c r="BD11" i="2"/>
  <c r="BC11" i="2" s="1"/>
  <c r="BB11" i="2"/>
  <c r="BA11" i="2"/>
  <c r="AY11" i="2"/>
  <c r="AV11" i="2"/>
  <c r="AS11" i="2"/>
  <c r="AP11" i="2"/>
  <c r="AO11" i="2"/>
  <c r="BE11" i="2" s="1"/>
  <c r="AM11" i="2"/>
  <c r="AJ11" i="2"/>
  <c r="AG11" i="2"/>
  <c r="AD11" i="2"/>
  <c r="AA11" i="2"/>
  <c r="X11" i="2"/>
  <c r="U11" i="2"/>
  <c r="R11" i="2"/>
  <c r="O11" i="2"/>
  <c r="L11" i="2"/>
  <c r="BV10" i="2"/>
  <c r="BS10" i="2"/>
  <c r="BQ10" i="2" s="1"/>
  <c r="BR10" i="2" s="1"/>
  <c r="BG10" i="2" a="1"/>
  <c r="BG10" i="2" s="1"/>
  <c r="BF10" i="2"/>
  <c r="BD10" i="2"/>
  <c r="BC10" i="2" s="1"/>
  <c r="BB10" i="2"/>
  <c r="BA10" i="2"/>
  <c r="AY10" i="2"/>
  <c r="AV10" i="2"/>
  <c r="AS10" i="2"/>
  <c r="AP10" i="2"/>
  <c r="AO10" i="2"/>
  <c r="BE10" i="2" s="1"/>
  <c r="AM10" i="2"/>
  <c r="AJ10" i="2"/>
  <c r="AG10" i="2"/>
  <c r="AD10" i="2"/>
  <c r="AA10" i="2"/>
  <c r="X10" i="2"/>
  <c r="U10" i="2"/>
  <c r="R10" i="2"/>
  <c r="O10" i="2"/>
  <c r="L10" i="2"/>
  <c r="BS9" i="2"/>
  <c r="BA9" i="2"/>
  <c r="BB9" i="2" s="1"/>
  <c r="AY9" i="2"/>
  <c r="AV9" i="2"/>
  <c r="AS9" i="2"/>
  <c r="AO9" i="2"/>
  <c r="AP9" i="2" s="1"/>
  <c r="AM9" i="2"/>
  <c r="AJ9" i="2"/>
  <c r="AG9" i="2"/>
  <c r="AD9" i="2"/>
  <c r="AA9" i="2"/>
  <c r="X9" i="2"/>
  <c r="U9" i="2"/>
  <c r="R9" i="2"/>
  <c r="O9" i="2"/>
  <c r="L9" i="2"/>
  <c r="I5" i="2"/>
  <c r="A2" i="2"/>
  <c r="BH14" i="2" l="1" a="1"/>
  <c r="BH14" i="2" s="1"/>
  <c r="BH34" i="2" a="1"/>
  <c r="BH34" i="2" s="1"/>
  <c r="BH35" i="2" a="1"/>
  <c r="BH35" i="2" s="1"/>
  <c r="BH15" i="2" a="1"/>
  <c r="BH15" i="2" s="1"/>
  <c r="BE9" i="2"/>
  <c r="BH26" i="2" a="1"/>
  <c r="BH26" i="2" s="1"/>
  <c r="BH17" i="2" a="1"/>
  <c r="BH17" i="2" s="1"/>
  <c r="BH37" i="2" a="1"/>
  <c r="BH37" i="2" s="1"/>
  <c r="BH38" i="2" a="1"/>
  <c r="BH38" i="2" s="1"/>
  <c r="BH16" i="2" a="1"/>
  <c r="BH16" i="2" s="1"/>
  <c r="BH24" i="2" a="1"/>
  <c r="BH24" i="2" s="1"/>
  <c r="BH29" i="2" a="1"/>
  <c r="BH29" i="2" s="1"/>
  <c r="BH22" i="2" a="1"/>
  <c r="BH22" i="2" s="1"/>
  <c r="BH27" i="2" a="1"/>
  <c r="BH27" i="2" s="1"/>
  <c r="BH28" i="2" a="1"/>
  <c r="BH28" i="2" s="1"/>
  <c r="BH39" i="2" a="1"/>
  <c r="BH39" i="2" s="1"/>
  <c r="BH10" i="2" a="1"/>
  <c r="BH10" i="2" s="1"/>
  <c r="BH30" i="2" a="1"/>
  <c r="BH30" i="2" s="1"/>
  <c r="BH21" i="2" a="1"/>
  <c r="BH21" i="2" s="1"/>
  <c r="BH31" i="2" a="1"/>
  <c r="BH31" i="2" s="1"/>
  <c r="BH11" i="2" a="1"/>
  <c r="BH11" i="2" s="1"/>
  <c r="BH25" i="2" a="1"/>
  <c r="BH25" i="2" s="1"/>
  <c r="BH18" i="2" a="1"/>
  <c r="BH18" i="2" s="1"/>
  <c r="BH12" i="2" a="1"/>
  <c r="BH12" i="2" s="1"/>
  <c r="BH32" i="2" a="1"/>
  <c r="BH32" i="2" s="1"/>
  <c r="BH19" i="2" a="1"/>
  <c r="BH19" i="2" s="1"/>
  <c r="BH9" i="2" a="1"/>
  <c r="BH9" i="2" s="1"/>
  <c r="BH36" i="2" a="1"/>
  <c r="BH36" i="2" s="1"/>
  <c r="BH23" i="2" a="1"/>
  <c r="BH23" i="2" s="1"/>
  <c r="BH13" i="2" a="1"/>
  <c r="BH13" i="2" s="1"/>
  <c r="BH33" i="2" a="1"/>
  <c r="BH33" i="2" s="1"/>
  <c r="BI40" i="2"/>
  <c r="BU41" i="2"/>
  <c r="U5" i="2"/>
  <c r="AV5" i="2"/>
  <c r="X5" i="2"/>
  <c r="AD5" i="2"/>
  <c r="AA5" i="2"/>
  <c r="AM5" i="2"/>
  <c r="AG5" i="2"/>
  <c r="BB5" i="2"/>
  <c r="AY5" i="2"/>
  <c r="AP5" i="2"/>
  <c r="AS5" i="2"/>
  <c r="BD9" i="2"/>
  <c r="BD40" i="2" s="1"/>
  <c r="O5" i="2"/>
  <c r="R5" i="2"/>
  <c r="AJ5" i="2"/>
  <c r="L5" i="2"/>
  <c r="BQ9" i="2"/>
  <c r="BG9" i="2" a="1"/>
  <c r="BG9" i="2" s="1"/>
  <c r="BF9" i="2" s="1"/>
  <c r="BR9" i="2" l="1"/>
  <c r="BR40" i="2" s="1"/>
  <c r="BR41" i="2" s="1"/>
  <c r="BC9" i="2"/>
  <c r="BV9" i="2"/>
  <c r="BV41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<sst xmlns="http://schemas.openxmlformats.org/spreadsheetml/2006/main" count="159" uniqueCount="59">
  <si>
    <t>Temps de gestion d'affaire</t>
  </si>
  <si>
    <t>COEF MO</t>
  </si>
  <si>
    <t>Temps de contrôle</t>
  </si>
  <si>
    <t>Arrondi</t>
  </si>
  <si>
    <t>Proctection Ctrl + Shift L // Déprotection Ctrl + Shift + R</t>
  </si>
  <si>
    <t>Total</t>
  </si>
  <si>
    <t>TP</t>
  </si>
  <si>
    <t>TU</t>
  </si>
  <si>
    <t>H</t>
  </si>
  <si>
    <t xml:space="preserve">Nbr heures </t>
  </si>
  <si>
    <t>PRIX</t>
  </si>
  <si>
    <t>TOTAL</t>
  </si>
  <si>
    <t xml:space="preserve"> Prix MO </t>
  </si>
  <si>
    <t>MP</t>
  </si>
  <si>
    <t>S/T</t>
  </si>
  <si>
    <t xml:space="preserve">T/S </t>
  </si>
  <si>
    <t>T/TH</t>
  </si>
  <si>
    <t>EMB</t>
  </si>
  <si>
    <t>TRPRT</t>
  </si>
  <si>
    <t>COMMERCE</t>
  </si>
  <si>
    <t>Coeff. Fournitures</t>
  </si>
  <si>
    <t>Nb de machines ( Prix ST )</t>
  </si>
  <si>
    <t>Poste</t>
  </si>
  <si>
    <t>Désignation</t>
  </si>
  <si>
    <t>Référence</t>
  </si>
  <si>
    <t>Ind</t>
  </si>
  <si>
    <t>MATIERE</t>
  </si>
  <si>
    <t>Fournisseur</t>
  </si>
  <si>
    <t>ST/COM/INT…</t>
  </si>
  <si>
    <t>Qté</t>
  </si>
  <si>
    <t>PR-OUT</t>
  </si>
  <si>
    <t>DE</t>
  </si>
  <si>
    <t>MS</t>
  </si>
  <si>
    <t>TRMD</t>
  </si>
  <si>
    <t>TRGD</t>
  </si>
  <si>
    <t>TV</t>
  </si>
  <si>
    <t>FRMD</t>
  </si>
  <si>
    <t>CU</t>
  </si>
  <si>
    <t>FRGD</t>
  </si>
  <si>
    <t>REC</t>
  </si>
  <si>
    <t>AJ</t>
  </si>
  <si>
    <t>CO</t>
  </si>
  <si>
    <t>PE</t>
  </si>
  <si>
    <t>MONT</t>
  </si>
  <si>
    <t>QUAL</t>
  </si>
  <si>
    <t>GA-ET</t>
  </si>
  <si>
    <t>Unit</t>
  </si>
  <si>
    <t>total</t>
  </si>
  <si>
    <t>M.O.</t>
  </si>
  <si>
    <t>PA Unit</t>
  </si>
  <si>
    <t>PV. unit</t>
  </si>
  <si>
    <t>S/TST</t>
  </si>
  <si>
    <t xml:space="preserve">TS </t>
  </si>
  <si>
    <t>TTH</t>
  </si>
  <si>
    <t>H.A. TOTAL</t>
  </si>
  <si>
    <t>Coef.Four.moy</t>
  </si>
  <si>
    <t>Somme EURO</t>
  </si>
  <si>
    <t>=((BK9+BM9+BO9+BQ9+BS9+BU9+BW9)*CC8*$BH$9</t>
  </si>
  <si>
    <t xml:space="preserve">formule intégrer avant ajout de colonnes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</si>
</sst>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&quot;Brest le &quot;dd/mmmm/yyyy"/>
    <numFmt numFmtId="165" formatCode="#,##0.00\ &quot;€&quot;;[Red]\-#,##0.00\ &quot;€&quot;"/>
    <numFmt numFmtId="166" formatCode="#,##0\ &quot;€&quot;;[Red]\-#,##0\ &quot;€&quot;"/>
  </numFmts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9"/>
      <name val="Calibri"/>
      <family val="2"/>
      <scheme val="minor"/>
    </font>
    <font>
      <i/>
      <sz val="9"/>
      <name val="Calibri"/>
      <family val="2"/>
      <scheme val="minor"/>
    </font>
    <font>
      <b/>
      <sz val="9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sz val="10"/>
      <color rgb="FFFFFF00"/>
      <name val="Calibri"/>
      <family val="2"/>
      <scheme val="minor"/>
    </font>
    <font>
      <b/>
      <sz val="10"/>
      <color indexed="12"/>
      <name val="Calibri"/>
      <family val="2"/>
      <scheme val="minor"/>
    </font>
    <font>
      <b/>
      <sz val="8"/>
      <name val="Calibri"/>
      <family val="2"/>
      <scheme val="minor"/>
    </font>
    <font>
      <sz val="10"/>
      <color theme="4" tint="-0.499984740745262"/>
      <name val="Calibri"/>
      <family val="2"/>
      <scheme val="minor"/>
    </font>
    <font>
      <sz val="10"/>
      <color indexed="12"/>
      <name val="Calibri"/>
      <family val="2"/>
      <scheme val="minor"/>
    </font>
    <font>
      <b/>
      <sz val="16"/>
      <color indexed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8"/>
      <name val="Calibri"/>
      <family val="2"/>
      <scheme val="minor"/>
    </font>
    <font>
      <sz val="9"/>
      <color indexed="12"/>
      <name val="Calibri"/>
      <family val="2"/>
      <scheme val="minor"/>
    </font>
    <font>
      <sz val="10"/>
      <color theme="0"/>
      <name val="Calibri"/>
      <family val="2"/>
      <scheme val="minor"/>
    </font>
    <font>
      <sz val="9"/>
      <color indexed="10"/>
      <name val="Calibri"/>
      <family val="2"/>
      <scheme val="minor"/>
    </font>
    <font>
      <b/>
      <sz val="9"/>
      <color indexed="1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20"/>
      <color rgb="FFFF000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13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FFF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4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0" tint="-0.14996795556505021"/>
      </bottom>
      <diagonal/>
    </border>
    <border>
      <left style="double">
        <color indexed="64"/>
      </left>
      <right style="thin">
        <color rgb="FFB2B2B2"/>
      </right>
      <top style="thin">
        <color rgb="FFB2B2B2"/>
      </top>
      <bottom style="thin">
        <color theme="0" tint="-0.14996795556505021"/>
      </bottom>
      <diagonal/>
    </border>
    <border>
      <left style="double">
        <color theme="3" tint="-0.24994659260841701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/>
      <right style="thin">
        <color indexed="64"/>
      </right>
      <top/>
      <bottom style="thin">
        <color theme="0" tint="-0.14996795556505021"/>
      </bottom>
      <diagonal/>
    </border>
    <border>
      <left style="double">
        <color theme="3" tint="-0.24994659260841701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double">
        <color indexed="64"/>
      </right>
      <top/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  <border>
      <left style="thin">
        <color indexed="64"/>
      </left>
      <right style="medium">
        <color indexed="64"/>
      </right>
      <top/>
      <bottom style="thin">
        <color theme="0" tint="-0.14996795556505021"/>
      </bottom>
      <diagonal/>
    </border>
    <border>
      <left/>
      <right style="medium">
        <color indexed="64"/>
      </right>
      <top/>
      <bottom style="thin">
        <color theme="0" tint="-0.14996795556505021"/>
      </bottom>
      <diagonal/>
    </border>
    <border>
      <left/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double">
        <color indexed="64"/>
      </left>
      <right style="thin">
        <color rgb="FFB2B2B2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double">
        <color indexed="64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theme="3" tint="-0.24994659260841701"/>
      </left>
      <right style="thin">
        <color indexed="64"/>
      </right>
      <top style="thin">
        <color theme="4" tint="0.39994506668294322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43" fontId="1" fillId="0" borderId="0" applyFont="0" applyFill="0" applyBorder="0" applyAlignment="0" applyProtection="0"/>
  </cellStyleXfs>
  <cellXfs count="170">
    <xf numFmtId="0" fontId="0" fillId="0" borderId="0" xfId="0"/>
    <xf numFmtId="0" fontId="2" fillId="0" borderId="0" xfId="1" applyFont="1" applyAlignment="1">
      <alignment horizontal="left"/>
    </xf>
    <xf numFmtId="0" fontId="2" fillId="0" borderId="0" xfId="1" applyFont="1"/>
    <xf numFmtId="0" fontId="3" fillId="0" borderId="0" xfId="1" applyFont="1" applyAlignment="1">
      <alignment horizontal="center"/>
    </xf>
    <xf numFmtId="0" fontId="4" fillId="0" borderId="0" xfId="1" applyFont="1"/>
    <xf numFmtId="0" fontId="5" fillId="0" borderId="0" xfId="1" applyFont="1"/>
    <xf numFmtId="4" fontId="4" fillId="0" borderId="0" xfId="1" applyNumberFormat="1" applyFont="1"/>
    <xf numFmtId="4" fontId="6" fillId="3" borderId="2" xfId="1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center"/>
    </xf>
    <xf numFmtId="2" fontId="4" fillId="0" borderId="0" xfId="1" applyNumberFormat="1" applyFont="1"/>
    <xf numFmtId="0" fontId="7" fillId="4" borderId="0" xfId="1" applyFont="1" applyFill="1"/>
    <xf numFmtId="0" fontId="8" fillId="4" borderId="0" xfId="1" applyFont="1" applyFill="1"/>
    <xf numFmtId="9" fontId="8" fillId="4" borderId="3" xfId="1" applyNumberFormat="1" applyFont="1" applyFill="1" applyBorder="1" applyProtection="1">
      <protection locked="0"/>
    </xf>
    <xf numFmtId="0" fontId="9" fillId="0" borderId="0" xfId="1" applyFont="1" applyAlignment="1">
      <alignment horizontal="right"/>
    </xf>
    <xf numFmtId="14" fontId="9" fillId="0" borderId="0" xfId="1" applyNumberFormat="1" applyFont="1" applyAlignment="1">
      <alignment horizontal="center"/>
    </xf>
    <xf numFmtId="0" fontId="6" fillId="0" borderId="0" xfId="1" applyFont="1" applyAlignment="1">
      <alignment horizontal="left" vertical="center"/>
    </xf>
    <xf numFmtId="4" fontId="10" fillId="3" borderId="2" xfId="1" applyNumberFormat="1" applyFont="1" applyFill="1" applyBorder="1" applyAlignment="1">
      <alignment horizontal="center" vertical="center"/>
    </xf>
    <xf numFmtId="4" fontId="6" fillId="0" borderId="0" xfId="1" applyNumberFormat="1" applyFont="1"/>
    <xf numFmtId="0" fontId="6" fillId="0" borderId="0" xfId="1" applyFont="1"/>
    <xf numFmtId="0" fontId="11" fillId="5" borderId="4" xfId="1" applyFont="1" applyFill="1" applyBorder="1" applyAlignment="1">
      <alignment horizontal="left"/>
    </xf>
    <xf numFmtId="0" fontId="11" fillId="5" borderId="5" xfId="1" applyFont="1" applyFill="1" applyBorder="1" applyAlignment="1">
      <alignment horizontal="left" vertical="center"/>
    </xf>
    <xf numFmtId="0" fontId="11" fillId="5" borderId="6" xfId="1" applyFont="1" applyFill="1" applyBorder="1" applyAlignment="1">
      <alignment horizontal="left" vertical="center"/>
    </xf>
    <xf numFmtId="0" fontId="12" fillId="0" borderId="0" xfId="1" applyFont="1" applyAlignment="1">
      <alignment horizontal="center" vertical="center"/>
    </xf>
    <xf numFmtId="0" fontId="6" fillId="6" borderId="4" xfId="1" applyFont="1" applyFill="1" applyBorder="1" applyAlignment="1">
      <alignment horizontal="centerContinuous" vertical="center"/>
    </xf>
    <xf numFmtId="0" fontId="2" fillId="6" borderId="5" xfId="1" applyFont="1" applyFill="1" applyBorder="1" applyAlignment="1">
      <alignment horizontal="centerContinuous" vertical="center"/>
    </xf>
    <xf numFmtId="1" fontId="13" fillId="7" borderId="7" xfId="1" applyNumberFormat="1" applyFont="1" applyFill="1" applyBorder="1" applyAlignment="1">
      <alignment horizontal="center" vertical="center"/>
    </xf>
    <xf numFmtId="1" fontId="13" fillId="7" borderId="0" xfId="1" applyNumberFormat="1" applyFont="1" applyFill="1" applyAlignment="1">
      <alignment horizontal="center" vertical="center"/>
    </xf>
    <xf numFmtId="0" fontId="12" fillId="0" borderId="0" xfId="1" applyFont="1" applyAlignment="1">
      <alignment horizontal="left" vertical="center"/>
    </xf>
    <xf numFmtId="0" fontId="6" fillId="6" borderId="0" xfId="1" applyFont="1" applyFill="1" applyAlignment="1">
      <alignment horizontal="centerContinuous" vertical="center"/>
    </xf>
    <xf numFmtId="0" fontId="2" fillId="6" borderId="0" xfId="1" applyFont="1" applyFill="1" applyAlignment="1">
      <alignment horizontal="centerContinuous" vertical="center"/>
    </xf>
    <xf numFmtId="2" fontId="13" fillId="7" borderId="0" xfId="1" applyNumberFormat="1" applyFont="1" applyFill="1" applyAlignment="1">
      <alignment horizontal="center" vertical="center"/>
    </xf>
    <xf numFmtId="0" fontId="2" fillId="8" borderId="0" xfId="1" applyFont="1" applyFill="1" applyAlignment="1">
      <alignment wrapText="1"/>
    </xf>
    <xf numFmtId="0" fontId="2" fillId="8" borderId="0" xfId="1" applyFont="1" applyFill="1" applyAlignment="1">
      <alignment horizontal="left"/>
    </xf>
    <xf numFmtId="0" fontId="3" fillId="8" borderId="0" xfId="1" applyFont="1" applyFill="1" applyAlignment="1">
      <alignment horizontal="center"/>
    </xf>
    <xf numFmtId="0" fontId="4" fillId="8" borderId="0" xfId="1" applyFont="1" applyFill="1"/>
    <xf numFmtId="0" fontId="5" fillId="8" borderId="0" xfId="1" applyFont="1" applyFill="1"/>
    <xf numFmtId="3" fontId="6" fillId="8" borderId="8" xfId="1" applyNumberFormat="1" applyFont="1" applyFill="1" applyBorder="1" applyAlignment="1">
      <alignment horizontal="left" vertical="center"/>
    </xf>
    <xf numFmtId="0" fontId="2" fillId="8" borderId="8" xfId="1" applyFont="1" applyFill="1" applyBorder="1"/>
    <xf numFmtId="4" fontId="4" fillId="8" borderId="8" xfId="1" applyNumberFormat="1" applyFont="1" applyFill="1" applyBorder="1"/>
    <xf numFmtId="14" fontId="6" fillId="8" borderId="8" xfId="1" applyNumberFormat="1" applyFont="1" applyFill="1" applyBorder="1" applyAlignment="1">
      <alignment horizontal="centerContinuous" vertical="center"/>
    </xf>
    <xf numFmtId="14" fontId="6" fillId="8" borderId="0" xfId="1" applyNumberFormat="1" applyFont="1" applyFill="1" applyAlignment="1">
      <alignment horizontal="centerContinuous" vertical="center"/>
    </xf>
    <xf numFmtId="164" fontId="4" fillId="8" borderId="0" xfId="1" applyNumberFormat="1" applyFont="1" applyFill="1" applyAlignment="1">
      <alignment horizontal="centerContinuous"/>
    </xf>
    <xf numFmtId="4" fontId="4" fillId="8" borderId="0" xfId="1" applyNumberFormat="1" applyFont="1" applyFill="1" applyAlignment="1">
      <alignment horizontal="centerContinuous"/>
    </xf>
    <xf numFmtId="4" fontId="4" fillId="8" borderId="0" xfId="1" applyNumberFormat="1" applyFont="1" applyFill="1" applyAlignment="1">
      <alignment horizontal="center" vertical="center"/>
    </xf>
    <xf numFmtId="0" fontId="2" fillId="0" borderId="2" xfId="1" applyFont="1" applyBorder="1"/>
    <xf numFmtId="49" fontId="2" fillId="0" borderId="2" xfId="1" applyNumberFormat="1" applyFont="1" applyBorder="1"/>
    <xf numFmtId="0" fontId="3" fillId="0" borderId="4" xfId="1" applyFont="1" applyBorder="1" applyAlignment="1">
      <alignment horizontal="center"/>
    </xf>
    <xf numFmtId="0" fontId="4" fillId="3" borderId="9" xfId="1" applyFont="1" applyFill="1" applyBorder="1" applyAlignment="1">
      <alignment horizontal="center" vertical="center"/>
    </xf>
    <xf numFmtId="0" fontId="5" fillId="3" borderId="10" xfId="1" applyFont="1" applyFill="1" applyBorder="1" applyAlignment="1">
      <alignment horizontal="center" vertical="center"/>
    </xf>
    <xf numFmtId="0" fontId="4" fillId="3" borderId="10" xfId="1" applyFont="1" applyFill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/>
    </xf>
    <xf numFmtId="4" fontId="6" fillId="3" borderId="12" xfId="1" applyNumberFormat="1" applyFont="1" applyFill="1" applyBorder="1" applyAlignment="1">
      <alignment horizontal="center" vertical="center"/>
    </xf>
    <xf numFmtId="4" fontId="6" fillId="3" borderId="11" xfId="1" applyNumberFormat="1" applyFont="1" applyFill="1" applyBorder="1" applyAlignment="1">
      <alignment horizontal="center"/>
    </xf>
    <xf numFmtId="0" fontId="14" fillId="9" borderId="2" xfId="1" applyFont="1" applyFill="1" applyBorder="1" applyAlignment="1">
      <alignment horizontal="center" vertical="center"/>
    </xf>
    <xf numFmtId="2" fontId="13" fillId="7" borderId="7" xfId="1" applyNumberFormat="1" applyFont="1" applyFill="1" applyBorder="1" applyAlignment="1">
      <alignment horizontal="center" vertical="center"/>
    </xf>
    <xf numFmtId="2" fontId="13" fillId="7" borderId="13" xfId="1" applyNumberFormat="1" applyFont="1" applyFill="1" applyBorder="1" applyAlignment="1">
      <alignment horizontal="center" vertical="center"/>
    </xf>
    <xf numFmtId="4" fontId="6" fillId="3" borderId="14" xfId="1" applyNumberFormat="1" applyFont="1" applyFill="1" applyBorder="1" applyAlignment="1">
      <alignment horizontal="center"/>
    </xf>
    <xf numFmtId="49" fontId="2" fillId="0" borderId="0" xfId="1" applyNumberFormat="1" applyFont="1"/>
    <xf numFmtId="0" fontId="15" fillId="3" borderId="15" xfId="1" applyFont="1" applyFill="1" applyBorder="1" applyAlignment="1">
      <alignment horizontal="center" vertical="center"/>
    </xf>
    <xf numFmtId="0" fontId="16" fillId="3" borderId="16" xfId="1" applyFont="1" applyFill="1" applyBorder="1" applyAlignment="1">
      <alignment horizontal="center" vertical="center"/>
    </xf>
    <xf numFmtId="0" fontId="15" fillId="3" borderId="16" xfId="1" applyFont="1" applyFill="1" applyBorder="1" applyAlignment="1">
      <alignment horizontal="center" vertical="center"/>
    </xf>
    <xf numFmtId="0" fontId="15" fillId="3" borderId="17" xfId="1" applyFont="1" applyFill="1" applyBorder="1" applyAlignment="1">
      <alignment horizontal="center" vertical="center"/>
    </xf>
    <xf numFmtId="0" fontId="15" fillId="3" borderId="2" xfId="1" applyFont="1" applyFill="1" applyBorder="1" applyAlignment="1">
      <alignment horizontal="center" vertical="center"/>
    </xf>
    <xf numFmtId="4" fontId="10" fillId="3" borderId="18" xfId="1" applyNumberFormat="1" applyFont="1" applyFill="1" applyBorder="1" applyAlignment="1">
      <alignment horizontal="center" vertical="center"/>
    </xf>
    <xf numFmtId="4" fontId="10" fillId="3" borderId="16" xfId="1" applyNumberFormat="1" applyFont="1" applyFill="1" applyBorder="1" applyAlignment="1">
      <alignment horizontal="center"/>
    </xf>
    <xf numFmtId="0" fontId="15" fillId="3" borderId="8" xfId="1" applyFont="1" applyFill="1" applyBorder="1" applyAlignment="1">
      <alignment horizontal="center" vertical="center"/>
    </xf>
    <xf numFmtId="4" fontId="4" fillId="14" borderId="2" xfId="1" applyNumberFormat="1" applyFont="1" applyFill="1" applyBorder="1" applyAlignment="1" applyProtection="1">
      <alignment horizontal="right"/>
      <protection locked="0"/>
    </xf>
    <xf numFmtId="4" fontId="4" fillId="15" borderId="2" xfId="1" applyNumberFormat="1" applyFont="1" applyFill="1" applyBorder="1" applyAlignment="1" applyProtection="1">
      <alignment horizontal="right"/>
      <protection locked="0"/>
    </xf>
    <xf numFmtId="4" fontId="4" fillId="7" borderId="2" xfId="1" applyNumberFormat="1" applyFont="1" applyFill="1" applyBorder="1" applyAlignment="1" applyProtection="1">
      <alignment horizontal="right"/>
      <protection locked="0"/>
    </xf>
    <xf numFmtId="4" fontId="4" fillId="16" borderId="2" xfId="1" applyNumberFormat="1" applyFont="1" applyFill="1" applyBorder="1" applyAlignment="1" applyProtection="1">
      <alignment horizontal="right"/>
      <protection locked="0"/>
    </xf>
    <xf numFmtId="4" fontId="15" fillId="3" borderId="6" xfId="1" applyNumberFormat="1" applyFont="1" applyFill="1" applyBorder="1" applyAlignment="1">
      <alignment horizontal="center"/>
    </xf>
    <xf numFmtId="4" fontId="15" fillId="3" borderId="5" xfId="1" applyNumberFormat="1" applyFont="1" applyFill="1" applyBorder="1" applyAlignment="1">
      <alignment horizontal="center"/>
    </xf>
    <xf numFmtId="4" fontId="15" fillId="3" borderId="2" xfId="1" applyNumberFormat="1" applyFont="1" applyFill="1" applyBorder="1" applyAlignment="1">
      <alignment horizontal="center"/>
    </xf>
    <xf numFmtId="4" fontId="15" fillId="3" borderId="0" xfId="1" applyNumberFormat="1" applyFont="1" applyFill="1" applyAlignment="1">
      <alignment horizontal="center"/>
    </xf>
    <xf numFmtId="3" fontId="15" fillId="3" borderId="0" xfId="1" applyNumberFormat="1" applyFont="1" applyFill="1" applyAlignment="1">
      <alignment horizontal="center"/>
    </xf>
    <xf numFmtId="4" fontId="10" fillId="3" borderId="19" xfId="1" applyNumberFormat="1" applyFont="1" applyFill="1" applyBorder="1" applyAlignment="1">
      <alignment horizontal="center"/>
    </xf>
    <xf numFmtId="0" fontId="2" fillId="0" borderId="20" xfId="1" applyFont="1" applyBorder="1" applyAlignment="1" applyProtection="1">
      <alignment horizontal="left"/>
      <protection locked="0"/>
    </xf>
    <xf numFmtId="3" fontId="2" fillId="0" borderId="20" xfId="1" applyNumberFormat="1" applyFont="1" applyBorder="1" applyAlignment="1" applyProtection="1">
      <alignment horizontal="left"/>
      <protection locked="0"/>
    </xf>
    <xf numFmtId="0" fontId="2" fillId="0" borderId="20" xfId="1" applyFont="1" applyBorder="1" applyProtection="1">
      <protection locked="0"/>
    </xf>
    <xf numFmtId="0" fontId="3" fillId="0" borderId="20" xfId="1" applyFont="1" applyBorder="1" applyAlignment="1" applyProtection="1">
      <alignment horizontal="center"/>
      <protection locked="0"/>
    </xf>
    <xf numFmtId="0" fontId="15" fillId="2" borderId="21" xfId="2" applyFont="1" applyBorder="1" applyAlignment="1" applyProtection="1">
      <alignment horizontal="center"/>
      <protection locked="0"/>
    </xf>
    <xf numFmtId="0" fontId="16" fillId="0" borderId="22" xfId="1" applyFont="1" applyBorder="1" applyAlignment="1" applyProtection="1">
      <alignment horizontal="center"/>
      <protection locked="0"/>
    </xf>
    <xf numFmtId="0" fontId="15" fillId="0" borderId="20" xfId="1" applyFont="1" applyBorder="1" applyAlignment="1" applyProtection="1">
      <alignment horizontal="center"/>
      <protection locked="0"/>
    </xf>
    <xf numFmtId="0" fontId="10" fillId="17" borderId="23" xfId="1" applyFont="1" applyFill="1" applyBorder="1" applyAlignment="1">
      <alignment horizontal="center"/>
    </xf>
    <xf numFmtId="0" fontId="16" fillId="0" borderId="24" xfId="1" applyFont="1" applyBorder="1" applyAlignment="1" applyProtection="1">
      <alignment horizontal="center"/>
      <protection locked="0"/>
    </xf>
    <xf numFmtId="0" fontId="15" fillId="0" borderId="25" xfId="1" applyFont="1" applyBorder="1" applyAlignment="1" applyProtection="1">
      <alignment horizontal="center"/>
      <protection locked="0"/>
    </xf>
    <xf numFmtId="0" fontId="15" fillId="18" borderId="25" xfId="1" applyFont="1" applyFill="1" applyBorder="1" applyAlignment="1" applyProtection="1">
      <alignment horizontal="center"/>
      <protection locked="0"/>
    </xf>
    <xf numFmtId="0" fontId="15" fillId="19" borderId="25" xfId="1" applyFont="1" applyFill="1" applyBorder="1" applyAlignment="1" applyProtection="1">
      <alignment horizontal="center"/>
      <protection locked="0"/>
    </xf>
    <xf numFmtId="0" fontId="15" fillId="20" borderId="20" xfId="1" applyFont="1" applyFill="1" applyBorder="1" applyAlignment="1">
      <alignment horizontal="center"/>
    </xf>
    <xf numFmtId="0" fontId="10" fillId="20" borderId="26" xfId="1" applyFont="1" applyFill="1" applyBorder="1" applyAlignment="1">
      <alignment horizontal="center"/>
    </xf>
    <xf numFmtId="2" fontId="10" fillId="20" borderId="26" xfId="1" applyNumberFormat="1" applyFont="1" applyFill="1" applyBorder="1" applyAlignment="1">
      <alignment horizontal="center"/>
    </xf>
    <xf numFmtId="165" fontId="4" fillId="0" borderId="23" xfId="1" applyNumberFormat="1" applyFont="1" applyBorder="1"/>
    <xf numFmtId="165" fontId="6" fillId="0" borderId="25" xfId="1" applyNumberFormat="1" applyFont="1" applyBorder="1"/>
    <xf numFmtId="0" fontId="10" fillId="20" borderId="27" xfId="1" applyFont="1" applyFill="1" applyBorder="1" applyAlignment="1">
      <alignment horizontal="center"/>
    </xf>
    <xf numFmtId="4" fontId="4" fillId="21" borderId="20" xfId="1" applyNumberFormat="1" applyFont="1" applyFill="1" applyBorder="1" applyAlignment="1" applyProtection="1">
      <alignment horizontal="right"/>
      <protection locked="0"/>
    </xf>
    <xf numFmtId="4" fontId="4" fillId="14" borderId="23" xfId="1" applyNumberFormat="1" applyFont="1" applyFill="1" applyBorder="1" applyAlignment="1" applyProtection="1">
      <alignment horizontal="right"/>
      <protection locked="0"/>
    </xf>
    <xf numFmtId="4" fontId="4" fillId="15" borderId="23" xfId="1" applyNumberFormat="1" applyFont="1" applyFill="1" applyBorder="1" applyAlignment="1" applyProtection="1">
      <alignment horizontal="right"/>
      <protection locked="0"/>
    </xf>
    <xf numFmtId="4" fontId="4" fillId="7" borderId="23" xfId="1" applyNumberFormat="1" applyFont="1" applyFill="1" applyBorder="1" applyAlignment="1" applyProtection="1">
      <alignment horizontal="right"/>
      <protection locked="0"/>
    </xf>
    <xf numFmtId="4" fontId="4" fillId="16" borderId="23" xfId="1" applyNumberFormat="1" applyFont="1" applyFill="1" applyBorder="1" applyAlignment="1" applyProtection="1">
      <alignment horizontal="right"/>
      <protection locked="0"/>
    </xf>
    <xf numFmtId="4" fontId="4" fillId="0" borderId="23" xfId="1" applyNumberFormat="1" applyFont="1" applyBorder="1" applyAlignment="1">
      <alignment horizontal="right"/>
    </xf>
    <xf numFmtId="4" fontId="17" fillId="0" borderId="27" xfId="1" applyNumberFormat="1" applyFont="1" applyBorder="1"/>
    <xf numFmtId="4" fontId="4" fillId="0" borderId="28" xfId="1" applyNumberFormat="1" applyFont="1" applyBorder="1"/>
    <xf numFmtId="4" fontId="4" fillId="0" borderId="29" xfId="1" applyNumberFormat="1" applyFont="1" applyBorder="1" applyProtection="1">
      <protection locked="0"/>
    </xf>
    <xf numFmtId="4" fontId="4" fillId="0" borderId="29" xfId="1" quotePrefix="1" applyNumberFormat="1" applyFont="1" applyBorder="1" applyProtection="1">
      <protection locked="0"/>
    </xf>
    <xf numFmtId="165" fontId="6" fillId="0" borderId="30" xfId="1" applyNumberFormat="1" applyFont="1" applyBorder="1"/>
    <xf numFmtId="0" fontId="2" fillId="0" borderId="27" xfId="1" applyFont="1" applyBorder="1"/>
    <xf numFmtId="0" fontId="2" fillId="0" borderId="25" xfId="1" applyFont="1" applyBorder="1" applyAlignment="1" applyProtection="1">
      <alignment horizontal="left"/>
      <protection locked="0"/>
    </xf>
    <xf numFmtId="0" fontId="15" fillId="2" borderId="31" xfId="2" applyFont="1" applyBorder="1" applyAlignment="1" applyProtection="1">
      <alignment horizontal="center"/>
      <protection locked="0"/>
    </xf>
    <xf numFmtId="0" fontId="15" fillId="20" borderId="25" xfId="1" applyFont="1" applyFill="1" applyBorder="1" applyAlignment="1">
      <alignment horizontal="center"/>
    </xf>
    <xf numFmtId="4" fontId="4" fillId="14" borderId="32" xfId="1" applyNumberFormat="1" applyFont="1" applyFill="1" applyBorder="1" applyAlignment="1" applyProtection="1">
      <alignment horizontal="right"/>
      <protection locked="0"/>
    </xf>
    <xf numFmtId="4" fontId="4" fillId="15" borderId="32" xfId="1" applyNumberFormat="1" applyFont="1" applyFill="1" applyBorder="1" applyAlignment="1" applyProtection="1">
      <alignment horizontal="right"/>
      <protection locked="0"/>
    </xf>
    <xf numFmtId="4" fontId="4" fillId="7" borderId="32" xfId="1" applyNumberFormat="1" applyFont="1" applyFill="1" applyBorder="1" applyAlignment="1" applyProtection="1">
      <alignment horizontal="right"/>
      <protection locked="0"/>
    </xf>
    <xf numFmtId="4" fontId="4" fillId="16" borderId="32" xfId="1" applyNumberFormat="1" applyFont="1" applyFill="1" applyBorder="1" applyAlignment="1" applyProtection="1">
      <alignment horizontal="right"/>
      <protection locked="0"/>
    </xf>
    <xf numFmtId="4" fontId="17" fillId="0" borderId="33" xfId="1" applyNumberFormat="1" applyFont="1" applyBorder="1"/>
    <xf numFmtId="0" fontId="2" fillId="0" borderId="33" xfId="1" applyFont="1" applyBorder="1"/>
    <xf numFmtId="0" fontId="2" fillId="0" borderId="25" xfId="1" applyFont="1" applyBorder="1" applyProtection="1">
      <protection locked="0"/>
    </xf>
    <xf numFmtId="49" fontId="2" fillId="0" borderId="25" xfId="1" applyNumberFormat="1" applyFont="1" applyBorder="1" applyAlignment="1" applyProtection="1">
      <alignment horizontal="left"/>
      <protection locked="0"/>
    </xf>
    <xf numFmtId="0" fontId="18" fillId="0" borderId="0" xfId="1" applyFont="1"/>
    <xf numFmtId="0" fontId="15" fillId="2" borderId="34" xfId="2" applyFont="1" applyBorder="1" applyAlignment="1" applyProtection="1">
      <alignment horizontal="center"/>
      <protection locked="0"/>
    </xf>
    <xf numFmtId="0" fontId="16" fillId="0" borderId="35" xfId="1" applyFont="1" applyBorder="1" applyAlignment="1" applyProtection="1">
      <alignment horizontal="center"/>
      <protection locked="0"/>
    </xf>
    <xf numFmtId="0" fontId="15" fillId="0" borderId="36" xfId="1" applyFont="1" applyBorder="1" applyAlignment="1" applyProtection="1">
      <alignment horizontal="center"/>
      <protection locked="0"/>
    </xf>
    <xf numFmtId="0" fontId="15" fillId="18" borderId="36" xfId="1" applyFont="1" applyFill="1" applyBorder="1" applyAlignment="1" applyProtection="1">
      <alignment horizontal="center"/>
      <protection locked="0"/>
    </xf>
    <xf numFmtId="0" fontId="15" fillId="19" borderId="36" xfId="1" applyFont="1" applyFill="1" applyBorder="1" applyAlignment="1" applyProtection="1">
      <alignment horizontal="center"/>
      <protection locked="0"/>
    </xf>
    <xf numFmtId="0" fontId="15" fillId="20" borderId="36" xfId="1" applyFont="1" applyFill="1" applyBorder="1" applyAlignment="1">
      <alignment horizontal="center"/>
    </xf>
    <xf numFmtId="4" fontId="4" fillId="14" borderId="37" xfId="1" applyNumberFormat="1" applyFont="1" applyFill="1" applyBorder="1" applyAlignment="1" applyProtection="1">
      <alignment horizontal="right"/>
      <protection locked="0"/>
    </xf>
    <xf numFmtId="4" fontId="4" fillId="15" borderId="37" xfId="1" applyNumberFormat="1" applyFont="1" applyFill="1" applyBorder="1" applyAlignment="1" applyProtection="1">
      <alignment horizontal="right"/>
      <protection locked="0"/>
    </xf>
    <xf numFmtId="4" fontId="4" fillId="7" borderId="37" xfId="1" applyNumberFormat="1" applyFont="1" applyFill="1" applyBorder="1" applyAlignment="1" applyProtection="1">
      <alignment horizontal="right"/>
      <protection locked="0"/>
    </xf>
    <xf numFmtId="4" fontId="4" fillId="16" borderId="37" xfId="1" applyNumberFormat="1" applyFont="1" applyFill="1" applyBorder="1" applyAlignment="1" applyProtection="1">
      <alignment horizontal="right"/>
      <protection locked="0"/>
    </xf>
    <xf numFmtId="4" fontId="17" fillId="0" borderId="0" xfId="1" applyNumberFormat="1" applyFont="1"/>
    <xf numFmtId="0" fontId="15" fillId="22" borderId="38" xfId="1" applyFont="1" applyFill="1" applyBorder="1" applyAlignment="1">
      <alignment horizontal="center" vertical="center"/>
    </xf>
    <xf numFmtId="0" fontId="16" fillId="22" borderId="38" xfId="1" applyFont="1" applyFill="1" applyBorder="1" applyAlignment="1">
      <alignment horizontal="center" vertical="center"/>
    </xf>
    <xf numFmtId="0" fontId="15" fillId="22" borderId="0" xfId="1" applyFont="1" applyFill="1" applyAlignment="1">
      <alignment horizontal="center" vertical="center"/>
    </xf>
    <xf numFmtId="43" fontId="19" fillId="22" borderId="38" xfId="3" applyFont="1" applyFill="1" applyBorder="1" applyAlignment="1" applyProtection="1">
      <alignment vertical="center"/>
    </xf>
    <xf numFmtId="43" fontId="19" fillId="22" borderId="37" xfId="3" applyFont="1" applyFill="1" applyBorder="1" applyAlignment="1" applyProtection="1">
      <alignment vertical="center"/>
    </xf>
    <xf numFmtId="43" fontId="19" fillId="22" borderId="0" xfId="3" applyFont="1" applyFill="1" applyBorder="1" applyAlignment="1" applyProtection="1">
      <alignment vertical="center"/>
    </xf>
    <xf numFmtId="165" fontId="6" fillId="22" borderId="39" xfId="1" applyNumberFormat="1" applyFont="1" applyFill="1" applyBorder="1" applyAlignment="1">
      <alignment horizontal="right" vertical="center"/>
    </xf>
    <xf numFmtId="165" fontId="4" fillId="22" borderId="6" xfId="1" applyNumberFormat="1" applyFont="1" applyFill="1" applyBorder="1" applyAlignment="1">
      <alignment horizontal="right"/>
    </xf>
    <xf numFmtId="165" fontId="6" fillId="22" borderId="40" xfId="1" applyNumberFormat="1" applyFont="1" applyFill="1" applyBorder="1" applyAlignment="1">
      <alignment horizontal="left" vertical="center"/>
    </xf>
    <xf numFmtId="165" fontId="6" fillId="22" borderId="41" xfId="1" applyNumberFormat="1" applyFont="1" applyFill="1" applyBorder="1" applyAlignment="1">
      <alignment vertical="center"/>
    </xf>
    <xf numFmtId="165" fontId="6" fillId="22" borderId="13" xfId="1" applyNumberFormat="1" applyFont="1" applyFill="1" applyBorder="1" applyAlignment="1">
      <alignment vertical="center"/>
    </xf>
    <xf numFmtId="0" fontId="15" fillId="3" borderId="42" xfId="1" applyFont="1" applyFill="1" applyBorder="1" applyAlignment="1">
      <alignment horizontal="center"/>
    </xf>
    <xf numFmtId="0" fontId="15" fillId="3" borderId="0" xfId="1" applyFont="1" applyFill="1" applyAlignment="1">
      <alignment horizontal="center"/>
    </xf>
    <xf numFmtId="0" fontId="15" fillId="0" borderId="0" xfId="1" applyFont="1"/>
    <xf numFmtId="4" fontId="15" fillId="0" borderId="0" xfId="1" applyNumberFormat="1" applyFont="1"/>
    <xf numFmtId="4" fontId="15" fillId="22" borderId="2" xfId="1" applyNumberFormat="1" applyFont="1" applyFill="1" applyBorder="1" applyAlignment="1">
      <alignment horizontal="center"/>
    </xf>
    <xf numFmtId="4" fontId="15" fillId="22" borderId="6" xfId="1" applyNumberFormat="1" applyFont="1" applyFill="1" applyBorder="1" applyAlignment="1">
      <alignment horizontal="right"/>
    </xf>
    <xf numFmtId="0" fontId="10" fillId="0" borderId="4" xfId="1" applyFont="1" applyBorder="1"/>
    <xf numFmtId="0" fontId="10" fillId="0" borderId="6" xfId="1" applyFont="1" applyBorder="1" applyAlignment="1">
      <alignment horizontal="right"/>
    </xf>
    <xf numFmtId="4" fontId="10" fillId="0" borderId="0" xfId="1" applyNumberFormat="1" applyFont="1" applyAlignment="1">
      <alignment horizontal="right"/>
    </xf>
    <xf numFmtId="165" fontId="20" fillId="0" borderId="13" xfId="1" applyNumberFormat="1" applyFont="1" applyBorder="1"/>
    <xf numFmtId="0" fontId="2" fillId="22" borderId="0" xfId="1" applyFont="1" applyFill="1" applyAlignment="1">
      <alignment horizontal="left"/>
    </xf>
    <xf numFmtId="166" fontId="4" fillId="22" borderId="2" xfId="1" applyNumberFormat="1" applyFont="1" applyFill="1" applyBorder="1" applyAlignment="1">
      <alignment horizontal="center"/>
    </xf>
    <xf numFmtId="0" fontId="15" fillId="22" borderId="0" xfId="1" applyFont="1" applyFill="1" applyAlignment="1">
      <alignment horizontal="center"/>
    </xf>
    <xf numFmtId="4" fontId="10" fillId="0" borderId="0" xfId="1" applyNumberFormat="1" applyFont="1"/>
    <xf numFmtId="0" fontId="21" fillId="0" borderId="0" xfId="1" applyFont="1"/>
    <xf numFmtId="4" fontId="10" fillId="0" borderId="0" xfId="1" applyNumberFormat="1" applyFont="1" applyAlignment="1">
      <alignment horizontal="center"/>
    </xf>
    <xf numFmtId="0" fontId="10" fillId="0" borderId="38" xfId="1" applyFont="1" applyBorder="1" applyAlignment="1">
      <alignment horizontal="centerContinuous"/>
    </xf>
    <xf numFmtId="0" fontId="22" fillId="0" borderId="0" xfId="1" applyFont="1" applyAlignment="1">
      <alignment horizontal="center"/>
    </xf>
    <xf numFmtId="0" fontId="15" fillId="0" borderId="0" xfId="1" applyFont="1" applyAlignment="1">
      <alignment horizontal="center"/>
    </xf>
    <xf numFmtId="0" fontId="3" fillId="11" borderId="4" xfId="1" applyFont="1" applyFill="1" applyBorder="1" applyAlignment="1">
      <alignment horizontal="center" vertical="center"/>
    </xf>
    <xf numFmtId="0" fontId="3" fillId="10" borderId="4" xfId="1" applyFont="1" applyFill="1" applyBorder="1" applyAlignment="1">
      <alignment horizontal="center" vertical="center"/>
    </xf>
    <xf numFmtId="0" fontId="14" fillId="9" borderId="4" xfId="1" applyFont="1" applyFill="1" applyBorder="1" applyAlignment="1">
      <alignment horizontal="center" vertical="center"/>
    </xf>
    <xf numFmtId="4" fontId="6" fillId="3" borderId="4" xfId="1" applyNumberFormat="1" applyFont="1" applyFill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4" fontId="6" fillId="3" borderId="43" xfId="1" applyNumberFormat="1" applyFont="1" applyFill="1" applyBorder="1" applyAlignment="1">
      <alignment horizontal="center" vertical="center"/>
    </xf>
    <xf numFmtId="2" fontId="13" fillId="7" borderId="44" xfId="1" applyNumberFormat="1" applyFont="1" applyFill="1" applyBorder="1" applyAlignment="1">
      <alignment horizontal="center" vertical="center"/>
    </xf>
    <xf numFmtId="0" fontId="3" fillId="13" borderId="4" xfId="1" applyFont="1" applyFill="1" applyBorder="1" applyAlignment="1">
      <alignment horizontal="center" vertical="center"/>
    </xf>
    <xf numFmtId="0" fontId="3" fillId="12" borderId="4" xfId="1" applyFont="1" applyFill="1" applyBorder="1" applyAlignment="1">
      <alignment horizontal="center" vertical="center"/>
    </xf>
    <xf numFmtId="4" fontId="23" fillId="0" borderId="29" xfId="1" quotePrefix="1" applyNumberFormat="1" applyFont="1" applyBorder="1" applyProtection="1">
      <protection locked="0"/>
    </xf>
    <xf numFmtId="4" fontId="15" fillId="0" borderId="29" xfId="1" quotePrefix="1" applyNumberFormat="1" applyFont="1" applyBorder="1" applyProtection="1">
      <protection locked="0"/>
    </xf>
  </cellXfs>
  <cellStyles count="4">
    <cellStyle name="Milliers 2" xfId="3" xr:uid="{6A0F42C4-6B6E-4F93-93C0-651B7AEC6C59}"/>
    <cellStyle name="Normal" xfId="0" builtinId="0"/>
    <cellStyle name="Normal 2" xfId="1" xr:uid="{69DBAA56-0B47-4189-9A5A-01310C85EACE}"/>
    <cellStyle name="Note 2" xfId="2" xr:uid="{2F9DF47A-B756-4E76-A439-563FA6E97B13}"/>
  </cellStyles>
  <dxfs count="27"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ill>
        <patternFill>
          <bgColor rgb="FF00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236817</xdr:colOff>
      <xdr:row>1</xdr:row>
      <xdr:rowOff>26414</xdr:rowOff>
    </xdr:from>
    <xdr:to>
      <xdr:col>12</xdr:col>
      <xdr:colOff>156134</xdr:colOff>
      <xdr:row>2</xdr:row>
      <xdr:rowOff>50401</xdr:rowOff>
    </xdr:to>
    <xdr:sp macro="[0]!Supprimer_Cellules_Fusionnées" textlink="">
      <xdr:nvSpPr>
        <xdr:cNvPr id="2" name="Organigramme : Procédé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152217" y="26414"/>
          <a:ext cx="567017" cy="243062"/>
        </a:xfrm>
        <a:prstGeom prst="flowChartProcess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RESET</a:t>
          </a:r>
        </a:p>
        <a:p>
          <a:pPr algn="ctr"/>
          <a:endParaRPr lang="fr-FR" sz="1100"/>
        </a:p>
      </xdr:txBody>
    </xdr:sp>
    <xdr:clientData/>
  </xdr:twoCellAnchor>
  <xdr:twoCellAnchor editAs="absolute">
    <xdr:from>
      <xdr:col>7</xdr:col>
      <xdr:colOff>227613</xdr:colOff>
      <xdr:row>1</xdr:row>
      <xdr:rowOff>29041</xdr:rowOff>
    </xdr:from>
    <xdr:to>
      <xdr:col>10</xdr:col>
      <xdr:colOff>158563</xdr:colOff>
      <xdr:row>3</xdr:row>
      <xdr:rowOff>124918</xdr:rowOff>
    </xdr:to>
    <xdr:sp macro="[0]!AjouterQuantitesEtColonnes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019063" y="29041"/>
          <a:ext cx="1054900" cy="476877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</a:t>
          </a:r>
          <a:r>
            <a:rPr lang="fr-FR" sz="1100" baseline="0"/>
            <a:t> quantité et colonne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72B16-3837-47C6-9192-161AB600C2CD}">
  <sheetPr codeName="Feuil21"/>
  <dimension ref="A1:BW54"/>
  <sheetViews>
    <sheetView tabSelected="1" topLeftCell="AV2" zoomScale="73" zoomScaleNormal="73" zoomScaleSheetLayoutView="87" workbookViewId="0">
      <selection activeCell="BN17" sqref="BN17"/>
    </sheetView>
  </sheetViews>
  <sheetFormatPr baseColWidth="10" defaultColWidth="11.42578125" defaultRowHeight="12.75" x14ac:dyDescent="0.2"/>
  <cols>
    <col min="1" max="1" width="6.5703125" style="1" bestFit="1" customWidth="1"/>
    <col min="2" max="2" width="44.140625" style="1" bestFit="1" customWidth="1"/>
    <col min="3" max="3" width="21" style="1" bestFit="1" customWidth="1"/>
    <col min="4" max="4" width="5.5703125" style="1" customWidth="1"/>
    <col min="5" max="5" width="11.42578125" style="1"/>
    <col min="6" max="6" width="13" style="2" customWidth="1"/>
    <col min="7" max="7" width="15.140625" style="2" customWidth="1"/>
    <col min="8" max="8" width="6.5703125" style="3" customWidth="1"/>
    <col min="9" max="9" width="5.42578125" style="4" customWidth="1"/>
    <col min="10" max="10" width="4.85546875" style="5" customWidth="1"/>
    <col min="11" max="12" width="4.85546875" style="4" customWidth="1"/>
    <col min="13" max="13" width="4.85546875" style="5" customWidth="1"/>
    <col min="14" max="15" width="4.85546875" style="4" customWidth="1"/>
    <col min="16" max="16" width="4.85546875" style="5" customWidth="1"/>
    <col min="17" max="18" width="4.85546875" style="4" customWidth="1"/>
    <col min="19" max="19" width="4.85546875" style="5" customWidth="1"/>
    <col min="20" max="21" width="4.85546875" style="4" customWidth="1"/>
    <col min="22" max="22" width="4.85546875" style="5" customWidth="1"/>
    <col min="23" max="24" width="4.85546875" style="4" customWidth="1"/>
    <col min="25" max="25" width="4.85546875" style="5" customWidth="1"/>
    <col min="26" max="26" width="5.140625" style="4" customWidth="1"/>
    <col min="27" max="27" width="5.5703125" style="4" customWidth="1"/>
    <col min="28" max="28" width="3.5703125" style="5" customWidth="1"/>
    <col min="29" max="30" width="4.85546875" style="4" customWidth="1"/>
    <col min="31" max="31" width="4.85546875" style="5" customWidth="1"/>
    <col min="32" max="33" width="4.85546875" style="4" customWidth="1"/>
    <col min="34" max="34" width="4.85546875" style="5" customWidth="1"/>
    <col min="35" max="36" width="4.85546875" style="4" customWidth="1"/>
    <col min="37" max="37" width="4.85546875" style="5" customWidth="1"/>
    <col min="38" max="55" width="4.85546875" style="4" customWidth="1"/>
    <col min="56" max="56" width="11.140625" style="6" customWidth="1"/>
    <col min="57" max="57" width="23" style="6" customWidth="1"/>
    <col min="58" max="59" width="12.7109375" style="6" customWidth="1"/>
    <col min="60" max="60" width="19" style="6" customWidth="1"/>
    <col min="61" max="62" width="12.7109375" style="6" customWidth="1"/>
    <col min="63" max="67" width="11.42578125" style="2"/>
    <col min="68" max="68" width="10.140625" style="8" bestFit="1" customWidth="1"/>
    <col min="69" max="69" width="8.85546875" style="6" bestFit="1" customWidth="1"/>
    <col min="70" max="70" width="8" style="6" bestFit="1" customWidth="1"/>
    <col min="71" max="71" width="4.28515625" style="6" bestFit="1" customWidth="1"/>
    <col min="72" max="72" width="50.140625" style="6" customWidth="1"/>
    <col min="73" max="16384" width="11.42578125" style="2"/>
  </cols>
  <sheetData>
    <row r="1" spans="1:75" hidden="1" x14ac:dyDescent="0.2">
      <c r="A1" s="1">
        <v>4</v>
      </c>
      <c r="BF1" s="7"/>
      <c r="BQ1" s="9"/>
    </row>
    <row r="2" spans="1:75" ht="17.45" customHeight="1" x14ac:dyDescent="0.2">
      <c r="A2" s="10">
        <f>A40-3</f>
        <v>-3</v>
      </c>
      <c r="B2" s="11" t="s">
        <v>0</v>
      </c>
      <c r="C2" s="11"/>
      <c r="D2" s="12">
        <v>0.15</v>
      </c>
      <c r="E2" s="13"/>
      <c r="F2" s="14"/>
      <c r="G2" s="14"/>
      <c r="AO2" s="15"/>
      <c r="AR2" s="2"/>
      <c r="AU2" s="2"/>
      <c r="AX2" s="2"/>
      <c r="BA2" s="2"/>
      <c r="BC2" s="2"/>
      <c r="BF2" s="16" t="s">
        <v>1</v>
      </c>
      <c r="BG2" s="16">
        <v>1</v>
      </c>
      <c r="BH2" s="17"/>
      <c r="BI2" s="17"/>
      <c r="BJ2" s="5"/>
      <c r="BP2" s="18"/>
      <c r="BQ2" s="18"/>
      <c r="BR2" s="18"/>
      <c r="BS2" s="18"/>
      <c r="BT2" s="18"/>
    </row>
    <row r="3" spans="1:75" ht="12.75" customHeight="1" x14ac:dyDescent="0.2">
      <c r="A3" s="11"/>
      <c r="B3" s="11" t="s">
        <v>2</v>
      </c>
      <c r="C3" s="11"/>
      <c r="D3" s="12">
        <v>0.1</v>
      </c>
      <c r="E3" s="13"/>
      <c r="F3" s="14"/>
      <c r="G3" s="14"/>
      <c r="AO3" s="15"/>
      <c r="AR3" s="2"/>
      <c r="AU3" s="2"/>
      <c r="AX3" s="2"/>
      <c r="BA3" s="2"/>
      <c r="BC3" s="2"/>
      <c r="BF3" s="17"/>
      <c r="BG3" s="17"/>
      <c r="BI3" s="17"/>
      <c r="BJ3" s="17"/>
    </row>
    <row r="4" spans="1:75" ht="17.100000000000001" customHeight="1" x14ac:dyDescent="0.2">
      <c r="A4" s="19"/>
      <c r="B4" s="19"/>
      <c r="C4" s="20">
        <v>0</v>
      </c>
      <c r="D4" s="21">
        <v>1</v>
      </c>
      <c r="E4" s="22">
        <v>4</v>
      </c>
      <c r="F4" s="22"/>
      <c r="G4" s="22"/>
      <c r="AO4" s="15"/>
      <c r="AR4" s="2"/>
      <c r="AU4" s="2"/>
      <c r="AX4" s="2"/>
      <c r="BA4" s="2"/>
      <c r="BC4" s="2"/>
      <c r="BF4" s="17"/>
      <c r="BG4" s="17"/>
      <c r="BI4" s="17"/>
      <c r="BJ4" s="17"/>
      <c r="BP4" s="23" t="s">
        <v>3</v>
      </c>
      <c r="BQ4" s="24"/>
      <c r="BR4" s="25">
        <v>0</v>
      </c>
      <c r="BS4" s="26"/>
      <c r="BT4" s="26"/>
    </row>
    <row r="5" spans="1:75" ht="17.100000000000001" customHeight="1" x14ac:dyDescent="0.2">
      <c r="A5" s="22"/>
      <c r="B5" s="1" t="s">
        <v>4</v>
      </c>
      <c r="C5" s="27"/>
      <c r="D5" s="22"/>
      <c r="E5" s="22"/>
      <c r="F5" s="22"/>
      <c r="G5" s="22"/>
      <c r="I5" s="4">
        <f>SUM(I9:I39)</f>
        <v>0</v>
      </c>
      <c r="J5" s="4"/>
      <c r="L5" s="4">
        <f t="shared" ref="L5:BB5" si="0">SUM(L9:L39)</f>
        <v>0</v>
      </c>
      <c r="M5" s="4"/>
      <c r="O5" s="4">
        <f t="shared" si="0"/>
        <v>0</v>
      </c>
      <c r="P5" s="4"/>
      <c r="R5" s="4">
        <f t="shared" si="0"/>
        <v>0</v>
      </c>
      <c r="S5" s="4"/>
      <c r="U5" s="4">
        <f t="shared" si="0"/>
        <v>0</v>
      </c>
      <c r="V5" s="4"/>
      <c r="X5" s="4">
        <f t="shared" si="0"/>
        <v>0</v>
      </c>
      <c r="Y5" s="4"/>
      <c r="AA5" s="4">
        <f t="shared" si="0"/>
        <v>0</v>
      </c>
      <c r="AB5" s="4"/>
      <c r="AD5" s="4">
        <f t="shared" si="0"/>
        <v>12</v>
      </c>
      <c r="AE5" s="4"/>
      <c r="AG5" s="4">
        <f t="shared" si="0"/>
        <v>0</v>
      </c>
      <c r="AH5" s="4"/>
      <c r="AJ5" s="4">
        <f t="shared" si="0"/>
        <v>8</v>
      </c>
      <c r="AK5" s="4"/>
      <c r="AM5" s="4">
        <f t="shared" si="0"/>
        <v>9.75</v>
      </c>
      <c r="AP5" s="4">
        <f t="shared" si="0"/>
        <v>6.4</v>
      </c>
      <c r="AS5" s="4">
        <f t="shared" si="0"/>
        <v>0</v>
      </c>
      <c r="AV5" s="4">
        <f t="shared" si="0"/>
        <v>0</v>
      </c>
      <c r="AY5" s="4">
        <f t="shared" si="0"/>
        <v>0</v>
      </c>
      <c r="BB5" s="4">
        <f t="shared" si="0"/>
        <v>4.3499999999999996</v>
      </c>
      <c r="BC5" s="2"/>
      <c r="BF5" s="17"/>
      <c r="BG5" s="17"/>
      <c r="BI5" s="17"/>
      <c r="BJ5" s="17"/>
      <c r="BP5" s="28"/>
      <c r="BQ5" s="29"/>
      <c r="BR5" s="30">
        <v>1.2</v>
      </c>
      <c r="BS5" s="26"/>
      <c r="BT5" s="26"/>
    </row>
    <row r="6" spans="1:75" ht="13.5" customHeight="1" thickBot="1" x14ac:dyDescent="0.25">
      <c r="A6" s="31"/>
      <c r="B6" s="32"/>
      <c r="C6" s="31"/>
      <c r="D6" s="31"/>
      <c r="E6" s="31"/>
      <c r="F6" s="31"/>
      <c r="G6" s="31"/>
      <c r="H6" s="33"/>
      <c r="I6" s="34">
        <v>65</v>
      </c>
      <c r="J6" s="35">
        <v>65</v>
      </c>
      <c r="K6" s="34">
        <v>65</v>
      </c>
      <c r="L6" s="34">
        <v>65</v>
      </c>
      <c r="M6" s="35">
        <v>65</v>
      </c>
      <c r="N6" s="34">
        <v>65</v>
      </c>
      <c r="O6" s="34">
        <v>65</v>
      </c>
      <c r="P6" s="35">
        <v>70</v>
      </c>
      <c r="Q6" s="34">
        <v>70</v>
      </c>
      <c r="R6" s="34">
        <v>70</v>
      </c>
      <c r="S6" s="35">
        <v>105</v>
      </c>
      <c r="T6" s="34">
        <v>105</v>
      </c>
      <c r="U6" s="34">
        <v>105</v>
      </c>
      <c r="V6" s="35">
        <v>105</v>
      </c>
      <c r="W6" s="34">
        <v>105</v>
      </c>
      <c r="X6" s="34">
        <v>105</v>
      </c>
      <c r="Y6" s="35">
        <v>70</v>
      </c>
      <c r="Z6" s="34">
        <v>70</v>
      </c>
      <c r="AA6" s="34">
        <v>70</v>
      </c>
      <c r="AB6" s="35">
        <v>75</v>
      </c>
      <c r="AC6" s="34">
        <v>75</v>
      </c>
      <c r="AD6" s="34">
        <v>75</v>
      </c>
      <c r="AE6" s="35">
        <v>105</v>
      </c>
      <c r="AF6" s="34">
        <v>105</v>
      </c>
      <c r="AG6" s="34">
        <v>105</v>
      </c>
      <c r="AH6" s="35">
        <v>70</v>
      </c>
      <c r="AI6" s="34">
        <v>70</v>
      </c>
      <c r="AJ6" s="34">
        <v>70</v>
      </c>
      <c r="AK6" s="35">
        <v>60</v>
      </c>
      <c r="AL6" s="34">
        <v>60</v>
      </c>
      <c r="AM6" s="34">
        <v>60</v>
      </c>
      <c r="AN6" s="34">
        <v>65</v>
      </c>
      <c r="AO6" s="36">
        <v>65</v>
      </c>
      <c r="AP6" s="34">
        <v>65</v>
      </c>
      <c r="AQ6" s="34">
        <v>65</v>
      </c>
      <c r="AR6" s="37">
        <v>65</v>
      </c>
      <c r="AS6" s="34">
        <v>65</v>
      </c>
      <c r="AT6" s="34">
        <v>60</v>
      </c>
      <c r="AU6" s="37">
        <v>60</v>
      </c>
      <c r="AV6" s="34">
        <v>60</v>
      </c>
      <c r="AW6" s="34">
        <v>70</v>
      </c>
      <c r="AX6" s="37">
        <v>70</v>
      </c>
      <c r="AY6" s="34">
        <v>70</v>
      </c>
      <c r="AZ6" s="34">
        <v>70</v>
      </c>
      <c r="BA6" s="37">
        <v>70</v>
      </c>
      <c r="BB6" s="34">
        <v>70</v>
      </c>
      <c r="BC6" s="37"/>
      <c r="BD6" s="38"/>
      <c r="BE6" s="38"/>
      <c r="BF6" s="39"/>
      <c r="BG6" s="40"/>
      <c r="BH6" s="38"/>
      <c r="BJ6" s="2"/>
      <c r="BP6" s="41"/>
      <c r="BQ6" s="42"/>
      <c r="BR6" s="43">
        <v>1</v>
      </c>
      <c r="BS6" s="42"/>
      <c r="BT6" s="42"/>
    </row>
    <row r="7" spans="1:75" ht="18.75" customHeight="1" x14ac:dyDescent="0.2">
      <c r="A7" s="44"/>
      <c r="B7" s="44"/>
      <c r="C7" s="45"/>
      <c r="D7" s="44"/>
      <c r="E7" s="44"/>
      <c r="F7" s="44"/>
      <c r="G7" s="44"/>
      <c r="H7" s="46"/>
      <c r="I7" s="47" t="s">
        <v>5</v>
      </c>
      <c r="J7" s="48" t="s">
        <v>6</v>
      </c>
      <c r="K7" s="49" t="s">
        <v>7</v>
      </c>
      <c r="L7" s="49" t="s">
        <v>5</v>
      </c>
      <c r="M7" s="48" t="s">
        <v>6</v>
      </c>
      <c r="N7" s="49" t="s">
        <v>7</v>
      </c>
      <c r="O7" s="49" t="s">
        <v>5</v>
      </c>
      <c r="P7" s="48" t="s">
        <v>6</v>
      </c>
      <c r="Q7" s="49" t="s">
        <v>7</v>
      </c>
      <c r="R7" s="49" t="s">
        <v>5</v>
      </c>
      <c r="S7" s="48" t="s">
        <v>6</v>
      </c>
      <c r="T7" s="49" t="s">
        <v>7</v>
      </c>
      <c r="U7" s="49" t="s">
        <v>5</v>
      </c>
      <c r="V7" s="48" t="s">
        <v>6</v>
      </c>
      <c r="W7" s="49" t="s">
        <v>7</v>
      </c>
      <c r="X7" s="49" t="s">
        <v>5</v>
      </c>
      <c r="Y7" s="48" t="s">
        <v>6</v>
      </c>
      <c r="Z7" s="49" t="s">
        <v>7</v>
      </c>
      <c r="AA7" s="49" t="s">
        <v>5</v>
      </c>
      <c r="AB7" s="48" t="s">
        <v>6</v>
      </c>
      <c r="AC7" s="49" t="s">
        <v>7</v>
      </c>
      <c r="AD7" s="49" t="s">
        <v>5</v>
      </c>
      <c r="AE7" s="48" t="s">
        <v>6</v>
      </c>
      <c r="AF7" s="49" t="s">
        <v>7</v>
      </c>
      <c r="AG7" s="49" t="s">
        <v>5</v>
      </c>
      <c r="AH7" s="48" t="s">
        <v>6</v>
      </c>
      <c r="AI7" s="49" t="s">
        <v>7</v>
      </c>
      <c r="AJ7" s="49" t="s">
        <v>5</v>
      </c>
      <c r="AK7" s="48" t="s">
        <v>6</v>
      </c>
      <c r="AL7" s="49" t="s">
        <v>7</v>
      </c>
      <c r="AM7" s="49" t="s">
        <v>5</v>
      </c>
      <c r="AN7" s="48" t="s">
        <v>6</v>
      </c>
      <c r="AO7" s="49" t="s">
        <v>7</v>
      </c>
      <c r="AP7" s="49" t="s">
        <v>5</v>
      </c>
      <c r="AQ7" s="48" t="s">
        <v>6</v>
      </c>
      <c r="AR7" s="49" t="s">
        <v>7</v>
      </c>
      <c r="AS7" s="49" t="s">
        <v>5</v>
      </c>
      <c r="AT7" s="48" t="s">
        <v>6</v>
      </c>
      <c r="AU7" s="49" t="s">
        <v>7</v>
      </c>
      <c r="AV7" s="49" t="s">
        <v>5</v>
      </c>
      <c r="AW7" s="48" t="s">
        <v>6</v>
      </c>
      <c r="AX7" s="49" t="s">
        <v>7</v>
      </c>
      <c r="AY7" s="49" t="s">
        <v>5</v>
      </c>
      <c r="AZ7" s="48" t="s">
        <v>6</v>
      </c>
      <c r="BA7" s="49" t="s">
        <v>7</v>
      </c>
      <c r="BB7" s="49" t="s">
        <v>5</v>
      </c>
      <c r="BC7" s="49" t="s">
        <v>8</v>
      </c>
      <c r="BD7" s="50" t="s">
        <v>8</v>
      </c>
      <c r="BE7" s="163" t="s">
        <v>9</v>
      </c>
      <c r="BF7" s="51" t="s">
        <v>10</v>
      </c>
      <c r="BG7" s="52" t="s">
        <v>11</v>
      </c>
      <c r="BH7" s="162" t="s">
        <v>12</v>
      </c>
      <c r="BI7" s="161" t="s">
        <v>13</v>
      </c>
      <c r="BJ7" s="160" t="s">
        <v>14</v>
      </c>
      <c r="BK7" s="159" t="s">
        <v>15</v>
      </c>
      <c r="BL7" s="167" t="s">
        <v>16</v>
      </c>
      <c r="BM7" s="167" t="s">
        <v>17</v>
      </c>
      <c r="BN7" s="167" t="s">
        <v>18</v>
      </c>
      <c r="BO7" s="166" t="s">
        <v>19</v>
      </c>
      <c r="BP7" s="23" t="s">
        <v>20</v>
      </c>
      <c r="BQ7" s="24"/>
      <c r="BR7" s="54"/>
      <c r="BS7" s="55"/>
      <c r="BT7" s="165" t="s">
        <v>21</v>
      </c>
      <c r="BU7" s="164" t="s">
        <v>10</v>
      </c>
      <c r="BV7" s="56" t="s">
        <v>10</v>
      </c>
      <c r="BW7" s="57"/>
    </row>
    <row r="8" spans="1:75" ht="18.75" customHeight="1" thickBot="1" x14ac:dyDescent="0.25">
      <c r="A8" s="44" t="s">
        <v>22</v>
      </c>
      <c r="B8" s="44" t="s">
        <v>23</v>
      </c>
      <c r="C8" s="45" t="s">
        <v>24</v>
      </c>
      <c r="D8" s="44" t="s">
        <v>25</v>
      </c>
      <c r="E8" s="44" t="s">
        <v>26</v>
      </c>
      <c r="F8" s="44" t="s">
        <v>27</v>
      </c>
      <c r="G8" s="44" t="s">
        <v>28</v>
      </c>
      <c r="H8" s="46" t="s">
        <v>29</v>
      </c>
      <c r="I8" s="58" t="s">
        <v>30</v>
      </c>
      <c r="J8" s="59" t="s">
        <v>31</v>
      </c>
      <c r="K8" s="60" t="s">
        <v>31</v>
      </c>
      <c r="L8" s="60" t="s">
        <v>31</v>
      </c>
      <c r="M8" s="59" t="s">
        <v>32</v>
      </c>
      <c r="N8" s="60" t="s">
        <v>32</v>
      </c>
      <c r="O8" s="60" t="s">
        <v>32</v>
      </c>
      <c r="P8" s="59" t="s">
        <v>33</v>
      </c>
      <c r="Q8" s="60" t="s">
        <v>33</v>
      </c>
      <c r="R8" s="60" t="s">
        <v>33</v>
      </c>
      <c r="S8" s="59" t="s">
        <v>34</v>
      </c>
      <c r="T8" s="60" t="s">
        <v>34</v>
      </c>
      <c r="U8" s="60" t="s">
        <v>34</v>
      </c>
      <c r="V8" s="59" t="s">
        <v>35</v>
      </c>
      <c r="W8" s="60" t="s">
        <v>35</v>
      </c>
      <c r="X8" s="60" t="s">
        <v>35</v>
      </c>
      <c r="Y8" s="59" t="s">
        <v>36</v>
      </c>
      <c r="Z8" s="60" t="s">
        <v>36</v>
      </c>
      <c r="AA8" s="60" t="s">
        <v>36</v>
      </c>
      <c r="AB8" s="59" t="s">
        <v>37</v>
      </c>
      <c r="AC8" s="60" t="s">
        <v>37</v>
      </c>
      <c r="AD8" s="60" t="s">
        <v>37</v>
      </c>
      <c r="AE8" s="59" t="s">
        <v>38</v>
      </c>
      <c r="AF8" s="60" t="s">
        <v>38</v>
      </c>
      <c r="AG8" s="60" t="s">
        <v>38</v>
      </c>
      <c r="AH8" s="59" t="s">
        <v>39</v>
      </c>
      <c r="AI8" s="60" t="s">
        <v>39</v>
      </c>
      <c r="AJ8" s="60" t="s">
        <v>39</v>
      </c>
      <c r="AK8" s="59" t="s">
        <v>40</v>
      </c>
      <c r="AL8" s="60" t="s">
        <v>40</v>
      </c>
      <c r="AM8" s="60" t="s">
        <v>40</v>
      </c>
      <c r="AN8" s="59" t="s">
        <v>41</v>
      </c>
      <c r="AO8" s="60" t="s">
        <v>41</v>
      </c>
      <c r="AP8" s="60" t="s">
        <v>41</v>
      </c>
      <c r="AQ8" s="59" t="s">
        <v>42</v>
      </c>
      <c r="AR8" s="60" t="s">
        <v>42</v>
      </c>
      <c r="AS8" s="60" t="s">
        <v>42</v>
      </c>
      <c r="AT8" s="59" t="s">
        <v>43</v>
      </c>
      <c r="AU8" s="60" t="s">
        <v>43</v>
      </c>
      <c r="AV8" s="60" t="s">
        <v>43</v>
      </c>
      <c r="AW8" s="59" t="s">
        <v>44</v>
      </c>
      <c r="AX8" s="60" t="s">
        <v>44</v>
      </c>
      <c r="AY8" s="60" t="s">
        <v>44</v>
      </c>
      <c r="AZ8" s="59" t="s">
        <v>45</v>
      </c>
      <c r="BA8" s="60" t="s">
        <v>45</v>
      </c>
      <c r="BB8" s="60" t="s">
        <v>45</v>
      </c>
      <c r="BC8" s="60" t="s">
        <v>46</v>
      </c>
      <c r="BD8" s="61" t="s">
        <v>47</v>
      </c>
      <c r="BE8" s="62">
        <v>4</v>
      </c>
      <c r="BF8" s="63" t="s">
        <v>48</v>
      </c>
      <c r="BG8" s="64" t="s">
        <v>48</v>
      </c>
      <c r="BH8" s="65">
        <v>4</v>
      </c>
      <c r="BI8" s="53">
        <v>4</v>
      </c>
      <c r="BJ8" s="66">
        <v>4</v>
      </c>
      <c r="BK8" s="67">
        <v>4</v>
      </c>
      <c r="BL8" s="68">
        <v>4</v>
      </c>
      <c r="BM8" s="68">
        <v>4</v>
      </c>
      <c r="BN8" s="68">
        <v>4</v>
      </c>
      <c r="BO8" s="69">
        <v>4</v>
      </c>
      <c r="BP8" s="70" t="s">
        <v>49</v>
      </c>
      <c r="BQ8" s="71" t="s">
        <v>50</v>
      </c>
      <c r="BR8" s="72"/>
      <c r="BS8" s="73"/>
      <c r="BT8" s="74">
        <v>4</v>
      </c>
      <c r="BU8" s="75">
        <v>4</v>
      </c>
      <c r="BV8" s="75" t="s">
        <v>11</v>
      </c>
    </row>
    <row r="9" spans="1:75" s="105" customFormat="1" ht="18.600000000000001" customHeight="1" x14ac:dyDescent="0.2">
      <c r="A9" s="76"/>
      <c r="B9" s="76"/>
      <c r="C9" s="77"/>
      <c r="D9" s="76"/>
      <c r="E9" s="76"/>
      <c r="F9" s="78"/>
      <c r="G9" s="78"/>
      <c r="H9" s="79">
        <v>4</v>
      </c>
      <c r="I9" s="80"/>
      <c r="J9" s="81"/>
      <c r="K9" s="82"/>
      <c r="L9" s="83">
        <f>IF($H9=0,0,K9*$H9+J9*((1+$D$4)-INT($D$4/$H9*$E$4)/$E$4))</f>
        <v>0</v>
      </c>
      <c r="M9" s="84"/>
      <c r="N9" s="85"/>
      <c r="O9" s="83">
        <f t="shared" ref="O9:O39" si="1">IF($H9=0,0,N9*$H9+M9*((1+$D$4)-INT($D$4/$H9*$E$4)/$E$4))</f>
        <v>0</v>
      </c>
      <c r="P9" s="81"/>
      <c r="Q9" s="82"/>
      <c r="R9" s="83">
        <f t="shared" ref="R9:R39" si="2">IF($H9=0,0,Q9*$H9+P9*((1+$D$4)-INT($D$4/$H9*$E$4)/$E$4))</f>
        <v>0</v>
      </c>
      <c r="S9" s="84"/>
      <c r="T9" s="86"/>
      <c r="U9" s="83">
        <f>IF($H9=0,0,T9*$H9+S9*((1+$D$4)-INT($D$4/$H9*$E$4)/$E$4))</f>
        <v>0</v>
      </c>
      <c r="V9" s="81"/>
      <c r="W9" s="82"/>
      <c r="X9" s="83">
        <f t="shared" ref="X9:X39" si="3">IF($H9=0,0,W9*$H9+V9*((1+$D$4)-INT($D$4/$H9*$E$4)/$E$4))</f>
        <v>0</v>
      </c>
      <c r="Y9" s="81"/>
      <c r="Z9" s="82"/>
      <c r="AA9" s="83">
        <f t="shared" ref="AA9:AA39" si="4">IF($H9=0,0,Z9*$H9+Y9*((1+$D$4)-INT($D$4/$H9*$E$4)/$E$4))</f>
        <v>0</v>
      </c>
      <c r="AB9" s="81"/>
      <c r="AC9" s="82">
        <v>3</v>
      </c>
      <c r="AD9" s="83">
        <f t="shared" ref="AD9:AD39" si="5">IF($H9=0,0,AC9*$H9+AB9*((1+$D$4)-INT($D$4/$H9*$E$4)/$E$4))</f>
        <v>12</v>
      </c>
      <c r="AE9" s="84"/>
      <c r="AF9" s="86"/>
      <c r="AG9" s="83">
        <f t="shared" ref="AG9:AG39" si="6">IF($H9=0,0,AF9*$H9+AE9*((1+$D$4)-INT($D$4/$H9*$E$4)/$E$4))</f>
        <v>0</v>
      </c>
      <c r="AH9" s="81"/>
      <c r="AI9" s="82">
        <v>2</v>
      </c>
      <c r="AJ9" s="83">
        <f>IF($H9=0,0,AI9*$H9+AH9*((1+$D$4)-INT($D$4/$H9*$E$4)/$E$4))</f>
        <v>8</v>
      </c>
      <c r="AK9" s="81">
        <v>1</v>
      </c>
      <c r="AL9" s="82">
        <v>2</v>
      </c>
      <c r="AM9" s="83">
        <f t="shared" ref="AM9:AM39" si="7">IF($H9=0,0,AL9*$H9+AK9*((1+$D$4)-INT($D$4/$H9*$E$4)/$E$4))</f>
        <v>9.75</v>
      </c>
      <c r="AN9" s="84">
        <v>2</v>
      </c>
      <c r="AO9" s="87">
        <f t="shared" ref="AO9:AO37" si="8">IF(H9=0,0,(SUM(K9,N9,Q9,T9,W9,Z9,AC9,AF9,AI9,AL9,AR9,AU9)*H9+SUM(I9,J9,M9,P9,S9,V9,Y9,AB9,AE9,AH9,AK9,AQ9,AT9))*$D$3/H9)</f>
        <v>0.72500000000000009</v>
      </c>
      <c r="AP9" s="83">
        <f t="shared" ref="AP9:AP39" si="9">IF($H9=0,0,AO9*$H9+AN9*((1+$D$4)-INT($D$4/$H9*$E$4)/$E$4))</f>
        <v>6.4</v>
      </c>
      <c r="AQ9" s="81"/>
      <c r="AR9" s="82"/>
      <c r="AS9" s="83">
        <f t="shared" ref="AS9:AS39" si="10">IF($H9=0,0,AR9*$H9+AQ9*((1+$D$4)-INT($D$4/$H9*$E$4)/$E$4))</f>
        <v>0</v>
      </c>
      <c r="AT9" s="81"/>
      <c r="AU9" s="82"/>
      <c r="AV9" s="83">
        <f t="shared" ref="AV9:AV39" si="11">IF($H9=0,0,AU9*$H9+AT9*((1+$D$4)-INT($D$4/$H9*$E$4)/$E$4))</f>
        <v>0</v>
      </c>
      <c r="AW9" s="81"/>
      <c r="AX9" s="82"/>
      <c r="AY9" s="83">
        <f t="shared" ref="AY9:AY39" si="12">IF($H9=0,0,AX9*$H9+AW9*((1+$D$4)-INT($D$4/$H9*$E$4)/$E$4))</f>
        <v>0</v>
      </c>
      <c r="AZ9" s="84"/>
      <c r="BA9" s="87">
        <f t="shared" ref="BA9:BA39" si="13">IF(H9=0,0,(SUM(K9,N9,Q9,T9,W9,Z9,AC9,AF9,AI9,AL9,AR9,AU9)*H9+SUM(I9,J9,M9,P9,S9,V9,Y9,AB9,AE9,AH9,AK9,AQ9,AT9))*$D$2/H9)</f>
        <v>1.0874999999999999</v>
      </c>
      <c r="BB9" s="83">
        <f t="shared" ref="BB9:BB39" si="14">IF($H9=0,0,BA9*$H9+AZ9*((1+$D$4)-INT($D$4/$H9*$E$4)/$E$4))</f>
        <v>4.3499999999999996</v>
      </c>
      <c r="BC9" s="88">
        <f t="shared" ref="BC9:BC39" si="15">IFERROR(BD9/H9,"")</f>
        <v>10.125</v>
      </c>
      <c r="BD9" s="89">
        <f>IF(H9="",0,SUMIF($I$7:$BB$7,"Total",$I$9:$BB$9))</f>
        <v>40.5</v>
      </c>
      <c r="BE9" s="90">
        <f>IF(BE$8="",0,SUMIF($I$7:$BB$7,"TP",$I9:$BB9)+SUMIF($I$7:$BB$7,"TU",$I9:$BB9)*BE$8)</f>
        <v>38.25</v>
      </c>
      <c r="BF9" s="91">
        <f>IF(H9&lt;&gt;0,BG9/H9,"")</f>
        <v>691.375</v>
      </c>
      <c r="BG9" s="92" cm="1">
        <f t="array" ref="BG9">IF(H9="",0,SUMPRODUCT(($I$7:$BB$7="Total")*($I9:$BB9),($I$7:$BB$7="Total")*($I$6:$BB$6))*$BG$2)</f>
        <v>2765.5</v>
      </c>
      <c r="BH9" s="93" cm="1">
        <f t="array" ref="BH9">IF(BH$8="",0,SUMPRODUCT((($I$7:$BB$7="TP")+($I$7:$BB$7="TU"))*($I9:$BB9)*(($I$7:$BB$7="TP")+($I$7:$BB$7="TU"))*($I$6:$BB$6))*$BG$2)*BH$8</f>
        <v>3193</v>
      </c>
      <c r="BI9" s="94"/>
      <c r="BJ9" s="95"/>
      <c r="BK9" s="96"/>
      <c r="BL9" s="97"/>
      <c r="BM9" s="97"/>
      <c r="BN9" s="97"/>
      <c r="BO9" s="98"/>
      <c r="BP9" s="99"/>
      <c r="BQ9" s="100">
        <f t="shared" ref="BQ9:BQ39" si="16">+BP9*BS9</f>
        <v>0</v>
      </c>
      <c r="BR9" s="101">
        <f>BQ9*H9</f>
        <v>0</v>
      </c>
      <c r="BS9" s="102">
        <f>$BR$5</f>
        <v>1.2</v>
      </c>
      <c r="BT9" s="169">
        <f>((($BI9+$BJ9+$BK9+$BL9+$BM9+$BN9+$BO9)*$BT$8)*$BG$2)</f>
        <v>0</v>
      </c>
      <c r="BU9" s="104"/>
      <c r="BV9" s="104">
        <f>IF(H9&lt;&gt;0,ROUNDUP(SUM(BS9,BG9),BR4),"")</f>
        <v>2767</v>
      </c>
    </row>
    <row r="10" spans="1:75" s="114" customFormat="1" x14ac:dyDescent="0.2">
      <c r="A10" s="106"/>
      <c r="B10" s="76"/>
      <c r="C10" s="77"/>
      <c r="D10" s="76"/>
      <c r="E10" s="76"/>
      <c r="F10" s="78"/>
      <c r="G10" s="78"/>
      <c r="H10" s="79"/>
      <c r="I10" s="107"/>
      <c r="J10" s="84"/>
      <c r="K10" s="85"/>
      <c r="L10" s="83">
        <f t="shared" ref="L10:L39" si="17">IF($H10=0,0,K10*$H10+J10*((1+$D$4)-INT($D$4/$H10*$E$4)/$E$4))</f>
        <v>0</v>
      </c>
      <c r="M10" s="84"/>
      <c r="N10" s="85"/>
      <c r="O10" s="83">
        <f t="shared" si="1"/>
        <v>0</v>
      </c>
      <c r="P10" s="84"/>
      <c r="Q10" s="85"/>
      <c r="R10" s="83">
        <f t="shared" si="2"/>
        <v>0</v>
      </c>
      <c r="S10" s="84"/>
      <c r="T10" s="86"/>
      <c r="U10" s="83">
        <f t="shared" ref="U10:U39" si="18">IF($H10=0,0,T10*$H10+S10*((1+$D$4)-INT($D$4/$H10*$E$4)/$E$4))</f>
        <v>0</v>
      </c>
      <c r="V10" s="84"/>
      <c r="W10" s="85"/>
      <c r="X10" s="83">
        <f t="shared" si="3"/>
        <v>0</v>
      </c>
      <c r="Y10" s="84"/>
      <c r="Z10" s="85"/>
      <c r="AA10" s="83">
        <f t="shared" si="4"/>
        <v>0</v>
      </c>
      <c r="AB10" s="84"/>
      <c r="AC10" s="85"/>
      <c r="AD10" s="83">
        <f t="shared" si="5"/>
        <v>0</v>
      </c>
      <c r="AE10" s="84"/>
      <c r="AF10" s="86"/>
      <c r="AG10" s="83">
        <f t="shared" si="6"/>
        <v>0</v>
      </c>
      <c r="AH10" s="84"/>
      <c r="AI10" s="85"/>
      <c r="AJ10" s="83">
        <f>IF($H10=0,0,AI10*$H10+AH10*((1+$D$4)-INT($D$4/$H10*$E$4)/$E$4))</f>
        <v>0</v>
      </c>
      <c r="AK10" s="84"/>
      <c r="AL10" s="85"/>
      <c r="AM10" s="83">
        <f t="shared" si="7"/>
        <v>0</v>
      </c>
      <c r="AN10" s="84"/>
      <c r="AO10" s="87">
        <f t="shared" si="8"/>
        <v>0</v>
      </c>
      <c r="AP10" s="83">
        <f t="shared" si="9"/>
        <v>0</v>
      </c>
      <c r="AQ10" s="84"/>
      <c r="AR10" s="85"/>
      <c r="AS10" s="83">
        <f t="shared" si="10"/>
        <v>0</v>
      </c>
      <c r="AT10" s="84"/>
      <c r="AU10" s="85"/>
      <c r="AV10" s="83">
        <f t="shared" si="11"/>
        <v>0</v>
      </c>
      <c r="AW10" s="84"/>
      <c r="AX10" s="85"/>
      <c r="AY10" s="83">
        <f t="shared" si="12"/>
        <v>0</v>
      </c>
      <c r="AZ10" s="84"/>
      <c r="BA10" s="87">
        <f t="shared" si="13"/>
        <v>0</v>
      </c>
      <c r="BB10" s="83">
        <f t="shared" si="14"/>
        <v>0</v>
      </c>
      <c r="BC10" s="108" t="str">
        <f t="shared" si="15"/>
        <v/>
      </c>
      <c r="BD10" s="89">
        <f t="shared" ref="BD10:BD39" si="19">IF(H10="",0,SUMIF($I$7:$BB$7,"Total",I10:BB10))</f>
        <v>0</v>
      </c>
      <c r="BE10" s="90">
        <f t="shared" ref="BE10:BE39" si="20">IF(BE$8="",0,SUMIF($I$7:$BB$7,"TP",$I10:$BB10)+SUMIF($I$7:$BB$7,"TU",$I10:$BB10)*BE$8)</f>
        <v>0</v>
      </c>
      <c r="BF10" s="91" t="str">
        <f>IF(G10&lt;&gt;0,BG10/G10,"")</f>
        <v/>
      </c>
      <c r="BG10" s="92" cm="1">
        <f t="array" ref="BG10">IF(H10="",0,SUMPRODUCT(($I$7:$BB$7="Total")*($I10:$BB10),($I$7:$BB$7="Total")*($I$6:$BB$6))*$BG$2)</f>
        <v>0</v>
      </c>
      <c r="BH10" s="93" cm="1">
        <f t="array" ref="BH10">IF(BH$8="",0,SUMPRODUCT((($I$7:$BB$7="TP")+($I$7:$BB$7="TU"))*($I10:$BB10)*(($I$7:$BB$7="TP")+($I$7:$BB$7="TU"))*($I$6:$BB$6))*$BG$2)*BH$8</f>
        <v>0</v>
      </c>
      <c r="BI10" s="94"/>
      <c r="BJ10" s="109"/>
      <c r="BK10" s="110"/>
      <c r="BL10" s="111"/>
      <c r="BM10" s="111"/>
      <c r="BN10" s="111"/>
      <c r="BO10" s="112"/>
      <c r="BP10" s="99"/>
      <c r="BQ10" s="113">
        <f t="shared" si="16"/>
        <v>0</v>
      </c>
      <c r="BR10" s="101">
        <f>BQ10*H10</f>
        <v>0</v>
      </c>
      <c r="BS10" s="102">
        <f t="shared" ref="BS10:BS39" si="21">$BR$5</f>
        <v>1.2</v>
      </c>
      <c r="BT10" s="169">
        <f t="shared" ref="BT10:BT17" si="22">((($BI10+$BJ10+$BK10+$BL10+$BM10+$BN10+$BO10)*$BT$8)*$BG$2)</f>
        <v>0</v>
      </c>
      <c r="BU10" s="104" t="str">
        <f>IF(M10&lt;&gt;0,ROUNDUP(SUM(#REF!,#REF!),#REF!),"")</f>
        <v/>
      </c>
      <c r="BV10" s="104" t="str">
        <f>IF(J10&lt;&gt;0,ROUNDUP(SUM(#REF!,#REF!),#REF!),"")</f>
        <v/>
      </c>
    </row>
    <row r="11" spans="1:75" s="114" customFormat="1" x14ac:dyDescent="0.2">
      <c r="A11" s="106"/>
      <c r="B11" s="76"/>
      <c r="C11" s="77"/>
      <c r="D11" s="76"/>
      <c r="E11" s="76"/>
      <c r="F11" s="78"/>
      <c r="G11" s="78"/>
      <c r="H11" s="79"/>
      <c r="I11" s="107"/>
      <c r="J11" s="84"/>
      <c r="K11" s="85"/>
      <c r="L11" s="83">
        <f t="shared" si="17"/>
        <v>0</v>
      </c>
      <c r="M11" s="84"/>
      <c r="N11" s="85"/>
      <c r="O11" s="83">
        <f t="shared" si="1"/>
        <v>0</v>
      </c>
      <c r="P11" s="84"/>
      <c r="Q11" s="85"/>
      <c r="R11" s="83">
        <f t="shared" si="2"/>
        <v>0</v>
      </c>
      <c r="S11" s="84"/>
      <c r="T11" s="86"/>
      <c r="U11" s="83">
        <f t="shared" si="18"/>
        <v>0</v>
      </c>
      <c r="V11" s="84"/>
      <c r="W11" s="85"/>
      <c r="X11" s="83">
        <f t="shared" si="3"/>
        <v>0</v>
      </c>
      <c r="Y11" s="84"/>
      <c r="Z11" s="85"/>
      <c r="AA11" s="83">
        <f t="shared" si="4"/>
        <v>0</v>
      </c>
      <c r="AB11" s="84"/>
      <c r="AC11" s="85"/>
      <c r="AD11" s="83">
        <f t="shared" si="5"/>
        <v>0</v>
      </c>
      <c r="AE11" s="84"/>
      <c r="AF11" s="86"/>
      <c r="AG11" s="83">
        <f t="shared" si="6"/>
        <v>0</v>
      </c>
      <c r="AH11" s="84"/>
      <c r="AI11" s="85"/>
      <c r="AJ11" s="83">
        <f t="shared" ref="AJ11:AJ39" si="23">IF($H11=0,0,AI11*$H11+AH11*((1+$D$4)-INT($D$4/$H11*$E$4)/$E$4))</f>
        <v>0</v>
      </c>
      <c r="AK11" s="84"/>
      <c r="AL11" s="85"/>
      <c r="AM11" s="83">
        <f t="shared" si="7"/>
        <v>0</v>
      </c>
      <c r="AN11" s="84"/>
      <c r="AO11" s="87">
        <f t="shared" si="8"/>
        <v>0</v>
      </c>
      <c r="AP11" s="83">
        <f t="shared" si="9"/>
        <v>0</v>
      </c>
      <c r="AQ11" s="84"/>
      <c r="AR11" s="85"/>
      <c r="AS11" s="83">
        <f t="shared" si="10"/>
        <v>0</v>
      </c>
      <c r="AT11" s="84"/>
      <c r="AU11" s="85"/>
      <c r="AV11" s="83">
        <f t="shared" si="11"/>
        <v>0</v>
      </c>
      <c r="AW11" s="84"/>
      <c r="AX11" s="85"/>
      <c r="AY11" s="83">
        <f t="shared" si="12"/>
        <v>0</v>
      </c>
      <c r="AZ11" s="84"/>
      <c r="BA11" s="87">
        <f t="shared" si="13"/>
        <v>0</v>
      </c>
      <c r="BB11" s="83">
        <f t="shared" si="14"/>
        <v>0</v>
      </c>
      <c r="BC11" s="108" t="str">
        <f t="shared" si="15"/>
        <v/>
      </c>
      <c r="BD11" s="89">
        <f t="shared" si="19"/>
        <v>0</v>
      </c>
      <c r="BE11" s="90">
        <f t="shared" si="20"/>
        <v>0</v>
      </c>
      <c r="BF11" s="91" t="str">
        <f>IF(G11&lt;&gt;0,BG11/G11,"")</f>
        <v/>
      </c>
      <c r="BG11" s="92" cm="1">
        <f t="array" ref="BG11">IF(H11="",0,SUMPRODUCT(($I$7:$BB$7="Total")*($I11:$BB11),($I$7:$BB$7="Total")*($I$6:$BB$6))*$BG$2)</f>
        <v>0</v>
      </c>
      <c r="BH11" s="93" cm="1">
        <f t="array" ref="BH11">IF(BH$8="",0,SUMPRODUCT((($I$7:$BB$7="TP")+($I$7:$BB$7="TU"))*($I11:$BB11)*(($I$7:$BB$7="TP")+($I$7:$BB$7="TU"))*($I$6:$BB$6))*$BG$2)*BH$8</f>
        <v>0</v>
      </c>
      <c r="BI11" s="94"/>
      <c r="BJ11" s="109"/>
      <c r="BK11" s="110"/>
      <c r="BL11" s="111"/>
      <c r="BM11" s="111"/>
      <c r="BN11" s="111"/>
      <c r="BO11" s="112"/>
      <c r="BP11" s="99"/>
      <c r="BQ11" s="113">
        <f t="shared" si="16"/>
        <v>0</v>
      </c>
      <c r="BR11" s="101">
        <f>BQ11*H11</f>
        <v>0</v>
      </c>
      <c r="BS11" s="102">
        <f t="shared" si="21"/>
        <v>1.2</v>
      </c>
      <c r="BT11" s="169">
        <f t="shared" si="22"/>
        <v>0</v>
      </c>
      <c r="BU11" s="104" t="str">
        <f>IF(M11&lt;&gt;0,ROUNDUP(SUM(#REF!,#REF!),#REF!),"")</f>
        <v/>
      </c>
      <c r="BV11" s="104" t="str">
        <f>IF(J11&lt;&gt;0,ROUNDUP(SUM(#REF!,#REF!),#REF!),"")</f>
        <v/>
      </c>
    </row>
    <row r="12" spans="1:75" s="114" customFormat="1" x14ac:dyDescent="0.2">
      <c r="A12" s="106"/>
      <c r="B12" s="106"/>
      <c r="C12" s="106"/>
      <c r="D12" s="106"/>
      <c r="E12" s="106"/>
      <c r="F12" s="115"/>
      <c r="G12" s="115"/>
      <c r="H12" s="79"/>
      <c r="I12" s="107"/>
      <c r="J12" s="84"/>
      <c r="K12" s="85"/>
      <c r="L12" s="83">
        <f t="shared" si="17"/>
        <v>0</v>
      </c>
      <c r="M12" s="84"/>
      <c r="N12" s="85"/>
      <c r="O12" s="83">
        <f t="shared" si="1"/>
        <v>0</v>
      </c>
      <c r="P12" s="84"/>
      <c r="Q12" s="85"/>
      <c r="R12" s="83">
        <f t="shared" si="2"/>
        <v>0</v>
      </c>
      <c r="S12" s="84"/>
      <c r="T12" s="86"/>
      <c r="U12" s="83">
        <f t="shared" si="18"/>
        <v>0</v>
      </c>
      <c r="V12" s="84"/>
      <c r="W12" s="85"/>
      <c r="X12" s="83">
        <f t="shared" si="3"/>
        <v>0</v>
      </c>
      <c r="Y12" s="84"/>
      <c r="Z12" s="85"/>
      <c r="AA12" s="83">
        <f t="shared" si="4"/>
        <v>0</v>
      </c>
      <c r="AB12" s="84"/>
      <c r="AC12" s="85"/>
      <c r="AD12" s="83">
        <f t="shared" si="5"/>
        <v>0</v>
      </c>
      <c r="AE12" s="84"/>
      <c r="AF12" s="86"/>
      <c r="AG12" s="83">
        <f t="shared" si="6"/>
        <v>0</v>
      </c>
      <c r="AH12" s="84"/>
      <c r="AI12" s="85"/>
      <c r="AJ12" s="83">
        <f t="shared" si="23"/>
        <v>0</v>
      </c>
      <c r="AK12" s="84"/>
      <c r="AL12" s="85"/>
      <c r="AM12" s="83">
        <f t="shared" si="7"/>
        <v>0</v>
      </c>
      <c r="AN12" s="84"/>
      <c r="AO12" s="87">
        <f t="shared" si="8"/>
        <v>0</v>
      </c>
      <c r="AP12" s="83">
        <f t="shared" si="9"/>
        <v>0</v>
      </c>
      <c r="AQ12" s="84"/>
      <c r="AR12" s="85"/>
      <c r="AS12" s="83">
        <f t="shared" si="10"/>
        <v>0</v>
      </c>
      <c r="AT12" s="84"/>
      <c r="AU12" s="85"/>
      <c r="AV12" s="83">
        <f t="shared" si="11"/>
        <v>0</v>
      </c>
      <c r="AW12" s="84"/>
      <c r="AX12" s="85"/>
      <c r="AY12" s="83">
        <f t="shared" si="12"/>
        <v>0</v>
      </c>
      <c r="AZ12" s="84"/>
      <c r="BA12" s="87">
        <f t="shared" si="13"/>
        <v>0</v>
      </c>
      <c r="BB12" s="83">
        <f t="shared" si="14"/>
        <v>0</v>
      </c>
      <c r="BC12" s="108" t="str">
        <f t="shared" si="15"/>
        <v/>
      </c>
      <c r="BD12" s="89">
        <f t="shared" si="19"/>
        <v>0</v>
      </c>
      <c r="BE12" s="90">
        <f t="shared" si="20"/>
        <v>0</v>
      </c>
      <c r="BF12" s="91" t="str">
        <f>IF(G12&lt;&gt;0,BG12/G12,"")</f>
        <v/>
      </c>
      <c r="BG12" s="92" cm="1">
        <f t="array" ref="BG12">IF(H12="",0,SUMPRODUCT(($I$7:$BB$7="Total")*($I12:$BB12),($I$7:$BB$7="Total")*($I$6:$BB$6))*$BG$2)</f>
        <v>0</v>
      </c>
      <c r="BH12" s="93" cm="1">
        <f t="array" ref="BH12">IF(BH$8="",0,SUMPRODUCT((($I$7:$BB$7="TP")+($I$7:$BB$7="TU"))*($I12:$BB12)*(($I$7:$BB$7="TP")+($I$7:$BB$7="TU"))*($I$6:$BB$6))*$BG$2)*BH$8</f>
        <v>0</v>
      </c>
      <c r="BI12" s="94"/>
      <c r="BJ12" s="109"/>
      <c r="BK12" s="110"/>
      <c r="BL12" s="111"/>
      <c r="BM12" s="111"/>
      <c r="BN12" s="111"/>
      <c r="BO12" s="112"/>
      <c r="BP12" s="99"/>
      <c r="BQ12" s="113">
        <f t="shared" si="16"/>
        <v>0</v>
      </c>
      <c r="BR12" s="101">
        <f>BQ12*H12</f>
        <v>0</v>
      </c>
      <c r="BS12" s="102">
        <f t="shared" si="21"/>
        <v>1.2</v>
      </c>
      <c r="BT12" s="169">
        <f t="shared" si="22"/>
        <v>0</v>
      </c>
      <c r="BU12" s="104" t="str">
        <f>IF(M12&lt;&gt;0,ROUNDUP(SUM(#REF!,#REF!),#REF!),"")</f>
        <v/>
      </c>
      <c r="BV12" s="104" t="str">
        <f>IF(J12&lt;&gt;0,ROUNDUP(SUM(#REF!,#REF!),#REF!),"")</f>
        <v/>
      </c>
    </row>
    <row r="13" spans="1:75" s="114" customFormat="1" x14ac:dyDescent="0.2">
      <c r="A13" s="106"/>
      <c r="B13" s="106"/>
      <c r="C13" s="106"/>
      <c r="D13" s="116"/>
      <c r="E13" s="106"/>
      <c r="F13" s="115"/>
      <c r="G13" s="115"/>
      <c r="H13" s="79"/>
      <c r="I13" s="107"/>
      <c r="J13" s="84"/>
      <c r="K13" s="85"/>
      <c r="L13" s="83">
        <f t="shared" si="17"/>
        <v>0</v>
      </c>
      <c r="M13" s="84"/>
      <c r="N13" s="85"/>
      <c r="O13" s="83">
        <f t="shared" si="1"/>
        <v>0</v>
      </c>
      <c r="P13" s="84"/>
      <c r="Q13" s="85"/>
      <c r="R13" s="83">
        <f t="shared" si="2"/>
        <v>0</v>
      </c>
      <c r="S13" s="84"/>
      <c r="T13" s="86"/>
      <c r="U13" s="83">
        <f t="shared" si="18"/>
        <v>0</v>
      </c>
      <c r="V13" s="84"/>
      <c r="W13" s="85"/>
      <c r="X13" s="83">
        <f t="shared" si="3"/>
        <v>0</v>
      </c>
      <c r="Y13" s="84"/>
      <c r="Z13" s="85"/>
      <c r="AA13" s="83">
        <f t="shared" si="4"/>
        <v>0</v>
      </c>
      <c r="AB13" s="84"/>
      <c r="AC13" s="85"/>
      <c r="AD13" s="83">
        <f t="shared" si="5"/>
        <v>0</v>
      </c>
      <c r="AE13" s="84"/>
      <c r="AF13" s="86"/>
      <c r="AG13" s="83">
        <f t="shared" si="6"/>
        <v>0</v>
      </c>
      <c r="AH13" s="84"/>
      <c r="AI13" s="85"/>
      <c r="AJ13" s="83">
        <f t="shared" si="23"/>
        <v>0</v>
      </c>
      <c r="AK13" s="84"/>
      <c r="AL13" s="85"/>
      <c r="AM13" s="83">
        <f t="shared" si="7"/>
        <v>0</v>
      </c>
      <c r="AN13" s="84"/>
      <c r="AO13" s="87">
        <f t="shared" si="8"/>
        <v>0</v>
      </c>
      <c r="AP13" s="83">
        <f t="shared" si="9"/>
        <v>0</v>
      </c>
      <c r="AQ13" s="84"/>
      <c r="AR13" s="85"/>
      <c r="AS13" s="83">
        <f t="shared" si="10"/>
        <v>0</v>
      </c>
      <c r="AT13" s="84"/>
      <c r="AU13" s="85"/>
      <c r="AV13" s="83">
        <f t="shared" si="11"/>
        <v>0</v>
      </c>
      <c r="AW13" s="84"/>
      <c r="AX13" s="85"/>
      <c r="AY13" s="83">
        <f t="shared" si="12"/>
        <v>0</v>
      </c>
      <c r="AZ13" s="84"/>
      <c r="BA13" s="87">
        <f t="shared" si="13"/>
        <v>0</v>
      </c>
      <c r="BB13" s="83">
        <f t="shared" si="14"/>
        <v>0</v>
      </c>
      <c r="BC13" s="108" t="str">
        <f t="shared" si="15"/>
        <v/>
      </c>
      <c r="BD13" s="89">
        <f t="shared" si="19"/>
        <v>0</v>
      </c>
      <c r="BE13" s="90">
        <f t="shared" si="20"/>
        <v>0</v>
      </c>
      <c r="BF13" s="91" t="str">
        <f>IF(G13&lt;&gt;0,BG13/G13,"")</f>
        <v/>
      </c>
      <c r="BG13" s="92" cm="1">
        <f t="array" ref="BG13">IF(H13="",0,SUMPRODUCT(($I$7:$BB$7="Total")*($I13:$BB13),($I$7:$BB$7="Total")*($I$6:$BB$6))*$BG$2)</f>
        <v>0</v>
      </c>
      <c r="BH13" s="93" cm="1">
        <f t="array" ref="BH13">IF(BH$8="",0,SUMPRODUCT((($I$7:$BB$7="TP")+($I$7:$BB$7="TU"))*($I13:$BB13)*(($I$7:$BB$7="TP")+($I$7:$BB$7="TU"))*($I$6:$BB$6))*$BG$2)*BH$8</f>
        <v>0</v>
      </c>
      <c r="BI13" s="94"/>
      <c r="BJ13" s="109"/>
      <c r="BK13" s="110"/>
      <c r="BL13" s="111"/>
      <c r="BM13" s="111"/>
      <c r="BN13" s="111"/>
      <c r="BO13" s="112"/>
      <c r="BP13" s="99"/>
      <c r="BQ13" s="113">
        <f t="shared" si="16"/>
        <v>0</v>
      </c>
      <c r="BR13" s="101">
        <f>BQ13*H13</f>
        <v>0</v>
      </c>
      <c r="BS13" s="102">
        <f t="shared" si="21"/>
        <v>1.2</v>
      </c>
      <c r="BT13" s="169">
        <f t="shared" si="22"/>
        <v>0</v>
      </c>
      <c r="BU13" s="104" t="str">
        <f>IF(M13&lt;&gt;0,ROUNDUP(SUM(#REF!,#REF!),#REF!),"")</f>
        <v/>
      </c>
      <c r="BV13" s="104" t="str">
        <f>IF(J13&lt;&gt;0,ROUNDUP(SUM(#REF!,#REF!),#REF!),"")</f>
        <v/>
      </c>
    </row>
    <row r="14" spans="1:75" s="114" customFormat="1" x14ac:dyDescent="0.2">
      <c r="A14" s="106"/>
      <c r="B14" s="106"/>
      <c r="C14" s="106"/>
      <c r="D14" s="116"/>
      <c r="E14" s="106"/>
      <c r="F14" s="115"/>
      <c r="G14" s="115"/>
      <c r="H14" s="79"/>
      <c r="I14" s="107"/>
      <c r="J14" s="84"/>
      <c r="K14" s="85"/>
      <c r="L14" s="83">
        <f t="shared" si="17"/>
        <v>0</v>
      </c>
      <c r="M14" s="84"/>
      <c r="N14" s="85"/>
      <c r="O14" s="83">
        <f t="shared" si="1"/>
        <v>0</v>
      </c>
      <c r="P14" s="84"/>
      <c r="Q14" s="85"/>
      <c r="R14" s="83">
        <f t="shared" si="2"/>
        <v>0</v>
      </c>
      <c r="S14" s="84"/>
      <c r="T14" s="86"/>
      <c r="U14" s="83">
        <f t="shared" si="18"/>
        <v>0</v>
      </c>
      <c r="V14" s="84"/>
      <c r="W14" s="85"/>
      <c r="X14" s="83">
        <f t="shared" si="3"/>
        <v>0</v>
      </c>
      <c r="Y14" s="84"/>
      <c r="Z14" s="85"/>
      <c r="AA14" s="83">
        <f t="shared" si="4"/>
        <v>0</v>
      </c>
      <c r="AB14" s="84"/>
      <c r="AC14" s="85"/>
      <c r="AD14" s="83">
        <f t="shared" si="5"/>
        <v>0</v>
      </c>
      <c r="AE14" s="84"/>
      <c r="AF14" s="86"/>
      <c r="AG14" s="83">
        <f t="shared" si="6"/>
        <v>0</v>
      </c>
      <c r="AH14" s="84"/>
      <c r="AI14" s="85"/>
      <c r="AJ14" s="83">
        <f t="shared" si="23"/>
        <v>0</v>
      </c>
      <c r="AK14" s="84"/>
      <c r="AL14" s="85"/>
      <c r="AM14" s="83">
        <f t="shared" si="7"/>
        <v>0</v>
      </c>
      <c r="AN14" s="84"/>
      <c r="AO14" s="87">
        <f t="shared" si="8"/>
        <v>0</v>
      </c>
      <c r="AP14" s="83">
        <f t="shared" si="9"/>
        <v>0</v>
      </c>
      <c r="AQ14" s="84"/>
      <c r="AR14" s="85"/>
      <c r="AS14" s="83">
        <f t="shared" si="10"/>
        <v>0</v>
      </c>
      <c r="AT14" s="84"/>
      <c r="AU14" s="85"/>
      <c r="AV14" s="83">
        <f t="shared" si="11"/>
        <v>0</v>
      </c>
      <c r="AW14" s="84"/>
      <c r="AX14" s="85"/>
      <c r="AY14" s="83">
        <f t="shared" si="12"/>
        <v>0</v>
      </c>
      <c r="AZ14" s="84"/>
      <c r="BA14" s="87">
        <f t="shared" si="13"/>
        <v>0</v>
      </c>
      <c r="BB14" s="83">
        <f t="shared" si="14"/>
        <v>0</v>
      </c>
      <c r="BC14" s="108" t="str">
        <f t="shared" si="15"/>
        <v/>
      </c>
      <c r="BD14" s="89">
        <f t="shared" si="19"/>
        <v>0</v>
      </c>
      <c r="BE14" s="90">
        <f t="shared" si="20"/>
        <v>0</v>
      </c>
      <c r="BF14" s="91" t="str">
        <f>IF(G14&lt;&gt;0,BG14/G14,"")</f>
        <v/>
      </c>
      <c r="BG14" s="92" cm="1">
        <f t="array" ref="BG14">IF(H14="",0,SUMPRODUCT(($I$7:$BB$7="Total")*($I14:$BB14),($I$7:$BB$7="Total")*($I$6:$BB$6))*$BG$2)</f>
        <v>0</v>
      </c>
      <c r="BH14" s="93" cm="1">
        <f t="array" ref="BH14">IF(BH$8="",0,SUMPRODUCT((($I$7:$BB$7="TP")+($I$7:$BB$7="TU"))*($I14:$BB14)*(($I$7:$BB$7="TP")+($I$7:$BB$7="TU"))*($I$6:$BB$6))*$BG$2)*BH$8</f>
        <v>0</v>
      </c>
      <c r="BI14" s="94"/>
      <c r="BJ14" s="109"/>
      <c r="BK14" s="110"/>
      <c r="BL14" s="111"/>
      <c r="BM14" s="111"/>
      <c r="BN14" s="111"/>
      <c r="BO14" s="112"/>
      <c r="BP14" s="99"/>
      <c r="BQ14" s="113">
        <f t="shared" si="16"/>
        <v>0</v>
      </c>
      <c r="BR14" s="101">
        <f>BQ14*H14</f>
        <v>0</v>
      </c>
      <c r="BS14" s="102">
        <f t="shared" si="21"/>
        <v>1.2</v>
      </c>
      <c r="BT14" s="169">
        <f t="shared" si="22"/>
        <v>0</v>
      </c>
      <c r="BU14" s="104" t="str">
        <f>IF(M14&lt;&gt;0,ROUNDUP(SUM(#REF!,#REF!),#REF!),"")</f>
        <v/>
      </c>
      <c r="BV14" s="104" t="str">
        <f>IF(J14&lt;&gt;0,ROUNDUP(SUM(#REF!,#REF!),#REF!),"")</f>
        <v/>
      </c>
    </row>
    <row r="15" spans="1:75" s="114" customFormat="1" x14ac:dyDescent="0.2">
      <c r="A15" s="106"/>
      <c r="B15" s="106"/>
      <c r="C15" s="106"/>
      <c r="D15" s="106"/>
      <c r="E15" s="106"/>
      <c r="F15" s="115"/>
      <c r="G15" s="115"/>
      <c r="H15" s="79"/>
      <c r="I15" s="107"/>
      <c r="J15" s="84"/>
      <c r="K15" s="85"/>
      <c r="L15" s="83">
        <f t="shared" si="17"/>
        <v>0</v>
      </c>
      <c r="M15" s="84"/>
      <c r="N15" s="85"/>
      <c r="O15" s="83">
        <f t="shared" si="1"/>
        <v>0</v>
      </c>
      <c r="P15" s="84"/>
      <c r="Q15" s="85"/>
      <c r="R15" s="83">
        <f t="shared" si="2"/>
        <v>0</v>
      </c>
      <c r="S15" s="84"/>
      <c r="T15" s="86"/>
      <c r="U15" s="83">
        <f t="shared" si="18"/>
        <v>0</v>
      </c>
      <c r="V15" s="84"/>
      <c r="W15" s="85"/>
      <c r="X15" s="83">
        <f t="shared" si="3"/>
        <v>0</v>
      </c>
      <c r="Y15" s="84"/>
      <c r="Z15" s="85"/>
      <c r="AA15" s="83">
        <f t="shared" si="4"/>
        <v>0</v>
      </c>
      <c r="AB15" s="84"/>
      <c r="AC15" s="85"/>
      <c r="AD15" s="83">
        <f t="shared" si="5"/>
        <v>0</v>
      </c>
      <c r="AE15" s="84"/>
      <c r="AF15" s="86"/>
      <c r="AG15" s="83">
        <f t="shared" si="6"/>
        <v>0</v>
      </c>
      <c r="AH15" s="84"/>
      <c r="AI15" s="85"/>
      <c r="AJ15" s="83">
        <f t="shared" si="23"/>
        <v>0</v>
      </c>
      <c r="AK15" s="84"/>
      <c r="AL15" s="85"/>
      <c r="AM15" s="83">
        <f t="shared" si="7"/>
        <v>0</v>
      </c>
      <c r="AN15" s="84"/>
      <c r="AO15" s="87">
        <f t="shared" si="8"/>
        <v>0</v>
      </c>
      <c r="AP15" s="83">
        <f t="shared" si="9"/>
        <v>0</v>
      </c>
      <c r="AQ15" s="84"/>
      <c r="AR15" s="85"/>
      <c r="AS15" s="83">
        <f t="shared" si="10"/>
        <v>0</v>
      </c>
      <c r="AT15" s="84"/>
      <c r="AU15" s="85"/>
      <c r="AV15" s="83">
        <f t="shared" si="11"/>
        <v>0</v>
      </c>
      <c r="AW15" s="84"/>
      <c r="AX15" s="85"/>
      <c r="AY15" s="83">
        <f t="shared" si="12"/>
        <v>0</v>
      </c>
      <c r="AZ15" s="84"/>
      <c r="BA15" s="87">
        <f t="shared" si="13"/>
        <v>0</v>
      </c>
      <c r="BB15" s="83">
        <f t="shared" si="14"/>
        <v>0</v>
      </c>
      <c r="BC15" s="108" t="str">
        <f t="shared" si="15"/>
        <v/>
      </c>
      <c r="BD15" s="89">
        <f t="shared" si="19"/>
        <v>0</v>
      </c>
      <c r="BE15" s="90">
        <f t="shared" si="20"/>
        <v>0</v>
      </c>
      <c r="BF15" s="91" t="str">
        <f>IF(G15&lt;&gt;0,BG15/G15,"")</f>
        <v/>
      </c>
      <c r="BG15" s="92" cm="1">
        <f t="array" ref="BG15">IF(H15="",0,SUMPRODUCT(($I$7:$BB$7="Total")*($I15:$BB15),($I$7:$BB$7="Total")*($I$6:$BB$6))*$BG$2)</f>
        <v>0</v>
      </c>
      <c r="BH15" s="93" cm="1">
        <f t="array" ref="BH15">IF(BH$8="",0,SUMPRODUCT((($I$7:$BB$7="TP")+($I$7:$BB$7="TU"))*($I15:$BB15)*(($I$7:$BB$7="TP")+($I$7:$BB$7="TU"))*($I$6:$BB$6))*$BG$2)*BH$8</f>
        <v>0</v>
      </c>
      <c r="BI15" s="94"/>
      <c r="BJ15" s="109"/>
      <c r="BK15" s="110"/>
      <c r="BL15" s="111"/>
      <c r="BM15" s="111"/>
      <c r="BN15" s="111"/>
      <c r="BO15" s="112"/>
      <c r="BP15" s="99"/>
      <c r="BQ15" s="113">
        <f t="shared" si="16"/>
        <v>0</v>
      </c>
      <c r="BR15" s="101">
        <f>BQ15*H15</f>
        <v>0</v>
      </c>
      <c r="BS15" s="102">
        <f t="shared" si="21"/>
        <v>1.2</v>
      </c>
      <c r="BT15" s="169">
        <f t="shared" si="22"/>
        <v>0</v>
      </c>
      <c r="BU15" s="104" t="str">
        <f>IF(M15&lt;&gt;0,ROUNDUP(SUM(#REF!,#REF!),#REF!),"")</f>
        <v/>
      </c>
      <c r="BV15" s="104" t="str">
        <f>IF(J15&lt;&gt;0,ROUNDUP(SUM(#REF!,#REF!),#REF!),"")</f>
        <v/>
      </c>
    </row>
    <row r="16" spans="1:75" s="114" customFormat="1" x14ac:dyDescent="0.2">
      <c r="A16" s="106"/>
      <c r="B16" s="106"/>
      <c r="C16" s="106"/>
      <c r="D16" s="106"/>
      <c r="E16" s="106"/>
      <c r="F16" s="115"/>
      <c r="G16" s="115"/>
      <c r="H16" s="79"/>
      <c r="I16" s="107"/>
      <c r="J16" s="84"/>
      <c r="K16" s="85"/>
      <c r="L16" s="83">
        <f t="shared" si="17"/>
        <v>0</v>
      </c>
      <c r="M16" s="84"/>
      <c r="N16" s="85"/>
      <c r="O16" s="83">
        <f t="shared" si="1"/>
        <v>0</v>
      </c>
      <c r="P16" s="84"/>
      <c r="Q16" s="85"/>
      <c r="R16" s="83">
        <f t="shared" si="2"/>
        <v>0</v>
      </c>
      <c r="S16" s="84"/>
      <c r="T16" s="86"/>
      <c r="U16" s="83">
        <f t="shared" si="18"/>
        <v>0</v>
      </c>
      <c r="V16" s="84"/>
      <c r="W16" s="85"/>
      <c r="X16" s="83">
        <f t="shared" si="3"/>
        <v>0</v>
      </c>
      <c r="Y16" s="84"/>
      <c r="Z16" s="85"/>
      <c r="AA16" s="83">
        <f t="shared" si="4"/>
        <v>0</v>
      </c>
      <c r="AB16" s="84"/>
      <c r="AC16" s="85"/>
      <c r="AD16" s="83">
        <f t="shared" si="5"/>
        <v>0</v>
      </c>
      <c r="AE16" s="84"/>
      <c r="AF16" s="86"/>
      <c r="AG16" s="83">
        <f t="shared" si="6"/>
        <v>0</v>
      </c>
      <c r="AH16" s="84"/>
      <c r="AI16" s="85"/>
      <c r="AJ16" s="83">
        <f t="shared" si="23"/>
        <v>0</v>
      </c>
      <c r="AK16" s="84"/>
      <c r="AL16" s="85"/>
      <c r="AM16" s="83">
        <f t="shared" si="7"/>
        <v>0</v>
      </c>
      <c r="AN16" s="84"/>
      <c r="AO16" s="87">
        <f t="shared" si="8"/>
        <v>0</v>
      </c>
      <c r="AP16" s="83">
        <f t="shared" si="9"/>
        <v>0</v>
      </c>
      <c r="AQ16" s="84">
        <v>2</v>
      </c>
      <c r="AR16" s="85">
        <v>4</v>
      </c>
      <c r="AS16" s="83">
        <f t="shared" si="10"/>
        <v>0</v>
      </c>
      <c r="AT16" s="84"/>
      <c r="AU16" s="85"/>
      <c r="AV16" s="83">
        <f t="shared" si="11"/>
        <v>0</v>
      </c>
      <c r="AW16" s="84"/>
      <c r="AX16" s="85"/>
      <c r="AY16" s="83">
        <f t="shared" si="12"/>
        <v>0</v>
      </c>
      <c r="AZ16" s="84"/>
      <c r="BA16" s="87">
        <f t="shared" si="13"/>
        <v>0</v>
      </c>
      <c r="BB16" s="83">
        <f t="shared" si="14"/>
        <v>0</v>
      </c>
      <c r="BC16" s="108" t="str">
        <f t="shared" si="15"/>
        <v/>
      </c>
      <c r="BD16" s="89">
        <f t="shared" si="19"/>
        <v>0</v>
      </c>
      <c r="BE16" s="90">
        <f t="shared" si="20"/>
        <v>18</v>
      </c>
      <c r="BF16" s="91" t="str">
        <f>IF(G16&lt;&gt;0,BG16/G16,"")</f>
        <v/>
      </c>
      <c r="BG16" s="92" cm="1">
        <f t="array" ref="BG16">IF(H16="",0,SUMPRODUCT(($I$7:$BB$7="Total")*($I16:$BB16),($I$7:$BB$7="Total")*($I$6:$BB$6))*$BG$2)</f>
        <v>0</v>
      </c>
      <c r="BH16" s="93" cm="1">
        <f t="array" ref="BH16">IF(BH$8="",0,SUMPRODUCT((($I$7:$BB$7="TP")+($I$7:$BB$7="TU"))*($I16:$BB16)*(($I$7:$BB$7="TP")+($I$7:$BB$7="TU"))*($I$6:$BB$6))*$BG$2)*BH$8</f>
        <v>1560</v>
      </c>
      <c r="BI16" s="94"/>
      <c r="BJ16" s="109"/>
      <c r="BK16" s="110"/>
      <c r="BL16" s="111"/>
      <c r="BM16" s="111"/>
      <c r="BN16" s="111"/>
      <c r="BO16" s="112"/>
      <c r="BP16" s="99"/>
      <c r="BQ16" s="113">
        <f t="shared" si="16"/>
        <v>0</v>
      </c>
      <c r="BR16" s="101">
        <f>BQ16*H16</f>
        <v>0</v>
      </c>
      <c r="BS16" s="102">
        <f t="shared" si="21"/>
        <v>1.2</v>
      </c>
      <c r="BT16" s="169">
        <f t="shared" si="22"/>
        <v>0</v>
      </c>
      <c r="BU16" s="104" t="str">
        <f>IF(M16&lt;&gt;0,ROUNDUP(SUM(#REF!,#REF!),#REF!),"")</f>
        <v/>
      </c>
      <c r="BV16" s="104" t="str">
        <f>IF(J16&lt;&gt;0,ROUNDUP(SUM(#REF!,#REF!),#REF!),"")</f>
        <v/>
      </c>
    </row>
    <row r="17" spans="1:74" s="114" customFormat="1" x14ac:dyDescent="0.2">
      <c r="A17" s="106"/>
      <c r="B17" s="106"/>
      <c r="C17" s="106"/>
      <c r="D17" s="106"/>
      <c r="E17" s="106"/>
      <c r="F17" s="115"/>
      <c r="G17" s="115"/>
      <c r="H17" s="79"/>
      <c r="I17" s="107"/>
      <c r="J17" s="84"/>
      <c r="K17" s="85"/>
      <c r="L17" s="83">
        <f t="shared" si="17"/>
        <v>0</v>
      </c>
      <c r="M17" s="84"/>
      <c r="N17" s="85"/>
      <c r="O17" s="83">
        <f t="shared" si="1"/>
        <v>0</v>
      </c>
      <c r="P17" s="84"/>
      <c r="Q17" s="85"/>
      <c r="R17" s="83">
        <f t="shared" si="2"/>
        <v>0</v>
      </c>
      <c r="S17" s="84"/>
      <c r="T17" s="86"/>
      <c r="U17" s="83">
        <f t="shared" si="18"/>
        <v>0</v>
      </c>
      <c r="V17" s="84"/>
      <c r="W17" s="85"/>
      <c r="X17" s="83">
        <f t="shared" si="3"/>
        <v>0</v>
      </c>
      <c r="Y17" s="84"/>
      <c r="Z17" s="85"/>
      <c r="AA17" s="83">
        <f t="shared" si="4"/>
        <v>0</v>
      </c>
      <c r="AB17" s="84"/>
      <c r="AC17" s="85"/>
      <c r="AD17" s="83">
        <f t="shared" si="5"/>
        <v>0</v>
      </c>
      <c r="AE17" s="84"/>
      <c r="AF17" s="86"/>
      <c r="AG17" s="83">
        <f t="shared" si="6"/>
        <v>0</v>
      </c>
      <c r="AH17" s="84"/>
      <c r="AI17" s="85"/>
      <c r="AJ17" s="83">
        <f t="shared" si="23"/>
        <v>0</v>
      </c>
      <c r="AK17" s="84"/>
      <c r="AL17" s="85"/>
      <c r="AM17" s="83">
        <f t="shared" si="7"/>
        <v>0</v>
      </c>
      <c r="AN17" s="84"/>
      <c r="AO17" s="87">
        <f t="shared" si="8"/>
        <v>0</v>
      </c>
      <c r="AP17" s="83">
        <f t="shared" si="9"/>
        <v>0</v>
      </c>
      <c r="AQ17" s="84"/>
      <c r="AR17" s="85"/>
      <c r="AS17" s="83">
        <f t="shared" si="10"/>
        <v>0</v>
      </c>
      <c r="AT17" s="84"/>
      <c r="AU17" s="85"/>
      <c r="AV17" s="83">
        <f t="shared" si="11"/>
        <v>0</v>
      </c>
      <c r="AW17" s="84"/>
      <c r="AX17" s="85"/>
      <c r="AY17" s="83">
        <f t="shared" si="12"/>
        <v>0</v>
      </c>
      <c r="AZ17" s="84"/>
      <c r="BA17" s="87">
        <f t="shared" si="13"/>
        <v>0</v>
      </c>
      <c r="BB17" s="83">
        <f t="shared" si="14"/>
        <v>0</v>
      </c>
      <c r="BC17" s="108" t="str">
        <f t="shared" si="15"/>
        <v/>
      </c>
      <c r="BD17" s="89">
        <f t="shared" si="19"/>
        <v>0</v>
      </c>
      <c r="BE17" s="90">
        <f t="shared" si="20"/>
        <v>0</v>
      </c>
      <c r="BF17" s="91" t="str">
        <f>IF(G17&lt;&gt;0,BG17/G17,"")</f>
        <v/>
      </c>
      <c r="BG17" s="92" cm="1">
        <f t="array" ref="BG17">IF(H17="",0,SUMPRODUCT(($I$7:$BB$7="Total")*($I17:$BB17),($I$7:$BB$7="Total")*($I$6:$BB$6))*$BG$2)</f>
        <v>0</v>
      </c>
      <c r="BH17" s="93" cm="1">
        <f t="array" ref="BH17">IF(BH$8="",0,SUMPRODUCT((($I$7:$BB$7="TP")+($I$7:$BB$7="TU"))*($I17:$BB17)*(($I$7:$BB$7="TP")+($I$7:$BB$7="TU"))*($I$6:$BB$6))*$BG$2)*BH$8</f>
        <v>0</v>
      </c>
      <c r="BI17" s="94"/>
      <c r="BJ17" s="109"/>
      <c r="BK17" s="110"/>
      <c r="BL17" s="111"/>
      <c r="BM17" s="111"/>
      <c r="BN17" s="111"/>
      <c r="BO17" s="112"/>
      <c r="BP17" s="99"/>
      <c r="BQ17" s="113">
        <f t="shared" si="16"/>
        <v>0</v>
      </c>
      <c r="BR17" s="101">
        <f>BQ17*H17</f>
        <v>0</v>
      </c>
      <c r="BS17" s="102">
        <f t="shared" si="21"/>
        <v>1.2</v>
      </c>
      <c r="BT17" s="169">
        <f t="shared" si="22"/>
        <v>0</v>
      </c>
      <c r="BU17" s="104" t="str">
        <f>IF(M17&lt;&gt;0,ROUNDUP(SUM(#REF!,#REF!),#REF!),"")</f>
        <v/>
      </c>
      <c r="BV17" s="104" t="str">
        <f>IF(J17&lt;&gt;0,ROUNDUP(SUM(#REF!,#REF!),#REF!),"")</f>
        <v/>
      </c>
    </row>
    <row r="18" spans="1:74" s="114" customFormat="1" x14ac:dyDescent="0.2">
      <c r="A18" s="106"/>
      <c r="B18" s="106"/>
      <c r="C18" s="106"/>
      <c r="D18" s="106"/>
      <c r="E18" s="106"/>
      <c r="F18" s="115"/>
      <c r="G18" s="115"/>
      <c r="H18" s="79"/>
      <c r="I18" s="107"/>
      <c r="J18" s="84"/>
      <c r="K18" s="85"/>
      <c r="L18" s="83">
        <f t="shared" si="17"/>
        <v>0</v>
      </c>
      <c r="M18" s="84"/>
      <c r="N18" s="85"/>
      <c r="O18" s="83">
        <f t="shared" si="1"/>
        <v>0</v>
      </c>
      <c r="P18" s="84"/>
      <c r="Q18" s="85"/>
      <c r="R18" s="83">
        <f t="shared" si="2"/>
        <v>0</v>
      </c>
      <c r="S18" s="84"/>
      <c r="T18" s="86"/>
      <c r="U18" s="83">
        <f t="shared" si="18"/>
        <v>0</v>
      </c>
      <c r="V18" s="84"/>
      <c r="W18" s="85"/>
      <c r="X18" s="83">
        <f t="shared" si="3"/>
        <v>0</v>
      </c>
      <c r="Y18" s="84"/>
      <c r="Z18" s="85"/>
      <c r="AA18" s="83">
        <f t="shared" si="4"/>
        <v>0</v>
      </c>
      <c r="AB18" s="84"/>
      <c r="AC18" s="85"/>
      <c r="AD18" s="83">
        <f t="shared" si="5"/>
        <v>0</v>
      </c>
      <c r="AE18" s="84"/>
      <c r="AF18" s="86"/>
      <c r="AG18" s="83">
        <f t="shared" si="6"/>
        <v>0</v>
      </c>
      <c r="AH18" s="84"/>
      <c r="AI18" s="85"/>
      <c r="AJ18" s="83">
        <f t="shared" si="23"/>
        <v>0</v>
      </c>
      <c r="AK18" s="84"/>
      <c r="AL18" s="85"/>
      <c r="AM18" s="83">
        <f t="shared" si="7"/>
        <v>0</v>
      </c>
      <c r="AN18" s="84"/>
      <c r="AO18" s="87">
        <f t="shared" si="8"/>
        <v>0</v>
      </c>
      <c r="AP18" s="83">
        <f t="shared" si="9"/>
        <v>0</v>
      </c>
      <c r="AQ18" s="84"/>
      <c r="AR18" s="85"/>
      <c r="AS18" s="83">
        <f t="shared" si="10"/>
        <v>0</v>
      </c>
      <c r="AT18" s="84"/>
      <c r="AU18" s="85"/>
      <c r="AV18" s="83">
        <f t="shared" si="11"/>
        <v>0</v>
      </c>
      <c r="AW18" s="84"/>
      <c r="AX18" s="85"/>
      <c r="AY18" s="83">
        <f t="shared" si="12"/>
        <v>0</v>
      </c>
      <c r="AZ18" s="84"/>
      <c r="BA18" s="87">
        <f t="shared" si="13"/>
        <v>0</v>
      </c>
      <c r="BB18" s="83">
        <f t="shared" si="14"/>
        <v>0</v>
      </c>
      <c r="BC18" s="108" t="str">
        <f t="shared" si="15"/>
        <v/>
      </c>
      <c r="BD18" s="89">
        <f t="shared" si="19"/>
        <v>0</v>
      </c>
      <c r="BE18" s="90">
        <f t="shared" si="20"/>
        <v>0</v>
      </c>
      <c r="BF18" s="91" t="str">
        <f>IF(G18&lt;&gt;0,BG18/G18,"")</f>
        <v/>
      </c>
      <c r="BG18" s="92" cm="1">
        <f t="array" ref="BG18">IF(H18="",0,SUMPRODUCT(($I$7:$BB$7="Total")*($I18:$BB18),($I$7:$BB$7="Total")*($I$6:$BB$6))*$BG$2)</f>
        <v>0</v>
      </c>
      <c r="BH18" s="93" cm="1">
        <f t="array" ref="BH18">IF(BH$8="",0,SUMPRODUCT((($I$7:$BB$7="TP")+($I$7:$BB$7="TU"))*($I18:$BB18)*(($I$7:$BB$7="TP")+($I$7:$BB$7="TU"))*($I$6:$BB$6))*$BG$2)*BH$8</f>
        <v>0</v>
      </c>
      <c r="BI18" s="94"/>
      <c r="BJ18" s="109"/>
      <c r="BK18" s="110"/>
      <c r="BL18" s="111"/>
      <c r="BM18" s="111"/>
      <c r="BN18" s="111"/>
      <c r="BO18" s="112"/>
      <c r="BP18" s="99"/>
      <c r="BQ18" s="113">
        <f t="shared" si="16"/>
        <v>0</v>
      </c>
      <c r="BR18" s="101">
        <f>BQ18*H18</f>
        <v>0</v>
      </c>
      <c r="BS18" s="102">
        <f t="shared" si="21"/>
        <v>1.2</v>
      </c>
      <c r="BT18" s="102"/>
      <c r="BU18" s="104" t="str">
        <f>IF(M18&lt;&gt;0,ROUNDUP(SUM(#REF!,#REF!),#REF!),"")</f>
        <v/>
      </c>
      <c r="BV18" s="104" t="str">
        <f>IF(J18&lt;&gt;0,ROUNDUP(SUM(#REF!,#REF!),#REF!),"")</f>
        <v/>
      </c>
    </row>
    <row r="19" spans="1:74" s="114" customFormat="1" x14ac:dyDescent="0.2">
      <c r="A19" s="106"/>
      <c r="B19" s="106"/>
      <c r="C19" s="106"/>
      <c r="D19" s="106"/>
      <c r="E19" s="106"/>
      <c r="F19" s="115"/>
      <c r="G19" s="115"/>
      <c r="H19" s="79"/>
      <c r="I19" s="107"/>
      <c r="J19" s="84"/>
      <c r="K19" s="85"/>
      <c r="L19" s="83">
        <f t="shared" si="17"/>
        <v>0</v>
      </c>
      <c r="M19" s="84"/>
      <c r="N19" s="85"/>
      <c r="O19" s="83">
        <f t="shared" si="1"/>
        <v>0</v>
      </c>
      <c r="P19" s="84"/>
      <c r="Q19" s="85"/>
      <c r="R19" s="83">
        <f t="shared" si="2"/>
        <v>0</v>
      </c>
      <c r="S19" s="84"/>
      <c r="T19" s="86"/>
      <c r="U19" s="83">
        <f t="shared" si="18"/>
        <v>0</v>
      </c>
      <c r="V19" s="84"/>
      <c r="W19" s="85"/>
      <c r="X19" s="83">
        <f t="shared" si="3"/>
        <v>0</v>
      </c>
      <c r="Y19" s="84"/>
      <c r="Z19" s="85"/>
      <c r="AA19" s="83">
        <f t="shared" si="4"/>
        <v>0</v>
      </c>
      <c r="AB19" s="84"/>
      <c r="AC19" s="85"/>
      <c r="AD19" s="83">
        <f t="shared" si="5"/>
        <v>0</v>
      </c>
      <c r="AE19" s="84"/>
      <c r="AF19" s="86"/>
      <c r="AG19" s="83">
        <f t="shared" si="6"/>
        <v>0</v>
      </c>
      <c r="AH19" s="84"/>
      <c r="AI19" s="85"/>
      <c r="AJ19" s="83">
        <f t="shared" si="23"/>
        <v>0</v>
      </c>
      <c r="AK19" s="84"/>
      <c r="AL19" s="85"/>
      <c r="AM19" s="83">
        <f t="shared" si="7"/>
        <v>0</v>
      </c>
      <c r="AN19" s="84"/>
      <c r="AO19" s="87">
        <f t="shared" si="8"/>
        <v>0</v>
      </c>
      <c r="AP19" s="83">
        <f t="shared" si="9"/>
        <v>0</v>
      </c>
      <c r="AQ19" s="84"/>
      <c r="AR19" s="85"/>
      <c r="AS19" s="83">
        <f t="shared" si="10"/>
        <v>0</v>
      </c>
      <c r="AT19" s="84"/>
      <c r="AU19" s="85"/>
      <c r="AV19" s="83">
        <f t="shared" si="11"/>
        <v>0</v>
      </c>
      <c r="AW19" s="84"/>
      <c r="AX19" s="85"/>
      <c r="AY19" s="83">
        <f t="shared" si="12"/>
        <v>0</v>
      </c>
      <c r="AZ19" s="84"/>
      <c r="BA19" s="87">
        <f t="shared" si="13"/>
        <v>0</v>
      </c>
      <c r="BB19" s="83">
        <f t="shared" si="14"/>
        <v>0</v>
      </c>
      <c r="BC19" s="108" t="str">
        <f t="shared" si="15"/>
        <v/>
      </c>
      <c r="BD19" s="89">
        <f t="shared" si="19"/>
        <v>0</v>
      </c>
      <c r="BE19" s="90">
        <f t="shared" si="20"/>
        <v>0</v>
      </c>
      <c r="BF19" s="91" t="str">
        <f>IF(G19&lt;&gt;0,BG19/G19,"")</f>
        <v/>
      </c>
      <c r="BG19" s="92" cm="1">
        <f t="array" ref="BG19">IF(H19="",0,SUMPRODUCT(($I$7:$BB$7="Total")*($I19:$BB19),($I$7:$BB$7="Total")*($I$6:$BB$6))*$BG$2)</f>
        <v>0</v>
      </c>
      <c r="BH19" s="93" cm="1">
        <f t="array" ref="BH19">IF(BH$8="",0,SUMPRODUCT((($I$7:$BB$7="TP")+($I$7:$BB$7="TU"))*($I19:$BB19)*(($I$7:$BB$7="TP")+($I$7:$BB$7="TU"))*($I$6:$BB$6))*$BG$2)*BH$8</f>
        <v>0</v>
      </c>
      <c r="BI19" s="94"/>
      <c r="BJ19" s="109"/>
      <c r="BK19" s="110"/>
      <c r="BL19" s="111"/>
      <c r="BM19" s="111"/>
      <c r="BN19" s="111"/>
      <c r="BO19" s="112"/>
      <c r="BP19" s="99"/>
      <c r="BQ19" s="113">
        <f t="shared" si="16"/>
        <v>0</v>
      </c>
      <c r="BR19" s="101">
        <f>BQ19*H19</f>
        <v>0</v>
      </c>
      <c r="BS19" s="102">
        <f t="shared" si="21"/>
        <v>1.2</v>
      </c>
      <c r="BT19" s="102"/>
      <c r="BU19" s="104" t="str">
        <f>IF(M19&lt;&gt;0,ROUNDUP(SUM(#REF!,#REF!),#REF!),"")</f>
        <v/>
      </c>
      <c r="BV19" s="104" t="str">
        <f>IF(J19&lt;&gt;0,ROUNDUP(SUM(#REF!,#REF!),#REF!),"")</f>
        <v/>
      </c>
    </row>
    <row r="20" spans="1:74" s="114" customFormat="1" x14ac:dyDescent="0.2">
      <c r="A20" s="106"/>
      <c r="B20" s="76"/>
      <c r="C20" s="77"/>
      <c r="D20" s="76"/>
      <c r="E20" s="76"/>
      <c r="F20" s="78"/>
      <c r="G20" s="78"/>
      <c r="H20" s="79"/>
      <c r="I20" s="107"/>
      <c r="J20" s="84"/>
      <c r="K20" s="85"/>
      <c r="L20" s="83">
        <f t="shared" si="17"/>
        <v>0</v>
      </c>
      <c r="M20" s="84"/>
      <c r="N20" s="85"/>
      <c r="O20" s="83">
        <f t="shared" si="1"/>
        <v>0</v>
      </c>
      <c r="P20" s="84"/>
      <c r="Q20" s="85"/>
      <c r="R20" s="83">
        <f t="shared" si="2"/>
        <v>0</v>
      </c>
      <c r="S20" s="84"/>
      <c r="T20" s="86"/>
      <c r="U20" s="83">
        <f t="shared" si="18"/>
        <v>0</v>
      </c>
      <c r="V20" s="84"/>
      <c r="W20" s="85"/>
      <c r="X20" s="83">
        <f t="shared" si="3"/>
        <v>0</v>
      </c>
      <c r="Y20" s="84"/>
      <c r="Z20" s="85"/>
      <c r="AA20" s="83">
        <f t="shared" si="4"/>
        <v>0</v>
      </c>
      <c r="AB20" s="84"/>
      <c r="AC20" s="85"/>
      <c r="AD20" s="83">
        <f t="shared" si="5"/>
        <v>0</v>
      </c>
      <c r="AE20" s="84"/>
      <c r="AF20" s="86"/>
      <c r="AG20" s="83">
        <f t="shared" si="6"/>
        <v>0</v>
      </c>
      <c r="AH20" s="84"/>
      <c r="AI20" s="85"/>
      <c r="AJ20" s="83">
        <f t="shared" si="23"/>
        <v>0</v>
      </c>
      <c r="AK20" s="84"/>
      <c r="AL20" s="85"/>
      <c r="AM20" s="83">
        <f t="shared" si="7"/>
        <v>0</v>
      </c>
      <c r="AN20" s="84"/>
      <c r="AO20" s="87">
        <f t="shared" si="8"/>
        <v>0</v>
      </c>
      <c r="AP20" s="83">
        <f t="shared" si="9"/>
        <v>0</v>
      </c>
      <c r="AQ20" s="84"/>
      <c r="AR20" s="85"/>
      <c r="AS20" s="83">
        <f t="shared" si="10"/>
        <v>0</v>
      </c>
      <c r="AT20" s="84"/>
      <c r="AU20" s="85"/>
      <c r="AV20" s="83">
        <f t="shared" si="11"/>
        <v>0</v>
      </c>
      <c r="AW20" s="84"/>
      <c r="AX20" s="85"/>
      <c r="AY20" s="83">
        <f t="shared" si="12"/>
        <v>0</v>
      </c>
      <c r="AZ20" s="84"/>
      <c r="BA20" s="87">
        <f t="shared" si="13"/>
        <v>0</v>
      </c>
      <c r="BB20" s="83">
        <f t="shared" si="14"/>
        <v>0</v>
      </c>
      <c r="BC20" s="108" t="str">
        <f t="shared" si="15"/>
        <v/>
      </c>
      <c r="BD20" s="89">
        <f t="shared" si="19"/>
        <v>0</v>
      </c>
      <c r="BE20" s="90">
        <f t="shared" si="20"/>
        <v>0</v>
      </c>
      <c r="BF20" s="91" t="str">
        <f>IF(G20&lt;&gt;0,BG20/G20,"")</f>
        <v/>
      </c>
      <c r="BG20" s="92" cm="1">
        <f t="array" ref="BG20">IF(H20="",0,SUMPRODUCT(($I$7:$BB$7="Total")*($I20:$BB20),($I$7:$BB$7="Total")*($I$6:$BB$6))*$BG$2)</f>
        <v>0</v>
      </c>
      <c r="BH20" s="93" cm="1">
        <f t="array" ref="BH20">IF(BH$8="",0,SUMPRODUCT((($I$7:$BB$7="TP")+($I$7:$BB$7="TU"))*($I20:$BB20)*(($I$7:$BB$7="TP")+($I$7:$BB$7="TU"))*($I$6:$BB$6))*$BG$2)*BH$8</f>
        <v>0</v>
      </c>
      <c r="BI20" s="94"/>
      <c r="BJ20" s="109"/>
      <c r="BK20" s="110"/>
      <c r="BL20" s="111"/>
      <c r="BM20" s="111"/>
      <c r="BN20" s="111"/>
      <c r="BO20" s="112"/>
      <c r="BP20" s="99"/>
      <c r="BQ20" s="113">
        <f t="shared" si="16"/>
        <v>0</v>
      </c>
      <c r="BR20" s="101">
        <f>BQ20*H20</f>
        <v>0</v>
      </c>
      <c r="BS20" s="102">
        <f t="shared" si="21"/>
        <v>1.2</v>
      </c>
      <c r="BT20" s="102"/>
      <c r="BU20" s="104" t="str">
        <f>IF(M20&lt;&gt;0,ROUNDUP(SUM(#REF!,#REF!),#REF!),"")</f>
        <v/>
      </c>
      <c r="BV20" s="104" t="str">
        <f>IF(J20&lt;&gt;0,ROUNDUP(SUM(#REF!,#REF!),#REF!),"")</f>
        <v/>
      </c>
    </row>
    <row r="21" spans="1:74" s="114" customFormat="1" x14ac:dyDescent="0.2">
      <c r="A21" s="106"/>
      <c r="B21" s="106"/>
      <c r="C21" s="106"/>
      <c r="D21" s="106"/>
      <c r="E21" s="106"/>
      <c r="F21" s="115"/>
      <c r="G21" s="115"/>
      <c r="H21" s="79"/>
      <c r="I21" s="107"/>
      <c r="J21" s="84"/>
      <c r="K21" s="85"/>
      <c r="L21" s="83">
        <f t="shared" si="17"/>
        <v>0</v>
      </c>
      <c r="M21" s="84"/>
      <c r="N21" s="85"/>
      <c r="O21" s="83">
        <f t="shared" si="1"/>
        <v>0</v>
      </c>
      <c r="P21" s="84"/>
      <c r="Q21" s="85"/>
      <c r="R21" s="83">
        <f t="shared" si="2"/>
        <v>0</v>
      </c>
      <c r="S21" s="84"/>
      <c r="T21" s="86"/>
      <c r="U21" s="83">
        <f t="shared" si="18"/>
        <v>0</v>
      </c>
      <c r="V21" s="84"/>
      <c r="W21" s="85"/>
      <c r="X21" s="83">
        <f t="shared" si="3"/>
        <v>0</v>
      </c>
      <c r="Y21" s="84"/>
      <c r="Z21" s="85"/>
      <c r="AA21" s="83">
        <f t="shared" si="4"/>
        <v>0</v>
      </c>
      <c r="AB21" s="84"/>
      <c r="AC21" s="85"/>
      <c r="AD21" s="83">
        <f t="shared" si="5"/>
        <v>0</v>
      </c>
      <c r="AE21" s="84"/>
      <c r="AF21" s="86"/>
      <c r="AG21" s="83">
        <f t="shared" si="6"/>
        <v>0</v>
      </c>
      <c r="AH21" s="84"/>
      <c r="AI21" s="85"/>
      <c r="AJ21" s="83">
        <f t="shared" si="23"/>
        <v>0</v>
      </c>
      <c r="AK21" s="84"/>
      <c r="AL21" s="85"/>
      <c r="AM21" s="83">
        <f t="shared" si="7"/>
        <v>0</v>
      </c>
      <c r="AN21" s="84"/>
      <c r="AO21" s="87">
        <f t="shared" si="8"/>
        <v>0</v>
      </c>
      <c r="AP21" s="83">
        <f t="shared" si="9"/>
        <v>0</v>
      </c>
      <c r="AQ21" s="84"/>
      <c r="AR21" s="85"/>
      <c r="AS21" s="83">
        <f t="shared" si="10"/>
        <v>0</v>
      </c>
      <c r="AT21" s="84"/>
      <c r="AU21" s="85"/>
      <c r="AV21" s="83">
        <f t="shared" si="11"/>
        <v>0</v>
      </c>
      <c r="AW21" s="84"/>
      <c r="AX21" s="85"/>
      <c r="AY21" s="83">
        <f t="shared" si="12"/>
        <v>0</v>
      </c>
      <c r="AZ21" s="84"/>
      <c r="BA21" s="87">
        <f t="shared" si="13"/>
        <v>0</v>
      </c>
      <c r="BB21" s="83">
        <f t="shared" si="14"/>
        <v>0</v>
      </c>
      <c r="BC21" s="108" t="str">
        <f t="shared" si="15"/>
        <v/>
      </c>
      <c r="BD21" s="89">
        <f t="shared" si="19"/>
        <v>0</v>
      </c>
      <c r="BE21" s="90">
        <f t="shared" si="20"/>
        <v>0</v>
      </c>
      <c r="BF21" s="91" t="str">
        <f>IF(G21&lt;&gt;0,BG21/G21,"")</f>
        <v/>
      </c>
      <c r="BG21" s="92" cm="1">
        <f t="array" ref="BG21">IF(H21="",0,SUMPRODUCT(($I$7:$BB$7="Total")*($I21:$BB21),($I$7:$BB$7="Total")*($I$6:$BB$6))*$BG$2)</f>
        <v>0</v>
      </c>
      <c r="BH21" s="93" cm="1">
        <f t="array" ref="BH21">IF(BH$8="",0,SUMPRODUCT((($I$7:$BB$7="TP")+($I$7:$BB$7="TU"))*($I21:$BB21)*(($I$7:$BB$7="TP")+($I$7:$BB$7="TU"))*($I$6:$BB$6))*$BG$2)*BH$8</f>
        <v>0</v>
      </c>
      <c r="BI21" s="94" t="str">
        <f>IF($BG21=0," ",#REF!*#REF!)</f>
        <v xml:space="preserve"> </v>
      </c>
      <c r="BJ21" s="109"/>
      <c r="BK21" s="110"/>
      <c r="BL21" s="111"/>
      <c r="BM21" s="111"/>
      <c r="BN21" s="111"/>
      <c r="BO21" s="112"/>
      <c r="BP21" s="99"/>
      <c r="BQ21" s="113">
        <f t="shared" si="16"/>
        <v>0</v>
      </c>
      <c r="BR21" s="101">
        <f>BQ21*H21</f>
        <v>0</v>
      </c>
      <c r="BS21" s="102">
        <f t="shared" si="21"/>
        <v>1.2</v>
      </c>
      <c r="BT21" s="102"/>
      <c r="BU21" s="104" t="str">
        <f>IF(M21&lt;&gt;0,ROUNDUP(SUM(#REF!,#REF!),#REF!),"")</f>
        <v/>
      </c>
      <c r="BV21" s="104" t="str">
        <f>IF(J21&lt;&gt;0,ROUNDUP(SUM(#REF!,#REF!),#REF!),"")</f>
        <v/>
      </c>
    </row>
    <row r="22" spans="1:74" s="114" customFormat="1" x14ac:dyDescent="0.2">
      <c r="A22" s="106"/>
      <c r="B22" s="106"/>
      <c r="C22" s="106"/>
      <c r="D22" s="116"/>
      <c r="E22" s="106"/>
      <c r="F22" s="115"/>
      <c r="G22" s="115"/>
      <c r="H22" s="79"/>
      <c r="I22" s="107"/>
      <c r="J22" s="84"/>
      <c r="K22" s="85"/>
      <c r="L22" s="83">
        <f t="shared" si="17"/>
        <v>0</v>
      </c>
      <c r="M22" s="84"/>
      <c r="N22" s="85"/>
      <c r="O22" s="83">
        <f t="shared" si="1"/>
        <v>0</v>
      </c>
      <c r="P22" s="84"/>
      <c r="Q22" s="85"/>
      <c r="R22" s="83">
        <f t="shared" si="2"/>
        <v>0</v>
      </c>
      <c r="S22" s="84"/>
      <c r="T22" s="86"/>
      <c r="U22" s="83">
        <f t="shared" si="18"/>
        <v>0</v>
      </c>
      <c r="V22" s="84"/>
      <c r="W22" s="85"/>
      <c r="X22" s="83">
        <f t="shared" si="3"/>
        <v>0</v>
      </c>
      <c r="Y22" s="84"/>
      <c r="Z22" s="85"/>
      <c r="AA22" s="83">
        <f t="shared" si="4"/>
        <v>0</v>
      </c>
      <c r="AB22" s="84"/>
      <c r="AC22" s="85"/>
      <c r="AD22" s="83">
        <f t="shared" si="5"/>
        <v>0</v>
      </c>
      <c r="AE22" s="84"/>
      <c r="AF22" s="86"/>
      <c r="AG22" s="83">
        <f t="shared" si="6"/>
        <v>0</v>
      </c>
      <c r="AH22" s="84"/>
      <c r="AI22" s="85"/>
      <c r="AJ22" s="83">
        <f t="shared" si="23"/>
        <v>0</v>
      </c>
      <c r="AK22" s="84"/>
      <c r="AL22" s="85"/>
      <c r="AM22" s="83">
        <f t="shared" si="7"/>
        <v>0</v>
      </c>
      <c r="AN22" s="84"/>
      <c r="AO22" s="87">
        <f t="shared" si="8"/>
        <v>0</v>
      </c>
      <c r="AP22" s="83">
        <f t="shared" si="9"/>
        <v>0</v>
      </c>
      <c r="AQ22" s="84"/>
      <c r="AR22" s="85"/>
      <c r="AS22" s="83">
        <f t="shared" si="10"/>
        <v>0</v>
      </c>
      <c r="AT22" s="84"/>
      <c r="AU22" s="85"/>
      <c r="AV22" s="83">
        <f t="shared" si="11"/>
        <v>0</v>
      </c>
      <c r="AW22" s="84"/>
      <c r="AX22" s="85"/>
      <c r="AY22" s="83">
        <f t="shared" si="12"/>
        <v>0</v>
      </c>
      <c r="AZ22" s="84"/>
      <c r="BA22" s="87">
        <f t="shared" si="13"/>
        <v>0</v>
      </c>
      <c r="BB22" s="83">
        <f t="shared" si="14"/>
        <v>0</v>
      </c>
      <c r="BC22" s="108" t="str">
        <f t="shared" si="15"/>
        <v/>
      </c>
      <c r="BD22" s="89">
        <f t="shared" si="19"/>
        <v>0</v>
      </c>
      <c r="BE22" s="90">
        <f t="shared" si="20"/>
        <v>0</v>
      </c>
      <c r="BF22" s="91" t="str">
        <f>IF(G22&lt;&gt;0,BG22/G22,"")</f>
        <v/>
      </c>
      <c r="BG22" s="92" cm="1">
        <f t="array" ref="BG22">IF(H22="",0,SUMPRODUCT(($I$7:$BB$7="Total")*($I22:$BB22),($I$7:$BB$7="Total")*($I$6:$BB$6))*$BG$2)</f>
        <v>0</v>
      </c>
      <c r="BH22" s="93" cm="1">
        <f t="array" ref="BH22">IF(BH$8="",0,SUMPRODUCT((($I$7:$BB$7="TP")+($I$7:$BB$7="TU"))*($I22:$BB22)*(($I$7:$BB$7="TP")+($I$7:$BB$7="TU"))*($I$6:$BB$6))*$BG$2)*BH$8</f>
        <v>0</v>
      </c>
      <c r="BI22" s="94" t="str">
        <f>IF($BG22=0," ",#REF!*#REF!)</f>
        <v xml:space="preserve"> </v>
      </c>
      <c r="BJ22" s="109"/>
      <c r="BK22" s="110"/>
      <c r="BL22" s="111"/>
      <c r="BM22" s="111"/>
      <c r="BN22" s="111"/>
      <c r="BO22" s="112"/>
      <c r="BP22" s="99"/>
      <c r="BQ22" s="113">
        <f t="shared" si="16"/>
        <v>0</v>
      </c>
      <c r="BR22" s="101">
        <f>BQ22*H22</f>
        <v>0</v>
      </c>
      <c r="BS22" s="102">
        <f t="shared" si="21"/>
        <v>1.2</v>
      </c>
      <c r="BT22" s="102"/>
      <c r="BU22" s="104" t="str">
        <f>IF(M22&lt;&gt;0,ROUNDUP(SUM(#REF!,#REF!),#REF!),"")</f>
        <v/>
      </c>
      <c r="BV22" s="104" t="str">
        <f>IF(J22&lt;&gt;0,ROUNDUP(SUM(#REF!,#REF!),#REF!),"")</f>
        <v/>
      </c>
    </row>
    <row r="23" spans="1:74" s="114" customFormat="1" x14ac:dyDescent="0.2">
      <c r="A23" s="106"/>
      <c r="B23" s="106"/>
      <c r="C23" s="106"/>
      <c r="D23" s="116"/>
      <c r="E23" s="106"/>
      <c r="F23" s="115"/>
      <c r="G23" s="115"/>
      <c r="H23" s="79"/>
      <c r="I23" s="107"/>
      <c r="J23" s="84"/>
      <c r="K23" s="85"/>
      <c r="L23" s="83">
        <f t="shared" si="17"/>
        <v>0</v>
      </c>
      <c r="M23" s="84"/>
      <c r="N23" s="85"/>
      <c r="O23" s="83">
        <f t="shared" si="1"/>
        <v>0</v>
      </c>
      <c r="P23" s="84"/>
      <c r="Q23" s="85"/>
      <c r="R23" s="83">
        <f t="shared" si="2"/>
        <v>0</v>
      </c>
      <c r="S23" s="84"/>
      <c r="T23" s="86"/>
      <c r="U23" s="83">
        <f t="shared" si="18"/>
        <v>0</v>
      </c>
      <c r="V23" s="84"/>
      <c r="W23" s="85"/>
      <c r="X23" s="83">
        <f t="shared" si="3"/>
        <v>0</v>
      </c>
      <c r="Y23" s="84"/>
      <c r="Z23" s="85"/>
      <c r="AA23" s="83">
        <f t="shared" si="4"/>
        <v>0</v>
      </c>
      <c r="AB23" s="84"/>
      <c r="AC23" s="85"/>
      <c r="AD23" s="83">
        <f t="shared" si="5"/>
        <v>0</v>
      </c>
      <c r="AE23" s="84"/>
      <c r="AF23" s="86"/>
      <c r="AG23" s="83">
        <f t="shared" si="6"/>
        <v>0</v>
      </c>
      <c r="AH23" s="84"/>
      <c r="AI23" s="85"/>
      <c r="AJ23" s="83">
        <f t="shared" si="23"/>
        <v>0</v>
      </c>
      <c r="AK23" s="84"/>
      <c r="AL23" s="85"/>
      <c r="AM23" s="83">
        <f t="shared" si="7"/>
        <v>0</v>
      </c>
      <c r="AN23" s="84"/>
      <c r="AO23" s="87">
        <f t="shared" si="8"/>
        <v>0</v>
      </c>
      <c r="AP23" s="83">
        <f t="shared" si="9"/>
        <v>0</v>
      </c>
      <c r="AQ23" s="84"/>
      <c r="AR23" s="85"/>
      <c r="AS23" s="83">
        <f t="shared" si="10"/>
        <v>0</v>
      </c>
      <c r="AT23" s="84"/>
      <c r="AU23" s="85"/>
      <c r="AV23" s="83">
        <f t="shared" si="11"/>
        <v>0</v>
      </c>
      <c r="AW23" s="84"/>
      <c r="AX23" s="85"/>
      <c r="AY23" s="83">
        <f t="shared" si="12"/>
        <v>0</v>
      </c>
      <c r="AZ23" s="84"/>
      <c r="BA23" s="87">
        <f t="shared" si="13"/>
        <v>0</v>
      </c>
      <c r="BB23" s="83">
        <f t="shared" si="14"/>
        <v>0</v>
      </c>
      <c r="BC23" s="108" t="str">
        <f t="shared" si="15"/>
        <v/>
      </c>
      <c r="BD23" s="89">
        <f t="shared" si="19"/>
        <v>0</v>
      </c>
      <c r="BE23" s="90">
        <f t="shared" si="20"/>
        <v>0</v>
      </c>
      <c r="BF23" s="91" t="str">
        <f>IF(G23&lt;&gt;0,BG23/G23,"")</f>
        <v/>
      </c>
      <c r="BG23" s="92" cm="1">
        <f t="array" ref="BG23">IF(H23="",0,SUMPRODUCT(($I$7:$BB$7="Total")*($I23:$BB23),($I$7:$BB$7="Total")*($I$6:$BB$6))*$BG$2)</f>
        <v>0</v>
      </c>
      <c r="BH23" s="93" cm="1">
        <f t="array" ref="BH23">IF(BH$8="",0,SUMPRODUCT((($I$7:$BB$7="TP")+($I$7:$BB$7="TU"))*($I23:$BB23)*(($I$7:$BB$7="TP")+($I$7:$BB$7="TU"))*($I$6:$BB$6))*$BG$2)*BH$8</f>
        <v>0</v>
      </c>
      <c r="BI23" s="94" t="str">
        <f>IF($BG23=0," ",#REF!*#REF!)</f>
        <v xml:space="preserve"> </v>
      </c>
      <c r="BJ23" s="109"/>
      <c r="BK23" s="110"/>
      <c r="BL23" s="111"/>
      <c r="BM23" s="111"/>
      <c r="BN23" s="111"/>
      <c r="BO23" s="112"/>
      <c r="BP23" s="99"/>
      <c r="BQ23" s="113">
        <f t="shared" si="16"/>
        <v>0</v>
      </c>
      <c r="BR23" s="101">
        <f>BQ23*H23</f>
        <v>0</v>
      </c>
      <c r="BS23" s="102">
        <f t="shared" si="21"/>
        <v>1.2</v>
      </c>
      <c r="BT23" s="102"/>
      <c r="BU23" s="104" t="str">
        <f>IF(M23&lt;&gt;0,ROUNDUP(SUM(#REF!,#REF!),#REF!),"")</f>
        <v/>
      </c>
      <c r="BV23" s="104" t="str">
        <f>IF(J23&lt;&gt;0,ROUNDUP(SUM(#REF!,#REF!),#REF!),"")</f>
        <v/>
      </c>
    </row>
    <row r="24" spans="1:74" s="114" customFormat="1" x14ac:dyDescent="0.2">
      <c r="A24" s="106"/>
      <c r="B24" s="106"/>
      <c r="C24" s="106"/>
      <c r="D24" s="116"/>
      <c r="E24" s="106"/>
      <c r="F24" s="115"/>
      <c r="G24" s="115"/>
      <c r="H24" s="79"/>
      <c r="I24" s="107"/>
      <c r="J24" s="84"/>
      <c r="K24" s="85"/>
      <c r="L24" s="83">
        <f t="shared" si="17"/>
        <v>0</v>
      </c>
      <c r="M24" s="84"/>
      <c r="N24" s="85"/>
      <c r="O24" s="83">
        <f t="shared" si="1"/>
        <v>0</v>
      </c>
      <c r="P24" s="84"/>
      <c r="Q24" s="85"/>
      <c r="R24" s="83">
        <f t="shared" si="2"/>
        <v>0</v>
      </c>
      <c r="S24" s="84"/>
      <c r="T24" s="86"/>
      <c r="U24" s="83">
        <f t="shared" si="18"/>
        <v>0</v>
      </c>
      <c r="V24" s="84"/>
      <c r="W24" s="85"/>
      <c r="X24" s="83">
        <f t="shared" si="3"/>
        <v>0</v>
      </c>
      <c r="Y24" s="84"/>
      <c r="Z24" s="85"/>
      <c r="AA24" s="83">
        <f t="shared" si="4"/>
        <v>0</v>
      </c>
      <c r="AB24" s="84"/>
      <c r="AC24" s="85"/>
      <c r="AD24" s="83">
        <f t="shared" si="5"/>
        <v>0</v>
      </c>
      <c r="AE24" s="84"/>
      <c r="AF24" s="86"/>
      <c r="AG24" s="83">
        <f t="shared" si="6"/>
        <v>0</v>
      </c>
      <c r="AH24" s="84"/>
      <c r="AI24" s="85"/>
      <c r="AJ24" s="83">
        <f t="shared" si="23"/>
        <v>0</v>
      </c>
      <c r="AK24" s="84"/>
      <c r="AL24" s="85"/>
      <c r="AM24" s="83">
        <f t="shared" si="7"/>
        <v>0</v>
      </c>
      <c r="AN24" s="84"/>
      <c r="AO24" s="87">
        <f t="shared" si="8"/>
        <v>0</v>
      </c>
      <c r="AP24" s="83">
        <f t="shared" si="9"/>
        <v>0</v>
      </c>
      <c r="AQ24" s="84"/>
      <c r="AR24" s="85"/>
      <c r="AS24" s="83">
        <f t="shared" si="10"/>
        <v>0</v>
      </c>
      <c r="AT24" s="84"/>
      <c r="AU24" s="85"/>
      <c r="AV24" s="83">
        <f t="shared" si="11"/>
        <v>0</v>
      </c>
      <c r="AW24" s="84"/>
      <c r="AX24" s="85"/>
      <c r="AY24" s="83">
        <f t="shared" si="12"/>
        <v>0</v>
      </c>
      <c r="AZ24" s="84"/>
      <c r="BA24" s="87">
        <f t="shared" si="13"/>
        <v>0</v>
      </c>
      <c r="BB24" s="83">
        <f t="shared" si="14"/>
        <v>0</v>
      </c>
      <c r="BC24" s="108" t="str">
        <f t="shared" si="15"/>
        <v/>
      </c>
      <c r="BD24" s="89">
        <f t="shared" si="19"/>
        <v>0</v>
      </c>
      <c r="BE24" s="90">
        <f t="shared" si="20"/>
        <v>0</v>
      </c>
      <c r="BF24" s="91" t="str">
        <f>IF(G24&lt;&gt;0,BG24/G24,"")</f>
        <v/>
      </c>
      <c r="BG24" s="92" cm="1">
        <f t="array" ref="BG24">IF(H24="",0,SUMPRODUCT(($I$7:$BB$7="Total")*($I24:$BB24),($I$7:$BB$7="Total")*($I$6:$BB$6))*$BG$2)</f>
        <v>0</v>
      </c>
      <c r="BH24" s="93" cm="1">
        <f t="array" ref="BH24">IF(BH$8="",0,SUMPRODUCT((($I$7:$BB$7="TP")+($I$7:$BB$7="TU"))*($I24:$BB24)*(($I$7:$BB$7="TP")+($I$7:$BB$7="TU"))*($I$6:$BB$6))*$BG$2)*BH$8</f>
        <v>0</v>
      </c>
      <c r="BI24" s="94" t="str">
        <f>IF($BG24=0," ",#REF!*#REF!)</f>
        <v xml:space="preserve"> </v>
      </c>
      <c r="BJ24" s="109"/>
      <c r="BK24" s="110"/>
      <c r="BL24" s="111"/>
      <c r="BM24" s="111"/>
      <c r="BN24" s="111"/>
      <c r="BO24" s="112"/>
      <c r="BP24" s="99"/>
      <c r="BQ24" s="113">
        <f t="shared" si="16"/>
        <v>0</v>
      </c>
      <c r="BR24" s="101">
        <f>BQ24*H24</f>
        <v>0</v>
      </c>
      <c r="BS24" s="102">
        <f t="shared" si="21"/>
        <v>1.2</v>
      </c>
      <c r="BT24" s="102"/>
      <c r="BU24" s="104" t="str">
        <f>IF(M24&lt;&gt;0,ROUNDUP(SUM(#REF!,#REF!),#REF!),"")</f>
        <v/>
      </c>
      <c r="BV24" s="104" t="str">
        <f>IF(J24&lt;&gt;0,ROUNDUP(SUM(#REF!,#REF!),#REF!),"")</f>
        <v/>
      </c>
    </row>
    <row r="25" spans="1:74" s="114" customFormat="1" x14ac:dyDescent="0.2">
      <c r="A25" s="106"/>
      <c r="B25" s="106"/>
      <c r="C25" s="106"/>
      <c r="D25" s="116"/>
      <c r="E25" s="106"/>
      <c r="F25" s="115"/>
      <c r="G25" s="115"/>
      <c r="H25" s="79"/>
      <c r="I25" s="107"/>
      <c r="J25" s="84"/>
      <c r="K25" s="85"/>
      <c r="L25" s="83">
        <f t="shared" si="17"/>
        <v>0</v>
      </c>
      <c r="M25" s="84"/>
      <c r="N25" s="85"/>
      <c r="O25" s="83">
        <f t="shared" si="1"/>
        <v>0</v>
      </c>
      <c r="P25" s="84"/>
      <c r="Q25" s="85"/>
      <c r="R25" s="83">
        <f t="shared" si="2"/>
        <v>0</v>
      </c>
      <c r="S25" s="84"/>
      <c r="T25" s="86"/>
      <c r="U25" s="83">
        <f t="shared" si="18"/>
        <v>0</v>
      </c>
      <c r="V25" s="84"/>
      <c r="W25" s="85"/>
      <c r="X25" s="83">
        <f t="shared" si="3"/>
        <v>0</v>
      </c>
      <c r="Y25" s="84"/>
      <c r="Z25" s="85"/>
      <c r="AA25" s="83">
        <f t="shared" si="4"/>
        <v>0</v>
      </c>
      <c r="AB25" s="84"/>
      <c r="AC25" s="85"/>
      <c r="AD25" s="83">
        <f t="shared" si="5"/>
        <v>0</v>
      </c>
      <c r="AE25" s="84"/>
      <c r="AF25" s="86"/>
      <c r="AG25" s="83">
        <f t="shared" si="6"/>
        <v>0</v>
      </c>
      <c r="AH25" s="84"/>
      <c r="AI25" s="85"/>
      <c r="AJ25" s="83">
        <f t="shared" si="23"/>
        <v>0</v>
      </c>
      <c r="AK25" s="84"/>
      <c r="AL25" s="85"/>
      <c r="AM25" s="83">
        <f t="shared" si="7"/>
        <v>0</v>
      </c>
      <c r="AN25" s="84"/>
      <c r="AO25" s="87">
        <f t="shared" si="8"/>
        <v>0</v>
      </c>
      <c r="AP25" s="83">
        <f t="shared" si="9"/>
        <v>0</v>
      </c>
      <c r="AQ25" s="84"/>
      <c r="AR25" s="85"/>
      <c r="AS25" s="83">
        <f t="shared" si="10"/>
        <v>0</v>
      </c>
      <c r="AT25" s="84"/>
      <c r="AU25" s="85"/>
      <c r="AV25" s="83">
        <f t="shared" si="11"/>
        <v>0</v>
      </c>
      <c r="AW25" s="84"/>
      <c r="AX25" s="85"/>
      <c r="AY25" s="83">
        <f t="shared" si="12"/>
        <v>0</v>
      </c>
      <c r="AZ25" s="84"/>
      <c r="BA25" s="87">
        <f t="shared" si="13"/>
        <v>0</v>
      </c>
      <c r="BB25" s="83">
        <f t="shared" si="14"/>
        <v>0</v>
      </c>
      <c r="BC25" s="108" t="str">
        <f t="shared" si="15"/>
        <v/>
      </c>
      <c r="BD25" s="89">
        <f t="shared" si="19"/>
        <v>0</v>
      </c>
      <c r="BE25" s="90">
        <f t="shared" si="20"/>
        <v>0</v>
      </c>
      <c r="BF25" s="91" t="str">
        <f>IF(G25&lt;&gt;0,BG25/G25,"")</f>
        <v/>
      </c>
      <c r="BG25" s="92" cm="1">
        <f t="array" ref="BG25">IF(H25="",0,SUMPRODUCT(($I$7:$BB$7="Total")*($I25:$BB25),($I$7:$BB$7="Total")*($I$6:$BB$6))*$BG$2)</f>
        <v>0</v>
      </c>
      <c r="BH25" s="93" cm="1">
        <f t="array" ref="BH25">IF(BH$8="",0,SUMPRODUCT((($I$7:$BB$7="TP")+($I$7:$BB$7="TU"))*($I25:$BB25)*(($I$7:$BB$7="TP")+($I$7:$BB$7="TU"))*($I$6:$BB$6))*$BG$2)*BH$8</f>
        <v>0</v>
      </c>
      <c r="BI25" s="94" t="str">
        <f>IF($BG25=0," ",#REF!*#REF!)</f>
        <v xml:space="preserve"> </v>
      </c>
      <c r="BJ25" s="109"/>
      <c r="BK25" s="110"/>
      <c r="BL25" s="111"/>
      <c r="BM25" s="111"/>
      <c r="BN25" s="111"/>
      <c r="BO25" s="112"/>
      <c r="BP25" s="99"/>
      <c r="BQ25" s="113">
        <f t="shared" si="16"/>
        <v>0</v>
      </c>
      <c r="BR25" s="101">
        <f>BQ25*H25</f>
        <v>0</v>
      </c>
      <c r="BS25" s="102">
        <f t="shared" si="21"/>
        <v>1.2</v>
      </c>
      <c r="BT25" s="102"/>
      <c r="BU25" s="104" t="str">
        <f>IF(M25&lt;&gt;0,ROUNDUP(SUM(#REF!,#REF!),#REF!),"")</f>
        <v/>
      </c>
      <c r="BV25" s="104" t="str">
        <f>IF(J25&lt;&gt;0,ROUNDUP(SUM(#REF!,#REF!),#REF!),"")</f>
        <v/>
      </c>
    </row>
    <row r="26" spans="1:74" x14ac:dyDescent="0.2">
      <c r="A26" s="106"/>
      <c r="B26" s="106"/>
      <c r="C26" s="106"/>
      <c r="D26" s="116"/>
      <c r="E26" s="106"/>
      <c r="F26" s="115"/>
      <c r="G26" s="115"/>
      <c r="H26" s="79"/>
      <c r="I26" s="107"/>
      <c r="J26" s="84"/>
      <c r="K26" s="85"/>
      <c r="L26" s="83">
        <f t="shared" si="17"/>
        <v>0</v>
      </c>
      <c r="M26" s="84"/>
      <c r="N26" s="85"/>
      <c r="O26" s="83">
        <f t="shared" si="1"/>
        <v>0</v>
      </c>
      <c r="P26" s="84"/>
      <c r="Q26" s="85"/>
      <c r="R26" s="83">
        <f t="shared" si="2"/>
        <v>0</v>
      </c>
      <c r="S26" s="84"/>
      <c r="T26" s="86"/>
      <c r="U26" s="83">
        <f t="shared" si="18"/>
        <v>0</v>
      </c>
      <c r="V26" s="84"/>
      <c r="W26" s="85"/>
      <c r="X26" s="83">
        <f t="shared" si="3"/>
        <v>0</v>
      </c>
      <c r="Y26" s="84"/>
      <c r="Z26" s="85"/>
      <c r="AA26" s="83">
        <f t="shared" si="4"/>
        <v>0</v>
      </c>
      <c r="AB26" s="84"/>
      <c r="AC26" s="85"/>
      <c r="AD26" s="83">
        <f t="shared" si="5"/>
        <v>0</v>
      </c>
      <c r="AE26" s="84"/>
      <c r="AF26" s="86"/>
      <c r="AG26" s="83">
        <f t="shared" si="6"/>
        <v>0</v>
      </c>
      <c r="AH26" s="84"/>
      <c r="AI26" s="85"/>
      <c r="AJ26" s="83">
        <f t="shared" si="23"/>
        <v>0</v>
      </c>
      <c r="AK26" s="84"/>
      <c r="AL26" s="85"/>
      <c r="AM26" s="83">
        <f t="shared" si="7"/>
        <v>0</v>
      </c>
      <c r="AN26" s="84"/>
      <c r="AO26" s="87">
        <f t="shared" si="8"/>
        <v>0</v>
      </c>
      <c r="AP26" s="83">
        <f t="shared" si="9"/>
        <v>0</v>
      </c>
      <c r="AQ26" s="84"/>
      <c r="AR26" s="85"/>
      <c r="AS26" s="83">
        <f t="shared" si="10"/>
        <v>0</v>
      </c>
      <c r="AT26" s="84"/>
      <c r="AU26" s="85"/>
      <c r="AV26" s="83">
        <f t="shared" si="11"/>
        <v>0</v>
      </c>
      <c r="AW26" s="84"/>
      <c r="AX26" s="85"/>
      <c r="AY26" s="83">
        <f t="shared" si="12"/>
        <v>0</v>
      </c>
      <c r="AZ26" s="84"/>
      <c r="BA26" s="87">
        <f t="shared" si="13"/>
        <v>0</v>
      </c>
      <c r="BB26" s="83">
        <f t="shared" si="14"/>
        <v>0</v>
      </c>
      <c r="BC26" s="108" t="str">
        <f t="shared" si="15"/>
        <v/>
      </c>
      <c r="BD26" s="89">
        <f t="shared" si="19"/>
        <v>0</v>
      </c>
      <c r="BE26" s="90">
        <f t="shared" si="20"/>
        <v>0</v>
      </c>
      <c r="BF26" s="91" t="str">
        <f>IF(G26&lt;&gt;0,BG26/G26,"")</f>
        <v/>
      </c>
      <c r="BG26" s="92" cm="1">
        <f t="array" ref="BG26">IF(H26="",0,SUMPRODUCT(($I$7:$BB$7="Total")*($I26:$BB26),($I$7:$BB$7="Total")*($I$6:$BB$6))*$BG$2)</f>
        <v>0</v>
      </c>
      <c r="BH26" s="93" cm="1">
        <f t="array" ref="BH26">IF(BH$8="",0,SUMPRODUCT((($I$7:$BB$7="TP")+($I$7:$BB$7="TU"))*($I26:$BB26)*(($I$7:$BB$7="TP")+($I$7:$BB$7="TU"))*($I$6:$BB$6))*$BG$2)*BH$8</f>
        <v>0</v>
      </c>
      <c r="BI26" s="94" t="str">
        <f>IF($BG26=0," ",#REF!*#REF!)</f>
        <v xml:space="preserve"> </v>
      </c>
      <c r="BJ26" s="109"/>
      <c r="BK26" s="110"/>
      <c r="BL26" s="111"/>
      <c r="BM26" s="111"/>
      <c r="BN26" s="111"/>
      <c r="BO26" s="112"/>
      <c r="BP26" s="99"/>
      <c r="BQ26" s="113">
        <f t="shared" si="16"/>
        <v>0</v>
      </c>
      <c r="BR26" s="101">
        <f>BQ26*H26</f>
        <v>0</v>
      </c>
      <c r="BS26" s="102">
        <f t="shared" si="21"/>
        <v>1.2</v>
      </c>
      <c r="BT26" s="102"/>
      <c r="BU26" s="104" t="str">
        <f>IF(M26&lt;&gt;0,ROUNDUP(SUM(#REF!,#REF!),#REF!),"")</f>
        <v/>
      </c>
      <c r="BV26" s="104" t="str">
        <f>IF(J26&lt;&gt;0,ROUNDUP(SUM(#REF!,#REF!),#REF!),"")</f>
        <v/>
      </c>
    </row>
    <row r="27" spans="1:74" x14ac:dyDescent="0.2">
      <c r="A27" s="106"/>
      <c r="B27" s="106"/>
      <c r="C27" s="106"/>
      <c r="D27" s="116"/>
      <c r="E27" s="106"/>
      <c r="F27" s="115"/>
      <c r="G27" s="115"/>
      <c r="H27" s="79"/>
      <c r="I27" s="107"/>
      <c r="J27" s="84"/>
      <c r="K27" s="85"/>
      <c r="L27" s="83">
        <f t="shared" si="17"/>
        <v>0</v>
      </c>
      <c r="M27" s="84"/>
      <c r="N27" s="85"/>
      <c r="O27" s="83">
        <f t="shared" si="1"/>
        <v>0</v>
      </c>
      <c r="P27" s="84"/>
      <c r="Q27" s="85"/>
      <c r="R27" s="83">
        <f t="shared" si="2"/>
        <v>0</v>
      </c>
      <c r="S27" s="84"/>
      <c r="T27" s="86"/>
      <c r="U27" s="83">
        <f t="shared" si="18"/>
        <v>0</v>
      </c>
      <c r="V27" s="84"/>
      <c r="W27" s="85"/>
      <c r="X27" s="83">
        <f t="shared" si="3"/>
        <v>0</v>
      </c>
      <c r="Y27" s="84"/>
      <c r="Z27" s="85"/>
      <c r="AA27" s="83">
        <f t="shared" si="4"/>
        <v>0</v>
      </c>
      <c r="AB27" s="84"/>
      <c r="AC27" s="85"/>
      <c r="AD27" s="83">
        <f t="shared" si="5"/>
        <v>0</v>
      </c>
      <c r="AE27" s="84"/>
      <c r="AF27" s="86"/>
      <c r="AG27" s="83">
        <f t="shared" si="6"/>
        <v>0</v>
      </c>
      <c r="AH27" s="84"/>
      <c r="AI27" s="85"/>
      <c r="AJ27" s="83">
        <f t="shared" si="23"/>
        <v>0</v>
      </c>
      <c r="AK27" s="84"/>
      <c r="AL27" s="85"/>
      <c r="AM27" s="83">
        <f t="shared" si="7"/>
        <v>0</v>
      </c>
      <c r="AN27" s="84"/>
      <c r="AO27" s="87">
        <f t="shared" si="8"/>
        <v>0</v>
      </c>
      <c r="AP27" s="83">
        <f t="shared" si="9"/>
        <v>0</v>
      </c>
      <c r="AQ27" s="84"/>
      <c r="AR27" s="85"/>
      <c r="AS27" s="83">
        <f t="shared" si="10"/>
        <v>0</v>
      </c>
      <c r="AT27" s="84"/>
      <c r="AU27" s="85"/>
      <c r="AV27" s="83">
        <f t="shared" si="11"/>
        <v>0</v>
      </c>
      <c r="AW27" s="84"/>
      <c r="AX27" s="85"/>
      <c r="AY27" s="83">
        <f t="shared" si="12"/>
        <v>0</v>
      </c>
      <c r="AZ27" s="84"/>
      <c r="BA27" s="87">
        <f t="shared" si="13"/>
        <v>0</v>
      </c>
      <c r="BB27" s="83">
        <f t="shared" si="14"/>
        <v>0</v>
      </c>
      <c r="BC27" s="108" t="str">
        <f t="shared" si="15"/>
        <v/>
      </c>
      <c r="BD27" s="89">
        <f t="shared" si="19"/>
        <v>0</v>
      </c>
      <c r="BE27" s="90">
        <f t="shared" si="20"/>
        <v>0</v>
      </c>
      <c r="BF27" s="91" t="str">
        <f>IF(G27&lt;&gt;0,BG27/G27,"")</f>
        <v/>
      </c>
      <c r="BG27" s="92" cm="1">
        <f t="array" ref="BG27">IF(H27="",0,SUMPRODUCT(($I$7:$BB$7="Total")*($I27:$BB27),($I$7:$BB$7="Total")*($I$6:$BB$6))*$BG$2)</f>
        <v>0</v>
      </c>
      <c r="BH27" s="93" cm="1">
        <f t="array" ref="BH27">IF(BH$8="",0,SUMPRODUCT((($I$7:$BB$7="TP")+($I$7:$BB$7="TU"))*($I27:$BB27)*(($I$7:$BB$7="TP")+($I$7:$BB$7="TU"))*($I$6:$BB$6))*$BG$2)*BH$8</f>
        <v>0</v>
      </c>
      <c r="BI27" s="94" t="str">
        <f>IF($BG27=0," ",#REF!*#REF!)</f>
        <v xml:space="preserve"> </v>
      </c>
      <c r="BJ27" s="109"/>
      <c r="BK27" s="110"/>
      <c r="BL27" s="111"/>
      <c r="BM27" s="111"/>
      <c r="BN27" s="111"/>
      <c r="BO27" s="112"/>
      <c r="BP27" s="99"/>
      <c r="BQ27" s="113">
        <f t="shared" si="16"/>
        <v>0</v>
      </c>
      <c r="BR27" s="101">
        <f>BQ27*H27</f>
        <v>0</v>
      </c>
      <c r="BS27" s="102">
        <f t="shared" si="21"/>
        <v>1.2</v>
      </c>
      <c r="BT27" s="102"/>
      <c r="BU27" s="104" t="str">
        <f>IF(M27&lt;&gt;0,ROUNDUP(SUM(#REF!,#REF!),#REF!),"")</f>
        <v/>
      </c>
      <c r="BV27" s="104" t="str">
        <f>IF(J27&lt;&gt;0,ROUNDUP(SUM(#REF!,#REF!),#REF!),"")</f>
        <v/>
      </c>
    </row>
    <row r="28" spans="1:74" x14ac:dyDescent="0.2">
      <c r="A28" s="106"/>
      <c r="B28" s="106"/>
      <c r="C28" s="106"/>
      <c r="D28" s="116"/>
      <c r="E28" s="106"/>
      <c r="F28" s="115"/>
      <c r="G28" s="115"/>
      <c r="H28" s="79"/>
      <c r="I28" s="107"/>
      <c r="J28" s="84"/>
      <c r="K28" s="85"/>
      <c r="L28" s="83">
        <f t="shared" si="17"/>
        <v>0</v>
      </c>
      <c r="M28" s="84"/>
      <c r="N28" s="85"/>
      <c r="O28" s="83">
        <f t="shared" si="1"/>
        <v>0</v>
      </c>
      <c r="P28" s="84"/>
      <c r="Q28" s="85"/>
      <c r="R28" s="83">
        <f t="shared" si="2"/>
        <v>0</v>
      </c>
      <c r="S28" s="84"/>
      <c r="T28" s="86"/>
      <c r="U28" s="83">
        <f t="shared" si="18"/>
        <v>0</v>
      </c>
      <c r="V28" s="84"/>
      <c r="W28" s="85"/>
      <c r="X28" s="83">
        <f t="shared" si="3"/>
        <v>0</v>
      </c>
      <c r="Y28" s="84"/>
      <c r="Z28" s="85"/>
      <c r="AA28" s="83">
        <f t="shared" si="4"/>
        <v>0</v>
      </c>
      <c r="AB28" s="84"/>
      <c r="AC28" s="85"/>
      <c r="AD28" s="83">
        <f t="shared" si="5"/>
        <v>0</v>
      </c>
      <c r="AE28" s="84"/>
      <c r="AF28" s="86"/>
      <c r="AG28" s="83">
        <f t="shared" si="6"/>
        <v>0</v>
      </c>
      <c r="AH28" s="84"/>
      <c r="AI28" s="85"/>
      <c r="AJ28" s="83">
        <f t="shared" si="23"/>
        <v>0</v>
      </c>
      <c r="AK28" s="84"/>
      <c r="AL28" s="85"/>
      <c r="AM28" s="83">
        <f t="shared" si="7"/>
        <v>0</v>
      </c>
      <c r="AN28" s="84"/>
      <c r="AO28" s="87">
        <f t="shared" si="8"/>
        <v>0</v>
      </c>
      <c r="AP28" s="83">
        <f t="shared" si="9"/>
        <v>0</v>
      </c>
      <c r="AQ28" s="84"/>
      <c r="AR28" s="85"/>
      <c r="AS28" s="83">
        <f t="shared" si="10"/>
        <v>0</v>
      </c>
      <c r="AT28" s="84"/>
      <c r="AU28" s="85"/>
      <c r="AV28" s="83">
        <f t="shared" si="11"/>
        <v>0</v>
      </c>
      <c r="AW28" s="84"/>
      <c r="AX28" s="85"/>
      <c r="AY28" s="83">
        <f t="shared" si="12"/>
        <v>0</v>
      </c>
      <c r="AZ28" s="84"/>
      <c r="BA28" s="87">
        <f t="shared" si="13"/>
        <v>0</v>
      </c>
      <c r="BB28" s="83">
        <f t="shared" si="14"/>
        <v>0</v>
      </c>
      <c r="BC28" s="108" t="str">
        <f t="shared" si="15"/>
        <v/>
      </c>
      <c r="BD28" s="89">
        <f t="shared" si="19"/>
        <v>0</v>
      </c>
      <c r="BE28" s="90">
        <f t="shared" si="20"/>
        <v>0</v>
      </c>
      <c r="BF28" s="91" t="str">
        <f>IF(G28&lt;&gt;0,BG28/G28,"")</f>
        <v/>
      </c>
      <c r="BG28" s="92" cm="1">
        <f t="array" ref="BG28">IF(H28="",0,SUMPRODUCT(($I$7:$BB$7="Total")*($I28:$BB28),($I$7:$BB$7="Total")*($I$6:$BB$6))*$BG$2)</f>
        <v>0</v>
      </c>
      <c r="BH28" s="93" cm="1">
        <f t="array" ref="BH28">IF(BH$8="",0,SUMPRODUCT((($I$7:$BB$7="TP")+($I$7:$BB$7="TU"))*($I28:$BB28)*(($I$7:$BB$7="TP")+($I$7:$BB$7="TU"))*($I$6:$BB$6))*$BG$2)*BH$8</f>
        <v>0</v>
      </c>
      <c r="BI28" s="94" t="str">
        <f>IF($BG28=0," ",#REF!*#REF!)</f>
        <v xml:space="preserve"> </v>
      </c>
      <c r="BJ28" s="109"/>
      <c r="BK28" s="110"/>
      <c r="BL28" s="111"/>
      <c r="BM28" s="111"/>
      <c r="BN28" s="111"/>
      <c r="BO28" s="112"/>
      <c r="BP28" s="99"/>
      <c r="BQ28" s="113">
        <f t="shared" si="16"/>
        <v>0</v>
      </c>
      <c r="BR28" s="101">
        <f>BQ28*H28</f>
        <v>0</v>
      </c>
      <c r="BS28" s="102">
        <f t="shared" si="21"/>
        <v>1.2</v>
      </c>
      <c r="BT28" s="102"/>
      <c r="BU28" s="104" t="str">
        <f>IF(M28&lt;&gt;0,ROUNDUP(SUM(#REF!,#REF!),#REF!),"")</f>
        <v/>
      </c>
      <c r="BV28" s="104" t="str">
        <f>IF(J28&lt;&gt;0,ROUNDUP(SUM(#REF!,#REF!),#REF!),"")</f>
        <v/>
      </c>
    </row>
    <row r="29" spans="1:74" s="117" customFormat="1" x14ac:dyDescent="0.2">
      <c r="A29" s="106"/>
      <c r="B29" s="106"/>
      <c r="C29" s="106"/>
      <c r="D29" s="116"/>
      <c r="E29" s="106"/>
      <c r="F29" s="115"/>
      <c r="G29" s="115"/>
      <c r="H29" s="79"/>
      <c r="I29" s="107"/>
      <c r="J29" s="84"/>
      <c r="K29" s="85"/>
      <c r="L29" s="83">
        <f t="shared" si="17"/>
        <v>0</v>
      </c>
      <c r="M29" s="84"/>
      <c r="N29" s="85"/>
      <c r="O29" s="83">
        <f t="shared" si="1"/>
        <v>0</v>
      </c>
      <c r="P29" s="84"/>
      <c r="Q29" s="85"/>
      <c r="R29" s="83">
        <f t="shared" si="2"/>
        <v>0</v>
      </c>
      <c r="S29" s="84"/>
      <c r="T29" s="86"/>
      <c r="U29" s="83">
        <f t="shared" si="18"/>
        <v>0</v>
      </c>
      <c r="V29" s="84"/>
      <c r="W29" s="85"/>
      <c r="X29" s="83">
        <f t="shared" si="3"/>
        <v>0</v>
      </c>
      <c r="Y29" s="84"/>
      <c r="Z29" s="85"/>
      <c r="AA29" s="83">
        <f t="shared" si="4"/>
        <v>0</v>
      </c>
      <c r="AB29" s="84"/>
      <c r="AC29" s="85"/>
      <c r="AD29" s="83">
        <f t="shared" si="5"/>
        <v>0</v>
      </c>
      <c r="AE29" s="84"/>
      <c r="AF29" s="86"/>
      <c r="AG29" s="83">
        <f t="shared" si="6"/>
        <v>0</v>
      </c>
      <c r="AH29" s="84"/>
      <c r="AI29" s="85"/>
      <c r="AJ29" s="83">
        <f t="shared" si="23"/>
        <v>0</v>
      </c>
      <c r="AK29" s="84"/>
      <c r="AL29" s="85"/>
      <c r="AM29" s="83">
        <f t="shared" si="7"/>
        <v>0</v>
      </c>
      <c r="AN29" s="84"/>
      <c r="AO29" s="87">
        <f t="shared" si="8"/>
        <v>0</v>
      </c>
      <c r="AP29" s="83">
        <f t="shared" si="9"/>
        <v>0</v>
      </c>
      <c r="AQ29" s="84"/>
      <c r="AR29" s="85"/>
      <c r="AS29" s="83">
        <f t="shared" si="10"/>
        <v>0</v>
      </c>
      <c r="AT29" s="84"/>
      <c r="AU29" s="85"/>
      <c r="AV29" s="83">
        <f t="shared" si="11"/>
        <v>0</v>
      </c>
      <c r="AW29" s="84"/>
      <c r="AX29" s="85"/>
      <c r="AY29" s="83">
        <f t="shared" si="12"/>
        <v>0</v>
      </c>
      <c r="AZ29" s="84"/>
      <c r="BA29" s="87">
        <f t="shared" si="13"/>
        <v>0</v>
      </c>
      <c r="BB29" s="83">
        <f t="shared" si="14"/>
        <v>0</v>
      </c>
      <c r="BC29" s="108" t="str">
        <f t="shared" si="15"/>
        <v/>
      </c>
      <c r="BD29" s="89">
        <f t="shared" si="19"/>
        <v>0</v>
      </c>
      <c r="BE29" s="90">
        <f t="shared" si="20"/>
        <v>0</v>
      </c>
      <c r="BF29" s="91" t="str">
        <f>IF(G29&lt;&gt;0,BG29/G29,"")</f>
        <v/>
      </c>
      <c r="BG29" s="92" cm="1">
        <f t="array" ref="BG29">IF(H29="",0,SUMPRODUCT(($I$7:$BB$7="Total")*($I29:$BB29),($I$7:$BB$7="Total")*($I$6:$BB$6))*$BG$2)</f>
        <v>0</v>
      </c>
      <c r="BH29" s="93" cm="1">
        <f t="array" ref="BH29">IF(BH$8="",0,SUMPRODUCT((($I$7:$BB$7="TP")+($I$7:$BB$7="TU"))*($I29:$BB29)*(($I$7:$BB$7="TP")+($I$7:$BB$7="TU"))*($I$6:$BB$6))*$BG$2)*BH$8</f>
        <v>0</v>
      </c>
      <c r="BI29" s="94" t="str">
        <f>IF($BG29=0," ",#REF!*#REF!)</f>
        <v xml:space="preserve"> </v>
      </c>
      <c r="BJ29" s="109"/>
      <c r="BK29" s="110"/>
      <c r="BL29" s="111"/>
      <c r="BM29" s="111"/>
      <c r="BN29" s="111"/>
      <c r="BO29" s="112"/>
      <c r="BP29" s="99"/>
      <c r="BQ29" s="113">
        <f t="shared" si="16"/>
        <v>0</v>
      </c>
      <c r="BR29" s="101">
        <f>BQ29*H29</f>
        <v>0</v>
      </c>
      <c r="BS29" s="102">
        <f t="shared" si="21"/>
        <v>1.2</v>
      </c>
      <c r="BT29" s="102"/>
      <c r="BU29" s="104" t="str">
        <f>IF(M29&lt;&gt;0,ROUNDUP(SUM(#REF!,#REF!),#REF!),"")</f>
        <v/>
      </c>
      <c r="BV29" s="104" t="str">
        <f>IF(J29&lt;&gt;0,ROUNDUP(SUM(#REF!,#REF!),#REF!),"")</f>
        <v/>
      </c>
    </row>
    <row r="30" spans="1:74" x14ac:dyDescent="0.2">
      <c r="A30" s="106"/>
      <c r="B30" s="106"/>
      <c r="C30" s="106"/>
      <c r="D30" s="116"/>
      <c r="E30" s="106"/>
      <c r="F30" s="115"/>
      <c r="G30" s="115"/>
      <c r="H30" s="79"/>
      <c r="I30" s="107"/>
      <c r="J30" s="84"/>
      <c r="K30" s="85"/>
      <c r="L30" s="83">
        <f t="shared" si="17"/>
        <v>0</v>
      </c>
      <c r="M30" s="84"/>
      <c r="N30" s="85"/>
      <c r="O30" s="83">
        <f t="shared" si="1"/>
        <v>0</v>
      </c>
      <c r="P30" s="84"/>
      <c r="Q30" s="85"/>
      <c r="R30" s="83">
        <f t="shared" si="2"/>
        <v>0</v>
      </c>
      <c r="S30" s="84"/>
      <c r="T30" s="86"/>
      <c r="U30" s="83">
        <f t="shared" si="18"/>
        <v>0</v>
      </c>
      <c r="V30" s="84"/>
      <c r="W30" s="85"/>
      <c r="X30" s="83">
        <f t="shared" si="3"/>
        <v>0</v>
      </c>
      <c r="Y30" s="84"/>
      <c r="Z30" s="85"/>
      <c r="AA30" s="83">
        <f t="shared" si="4"/>
        <v>0</v>
      </c>
      <c r="AB30" s="84"/>
      <c r="AC30" s="85"/>
      <c r="AD30" s="83">
        <f t="shared" si="5"/>
        <v>0</v>
      </c>
      <c r="AE30" s="84"/>
      <c r="AF30" s="86"/>
      <c r="AG30" s="83">
        <f t="shared" si="6"/>
        <v>0</v>
      </c>
      <c r="AH30" s="84"/>
      <c r="AI30" s="85"/>
      <c r="AJ30" s="83">
        <f t="shared" si="23"/>
        <v>0</v>
      </c>
      <c r="AK30" s="84"/>
      <c r="AL30" s="85"/>
      <c r="AM30" s="83">
        <f t="shared" si="7"/>
        <v>0</v>
      </c>
      <c r="AN30" s="84"/>
      <c r="AO30" s="87">
        <f t="shared" si="8"/>
        <v>0</v>
      </c>
      <c r="AP30" s="83">
        <f t="shared" si="9"/>
        <v>0</v>
      </c>
      <c r="AQ30" s="84"/>
      <c r="AR30" s="85"/>
      <c r="AS30" s="83">
        <f t="shared" si="10"/>
        <v>0</v>
      </c>
      <c r="AT30" s="84"/>
      <c r="AU30" s="85"/>
      <c r="AV30" s="83">
        <f t="shared" si="11"/>
        <v>0</v>
      </c>
      <c r="AW30" s="84"/>
      <c r="AX30" s="85"/>
      <c r="AY30" s="83">
        <f t="shared" si="12"/>
        <v>0</v>
      </c>
      <c r="AZ30" s="84"/>
      <c r="BA30" s="87">
        <f t="shared" si="13"/>
        <v>0</v>
      </c>
      <c r="BB30" s="83">
        <f t="shared" si="14"/>
        <v>0</v>
      </c>
      <c r="BC30" s="108" t="str">
        <f t="shared" si="15"/>
        <v/>
      </c>
      <c r="BD30" s="89">
        <f t="shared" si="19"/>
        <v>0</v>
      </c>
      <c r="BE30" s="90">
        <f t="shared" si="20"/>
        <v>0</v>
      </c>
      <c r="BF30" s="91" t="str">
        <f>IF(G30&lt;&gt;0,BG30/G30,"")</f>
        <v/>
      </c>
      <c r="BG30" s="92" cm="1">
        <f t="array" ref="BG30">IF(H30="",0,SUMPRODUCT(($I$7:$BB$7="Total")*($I30:$BB30),($I$7:$BB$7="Total")*($I$6:$BB$6))*$BG$2)</f>
        <v>0</v>
      </c>
      <c r="BH30" s="93" cm="1">
        <f t="array" ref="BH30">IF(BH$8="",0,SUMPRODUCT((($I$7:$BB$7="TP")+($I$7:$BB$7="TU"))*($I30:$BB30)*(($I$7:$BB$7="TP")+($I$7:$BB$7="TU"))*($I$6:$BB$6))*$BG$2)*BH$8</f>
        <v>0</v>
      </c>
      <c r="BI30" s="94" t="str">
        <f>IF($BG30=0," ",#REF!*#REF!)</f>
        <v xml:space="preserve"> </v>
      </c>
      <c r="BJ30" s="109"/>
      <c r="BK30" s="110"/>
      <c r="BL30" s="111"/>
      <c r="BM30" s="111"/>
      <c r="BN30" s="111"/>
      <c r="BO30" s="112"/>
      <c r="BP30" s="99"/>
      <c r="BQ30" s="113">
        <f t="shared" si="16"/>
        <v>0</v>
      </c>
      <c r="BR30" s="101">
        <f>BQ30*H30</f>
        <v>0</v>
      </c>
      <c r="BS30" s="102">
        <f t="shared" si="21"/>
        <v>1.2</v>
      </c>
      <c r="BT30" s="102"/>
      <c r="BU30" s="104" t="str">
        <f>IF(M30&lt;&gt;0,ROUNDUP(SUM(#REF!,#REF!),#REF!),"")</f>
        <v/>
      </c>
      <c r="BV30" s="104" t="str">
        <f>IF(J30&lt;&gt;0,ROUNDUP(SUM(#REF!,#REF!),#REF!),"")</f>
        <v/>
      </c>
    </row>
    <row r="31" spans="1:74" x14ac:dyDescent="0.2">
      <c r="A31" s="106"/>
      <c r="B31" s="106"/>
      <c r="C31" s="106"/>
      <c r="D31" s="116"/>
      <c r="E31" s="106"/>
      <c r="F31" s="115"/>
      <c r="G31" s="115"/>
      <c r="H31" s="79"/>
      <c r="I31" s="107"/>
      <c r="J31" s="84"/>
      <c r="K31" s="85"/>
      <c r="L31" s="83">
        <f t="shared" si="17"/>
        <v>0</v>
      </c>
      <c r="M31" s="84"/>
      <c r="N31" s="85"/>
      <c r="O31" s="83">
        <f t="shared" si="1"/>
        <v>0</v>
      </c>
      <c r="P31" s="84"/>
      <c r="Q31" s="85"/>
      <c r="R31" s="83">
        <f t="shared" si="2"/>
        <v>0</v>
      </c>
      <c r="S31" s="84"/>
      <c r="T31" s="86"/>
      <c r="U31" s="83">
        <f t="shared" si="18"/>
        <v>0</v>
      </c>
      <c r="V31" s="84"/>
      <c r="W31" s="85"/>
      <c r="X31" s="83">
        <f t="shared" si="3"/>
        <v>0</v>
      </c>
      <c r="Y31" s="84"/>
      <c r="Z31" s="85"/>
      <c r="AA31" s="83">
        <f t="shared" si="4"/>
        <v>0</v>
      </c>
      <c r="AB31" s="84"/>
      <c r="AC31" s="85"/>
      <c r="AD31" s="83">
        <f t="shared" si="5"/>
        <v>0</v>
      </c>
      <c r="AE31" s="84"/>
      <c r="AF31" s="86"/>
      <c r="AG31" s="83">
        <f t="shared" si="6"/>
        <v>0</v>
      </c>
      <c r="AH31" s="84"/>
      <c r="AI31" s="85"/>
      <c r="AJ31" s="83">
        <f t="shared" si="23"/>
        <v>0</v>
      </c>
      <c r="AK31" s="84"/>
      <c r="AL31" s="85"/>
      <c r="AM31" s="83">
        <f t="shared" si="7"/>
        <v>0</v>
      </c>
      <c r="AN31" s="84"/>
      <c r="AO31" s="87">
        <f t="shared" si="8"/>
        <v>0</v>
      </c>
      <c r="AP31" s="83">
        <f t="shared" si="9"/>
        <v>0</v>
      </c>
      <c r="AQ31" s="84"/>
      <c r="AR31" s="85"/>
      <c r="AS31" s="83">
        <f t="shared" si="10"/>
        <v>0</v>
      </c>
      <c r="AT31" s="84"/>
      <c r="AU31" s="85"/>
      <c r="AV31" s="83">
        <f t="shared" si="11"/>
        <v>0</v>
      </c>
      <c r="AW31" s="84"/>
      <c r="AX31" s="85"/>
      <c r="AY31" s="83">
        <f t="shared" si="12"/>
        <v>0</v>
      </c>
      <c r="AZ31" s="84"/>
      <c r="BA31" s="87">
        <f t="shared" si="13"/>
        <v>0</v>
      </c>
      <c r="BB31" s="83">
        <f t="shared" si="14"/>
        <v>0</v>
      </c>
      <c r="BC31" s="108" t="str">
        <f t="shared" si="15"/>
        <v/>
      </c>
      <c r="BD31" s="89">
        <f t="shared" si="19"/>
        <v>0</v>
      </c>
      <c r="BE31" s="90">
        <f t="shared" si="20"/>
        <v>0</v>
      </c>
      <c r="BF31" s="91" t="str">
        <f>IF(G31&lt;&gt;0,BG31/G31,"")</f>
        <v/>
      </c>
      <c r="BG31" s="92" cm="1">
        <f t="array" ref="BG31">IF(H31="",0,SUMPRODUCT(($I$7:$BB$7="Total")*($I31:$BB31),($I$7:$BB$7="Total")*($I$6:$BB$6))*$BG$2)</f>
        <v>0</v>
      </c>
      <c r="BH31" s="93" cm="1">
        <f t="array" ref="BH31">IF(BH$8="",0,SUMPRODUCT((($I$7:$BB$7="TP")+($I$7:$BB$7="TU"))*($I31:$BB31)*(($I$7:$BB$7="TP")+($I$7:$BB$7="TU"))*($I$6:$BB$6))*$BG$2)*BH$8</f>
        <v>0</v>
      </c>
      <c r="BI31" s="94" t="str">
        <f>IF($BG31=0," ",#REF!*#REF!)</f>
        <v xml:space="preserve"> </v>
      </c>
      <c r="BJ31" s="109"/>
      <c r="BK31" s="110"/>
      <c r="BL31" s="111"/>
      <c r="BM31" s="111"/>
      <c r="BN31" s="111"/>
      <c r="BO31" s="112"/>
      <c r="BP31" s="99"/>
      <c r="BQ31" s="113">
        <f t="shared" si="16"/>
        <v>0</v>
      </c>
      <c r="BR31" s="101">
        <f>BQ31*H31</f>
        <v>0</v>
      </c>
      <c r="BS31" s="102">
        <f t="shared" si="21"/>
        <v>1.2</v>
      </c>
      <c r="BT31" s="102"/>
      <c r="BU31" s="104" t="str">
        <f>IF(M31&lt;&gt;0,ROUNDUP(SUM(#REF!,#REF!),#REF!),"")</f>
        <v/>
      </c>
      <c r="BV31" s="104" t="str">
        <f>IF(J31&lt;&gt;0,ROUNDUP(SUM(#REF!,#REF!),#REF!),"")</f>
        <v/>
      </c>
    </row>
    <row r="32" spans="1:74" x14ac:dyDescent="0.2">
      <c r="A32" s="106"/>
      <c r="B32" s="106"/>
      <c r="C32" s="106"/>
      <c r="D32" s="116"/>
      <c r="E32" s="106"/>
      <c r="F32" s="115"/>
      <c r="G32" s="115"/>
      <c r="H32" s="79"/>
      <c r="I32" s="107"/>
      <c r="J32" s="84"/>
      <c r="K32" s="85"/>
      <c r="L32" s="83">
        <f t="shared" si="17"/>
        <v>0</v>
      </c>
      <c r="M32" s="84"/>
      <c r="N32" s="85"/>
      <c r="O32" s="83">
        <f t="shared" si="1"/>
        <v>0</v>
      </c>
      <c r="P32" s="84"/>
      <c r="Q32" s="85"/>
      <c r="R32" s="83">
        <f t="shared" si="2"/>
        <v>0</v>
      </c>
      <c r="S32" s="84"/>
      <c r="T32" s="86"/>
      <c r="U32" s="83">
        <f t="shared" si="18"/>
        <v>0</v>
      </c>
      <c r="V32" s="84"/>
      <c r="W32" s="85"/>
      <c r="X32" s="83">
        <f t="shared" si="3"/>
        <v>0</v>
      </c>
      <c r="Y32" s="84"/>
      <c r="Z32" s="85"/>
      <c r="AA32" s="83">
        <f t="shared" si="4"/>
        <v>0</v>
      </c>
      <c r="AB32" s="84"/>
      <c r="AC32" s="85"/>
      <c r="AD32" s="83">
        <f t="shared" si="5"/>
        <v>0</v>
      </c>
      <c r="AE32" s="84"/>
      <c r="AF32" s="86"/>
      <c r="AG32" s="83">
        <f t="shared" si="6"/>
        <v>0</v>
      </c>
      <c r="AH32" s="84"/>
      <c r="AI32" s="85"/>
      <c r="AJ32" s="83">
        <f t="shared" si="23"/>
        <v>0</v>
      </c>
      <c r="AK32" s="84"/>
      <c r="AL32" s="85"/>
      <c r="AM32" s="83">
        <f t="shared" si="7"/>
        <v>0</v>
      </c>
      <c r="AN32" s="84"/>
      <c r="AO32" s="87">
        <f t="shared" si="8"/>
        <v>0</v>
      </c>
      <c r="AP32" s="83">
        <f t="shared" si="9"/>
        <v>0</v>
      </c>
      <c r="AQ32" s="84"/>
      <c r="AR32" s="85"/>
      <c r="AS32" s="83">
        <f t="shared" si="10"/>
        <v>0</v>
      </c>
      <c r="AT32" s="84"/>
      <c r="AU32" s="85"/>
      <c r="AV32" s="83">
        <f t="shared" si="11"/>
        <v>0</v>
      </c>
      <c r="AW32" s="84"/>
      <c r="AX32" s="85"/>
      <c r="AY32" s="83">
        <f t="shared" si="12"/>
        <v>0</v>
      </c>
      <c r="AZ32" s="84"/>
      <c r="BA32" s="87">
        <f t="shared" si="13"/>
        <v>0</v>
      </c>
      <c r="BB32" s="83">
        <f t="shared" si="14"/>
        <v>0</v>
      </c>
      <c r="BC32" s="108" t="str">
        <f t="shared" si="15"/>
        <v/>
      </c>
      <c r="BD32" s="89">
        <f t="shared" si="19"/>
        <v>0</v>
      </c>
      <c r="BE32" s="90">
        <f t="shared" si="20"/>
        <v>0</v>
      </c>
      <c r="BF32" s="91" t="str">
        <f>IF(G32&lt;&gt;0,BG32/G32,"")</f>
        <v/>
      </c>
      <c r="BG32" s="92" cm="1">
        <f t="array" ref="BG32">IF(H32="",0,SUMPRODUCT(($I$7:$BB$7="Total")*($I32:$BB32),($I$7:$BB$7="Total")*($I$6:$BB$6))*$BG$2)</f>
        <v>0</v>
      </c>
      <c r="BH32" s="93" cm="1">
        <f t="array" ref="BH32">IF(BH$8="",0,SUMPRODUCT((($I$7:$BB$7="TP")+($I$7:$BB$7="TU"))*($I32:$BB32)*(($I$7:$BB$7="TP")+($I$7:$BB$7="TU"))*($I$6:$BB$6))*$BG$2)*BH$8</f>
        <v>0</v>
      </c>
      <c r="BI32" s="94" t="str">
        <f>IF($BG32=0," ",#REF!*#REF!)</f>
        <v xml:space="preserve"> </v>
      </c>
      <c r="BJ32" s="109"/>
      <c r="BK32" s="110"/>
      <c r="BL32" s="111"/>
      <c r="BM32" s="111"/>
      <c r="BN32" s="111"/>
      <c r="BO32" s="112"/>
      <c r="BP32" s="99"/>
      <c r="BQ32" s="113">
        <f t="shared" si="16"/>
        <v>0</v>
      </c>
      <c r="BR32" s="101">
        <f>BQ32*H32</f>
        <v>0</v>
      </c>
      <c r="BS32" s="102">
        <f t="shared" si="21"/>
        <v>1.2</v>
      </c>
      <c r="BT32" s="102"/>
      <c r="BU32" s="104" t="str">
        <f>IF(M32&lt;&gt;0,ROUNDUP(SUM(#REF!,#REF!),#REF!),"")</f>
        <v/>
      </c>
      <c r="BV32" s="104" t="str">
        <f>IF(J32&lt;&gt;0,ROUNDUP(SUM(#REF!,#REF!),#REF!),"")</f>
        <v/>
      </c>
    </row>
    <row r="33" spans="1:74" x14ac:dyDescent="0.2">
      <c r="A33" s="106"/>
      <c r="B33" s="106"/>
      <c r="C33" s="106"/>
      <c r="D33" s="116"/>
      <c r="E33" s="106"/>
      <c r="F33" s="115"/>
      <c r="G33" s="115"/>
      <c r="H33" s="79"/>
      <c r="I33" s="107"/>
      <c r="J33" s="84"/>
      <c r="K33" s="85"/>
      <c r="L33" s="83">
        <f t="shared" si="17"/>
        <v>0</v>
      </c>
      <c r="M33" s="84"/>
      <c r="N33" s="85"/>
      <c r="O33" s="83">
        <f t="shared" si="1"/>
        <v>0</v>
      </c>
      <c r="P33" s="84"/>
      <c r="Q33" s="85"/>
      <c r="R33" s="83">
        <f t="shared" si="2"/>
        <v>0</v>
      </c>
      <c r="S33" s="84"/>
      <c r="T33" s="86"/>
      <c r="U33" s="83">
        <f t="shared" si="18"/>
        <v>0</v>
      </c>
      <c r="V33" s="84"/>
      <c r="W33" s="85"/>
      <c r="X33" s="83">
        <f t="shared" si="3"/>
        <v>0</v>
      </c>
      <c r="Y33" s="84"/>
      <c r="Z33" s="85"/>
      <c r="AA33" s="83">
        <f t="shared" si="4"/>
        <v>0</v>
      </c>
      <c r="AB33" s="84"/>
      <c r="AC33" s="85"/>
      <c r="AD33" s="83">
        <f t="shared" si="5"/>
        <v>0</v>
      </c>
      <c r="AE33" s="84"/>
      <c r="AF33" s="86"/>
      <c r="AG33" s="83">
        <f t="shared" si="6"/>
        <v>0</v>
      </c>
      <c r="AH33" s="84"/>
      <c r="AI33" s="85"/>
      <c r="AJ33" s="83">
        <f t="shared" si="23"/>
        <v>0</v>
      </c>
      <c r="AK33" s="84"/>
      <c r="AL33" s="85"/>
      <c r="AM33" s="83">
        <f t="shared" si="7"/>
        <v>0</v>
      </c>
      <c r="AN33" s="84"/>
      <c r="AO33" s="87">
        <f t="shared" si="8"/>
        <v>0</v>
      </c>
      <c r="AP33" s="83">
        <f t="shared" si="9"/>
        <v>0</v>
      </c>
      <c r="AQ33" s="84"/>
      <c r="AR33" s="85"/>
      <c r="AS33" s="83">
        <f t="shared" si="10"/>
        <v>0</v>
      </c>
      <c r="AT33" s="84"/>
      <c r="AU33" s="85"/>
      <c r="AV33" s="83">
        <f t="shared" si="11"/>
        <v>0</v>
      </c>
      <c r="AW33" s="84"/>
      <c r="AX33" s="85"/>
      <c r="AY33" s="83">
        <f t="shared" si="12"/>
        <v>0</v>
      </c>
      <c r="AZ33" s="84"/>
      <c r="BA33" s="87">
        <f t="shared" si="13"/>
        <v>0</v>
      </c>
      <c r="BB33" s="83">
        <f t="shared" si="14"/>
        <v>0</v>
      </c>
      <c r="BC33" s="108" t="str">
        <f t="shared" si="15"/>
        <v/>
      </c>
      <c r="BD33" s="89">
        <f t="shared" si="19"/>
        <v>0</v>
      </c>
      <c r="BE33" s="90">
        <f t="shared" si="20"/>
        <v>0</v>
      </c>
      <c r="BF33" s="91" t="str">
        <f>IF(G33&lt;&gt;0,BG33/G33,"")</f>
        <v/>
      </c>
      <c r="BG33" s="92" cm="1">
        <f t="array" ref="BG33">IF(H33="",0,SUMPRODUCT(($I$7:$BB$7="Total")*($I33:$BB33),($I$7:$BB$7="Total")*($I$6:$BB$6))*$BG$2)</f>
        <v>0</v>
      </c>
      <c r="BH33" s="93" cm="1">
        <f t="array" ref="BH33">IF(BH$8="",0,SUMPRODUCT((($I$7:$BB$7="TP")+($I$7:$BB$7="TU"))*($I33:$BB33)*(($I$7:$BB$7="TP")+($I$7:$BB$7="TU"))*($I$6:$BB$6))*$BG$2)*BH$8</f>
        <v>0</v>
      </c>
      <c r="BI33" s="94" t="str">
        <f>IF($BG33=0," ",#REF!*#REF!)</f>
        <v xml:space="preserve"> </v>
      </c>
      <c r="BJ33" s="109"/>
      <c r="BK33" s="110"/>
      <c r="BL33" s="111"/>
      <c r="BM33" s="111"/>
      <c r="BN33" s="111"/>
      <c r="BO33" s="112"/>
      <c r="BP33" s="99"/>
      <c r="BQ33" s="113">
        <f t="shared" si="16"/>
        <v>0</v>
      </c>
      <c r="BR33" s="101">
        <f>BQ33*H33</f>
        <v>0</v>
      </c>
      <c r="BS33" s="102">
        <f t="shared" si="21"/>
        <v>1.2</v>
      </c>
      <c r="BT33" s="102"/>
      <c r="BU33" s="104" t="str">
        <f>IF(M33&lt;&gt;0,ROUNDUP(SUM(#REF!,#REF!),#REF!),"")</f>
        <v/>
      </c>
      <c r="BV33" s="104" t="str">
        <f>IF(J33&lt;&gt;0,ROUNDUP(SUM(#REF!,#REF!),#REF!),"")</f>
        <v/>
      </c>
    </row>
    <row r="34" spans="1:74" x14ac:dyDescent="0.2">
      <c r="A34" s="106"/>
      <c r="B34" s="106"/>
      <c r="C34" s="106"/>
      <c r="D34" s="116"/>
      <c r="E34" s="106"/>
      <c r="F34" s="115"/>
      <c r="G34" s="115"/>
      <c r="H34" s="79"/>
      <c r="I34" s="107"/>
      <c r="J34" s="84"/>
      <c r="K34" s="85"/>
      <c r="L34" s="83">
        <f t="shared" si="17"/>
        <v>0</v>
      </c>
      <c r="M34" s="84"/>
      <c r="N34" s="85"/>
      <c r="O34" s="83">
        <f t="shared" si="1"/>
        <v>0</v>
      </c>
      <c r="P34" s="84"/>
      <c r="Q34" s="85"/>
      <c r="R34" s="83">
        <f t="shared" si="2"/>
        <v>0</v>
      </c>
      <c r="S34" s="84"/>
      <c r="T34" s="86"/>
      <c r="U34" s="83">
        <f t="shared" si="18"/>
        <v>0</v>
      </c>
      <c r="V34" s="84"/>
      <c r="W34" s="85"/>
      <c r="X34" s="83">
        <f t="shared" si="3"/>
        <v>0</v>
      </c>
      <c r="Y34" s="84"/>
      <c r="Z34" s="85"/>
      <c r="AA34" s="83">
        <f t="shared" si="4"/>
        <v>0</v>
      </c>
      <c r="AB34" s="84"/>
      <c r="AC34" s="85"/>
      <c r="AD34" s="83">
        <f t="shared" si="5"/>
        <v>0</v>
      </c>
      <c r="AE34" s="84"/>
      <c r="AF34" s="86"/>
      <c r="AG34" s="83">
        <f t="shared" si="6"/>
        <v>0</v>
      </c>
      <c r="AH34" s="84"/>
      <c r="AI34" s="85"/>
      <c r="AJ34" s="83">
        <f t="shared" si="23"/>
        <v>0</v>
      </c>
      <c r="AK34" s="84"/>
      <c r="AL34" s="85"/>
      <c r="AM34" s="83">
        <f t="shared" si="7"/>
        <v>0</v>
      </c>
      <c r="AN34" s="84"/>
      <c r="AO34" s="87">
        <f t="shared" si="8"/>
        <v>0</v>
      </c>
      <c r="AP34" s="83">
        <f t="shared" si="9"/>
        <v>0</v>
      </c>
      <c r="AQ34" s="84"/>
      <c r="AR34" s="85"/>
      <c r="AS34" s="83">
        <f t="shared" si="10"/>
        <v>0</v>
      </c>
      <c r="AT34" s="84"/>
      <c r="AU34" s="85"/>
      <c r="AV34" s="83">
        <f t="shared" si="11"/>
        <v>0</v>
      </c>
      <c r="AW34" s="84"/>
      <c r="AX34" s="85"/>
      <c r="AY34" s="83">
        <f t="shared" si="12"/>
        <v>0</v>
      </c>
      <c r="AZ34" s="84"/>
      <c r="BA34" s="87">
        <f t="shared" si="13"/>
        <v>0</v>
      </c>
      <c r="BB34" s="83">
        <f t="shared" si="14"/>
        <v>0</v>
      </c>
      <c r="BC34" s="108" t="str">
        <f t="shared" si="15"/>
        <v/>
      </c>
      <c r="BD34" s="89">
        <f t="shared" si="19"/>
        <v>0</v>
      </c>
      <c r="BE34" s="90">
        <f t="shared" si="20"/>
        <v>0</v>
      </c>
      <c r="BF34" s="91" t="str">
        <f>IF(G34&lt;&gt;0,BG34/G34,"")</f>
        <v/>
      </c>
      <c r="BG34" s="92" cm="1">
        <f t="array" ref="BG34">IF(H34="",0,SUMPRODUCT(($I$7:$BB$7="Total")*($I34:$BB34),($I$7:$BB$7="Total")*($I$6:$BB$6))*$BG$2)</f>
        <v>0</v>
      </c>
      <c r="BH34" s="93" cm="1">
        <f t="array" ref="BH34">IF(BH$8="",0,SUMPRODUCT((($I$7:$BB$7="TP")+($I$7:$BB$7="TU"))*($I34:$BB34)*(($I$7:$BB$7="TP")+($I$7:$BB$7="TU"))*($I$6:$BB$6))*$BG$2)*BH$8</f>
        <v>0</v>
      </c>
      <c r="BI34" s="94" t="str">
        <f>IF($BG34=0," ",#REF!*#REF!)</f>
        <v xml:space="preserve"> </v>
      </c>
      <c r="BJ34" s="109"/>
      <c r="BK34" s="110"/>
      <c r="BL34" s="111"/>
      <c r="BM34" s="111"/>
      <c r="BN34" s="111"/>
      <c r="BO34" s="112"/>
      <c r="BP34" s="99"/>
      <c r="BQ34" s="113">
        <f t="shared" si="16"/>
        <v>0</v>
      </c>
      <c r="BR34" s="101">
        <f>BQ34*H34</f>
        <v>0</v>
      </c>
      <c r="BS34" s="102">
        <f t="shared" si="21"/>
        <v>1.2</v>
      </c>
      <c r="BT34" s="102"/>
      <c r="BU34" s="104" t="str">
        <f>IF(M34&lt;&gt;0,ROUNDUP(SUM(#REF!,#REF!),#REF!),"")</f>
        <v/>
      </c>
      <c r="BV34" s="104" t="str">
        <f>IF(J34&lt;&gt;0,ROUNDUP(SUM(#REF!,#REF!),#REF!),"")</f>
        <v/>
      </c>
    </row>
    <row r="35" spans="1:74" x14ac:dyDescent="0.2">
      <c r="A35" s="106"/>
      <c r="B35" s="106"/>
      <c r="C35" s="106"/>
      <c r="D35" s="116"/>
      <c r="E35" s="106"/>
      <c r="F35" s="115"/>
      <c r="G35" s="115"/>
      <c r="H35" s="79"/>
      <c r="I35" s="107"/>
      <c r="J35" s="84"/>
      <c r="K35" s="85"/>
      <c r="L35" s="83">
        <f t="shared" si="17"/>
        <v>0</v>
      </c>
      <c r="M35" s="84"/>
      <c r="N35" s="85"/>
      <c r="O35" s="83">
        <f t="shared" si="1"/>
        <v>0</v>
      </c>
      <c r="P35" s="84"/>
      <c r="Q35" s="85"/>
      <c r="R35" s="83">
        <f t="shared" si="2"/>
        <v>0</v>
      </c>
      <c r="S35" s="84"/>
      <c r="T35" s="86"/>
      <c r="U35" s="83">
        <f t="shared" si="18"/>
        <v>0</v>
      </c>
      <c r="V35" s="84"/>
      <c r="W35" s="85"/>
      <c r="X35" s="83">
        <f t="shared" si="3"/>
        <v>0</v>
      </c>
      <c r="Y35" s="84"/>
      <c r="Z35" s="85"/>
      <c r="AA35" s="83">
        <f t="shared" si="4"/>
        <v>0</v>
      </c>
      <c r="AB35" s="84"/>
      <c r="AC35" s="85"/>
      <c r="AD35" s="83">
        <f t="shared" si="5"/>
        <v>0</v>
      </c>
      <c r="AE35" s="84"/>
      <c r="AF35" s="86"/>
      <c r="AG35" s="83">
        <f t="shared" si="6"/>
        <v>0</v>
      </c>
      <c r="AH35" s="84"/>
      <c r="AI35" s="85"/>
      <c r="AJ35" s="83">
        <f t="shared" si="23"/>
        <v>0</v>
      </c>
      <c r="AK35" s="84"/>
      <c r="AL35" s="85"/>
      <c r="AM35" s="83">
        <f t="shared" si="7"/>
        <v>0</v>
      </c>
      <c r="AN35" s="84"/>
      <c r="AO35" s="87">
        <f t="shared" si="8"/>
        <v>0</v>
      </c>
      <c r="AP35" s="83">
        <f t="shared" si="9"/>
        <v>0</v>
      </c>
      <c r="AQ35" s="84"/>
      <c r="AR35" s="85"/>
      <c r="AS35" s="83">
        <f t="shared" si="10"/>
        <v>0</v>
      </c>
      <c r="AT35" s="84"/>
      <c r="AU35" s="85"/>
      <c r="AV35" s="83">
        <f t="shared" si="11"/>
        <v>0</v>
      </c>
      <c r="AW35" s="84"/>
      <c r="AX35" s="85"/>
      <c r="AY35" s="83">
        <f t="shared" si="12"/>
        <v>0</v>
      </c>
      <c r="AZ35" s="84"/>
      <c r="BA35" s="87">
        <f t="shared" si="13"/>
        <v>0</v>
      </c>
      <c r="BB35" s="83">
        <f t="shared" si="14"/>
        <v>0</v>
      </c>
      <c r="BC35" s="108" t="str">
        <f t="shared" si="15"/>
        <v/>
      </c>
      <c r="BD35" s="89">
        <f t="shared" si="19"/>
        <v>0</v>
      </c>
      <c r="BE35" s="90">
        <f t="shared" si="20"/>
        <v>0</v>
      </c>
      <c r="BF35" s="91" t="str">
        <f>IF(G35&lt;&gt;0,BG35/G35,"")</f>
        <v/>
      </c>
      <c r="BG35" s="92" cm="1">
        <f t="array" ref="BG35">IF(H35="",0,SUMPRODUCT(($I$7:$BB$7="Total")*($I35:$BB35),($I$7:$BB$7="Total")*($I$6:$BB$6))*$BG$2)</f>
        <v>0</v>
      </c>
      <c r="BH35" s="93" cm="1">
        <f t="array" ref="BH35">IF(BH$8="",0,SUMPRODUCT((($I$7:$BB$7="TP")+($I$7:$BB$7="TU"))*($I35:$BB35)*(($I$7:$BB$7="TP")+($I$7:$BB$7="TU"))*($I$6:$BB$6))*$BG$2)*BH$8</f>
        <v>0</v>
      </c>
      <c r="BI35" s="94" t="str">
        <f>IF($BG35=0," ",#REF!*#REF!)</f>
        <v xml:space="preserve"> </v>
      </c>
      <c r="BJ35" s="109"/>
      <c r="BK35" s="110"/>
      <c r="BL35" s="111"/>
      <c r="BM35" s="111"/>
      <c r="BN35" s="111"/>
      <c r="BO35" s="112"/>
      <c r="BP35" s="99"/>
      <c r="BQ35" s="113">
        <f t="shared" si="16"/>
        <v>0</v>
      </c>
      <c r="BR35" s="101">
        <f>BQ35*H35</f>
        <v>0</v>
      </c>
      <c r="BS35" s="102">
        <f t="shared" si="21"/>
        <v>1.2</v>
      </c>
      <c r="BT35" s="102"/>
      <c r="BU35" s="104" t="str">
        <f>IF(M35&lt;&gt;0,ROUNDUP(SUM(#REF!,#REF!),#REF!),"")</f>
        <v/>
      </c>
      <c r="BV35" s="104" t="str">
        <f>IF(J35&lt;&gt;0,ROUNDUP(SUM(#REF!,#REF!),#REF!),"")</f>
        <v/>
      </c>
    </row>
    <row r="36" spans="1:74" x14ac:dyDescent="0.2">
      <c r="A36" s="106"/>
      <c r="B36" s="106"/>
      <c r="C36" s="106"/>
      <c r="D36" s="116"/>
      <c r="E36" s="106"/>
      <c r="F36" s="115"/>
      <c r="G36" s="115"/>
      <c r="H36" s="79"/>
      <c r="I36" s="107"/>
      <c r="J36" s="84"/>
      <c r="K36" s="85"/>
      <c r="L36" s="83">
        <f t="shared" si="17"/>
        <v>0</v>
      </c>
      <c r="M36" s="84"/>
      <c r="N36" s="85"/>
      <c r="O36" s="83">
        <f t="shared" si="1"/>
        <v>0</v>
      </c>
      <c r="P36" s="84"/>
      <c r="Q36" s="85"/>
      <c r="R36" s="83">
        <f t="shared" si="2"/>
        <v>0</v>
      </c>
      <c r="S36" s="84"/>
      <c r="T36" s="86"/>
      <c r="U36" s="83">
        <f t="shared" si="18"/>
        <v>0</v>
      </c>
      <c r="V36" s="84"/>
      <c r="W36" s="85"/>
      <c r="X36" s="83">
        <f t="shared" si="3"/>
        <v>0</v>
      </c>
      <c r="Y36" s="84"/>
      <c r="Z36" s="85"/>
      <c r="AA36" s="83">
        <f t="shared" si="4"/>
        <v>0</v>
      </c>
      <c r="AB36" s="84"/>
      <c r="AC36" s="85"/>
      <c r="AD36" s="83">
        <f t="shared" si="5"/>
        <v>0</v>
      </c>
      <c r="AE36" s="84"/>
      <c r="AF36" s="86"/>
      <c r="AG36" s="83">
        <f t="shared" si="6"/>
        <v>0</v>
      </c>
      <c r="AH36" s="84"/>
      <c r="AI36" s="85"/>
      <c r="AJ36" s="83">
        <f t="shared" si="23"/>
        <v>0</v>
      </c>
      <c r="AK36" s="84"/>
      <c r="AL36" s="85"/>
      <c r="AM36" s="83">
        <f t="shared" si="7"/>
        <v>0</v>
      </c>
      <c r="AN36" s="84"/>
      <c r="AO36" s="87">
        <f t="shared" si="8"/>
        <v>0</v>
      </c>
      <c r="AP36" s="83">
        <f t="shared" si="9"/>
        <v>0</v>
      </c>
      <c r="AQ36" s="84"/>
      <c r="AR36" s="85"/>
      <c r="AS36" s="83">
        <f t="shared" si="10"/>
        <v>0</v>
      </c>
      <c r="AT36" s="84"/>
      <c r="AU36" s="85"/>
      <c r="AV36" s="83">
        <f t="shared" si="11"/>
        <v>0</v>
      </c>
      <c r="AW36" s="84"/>
      <c r="AX36" s="85"/>
      <c r="AY36" s="83">
        <f t="shared" si="12"/>
        <v>0</v>
      </c>
      <c r="AZ36" s="84"/>
      <c r="BA36" s="87">
        <f t="shared" si="13"/>
        <v>0</v>
      </c>
      <c r="BB36" s="83">
        <f t="shared" si="14"/>
        <v>0</v>
      </c>
      <c r="BC36" s="108" t="str">
        <f t="shared" si="15"/>
        <v/>
      </c>
      <c r="BD36" s="89">
        <f t="shared" si="19"/>
        <v>0</v>
      </c>
      <c r="BE36" s="90">
        <f t="shared" si="20"/>
        <v>0</v>
      </c>
      <c r="BF36" s="91" t="str">
        <f>IF(G36&lt;&gt;0,BG36/G36,"")</f>
        <v/>
      </c>
      <c r="BG36" s="92" cm="1">
        <f t="array" ref="BG36">IF(H36="",0,SUMPRODUCT(($I$7:$BB$7="Total")*($I36:$BB36),($I$7:$BB$7="Total")*($I$6:$BB$6))*$BG$2)</f>
        <v>0</v>
      </c>
      <c r="BH36" s="93" cm="1">
        <f t="array" ref="BH36">IF(BH$8="",0,SUMPRODUCT((($I$7:$BB$7="TP")+($I$7:$BB$7="TU"))*($I36:$BB36)*(($I$7:$BB$7="TP")+($I$7:$BB$7="TU"))*($I$6:$BB$6))*$BG$2)*BH$8</f>
        <v>0</v>
      </c>
      <c r="BI36" s="94" t="str">
        <f>IF($BG36=0," ",#REF!*#REF!)</f>
        <v xml:space="preserve"> </v>
      </c>
      <c r="BJ36" s="109"/>
      <c r="BK36" s="110"/>
      <c r="BL36" s="111"/>
      <c r="BM36" s="111"/>
      <c r="BN36" s="111"/>
      <c r="BO36" s="112"/>
      <c r="BP36" s="99"/>
      <c r="BQ36" s="113">
        <f t="shared" si="16"/>
        <v>0</v>
      </c>
      <c r="BR36" s="101">
        <f>BQ36*H36</f>
        <v>0</v>
      </c>
      <c r="BS36" s="102">
        <f t="shared" si="21"/>
        <v>1.2</v>
      </c>
      <c r="BT36" s="102"/>
      <c r="BU36" s="104" t="str">
        <f>IF(M36&lt;&gt;0,ROUNDUP(SUM(#REF!,#REF!),#REF!),"")</f>
        <v/>
      </c>
      <c r="BV36" s="104" t="str">
        <f>IF(J36&lt;&gt;0,ROUNDUP(SUM(#REF!,#REF!),#REF!),"")</f>
        <v/>
      </c>
    </row>
    <row r="37" spans="1:74" x14ac:dyDescent="0.2">
      <c r="A37" s="106"/>
      <c r="B37" s="106"/>
      <c r="C37" s="106"/>
      <c r="D37" s="116"/>
      <c r="E37" s="106"/>
      <c r="F37" s="115"/>
      <c r="G37" s="115"/>
      <c r="H37" s="79"/>
      <c r="I37" s="107"/>
      <c r="J37" s="84"/>
      <c r="K37" s="85"/>
      <c r="L37" s="83">
        <f t="shared" si="17"/>
        <v>0</v>
      </c>
      <c r="M37" s="84"/>
      <c r="N37" s="85"/>
      <c r="O37" s="83">
        <f t="shared" si="1"/>
        <v>0</v>
      </c>
      <c r="P37" s="84"/>
      <c r="Q37" s="85"/>
      <c r="R37" s="83">
        <f t="shared" si="2"/>
        <v>0</v>
      </c>
      <c r="S37" s="84"/>
      <c r="T37" s="86"/>
      <c r="U37" s="83">
        <f t="shared" si="18"/>
        <v>0</v>
      </c>
      <c r="V37" s="84"/>
      <c r="W37" s="85"/>
      <c r="X37" s="83">
        <f t="shared" si="3"/>
        <v>0</v>
      </c>
      <c r="Y37" s="84"/>
      <c r="Z37" s="85"/>
      <c r="AA37" s="83">
        <f t="shared" si="4"/>
        <v>0</v>
      </c>
      <c r="AB37" s="84"/>
      <c r="AC37" s="85"/>
      <c r="AD37" s="83">
        <f t="shared" si="5"/>
        <v>0</v>
      </c>
      <c r="AE37" s="84"/>
      <c r="AF37" s="86"/>
      <c r="AG37" s="83">
        <f t="shared" si="6"/>
        <v>0</v>
      </c>
      <c r="AH37" s="84"/>
      <c r="AI37" s="85"/>
      <c r="AJ37" s="83">
        <f t="shared" si="23"/>
        <v>0</v>
      </c>
      <c r="AK37" s="84"/>
      <c r="AL37" s="85"/>
      <c r="AM37" s="83">
        <f t="shared" si="7"/>
        <v>0</v>
      </c>
      <c r="AN37" s="84"/>
      <c r="AO37" s="87">
        <f t="shared" si="8"/>
        <v>0</v>
      </c>
      <c r="AP37" s="83">
        <f t="shared" si="9"/>
        <v>0</v>
      </c>
      <c r="AQ37" s="84"/>
      <c r="AR37" s="85"/>
      <c r="AS37" s="83">
        <f t="shared" si="10"/>
        <v>0</v>
      </c>
      <c r="AT37" s="84"/>
      <c r="AU37" s="85"/>
      <c r="AV37" s="83">
        <f t="shared" si="11"/>
        <v>0</v>
      </c>
      <c r="AW37" s="84"/>
      <c r="AX37" s="85"/>
      <c r="AY37" s="83">
        <f t="shared" si="12"/>
        <v>0</v>
      </c>
      <c r="AZ37" s="84"/>
      <c r="BA37" s="87">
        <f t="shared" si="13"/>
        <v>0</v>
      </c>
      <c r="BB37" s="83">
        <f t="shared" si="14"/>
        <v>0</v>
      </c>
      <c r="BC37" s="108" t="str">
        <f t="shared" si="15"/>
        <v/>
      </c>
      <c r="BD37" s="89">
        <f t="shared" si="19"/>
        <v>0</v>
      </c>
      <c r="BE37" s="90">
        <f t="shared" si="20"/>
        <v>0</v>
      </c>
      <c r="BF37" s="91" t="str">
        <f>IF(G37&lt;&gt;0,BG37/G37,"")</f>
        <v/>
      </c>
      <c r="BG37" s="92" cm="1">
        <f t="array" ref="BG37">IF(H37="",0,SUMPRODUCT(($I$7:$BB$7="Total")*($I37:$BB37),($I$7:$BB$7="Total")*($I$6:$BB$6))*$BG$2)</f>
        <v>0</v>
      </c>
      <c r="BH37" s="93" cm="1">
        <f t="array" ref="BH37">IF(BH$8="",0,SUMPRODUCT((($I$7:$BB$7="TP")+($I$7:$BB$7="TU"))*($I37:$BB37)*(($I$7:$BB$7="TP")+($I$7:$BB$7="TU"))*($I$6:$BB$6))*$BG$2)*BH$8</f>
        <v>0</v>
      </c>
      <c r="BI37" s="94" t="str">
        <f>IF($BG37=0," ",#REF!*#REF!)</f>
        <v xml:space="preserve"> </v>
      </c>
      <c r="BJ37" s="109"/>
      <c r="BK37" s="110"/>
      <c r="BL37" s="111"/>
      <c r="BM37" s="111"/>
      <c r="BN37" s="111"/>
      <c r="BO37" s="112"/>
      <c r="BP37" s="99"/>
      <c r="BQ37" s="113">
        <f t="shared" si="16"/>
        <v>0</v>
      </c>
      <c r="BR37" s="101">
        <f>BQ37*H37</f>
        <v>0</v>
      </c>
      <c r="BS37" s="102">
        <f t="shared" si="21"/>
        <v>1.2</v>
      </c>
      <c r="BT37" s="102"/>
      <c r="BU37" s="104" t="str">
        <f>IF(M37&lt;&gt;0,ROUNDUP(SUM(#REF!,#REF!),#REF!),"")</f>
        <v/>
      </c>
      <c r="BV37" s="104" t="str">
        <f>IF(J37&lt;&gt;0,ROUNDUP(SUM(#REF!,#REF!),#REF!),"")</f>
        <v/>
      </c>
    </row>
    <row r="38" spans="1:74" x14ac:dyDescent="0.2">
      <c r="A38" s="106"/>
      <c r="B38" s="106"/>
      <c r="C38" s="106"/>
      <c r="D38" s="116"/>
      <c r="E38" s="106"/>
      <c r="F38" s="115"/>
      <c r="G38" s="115"/>
      <c r="H38" s="79"/>
      <c r="I38" s="107"/>
      <c r="J38" s="84"/>
      <c r="K38" s="85"/>
      <c r="L38" s="83">
        <f t="shared" si="17"/>
        <v>0</v>
      </c>
      <c r="M38" s="84"/>
      <c r="N38" s="85"/>
      <c r="O38" s="83">
        <f t="shared" si="1"/>
        <v>0</v>
      </c>
      <c r="P38" s="84"/>
      <c r="Q38" s="85"/>
      <c r="R38" s="83">
        <f t="shared" si="2"/>
        <v>0</v>
      </c>
      <c r="S38" s="84"/>
      <c r="T38" s="86"/>
      <c r="U38" s="83">
        <f t="shared" si="18"/>
        <v>0</v>
      </c>
      <c r="V38" s="84"/>
      <c r="W38" s="85"/>
      <c r="X38" s="83">
        <f t="shared" si="3"/>
        <v>0</v>
      </c>
      <c r="Y38" s="84"/>
      <c r="Z38" s="85"/>
      <c r="AA38" s="83">
        <f t="shared" si="4"/>
        <v>0</v>
      </c>
      <c r="AB38" s="84"/>
      <c r="AC38" s="85"/>
      <c r="AD38" s="83">
        <f t="shared" si="5"/>
        <v>0</v>
      </c>
      <c r="AE38" s="84"/>
      <c r="AF38" s="86"/>
      <c r="AG38" s="83">
        <f t="shared" si="6"/>
        <v>0</v>
      </c>
      <c r="AH38" s="84"/>
      <c r="AI38" s="85"/>
      <c r="AJ38" s="83">
        <f t="shared" si="23"/>
        <v>0</v>
      </c>
      <c r="AK38" s="84"/>
      <c r="AL38" s="85"/>
      <c r="AM38" s="83">
        <f t="shared" si="7"/>
        <v>0</v>
      </c>
      <c r="AN38" s="84"/>
      <c r="AO38" s="87">
        <f>IF(H38=0,0,(SUM(K38,N38,Q38,T38,W38,Z38,AC38,AF38,AI38,AL38,AR38,AU38)*H38+SUM(I38,J38,M38,P38,S38,V38,Y38,AB38,AE38,AH38,AK38,AQ38,AT38))*$D$3/H38)</f>
        <v>0</v>
      </c>
      <c r="AP38" s="83">
        <f t="shared" si="9"/>
        <v>0</v>
      </c>
      <c r="AQ38" s="84"/>
      <c r="AR38" s="85"/>
      <c r="AS38" s="83">
        <f t="shared" si="10"/>
        <v>0</v>
      </c>
      <c r="AT38" s="84"/>
      <c r="AU38" s="85"/>
      <c r="AV38" s="83">
        <f t="shared" si="11"/>
        <v>0</v>
      </c>
      <c r="AW38" s="84"/>
      <c r="AX38" s="85"/>
      <c r="AY38" s="83">
        <f t="shared" si="12"/>
        <v>0</v>
      </c>
      <c r="AZ38" s="84"/>
      <c r="BA38" s="87">
        <f t="shared" si="13"/>
        <v>0</v>
      </c>
      <c r="BB38" s="83">
        <f t="shared" si="14"/>
        <v>0</v>
      </c>
      <c r="BC38" s="108" t="str">
        <f t="shared" si="15"/>
        <v/>
      </c>
      <c r="BD38" s="89">
        <f t="shared" si="19"/>
        <v>0</v>
      </c>
      <c r="BE38" s="90">
        <f t="shared" si="20"/>
        <v>0</v>
      </c>
      <c r="BF38" s="91" t="str">
        <f>IF(G38&lt;&gt;0,BG38/G38,"")</f>
        <v/>
      </c>
      <c r="BG38" s="92" cm="1">
        <f t="array" ref="BG38">IF(H38="",0,SUMPRODUCT(($I$7:$BB$7="Total")*($I38:$BB38),($I$7:$BB$7="Total")*($I$6:$BB$6))*$BG$2)</f>
        <v>0</v>
      </c>
      <c r="BH38" s="93" cm="1">
        <f t="array" ref="BH38">IF(BH$8="",0,SUMPRODUCT((($I$7:$BB$7="TP")+($I$7:$BB$7="TU"))*($I38:$BB38)*(($I$7:$BB$7="TP")+($I$7:$BB$7="TU"))*($I$6:$BB$6))*$BG$2)*BH$8</f>
        <v>0</v>
      </c>
      <c r="BI38" s="94" t="str">
        <f>IF($BG38=0," ",#REF!*#REF!)</f>
        <v xml:space="preserve"> </v>
      </c>
      <c r="BJ38" s="109"/>
      <c r="BK38" s="110"/>
      <c r="BL38" s="111"/>
      <c r="BM38" s="111"/>
      <c r="BN38" s="111"/>
      <c r="BO38" s="112"/>
      <c r="BP38" s="99"/>
      <c r="BQ38" s="113">
        <f t="shared" si="16"/>
        <v>0</v>
      </c>
      <c r="BR38" s="101">
        <f>BQ38*H38</f>
        <v>0</v>
      </c>
      <c r="BS38" s="102">
        <f t="shared" si="21"/>
        <v>1.2</v>
      </c>
      <c r="BT38" s="102"/>
      <c r="BU38" s="104" t="str">
        <f>IF(M38&lt;&gt;0,ROUNDUP(SUM(#REF!,#REF!),#REF!),"")</f>
        <v/>
      </c>
      <c r="BV38" s="104" t="str">
        <f>IF(J38&lt;&gt;0,ROUNDUP(SUM(#REF!,#REF!),#REF!),"")</f>
        <v/>
      </c>
    </row>
    <row r="39" spans="1:74" ht="13.5" thickBot="1" x14ac:dyDescent="0.25">
      <c r="A39" s="106"/>
      <c r="B39" s="106"/>
      <c r="C39" s="106"/>
      <c r="D39" s="116"/>
      <c r="E39" s="106"/>
      <c r="F39" s="115"/>
      <c r="G39" s="115"/>
      <c r="H39" s="79"/>
      <c r="I39" s="118"/>
      <c r="J39" s="119"/>
      <c r="K39" s="120"/>
      <c r="L39" s="83">
        <f t="shared" si="17"/>
        <v>0</v>
      </c>
      <c r="M39" s="119"/>
      <c r="N39" s="120"/>
      <c r="O39" s="83">
        <f t="shared" si="1"/>
        <v>0</v>
      </c>
      <c r="P39" s="119"/>
      <c r="Q39" s="120"/>
      <c r="R39" s="83">
        <f t="shared" si="2"/>
        <v>0</v>
      </c>
      <c r="S39" s="119"/>
      <c r="T39" s="121"/>
      <c r="U39" s="83">
        <f t="shared" si="18"/>
        <v>0</v>
      </c>
      <c r="V39" s="119"/>
      <c r="W39" s="120"/>
      <c r="X39" s="83">
        <f t="shared" si="3"/>
        <v>0</v>
      </c>
      <c r="Y39" s="119"/>
      <c r="Z39" s="120"/>
      <c r="AA39" s="83">
        <f t="shared" si="4"/>
        <v>0</v>
      </c>
      <c r="AB39" s="119"/>
      <c r="AC39" s="120"/>
      <c r="AD39" s="83">
        <f t="shared" si="5"/>
        <v>0</v>
      </c>
      <c r="AE39" s="119"/>
      <c r="AF39" s="121"/>
      <c r="AG39" s="83">
        <f t="shared" si="6"/>
        <v>0</v>
      </c>
      <c r="AH39" s="119"/>
      <c r="AI39" s="120"/>
      <c r="AJ39" s="83">
        <f t="shared" si="23"/>
        <v>0</v>
      </c>
      <c r="AK39" s="119"/>
      <c r="AL39" s="120"/>
      <c r="AM39" s="83">
        <f t="shared" si="7"/>
        <v>0</v>
      </c>
      <c r="AN39" s="119"/>
      <c r="AO39" s="122">
        <f>IF(H39=0,0,(SUM(K39,N39,Q39,T39,W39,Z39,AC39,AF39,AI39,AL39,AR39,AU39)*H39+SUM(I39,J39,M39,P39,S39,V39,Y39,AB39,AE39,AH39,AK39,AQ39,AT39))*$D$3/H39)</f>
        <v>0</v>
      </c>
      <c r="AP39" s="83">
        <f t="shared" si="9"/>
        <v>0</v>
      </c>
      <c r="AQ39" s="119"/>
      <c r="AR39" s="120"/>
      <c r="AS39" s="83">
        <f t="shared" si="10"/>
        <v>0</v>
      </c>
      <c r="AT39" s="119"/>
      <c r="AU39" s="120"/>
      <c r="AV39" s="83">
        <f t="shared" si="11"/>
        <v>0</v>
      </c>
      <c r="AW39" s="119"/>
      <c r="AX39" s="120"/>
      <c r="AY39" s="83">
        <f t="shared" si="12"/>
        <v>0</v>
      </c>
      <c r="AZ39" s="119"/>
      <c r="BA39" s="122">
        <f t="shared" si="13"/>
        <v>0</v>
      </c>
      <c r="BB39" s="83">
        <f t="shared" si="14"/>
        <v>0</v>
      </c>
      <c r="BC39" s="123" t="str">
        <f t="shared" si="15"/>
        <v/>
      </c>
      <c r="BD39" s="89">
        <f t="shared" si="19"/>
        <v>0</v>
      </c>
      <c r="BE39" s="90">
        <f t="shared" si="20"/>
        <v>0</v>
      </c>
      <c r="BF39" s="91" t="str">
        <f>IF(G39&lt;&gt;0,BG39/G39,"")</f>
        <v/>
      </c>
      <c r="BG39" s="92" cm="1">
        <f t="array" ref="BG39">IF(H39="",0,SUMPRODUCT(($I$7:$BB$7="Total")*($I39:$BB39),($I$7:$BB$7="Total")*($I$6:$BB$6))*$BG$2)</f>
        <v>0</v>
      </c>
      <c r="BH39" s="93" cm="1">
        <f t="array" ref="BH39">IF(BH$8="",0,SUMPRODUCT((($I$7:$BB$7="TP")+($I$7:$BB$7="TU"))*($I39:$BB39)*(($I$7:$BB$7="TP")+($I$7:$BB$7="TU"))*($I$6:$BB$6))*$BG$2)*BH$8</f>
        <v>0</v>
      </c>
      <c r="BI39" s="94" t="str">
        <f>IF($BG39=0," ",#REF!*#REF!)</f>
        <v xml:space="preserve"> </v>
      </c>
      <c r="BJ39" s="124"/>
      <c r="BK39" s="125"/>
      <c r="BL39" s="126"/>
      <c r="BM39" s="126"/>
      <c r="BN39" s="126"/>
      <c r="BO39" s="127"/>
      <c r="BP39" s="99"/>
      <c r="BQ39" s="128">
        <f t="shared" si="16"/>
        <v>0</v>
      </c>
      <c r="BR39" s="101">
        <f>BQ39*H39</f>
        <v>0</v>
      </c>
      <c r="BS39" s="102">
        <f t="shared" si="21"/>
        <v>1.2</v>
      </c>
      <c r="BT39" s="102"/>
      <c r="BU39" s="104" t="str">
        <f>IF(M39&lt;&gt;0,ROUNDUP(SUM(#REF!,#REF!),#REF!),"")</f>
        <v/>
      </c>
      <c r="BV39" s="104" t="str">
        <f>IF(J39&lt;&gt;0,ROUNDUP(SUM(#REF!,#REF!),#REF!),"")</f>
        <v/>
      </c>
    </row>
    <row r="40" spans="1:74" ht="13.5" thickBot="1" x14ac:dyDescent="0.25">
      <c r="A40" s="106"/>
      <c r="B40" s="106"/>
      <c r="C40" s="106"/>
      <c r="D40" s="116"/>
      <c r="E40" s="106"/>
      <c r="F40" s="115"/>
      <c r="G40" s="115"/>
      <c r="I40" s="129">
        <v>0</v>
      </c>
      <c r="J40" s="130"/>
      <c r="K40" s="129">
        <v>0</v>
      </c>
      <c r="L40" s="129"/>
      <c r="M40" s="130"/>
      <c r="N40" s="129">
        <v>0</v>
      </c>
      <c r="O40" s="129"/>
      <c r="P40" s="130"/>
      <c r="Q40" s="129">
        <v>0</v>
      </c>
      <c r="R40" s="129"/>
      <c r="S40" s="130"/>
      <c r="T40" s="129">
        <v>0</v>
      </c>
      <c r="U40" s="129"/>
      <c r="V40" s="130"/>
      <c r="W40" s="129">
        <v>0</v>
      </c>
      <c r="X40" s="129"/>
      <c r="Y40" s="130"/>
      <c r="Z40" s="129">
        <v>0</v>
      </c>
      <c r="AA40" s="129"/>
      <c r="AB40" s="130"/>
      <c r="AC40" s="129">
        <v>0</v>
      </c>
      <c r="AD40" s="129"/>
      <c r="AE40" s="130"/>
      <c r="AF40" s="129">
        <v>0</v>
      </c>
      <c r="AG40" s="129"/>
      <c r="AH40" s="130"/>
      <c r="AI40" s="129">
        <v>0</v>
      </c>
      <c r="AJ40" s="129"/>
      <c r="AK40" s="130"/>
      <c r="AL40" s="129">
        <v>0</v>
      </c>
      <c r="AM40" s="129"/>
      <c r="AN40" s="129"/>
      <c r="AO40" s="129">
        <v>0</v>
      </c>
      <c r="AP40" s="129"/>
      <c r="AQ40" s="130"/>
      <c r="AR40" s="129">
        <v>0</v>
      </c>
      <c r="AS40" s="129"/>
      <c r="AT40" s="129"/>
      <c r="AU40" s="129">
        <v>0</v>
      </c>
      <c r="AV40" s="129"/>
      <c r="AW40" s="129"/>
      <c r="AX40" s="129">
        <v>0</v>
      </c>
      <c r="AY40" s="129"/>
      <c r="AZ40" s="129"/>
      <c r="BA40" s="129">
        <v>0</v>
      </c>
      <c r="BB40" s="129"/>
      <c r="BC40" s="131"/>
      <c r="BD40" s="132">
        <f>SUM(BD9:BD39)</f>
        <v>40.5</v>
      </c>
      <c r="BE40" s="133"/>
      <c r="BF40" s="91" t="str">
        <f>IF(G40&lt;&gt;0,BG40/G40,"")</f>
        <v/>
      </c>
      <c r="BG40" s="92" cm="1">
        <f t="array" ref="BG40">IF(H40="",0,SUMPRODUCT(($I$7:$BB$7="Total")*($I40:$BB40),($I$7:$BB$7="Total")*($I$6:$BB$6))*$BG$2)</f>
        <v>0</v>
      </c>
      <c r="BH40" s="134"/>
      <c r="BI40" s="135">
        <f t="shared" ref="BI40" si="24">SUMPRODUCT(BI9:BI39,$H$8:$H$38)</f>
        <v>0</v>
      </c>
      <c r="BJ40" s="135">
        <f t="shared" ref="BJ40" si="25">SUMPRODUCT(BJ9:BJ39,$H$8:$H$38)</f>
        <v>0</v>
      </c>
      <c r="BK40" s="135">
        <f t="shared" ref="BK40" si="26">SUMPRODUCT(BK9:BK39,$H$8:$H$38)</f>
        <v>0</v>
      </c>
      <c r="BL40" s="135">
        <f t="shared" ref="BL40" si="27">SUMPRODUCT(BL9:BL39,$H$8:$H$38)</f>
        <v>0</v>
      </c>
      <c r="BM40" s="135">
        <f t="shared" ref="BM40" si="28">SUMPRODUCT(BM9:BM39,$H$8:$H$38)</f>
        <v>0</v>
      </c>
      <c r="BN40" s="135">
        <f t="shared" ref="BN40" si="29">SUMPRODUCT(BN9:BN39,$H$8:$H$38)</f>
        <v>0</v>
      </c>
      <c r="BO40" s="135">
        <f t="shared" ref="BO40" si="30">SUMPRODUCT(BO9:BO39,$H$8:$H$38)</f>
        <v>0</v>
      </c>
      <c r="BP40" s="136"/>
      <c r="BQ40" s="137"/>
      <c r="BR40" s="138">
        <f>SUM(BR9:BR39)</f>
        <v>0</v>
      </c>
      <c r="BS40" s="139"/>
      <c r="BT40" s="139"/>
      <c r="BU40" s="104" t="str">
        <f>IF(M40&lt;&gt;0,ROUNDUP(SUM(#REF!,#REF!),#REF!),"")</f>
        <v/>
      </c>
      <c r="BV40" s="104" t="str">
        <f>IF(J40&lt;&gt;0,ROUNDUP(SUM(#REF!,#REF!),#REF!),"")</f>
        <v/>
      </c>
    </row>
    <row r="41" spans="1:74" ht="13.5" thickBot="1" x14ac:dyDescent="0.25">
      <c r="A41" s="106"/>
      <c r="B41" s="106"/>
      <c r="C41" s="106"/>
      <c r="D41" s="116"/>
      <c r="E41" s="106"/>
      <c r="F41" s="115"/>
      <c r="G41" s="115"/>
      <c r="I41" s="140" t="s">
        <v>30</v>
      </c>
      <c r="J41" s="140"/>
      <c r="K41" s="140" t="s">
        <v>31</v>
      </c>
      <c r="L41" s="140"/>
      <c r="M41" s="140"/>
      <c r="N41" s="140" t="s">
        <v>32</v>
      </c>
      <c r="O41" s="140"/>
      <c r="P41" s="140"/>
      <c r="Q41" s="140" t="s">
        <v>33</v>
      </c>
      <c r="R41" s="140"/>
      <c r="S41" s="140"/>
      <c r="T41" s="140" t="s">
        <v>34</v>
      </c>
      <c r="U41" s="140"/>
      <c r="V41" s="140"/>
      <c r="W41" s="140" t="s">
        <v>35</v>
      </c>
      <c r="X41" s="140"/>
      <c r="Y41" s="140"/>
      <c r="Z41" s="140" t="s">
        <v>36</v>
      </c>
      <c r="AA41" s="140"/>
      <c r="AB41" s="140"/>
      <c r="AC41" s="140" t="s">
        <v>37</v>
      </c>
      <c r="AD41" s="140"/>
      <c r="AE41" s="140"/>
      <c r="AF41" s="140" t="s">
        <v>38</v>
      </c>
      <c r="AG41" s="140"/>
      <c r="AH41" s="140"/>
      <c r="AI41" s="140" t="s">
        <v>39</v>
      </c>
      <c r="AJ41" s="140"/>
      <c r="AK41" s="140"/>
      <c r="AL41" s="140" t="s">
        <v>40</v>
      </c>
      <c r="AM41" s="140"/>
      <c r="AN41" s="140"/>
      <c r="AO41" s="140" t="s">
        <v>41</v>
      </c>
      <c r="AP41" s="140"/>
      <c r="AQ41" s="140"/>
      <c r="AR41" s="140" t="s">
        <v>42</v>
      </c>
      <c r="AS41" s="140"/>
      <c r="AT41" s="140"/>
      <c r="AU41" s="140" t="s">
        <v>43</v>
      </c>
      <c r="AV41" s="140"/>
      <c r="AW41" s="140"/>
      <c r="AX41" s="140" t="s">
        <v>44</v>
      </c>
      <c r="AY41" s="140"/>
      <c r="AZ41" s="140"/>
      <c r="BA41" s="140" t="s">
        <v>45</v>
      </c>
      <c r="BB41" s="140"/>
      <c r="BC41" s="141"/>
      <c r="BD41" s="142"/>
      <c r="BE41" s="142"/>
      <c r="BF41" s="143"/>
      <c r="BG41" s="143"/>
      <c r="BH41" s="142"/>
      <c r="BI41" s="144" t="s">
        <v>13</v>
      </c>
      <c r="BJ41" s="144" t="s">
        <v>51</v>
      </c>
      <c r="BK41" s="144" t="s">
        <v>52</v>
      </c>
      <c r="BL41" s="144" t="s">
        <v>53</v>
      </c>
      <c r="BM41" s="144" t="s">
        <v>17</v>
      </c>
      <c r="BN41" s="144" t="s">
        <v>18</v>
      </c>
      <c r="BO41" s="144" t="s">
        <v>19</v>
      </c>
      <c r="BP41" s="145" t="s">
        <v>54</v>
      </c>
      <c r="BQ41" s="146" t="s">
        <v>55</v>
      </c>
      <c r="BR41" s="147">
        <f>IFERROR(BR40/SUMPRODUCT(BP9:BP39,H9:H41),BR5)</f>
        <v>1.2</v>
      </c>
      <c r="BS41" s="148"/>
      <c r="BT41" s="148"/>
      <c r="BU41" s="149">
        <f>SUM(BU9:BU39)</f>
        <v>0</v>
      </c>
      <c r="BV41" s="149">
        <f>SUM(BV9:BV39)</f>
        <v>2767</v>
      </c>
    </row>
    <row r="42" spans="1:74" ht="13.5" thickBot="1" x14ac:dyDescent="0.25">
      <c r="A42" s="150" t="s">
        <v>11</v>
      </c>
      <c r="I42" s="151">
        <v>65</v>
      </c>
      <c r="J42" s="151">
        <v>65</v>
      </c>
      <c r="K42" s="151">
        <v>65</v>
      </c>
      <c r="L42" s="151">
        <v>65</v>
      </c>
      <c r="M42" s="151">
        <v>65</v>
      </c>
      <c r="N42" s="151">
        <v>65</v>
      </c>
      <c r="O42" s="151">
        <v>65</v>
      </c>
      <c r="P42" s="151">
        <v>70</v>
      </c>
      <c r="Q42" s="151">
        <v>70</v>
      </c>
      <c r="R42" s="151">
        <v>70</v>
      </c>
      <c r="S42" s="151">
        <v>105</v>
      </c>
      <c r="T42" s="151">
        <v>105</v>
      </c>
      <c r="U42" s="151">
        <v>105</v>
      </c>
      <c r="V42" s="151">
        <v>105</v>
      </c>
      <c r="W42" s="151">
        <v>105</v>
      </c>
      <c r="X42" s="151">
        <v>105</v>
      </c>
      <c r="Y42" s="151">
        <v>70</v>
      </c>
      <c r="Z42" s="151">
        <v>70</v>
      </c>
      <c r="AA42" s="151">
        <v>70</v>
      </c>
      <c r="AB42" s="151">
        <v>75</v>
      </c>
      <c r="AC42" s="151">
        <v>75</v>
      </c>
      <c r="AD42" s="151">
        <v>75</v>
      </c>
      <c r="AE42" s="151">
        <v>105</v>
      </c>
      <c r="AF42" s="151">
        <v>105</v>
      </c>
      <c r="AG42" s="151">
        <v>105</v>
      </c>
      <c r="AH42" s="151">
        <v>70</v>
      </c>
      <c r="AI42" s="151">
        <v>70</v>
      </c>
      <c r="AJ42" s="151">
        <v>70</v>
      </c>
      <c r="AK42" s="151">
        <v>60</v>
      </c>
      <c r="AL42" s="151">
        <v>60</v>
      </c>
      <c r="AM42" s="151">
        <v>60</v>
      </c>
      <c r="AN42" s="151">
        <v>65</v>
      </c>
      <c r="AO42" s="151">
        <v>65</v>
      </c>
      <c r="AP42" s="151">
        <v>65</v>
      </c>
      <c r="AQ42" s="151">
        <v>65</v>
      </c>
      <c r="AR42" s="151">
        <v>65</v>
      </c>
      <c r="AS42" s="151">
        <v>65</v>
      </c>
      <c r="AT42" s="151">
        <v>60</v>
      </c>
      <c r="AU42" s="151">
        <v>60</v>
      </c>
      <c r="AV42" s="151">
        <v>60</v>
      </c>
      <c r="AW42" s="151">
        <v>70</v>
      </c>
      <c r="AX42" s="151">
        <v>70</v>
      </c>
      <c r="AY42" s="151">
        <v>70</v>
      </c>
      <c r="AZ42" s="151">
        <v>70</v>
      </c>
      <c r="BA42" s="151">
        <v>70</v>
      </c>
      <c r="BB42" s="151">
        <v>70</v>
      </c>
      <c r="BC42" s="152"/>
      <c r="BD42" s="142"/>
      <c r="BE42" s="142"/>
      <c r="BF42" s="153"/>
      <c r="BG42" s="153"/>
      <c r="BH42" s="142"/>
      <c r="BJ42" s="143"/>
      <c r="BK42" s="143"/>
      <c r="BL42" s="143"/>
      <c r="BM42" s="143"/>
      <c r="BN42" s="143"/>
      <c r="BO42" s="143"/>
      <c r="BP42" s="154">
        <f>BP40</f>
        <v>0</v>
      </c>
      <c r="BQ42" s="154">
        <f>BQ40</f>
        <v>0</v>
      </c>
      <c r="BR42" s="155"/>
      <c r="BS42" s="154">
        <f>BS40</f>
        <v>0</v>
      </c>
      <c r="BT42" s="154"/>
      <c r="BU42" s="156" t="s">
        <v>56</v>
      </c>
      <c r="BV42" s="156" t="s">
        <v>56</v>
      </c>
    </row>
    <row r="43" spans="1:74" x14ac:dyDescent="0.2">
      <c r="H43" s="157"/>
      <c r="Z43" s="2"/>
      <c r="AA43" s="2"/>
      <c r="AB43" s="2"/>
      <c r="BP43" s="2"/>
      <c r="BQ43" s="2"/>
      <c r="BR43" s="2"/>
      <c r="BS43" s="2"/>
      <c r="BT43" s="2"/>
    </row>
    <row r="44" spans="1:74" x14ac:dyDescent="0.2">
      <c r="BP44" s="2"/>
      <c r="BQ44" s="2"/>
      <c r="BR44" s="2"/>
      <c r="BS44" s="2"/>
      <c r="BT44" s="2" t="s">
        <v>58</v>
      </c>
    </row>
    <row r="45" spans="1:74" ht="26.25" x14ac:dyDescent="0.4">
      <c r="BP45" s="2"/>
      <c r="BQ45" s="2"/>
      <c r="BR45" s="2"/>
      <c r="BS45" s="2"/>
      <c r="BT45" s="168"/>
    </row>
    <row r="46" spans="1:74" x14ac:dyDescent="0.2">
      <c r="BP46" s="2"/>
      <c r="BQ46" s="2"/>
      <c r="BR46" s="2"/>
      <c r="BS46" s="2"/>
      <c r="BT46" s="2"/>
    </row>
    <row r="47" spans="1:74" x14ac:dyDescent="0.2">
      <c r="BB47" s="4">
        <f>IF(H9=1,2,3)</f>
        <v>3</v>
      </c>
      <c r="BP47" s="2"/>
      <c r="BQ47" s="2"/>
      <c r="BR47" s="2"/>
      <c r="BS47" s="2"/>
      <c r="BT47" s="2"/>
    </row>
    <row r="48" spans="1:74" x14ac:dyDescent="0.2">
      <c r="BB48" s="103"/>
      <c r="BP48" s="2"/>
      <c r="BQ48" s="2"/>
      <c r="BR48" s="2"/>
      <c r="BS48" s="2"/>
      <c r="BT48" s="2"/>
    </row>
    <row r="49" spans="54:72" x14ac:dyDescent="0.2">
      <c r="BP49" s="158"/>
      <c r="BQ49" s="143"/>
      <c r="BR49" s="143"/>
      <c r="BS49" s="143"/>
      <c r="BT49" s="143"/>
    </row>
    <row r="50" spans="54:72" x14ac:dyDescent="0.2">
      <c r="BP50" s="158"/>
      <c r="BQ50" s="143"/>
      <c r="BR50" s="143"/>
      <c r="BS50" s="143"/>
      <c r="BT50" s="143"/>
    </row>
    <row r="51" spans="54:72" x14ac:dyDescent="0.2">
      <c r="BB51" s="103" t="s">
        <v>57</v>
      </c>
      <c r="BP51" s="158"/>
      <c r="BQ51" s="143"/>
      <c r="BR51" s="143"/>
      <c r="BS51" s="143"/>
      <c r="BT51" s="143"/>
    </row>
    <row r="52" spans="54:72" x14ac:dyDescent="0.2">
      <c r="BP52" s="158"/>
      <c r="BQ52" s="143"/>
      <c r="BR52" s="143"/>
      <c r="BS52" s="143"/>
      <c r="BT52" s="143"/>
    </row>
    <row r="53" spans="54:72" x14ac:dyDescent="0.2">
      <c r="BP53" s="158"/>
      <c r="BQ53" s="143"/>
      <c r="BR53" s="143"/>
      <c r="BS53" s="143"/>
      <c r="BT53" s="143"/>
    </row>
    <row r="54" spans="54:72" x14ac:dyDescent="0.2">
      <c r="BP54" s="158"/>
      <c r="BQ54" s="143"/>
      <c r="BR54" s="143"/>
      <c r="BS54" s="143"/>
      <c r="BT54" s="143"/>
    </row>
  </sheetData>
  <conditionalFormatting sqref="A9:G41">
    <cfRule type="expression" dxfId="26" priority="52">
      <formula>$G9="VIS"</formula>
    </cfRule>
    <cfRule type="expression" dxfId="25" priority="53">
      <formula>$G9="FOUR"</formula>
    </cfRule>
    <cfRule type="expression" dxfId="24" priority="54">
      <formula>$G9="ST"</formula>
    </cfRule>
    <cfRule type="expression" dxfId="23" priority="55">
      <formula>$G9="COM"</formula>
    </cfRule>
    <cfRule type="expression" dxfId="22" priority="56">
      <formula>$G9="ENS4"</formula>
    </cfRule>
    <cfRule type="expression" dxfId="21" priority="57">
      <formula>$G9="ENS3"</formula>
    </cfRule>
    <cfRule type="expression" dxfId="20" priority="58">
      <formula>$G9="ENS2"</formula>
    </cfRule>
    <cfRule type="expression" dxfId="19" priority="59">
      <formula>$G9="ENS1"</formula>
    </cfRule>
    <cfRule type="expression" dxfId="18" priority="60">
      <formula>$G9="ENS"</formula>
    </cfRule>
  </conditionalFormatting>
  <conditionalFormatting sqref="B2">
    <cfRule type="expression" dxfId="17" priority="10">
      <formula>LEN(B2)&gt;90</formula>
    </cfRule>
    <cfRule type="expression" dxfId="16" priority="11">
      <formula>LEN(B2)&gt;30</formula>
    </cfRule>
  </conditionalFormatting>
  <conditionalFormatting sqref="H9:H39">
    <cfRule type="expression" dxfId="15" priority="13">
      <formula>$G9="VIS"</formula>
    </cfRule>
    <cfRule type="expression" dxfId="14" priority="14">
      <formula>$G9="FOUR"</formula>
    </cfRule>
    <cfRule type="expression" dxfId="13" priority="15">
      <formula>$G9="ST"</formula>
    </cfRule>
    <cfRule type="expression" dxfId="12" priority="16">
      <formula>$G9="COM"</formula>
    </cfRule>
    <cfRule type="expression" dxfId="11" priority="17">
      <formula>$G9="ENS4"</formula>
    </cfRule>
    <cfRule type="expression" dxfId="10" priority="18">
      <formula>$G9="ENS3"</formula>
    </cfRule>
    <cfRule type="expression" dxfId="9" priority="19">
      <formula>$G9="ENS2"</formula>
    </cfRule>
    <cfRule type="expression" dxfId="8" priority="20">
      <formula>$G9="ENS1"</formula>
    </cfRule>
    <cfRule type="expression" dxfId="7" priority="21">
      <formula>$G9="ENS"</formula>
    </cfRule>
  </conditionalFormatting>
  <conditionalFormatting sqref="L2:L4 O2:O4 R2:R4 U2:U4 X2:X4 AA2:AA4 AD2:AD4 AG2:AG4 AJ2:AJ4 AM2:AM4 AP2:AQ4 AS2:AS4 AV2:AV4 AY2:AY4 BB2:BB4 AP6:AQ6 L43:L1048576 O43:O1048576 R43:R1048576 U43:U1048576 X43:X1048576 AD43:AD1048576 AG43:AG1048576 AJ43:AJ1048576 AM43:AM1048576 AP43:AQ1048576 AS43:AS1048576 AV43:AV1048576 AY43:AY1048576 BB43:BB47 AA44:AA1048576 BB49:BB50 BB52:BB1048576">
    <cfRule type="cellIs" dxfId="6" priority="51" operator="equal">
      <formula>0</formula>
    </cfRule>
  </conditionalFormatting>
  <conditionalFormatting sqref="L6:L41 O6:O41 R6:R41 U6:U41 X6:X41 AA6:AA41 AD6:AD41 AG6:AG41 AJ6:AJ41 AM6:AM41 AS6:AS41 AV6:AV41 AY6:AY41 BB6:BB41 AP7:AP40">
    <cfRule type="cellIs" dxfId="5" priority="12" operator="equal">
      <formula>0</formula>
    </cfRule>
  </conditionalFormatting>
  <conditionalFormatting sqref="AP41:AQ41">
    <cfRule type="cellIs" dxfId="4" priority="50" operator="equal">
      <formula>0</formula>
    </cfRule>
  </conditionalFormatting>
  <conditionalFormatting sqref="BP9:BR39">
    <cfRule type="cellIs" dxfId="3" priority="4" operator="equal">
      <formula>0</formula>
    </cfRule>
  </conditionalFormatting>
  <conditionalFormatting sqref="BU9:BV40">
    <cfRule type="expression" dxfId="2" priority="1">
      <formula>ISERROR(BU9)</formula>
    </cfRule>
    <cfRule type="cellIs" dxfId="1" priority="2" operator="equal">
      <formula>""</formula>
    </cfRule>
    <cfRule type="cellIs" dxfId="0" priority="3" operator="equal">
      <formula>0</formula>
    </cfRule>
  </conditionalFormatting>
  <dataValidations count="2">
    <dataValidation type="list" allowBlank="1" showInputMessage="1" showErrorMessage="1" sqref="H9:H39" xr:uid="{DB48F968-1794-43F1-8712-24C961F70993}">
      <formula1>$A$1:$H$1</formula1>
    </dataValidation>
    <dataValidation type="textLength" errorStyle="warning" allowBlank="1" showInputMessage="1" showErrorMessage="1" errorTitle="--- WARNING ---" error="La longuer du texte est supérieur à 90 caractères et donc l'importation clipper sera tronquée" sqref="B2" xr:uid="{DBA43EE4-AA77-4E0D-B8F6-D60AC474FE3E}">
      <formula1>1</formula1>
      <formula2>90</formula2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Chiffrage COLONNE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Théo Dhervillez</dc:creator>
  <cp:lastModifiedBy>Théo Dhervillez</cp:lastModifiedBy>
  <dcterms:created xsi:type="dcterms:W3CDTF">2023-11-22T13:37:12Z</dcterms:created>
  <dcterms:modified xsi:type="dcterms:W3CDTF">2023-11-27T17:08:18Z</dcterms:modified>
</cp:coreProperties>
</file>