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colase4-my.sharepoint.com/personal/toussam1_colas_com/Documents/Desktop/"/>
    </mc:Choice>
  </mc:AlternateContent>
  <xr:revisionPtr revIDLastSave="507" documentId="8_{76AD48E1-3D04-4693-B156-A56DE6ED4C25}" xr6:coauthVersionLast="47" xr6:coauthVersionMax="47" xr10:uidLastSave="{80CDB655-341A-47F5-A353-6DECBA9DD208}"/>
  <bookViews>
    <workbookView xWindow="28680" yWindow="-120" windowWidth="29040" windowHeight="15720" xr2:uid="{56AB1794-081C-4772-8CEF-A63CF2747A20}"/>
  </bookViews>
  <sheets>
    <sheet name="SIMULATION PRODUCTION GIS2" sheetId="6" r:id="rId1"/>
  </sheets>
  <functionGroups builtInGroupCount="19"/>
  <definedNames>
    <definedName name="HeuresdeproductionhorsTRS" localSheetId="0">'SIMULATION PRODUCTION GIS2'!$C$12</definedName>
    <definedName name="HeuresdeproductionhorsTRS">#REF!</definedName>
    <definedName name="OpenSolver_ChosenSolver" localSheetId="0" hidden="1">CBC</definedName>
    <definedName name="OpenSolver_DualsNewSheet" localSheetId="0" hidden="1">0</definedName>
    <definedName name="OpenSolver_LinearityCheck" localSheetId="0" hidden="1">1</definedName>
    <definedName name="OpenSolver_UpdateSensitivity" localSheetId="0" hidden="1">1</definedName>
    <definedName name="OpenSolverModelParameters" localSheetId="0" hidden="1">'SIMULATION PRODUCTION GIS2'!$U$12</definedName>
    <definedName name="solver_adj" localSheetId="0" hidden="1">'SIMULATION PRODUCTION GIS2'!$D$12:$S$12</definedName>
    <definedName name="solver_cvg" localSheetId="0" hidden="1">0.0001</definedName>
    <definedName name="solver_drv" localSheetId="0" hidden="1">2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0" localSheetId="0" hidden="1">'SIMULATION PRODUCTION GIS2'!$U$3:$U$10</definedName>
    <definedName name="solver_lhs1" localSheetId="0" hidden="1">'SIMULATION PRODUCTION GIS2'!$U$3:$U$10</definedName>
    <definedName name="solver_lhs2" localSheetId="0" hidden="1">'SIMULATION PRODUCTION GIS2'!$U$3:$U$10</definedName>
    <definedName name="solver_lhs3" localSheetId="0" hidden="1">'SIMULATION PRODUCTION GIS2'!$U$3:$U$10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'SIMULATION PRODUCTION GIS2'!$V$12</definedName>
    <definedName name="solver_pre" localSheetId="0" hidden="1">0.0001</definedName>
    <definedName name="solver_rbv" localSheetId="0" hidden="1">1</definedName>
    <definedName name="solver_rel0" localSheetId="0" hidden="1">3</definedName>
    <definedName name="solver_rel1" localSheetId="0" hidden="1">3</definedName>
    <definedName name="solver_rel2" localSheetId="0" hidden="1">3</definedName>
    <definedName name="solver_rel3" localSheetId="0" hidden="1">3</definedName>
    <definedName name="solver_rhs0" localSheetId="0" hidden="1">'SIMULATION PRODUCTION GIS2'!$B$3:$B$10</definedName>
    <definedName name="solver_rhs1" localSheetId="0" hidden="1">'SIMULATION PRODUCTION GIS2'!$B$3:$B$10</definedName>
    <definedName name="solver_rhs2" localSheetId="0" hidden="1">'SIMULATION PRODUCTION GIS2'!$B$3:$B$10</definedName>
    <definedName name="solver_rhs3" localSheetId="0" hidden="1">'SIMULATION PRODUCTION GIS2'!$B$3:$B$10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8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7" i="6" l="1"/>
  <c r="B16" i="6"/>
  <c r="S16" i="6" l="1"/>
  <c r="R16" i="6"/>
  <c r="Q15" i="6"/>
  <c r="Q16" i="6"/>
  <c r="Q17" i="6"/>
  <c r="Q18" i="6"/>
  <c r="Q19" i="6"/>
  <c r="Q22" i="6"/>
  <c r="P15" i="6"/>
  <c r="P16" i="6"/>
  <c r="P17" i="6"/>
  <c r="P18" i="6"/>
  <c r="P19" i="6"/>
  <c r="P20" i="6"/>
  <c r="P21" i="6"/>
  <c r="P22" i="6"/>
  <c r="O16" i="6"/>
  <c r="G16" i="6"/>
  <c r="F16" i="6"/>
  <c r="U3" i="6"/>
  <c r="V3" i="6" s="1"/>
  <c r="U4" i="6"/>
  <c r="V4" i="6" s="1"/>
  <c r="T12" i="6"/>
  <c r="P11" i="6"/>
  <c r="Q11" i="6"/>
  <c r="Q20" i="6" s="1"/>
  <c r="S11" i="6"/>
  <c r="S17" i="6" s="1"/>
  <c r="R11" i="6"/>
  <c r="R21" i="6" s="1"/>
  <c r="O11" i="6"/>
  <c r="O19" i="6" s="1"/>
  <c r="N11" i="6"/>
  <c r="N20" i="6" s="1"/>
  <c r="M11" i="6"/>
  <c r="M17" i="6" s="1"/>
  <c r="L11" i="6"/>
  <c r="L17" i="6" s="1"/>
  <c r="K11" i="6"/>
  <c r="K18" i="6" s="1"/>
  <c r="J11" i="6"/>
  <c r="J18" i="6" s="1"/>
  <c r="I11" i="6"/>
  <c r="I19" i="6" s="1"/>
  <c r="H11" i="6"/>
  <c r="H15" i="6" s="1"/>
  <c r="G11" i="6"/>
  <c r="G22" i="6" s="1"/>
  <c r="F11" i="6"/>
  <c r="E11" i="6"/>
  <c r="E18" i="6" s="1"/>
  <c r="D11" i="6"/>
  <c r="D21" i="6" s="1"/>
  <c r="U10" i="6"/>
  <c r="U9" i="6"/>
  <c r="U8" i="6"/>
  <c r="U7" i="6"/>
  <c r="U6" i="6"/>
  <c r="U5" i="6"/>
  <c r="H16" i="6" l="1"/>
  <c r="I16" i="6"/>
  <c r="J16" i="6"/>
  <c r="K16" i="6"/>
  <c r="L16" i="6"/>
  <c r="M16" i="6"/>
  <c r="Q21" i="6"/>
  <c r="N16" i="6"/>
  <c r="L21" i="6"/>
  <c r="L22" i="6"/>
  <c r="V5" i="6"/>
  <c r="I15" i="6"/>
  <c r="J15" i="6"/>
  <c r="K15" i="6"/>
  <c r="L15" i="6"/>
  <c r="D16" i="6"/>
  <c r="I21" i="6"/>
  <c r="J21" i="6"/>
  <c r="K21" i="6"/>
  <c r="M19" i="6"/>
  <c r="N19" i="6"/>
  <c r="M22" i="6"/>
  <c r="N22" i="6"/>
  <c r="D17" i="6"/>
  <c r="R19" i="6"/>
  <c r="R22" i="6"/>
  <c r="N17" i="6"/>
  <c r="R17" i="6"/>
  <c r="V7" i="6"/>
  <c r="D18" i="6"/>
  <c r="M21" i="6"/>
  <c r="D19" i="6"/>
  <c r="N21" i="6"/>
  <c r="V9" i="6"/>
  <c r="M15" i="6"/>
  <c r="J19" i="6"/>
  <c r="D22" i="6"/>
  <c r="N15" i="6"/>
  <c r="K19" i="6"/>
  <c r="B11" i="6"/>
  <c r="H20" i="6"/>
  <c r="L18" i="6"/>
  <c r="K20" i="6"/>
  <c r="H22" i="6"/>
  <c r="M18" i="6"/>
  <c r="L20" i="6"/>
  <c r="I22" i="6"/>
  <c r="N18" i="6"/>
  <c r="M20" i="6"/>
  <c r="J22" i="6"/>
  <c r="R18" i="6"/>
  <c r="K22" i="6"/>
  <c r="F20" i="6"/>
  <c r="F19" i="6"/>
  <c r="F18" i="6"/>
  <c r="F22" i="6"/>
  <c r="V6" i="6"/>
  <c r="V10" i="6"/>
  <c r="O22" i="6"/>
  <c r="O21" i="6"/>
  <c r="O15" i="6"/>
  <c r="O20" i="6"/>
  <c r="O17" i="6"/>
  <c r="O18" i="6"/>
  <c r="V8" i="6"/>
  <c r="E21" i="6"/>
  <c r="E15" i="6"/>
  <c r="E20" i="6"/>
  <c r="E19" i="6"/>
  <c r="E22" i="6"/>
  <c r="E16" i="6"/>
  <c r="S21" i="6"/>
  <c r="S15" i="6"/>
  <c r="S20" i="6"/>
  <c r="S19" i="6"/>
  <c r="S22" i="6"/>
  <c r="E17" i="6"/>
  <c r="F17" i="6"/>
  <c r="S18" i="6"/>
  <c r="G20" i="6"/>
  <c r="G19" i="6"/>
  <c r="G18" i="6"/>
  <c r="G21" i="6"/>
  <c r="G15" i="6"/>
  <c r="U12" i="6"/>
  <c r="G17" i="6"/>
  <c r="F21" i="6"/>
  <c r="H19" i="6"/>
  <c r="H18" i="6"/>
  <c r="H17" i="6"/>
  <c r="H21" i="6"/>
  <c r="F15" i="6"/>
  <c r="I20" i="6"/>
  <c r="L19" i="6"/>
  <c r="J20" i="6"/>
  <c r="I17" i="6"/>
  <c r="J17" i="6"/>
  <c r="D20" i="6"/>
  <c r="R20" i="6"/>
  <c r="K17" i="6"/>
  <c r="I18" i="6"/>
  <c r="D15" i="6"/>
  <c r="R15" i="6"/>
  <c r="V12" i="6" l="1"/>
</calcChain>
</file>

<file path=xl/sharedStrings.xml><?xml version="1.0" encoding="utf-8"?>
<sst xmlns="http://schemas.openxmlformats.org/spreadsheetml/2006/main" count="78" uniqueCount="36">
  <si>
    <t xml:space="preserve">COUPURES </t>
  </si>
  <si>
    <t>BESOIN (t)</t>
  </si>
  <si>
    <t>PRODUCTION (t)</t>
  </si>
  <si>
    <t>EXCEDENT PROD (t)</t>
  </si>
  <si>
    <t>Débit total</t>
  </si>
  <si>
    <t>TOTAL (hors 0/150)</t>
  </si>
  <si>
    <t>COUPURES 2</t>
  </si>
  <si>
    <t>COUPURES 3</t>
  </si>
  <si>
    <t>A</t>
  </si>
  <si>
    <t>B</t>
  </si>
  <si>
    <t>D</t>
  </si>
  <si>
    <t>E</t>
  </si>
  <si>
    <t>F</t>
  </si>
  <si>
    <t>G</t>
  </si>
  <si>
    <t>H</t>
  </si>
  <si>
    <t>I</t>
  </si>
  <si>
    <t>Configuration avec %</t>
  </si>
  <si>
    <t>0/31,5</t>
  </si>
  <si>
    <t>0/6</t>
  </si>
  <si>
    <t>0/20</t>
  </si>
  <si>
    <t>0/60</t>
  </si>
  <si>
    <t>A2</t>
  </si>
  <si>
    <t>0/25</t>
  </si>
  <si>
    <t>0/180</t>
  </si>
  <si>
    <t>30/60</t>
  </si>
  <si>
    <t>CONFIG</t>
  </si>
  <si>
    <t>B2</t>
  </si>
  <si>
    <t>D2</t>
  </si>
  <si>
    <t>E2</t>
  </si>
  <si>
    <t>F2</t>
  </si>
  <si>
    <t>G2</t>
  </si>
  <si>
    <t>H2</t>
  </si>
  <si>
    <t>I2</t>
  </si>
  <si>
    <t xml:space="preserve">Heures de production </t>
  </si>
  <si>
    <t>Gisement 1</t>
  </si>
  <si>
    <t>Gisement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</si>
</sst>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1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b/>
      <sz val="11"/>
      <name val="Calibri Light"/>
      <family val="2"/>
      <scheme val="major"/>
    </font>
    <font>
      <b/>
      <sz val="12"/>
      <name val="Calibri"/>
      <family val="2"/>
      <scheme val="minor"/>
    </font>
    <font>
      <b/>
      <sz val="16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/>
        <bgColor indexed="64"/>
      </patternFill>
    </fill>
    <fill>
      <patternFill patternType="solid">
        <fgColor rgb="FFA86ED4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55">
    <xf numFmtId="0" fontId="0" fillId="0" borderId="0" xfId="0"/>
    <xf numFmtId="164" fontId="1" fillId="4" borderId="2" xfId="2" applyNumberFormat="1" applyFont="1" applyFill="1" applyBorder="1" applyAlignment="1">
      <alignment horizontal="center" vertical="center"/>
    </xf>
    <xf numFmtId="1" fontId="6" fillId="2" borderId="5" xfId="0" applyNumberFormat="1" applyFont="1" applyFill="1" applyBorder="1" applyAlignment="1">
      <alignment horizontal="center" vertical="center"/>
    </xf>
    <xf numFmtId="1" fontId="6" fillId="2" borderId="3" xfId="0" applyNumberFormat="1" applyFont="1" applyFill="1" applyBorder="1" applyAlignment="1">
      <alignment horizontal="center" vertical="center"/>
    </xf>
    <xf numFmtId="164" fontId="1" fillId="6" borderId="2" xfId="0" applyNumberFormat="1" applyFont="1" applyFill="1" applyBorder="1"/>
    <xf numFmtId="164" fontId="1" fillId="6" borderId="4" xfId="0" applyNumberFormat="1" applyFont="1" applyFill="1" applyBorder="1"/>
    <xf numFmtId="3" fontId="1" fillId="3" borderId="3" xfId="0" applyNumberFormat="1" applyFont="1" applyFill="1" applyBorder="1" applyAlignment="1">
      <alignment horizontal="right" vertical="center"/>
    </xf>
    <xf numFmtId="164" fontId="1" fillId="5" borderId="3" xfId="2" applyNumberFormat="1" applyFont="1" applyFill="1" applyBorder="1" applyAlignment="1">
      <alignment horizontal="center" vertical="center"/>
    </xf>
    <xf numFmtId="3" fontId="5" fillId="3" borderId="3" xfId="0" applyNumberFormat="1" applyFont="1" applyFill="1" applyBorder="1" applyAlignment="1">
      <alignment horizontal="center" vertical="center"/>
    </xf>
    <xf numFmtId="164" fontId="1" fillId="4" borderId="2" xfId="2" applyNumberFormat="1" applyFont="1" applyFill="1" applyBorder="1" applyAlignment="1">
      <alignment vertical="center"/>
    </xf>
    <xf numFmtId="164" fontId="1" fillId="4" borderId="1" xfId="2" applyNumberFormat="1" applyFont="1" applyFill="1" applyBorder="1" applyAlignment="1">
      <alignment vertical="center"/>
    </xf>
    <xf numFmtId="164" fontId="1" fillId="4" borderId="4" xfId="2" applyNumberFormat="1" applyFont="1" applyFill="1" applyBorder="1" applyAlignment="1">
      <alignment vertical="center"/>
    </xf>
    <xf numFmtId="0" fontId="0" fillId="0" borderId="14" xfId="0" applyBorder="1"/>
    <xf numFmtId="0" fontId="0" fillId="0" borderId="5" xfId="0" applyBorder="1"/>
    <xf numFmtId="0" fontId="0" fillId="0" borderId="9" xfId="0" applyBorder="1"/>
    <xf numFmtId="0" fontId="0" fillId="0" borderId="8" xfId="0" applyBorder="1"/>
    <xf numFmtId="0" fontId="0" fillId="0" borderId="13" xfId="0" applyBorder="1"/>
    <xf numFmtId="9" fontId="0" fillId="8" borderId="2" xfId="0" applyNumberFormat="1" applyFill="1" applyBorder="1" applyAlignment="1">
      <alignment horizontal="center" vertical="center"/>
    </xf>
    <xf numFmtId="0" fontId="9" fillId="9" borderId="5" xfId="0" applyFont="1" applyFill="1" applyBorder="1" applyAlignment="1">
      <alignment horizontal="center" vertical="center"/>
    </xf>
    <xf numFmtId="0" fontId="0" fillId="2" borderId="3" xfId="0" applyFill="1" applyBorder="1"/>
    <xf numFmtId="0" fontId="1" fillId="0" borderId="11" xfId="0" applyFont="1" applyBorder="1" applyAlignment="1">
      <alignment horizontal="center" vertical="center"/>
    </xf>
    <xf numFmtId="0" fontId="4" fillId="2" borderId="5" xfId="0" applyFont="1" applyFill="1" applyBorder="1" applyAlignment="1">
      <alignment horizontal="right" vertical="center"/>
    </xf>
    <xf numFmtId="43" fontId="8" fillId="3" borderId="1" xfId="2" applyFont="1" applyFill="1" applyBorder="1" applyAlignment="1" applyProtection="1">
      <alignment horizontal="center" vertical="center" wrapText="1"/>
      <protection locked="0"/>
    </xf>
    <xf numFmtId="0" fontId="11" fillId="7" borderId="18" xfId="0" applyFont="1" applyFill="1" applyBorder="1" applyAlignment="1">
      <alignment horizontal="center" vertical="center" wrapText="1"/>
    </xf>
    <xf numFmtId="4" fontId="7" fillId="3" borderId="6" xfId="0" applyNumberFormat="1" applyFont="1" applyFill="1" applyBorder="1" applyAlignment="1">
      <alignment horizontal="center" vertical="center"/>
    </xf>
    <xf numFmtId="4" fontId="7" fillId="5" borderId="6" xfId="0" applyNumberFormat="1" applyFont="1" applyFill="1" applyBorder="1" applyAlignment="1">
      <alignment horizontal="center" vertical="center" wrapText="1"/>
    </xf>
    <xf numFmtId="0" fontId="11" fillId="7" borderId="6" xfId="0" applyFont="1" applyFill="1" applyBorder="1" applyAlignment="1">
      <alignment horizontal="center" vertical="center" wrapText="1"/>
    </xf>
    <xf numFmtId="0" fontId="4" fillId="9" borderId="5" xfId="0" applyFont="1" applyFill="1" applyBorder="1" applyAlignment="1">
      <alignment horizontal="right" vertical="center"/>
    </xf>
    <xf numFmtId="0" fontId="7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right" vertical="center" wrapText="1"/>
    </xf>
    <xf numFmtId="0" fontId="10" fillId="0" borderId="8" xfId="0" applyFont="1" applyBorder="1" applyAlignment="1">
      <alignment vertical="center"/>
    </xf>
    <xf numFmtId="9" fontId="0" fillId="0" borderId="14" xfId="0" applyNumberFormat="1" applyBorder="1"/>
    <xf numFmtId="0" fontId="10" fillId="0" borderId="10" xfId="0" applyFont="1" applyBorder="1" applyAlignment="1">
      <alignment vertical="center"/>
    </xf>
    <xf numFmtId="1" fontId="1" fillId="0" borderId="11" xfId="0" applyNumberFormat="1" applyFont="1" applyBorder="1" applyAlignment="1">
      <alignment horizontal="center" vertical="center"/>
    </xf>
    <xf numFmtId="164" fontId="1" fillId="4" borderId="7" xfId="2" applyNumberFormat="1" applyFont="1" applyFill="1" applyBorder="1" applyAlignment="1">
      <alignment vertical="center"/>
    </xf>
    <xf numFmtId="0" fontId="1" fillId="10" borderId="11" xfId="0" applyFont="1" applyFill="1" applyBorder="1" applyAlignment="1">
      <alignment horizontal="center" vertical="center"/>
    </xf>
    <xf numFmtId="1" fontId="1" fillId="10" borderId="11" xfId="0" applyNumberFormat="1" applyFont="1" applyFill="1" applyBorder="1" applyAlignment="1">
      <alignment horizontal="center" vertical="center"/>
    </xf>
    <xf numFmtId="1" fontId="6" fillId="11" borderId="5" xfId="0" applyNumberFormat="1" applyFont="1" applyFill="1" applyBorder="1" applyAlignment="1">
      <alignment horizontal="center" vertical="center"/>
    </xf>
    <xf numFmtId="9" fontId="0" fillId="0" borderId="0" xfId="1" applyFont="1"/>
    <xf numFmtId="0" fontId="0" fillId="0" borderId="2" xfId="0" quotePrefix="1" applyBorder="1" applyAlignment="1">
      <alignment horizontal="left"/>
    </xf>
    <xf numFmtId="0" fontId="0" fillId="0" borderId="19" xfId="0" applyBorder="1"/>
    <xf numFmtId="0" fontId="10" fillId="0" borderId="17" xfId="0" applyFont="1" applyBorder="1" applyAlignment="1">
      <alignment vertical="center"/>
    </xf>
    <xf numFmtId="0" fontId="10" fillId="0" borderId="12" xfId="0" applyFont="1" applyBorder="1" applyAlignment="1">
      <alignment vertical="center"/>
    </xf>
    <xf numFmtId="0" fontId="0" fillId="0" borderId="20" xfId="0" applyBorder="1"/>
    <xf numFmtId="9" fontId="1" fillId="0" borderId="19" xfId="1" applyFont="1" applyBorder="1" applyAlignment="1">
      <alignment horizontal="center" vertical="center"/>
    </xf>
    <xf numFmtId="9" fontId="1" fillId="0" borderId="19" xfId="0" applyNumberFormat="1" applyFont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11" borderId="19" xfId="0" applyFont="1" applyFill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9" fontId="0" fillId="2" borderId="0" xfId="1" applyFont="1" applyFill="1" applyAlignment="1">
      <alignment horizontal="center" vertical="center"/>
    </xf>
    <xf numFmtId="9" fontId="0" fillId="11" borderId="0" xfId="1" applyFont="1" applyFill="1" applyAlignment="1">
      <alignment horizontal="center" vertical="center"/>
    </xf>
  </cellXfs>
  <cellStyles count="4">
    <cellStyle name="Milliers" xfId="2" builtinId="3"/>
    <cellStyle name="Milliers 2" xfId="3" xr:uid="{761A86EE-7620-4600-8FDE-881586055E3C}"/>
    <cellStyle name="Normal" xfId="0" builtinId="0"/>
    <cellStyle name="Pourcentage" xfId="1" builtinId="5"/>
  </cellStyles>
  <dxfs count="23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FF0000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rgb="FFFFFF00"/>
          <bgColor rgb="FFCC99FF"/>
        </patternFill>
      </fill>
    </dxf>
    <dxf>
      <fill>
        <patternFill patternType="solid">
          <fgColor rgb="FFFFFF00"/>
          <bgColor rgb="FFFFFF00"/>
        </patternFill>
      </fill>
    </dxf>
  </dxfs>
  <tableStyles count="0" defaultTableStyle="TableStyleMedium2" defaultPivotStyle="PivotStyleLight16"/>
  <colors>
    <mruColors>
      <color rgb="FFA86ED4"/>
      <color rgb="FFCC99FF"/>
      <color rgb="FFFFFF00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662646</xdr:colOff>
      <xdr:row>12</xdr:row>
      <xdr:rowOff>223447</xdr:rowOff>
    </xdr:from>
    <xdr:to>
      <xdr:col>20</xdr:col>
      <xdr:colOff>502587</xdr:colOff>
      <xdr:row>14</xdr:row>
      <xdr:rowOff>81643</xdr:rowOff>
    </xdr:to>
    <xdr:sp macro="[0]!supprimer" textlink="">
      <xdr:nvSpPr>
        <xdr:cNvPr id="2" name="Rectangle : coins arrondis 1" descr="ENREGISTRER&#10;">
          <a:extLst>
            <a:ext uri="{FF2B5EF4-FFF2-40B4-BE49-F238E27FC236}">
              <a16:creationId xmlns:a16="http://schemas.microsoft.com/office/drawing/2014/main" id="{861E2347-3FC1-4AFD-8380-700947E5C69B}"/>
            </a:ext>
          </a:extLst>
        </xdr:cNvPr>
        <xdr:cNvSpPr/>
      </xdr:nvSpPr>
      <xdr:spPr>
        <a:xfrm>
          <a:off x="20846575" y="5303447"/>
          <a:ext cx="756155" cy="620196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  <a:ln>
          <a:noFill/>
        </a:ln>
        <a:effectLst>
          <a:glow rad="63500">
            <a:schemeClr val="accent4">
              <a:satMod val="175000"/>
              <a:alpha val="40000"/>
            </a:schemeClr>
          </a:glow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0">
              <a:solidFill>
                <a:schemeClr val="tx1"/>
              </a:solidFill>
            </a:rPr>
            <a:t>Reset</a:t>
          </a:r>
        </a:p>
      </xdr:txBody>
    </xdr:sp>
    <xdr:clientData/>
  </xdr:twoCellAnchor>
  <xdr:twoCellAnchor>
    <xdr:from>
      <xdr:col>19</xdr:col>
      <xdr:colOff>435327</xdr:colOff>
      <xdr:row>14</xdr:row>
      <xdr:rowOff>246529</xdr:rowOff>
    </xdr:from>
    <xdr:to>
      <xdr:col>21</xdr:col>
      <xdr:colOff>0</xdr:colOff>
      <xdr:row>16</xdr:row>
      <xdr:rowOff>294528</xdr:rowOff>
    </xdr:to>
    <xdr:sp macro="[0]!ResoudreAvecSolver" textlink="">
      <xdr:nvSpPr>
        <xdr:cNvPr id="3" name="Rectangle : coins arrondis 2" descr="ENREGISTRER&#10;">
          <a:extLst>
            <a:ext uri="{FF2B5EF4-FFF2-40B4-BE49-F238E27FC236}">
              <a16:creationId xmlns:a16="http://schemas.microsoft.com/office/drawing/2014/main" id="{71E0FB85-43CB-4A90-B051-F60FAA5CF734}"/>
            </a:ext>
          </a:extLst>
        </xdr:cNvPr>
        <xdr:cNvSpPr/>
      </xdr:nvSpPr>
      <xdr:spPr>
        <a:xfrm>
          <a:off x="18748727" y="6075829"/>
          <a:ext cx="1841709" cy="771899"/>
        </a:xfrm>
        <a:prstGeom prst="roundRect">
          <a:avLst/>
        </a:prstGeom>
        <a:solidFill>
          <a:srgbClr val="FFFF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SIMULATION PRODUCTION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54603C-CEEE-4421-AE7D-BE9DF46FE737}" name="Tableau22" displayName="Tableau22" ref="C14:S22" totalsRowShown="0" headerRowDxfId="20" dataDxfId="19" tableBorderDxfId="18">
  <autoFilter ref="C14:S22" xr:uid="{EE9CD51B-6A87-4D3A-A841-1EA6D863E096}"/>
  <tableColumns count="17">
    <tableColumn id="1" xr3:uid="{1708F6DC-CA5E-4FB2-ABD9-36EC4C815D69}" name="COUPURES " dataDxfId="17"/>
    <tableColumn id="2" xr3:uid="{CDAE4ECD-E465-4309-BEA5-8DF6A21DBFBC}" name="A" dataDxfId="16">
      <calculatedColumnFormula>IF(D3/D$11=0, "-", D3/D$11)</calculatedColumnFormula>
    </tableColumn>
    <tableColumn id="3" xr3:uid="{CE507D5C-0582-48FB-BD75-22B842C6CA14}" name="B" dataDxfId="15">
      <calculatedColumnFormula>IF(E3/E$11=0, "-", E3/E$11)</calculatedColumnFormula>
    </tableColumn>
    <tableColumn id="5" xr3:uid="{09D8879F-9FED-425D-9DAC-9C845D0E39BF}" name="D" dataDxfId="14">
      <calculatedColumnFormula>IF(F3/F$11=0, "-", F3/F$11)</calculatedColumnFormula>
    </tableColumn>
    <tableColumn id="6" xr3:uid="{F6143858-A620-4A6C-AE8B-6805BE645FE4}" name="E" dataDxfId="13">
      <calculatedColumnFormula>IF(G3/G$11=0, "-", G3/G$11)</calculatedColumnFormula>
    </tableColumn>
    <tableColumn id="7" xr3:uid="{A31BD2CC-817B-4B70-AAE4-9C247F407231}" name="F" dataDxfId="12">
      <calculatedColumnFormula>IF(H3/H$11=0, "-", H3/H$11)</calculatedColumnFormula>
    </tableColumn>
    <tableColumn id="8" xr3:uid="{66525047-A60F-45EE-BD7D-9162BB1FFF83}" name="G" dataDxfId="11">
      <calculatedColumnFormula>IF(I3/I$11=0, "-", I3/I$11)</calculatedColumnFormula>
    </tableColumn>
    <tableColumn id="9" xr3:uid="{B10C70EF-8EB8-4B1C-B148-DB767826177A}" name="H" dataDxfId="10">
      <calculatedColumnFormula>IF(J3/J$11=0, "-", J3/J$11)</calculatedColumnFormula>
    </tableColumn>
    <tableColumn id="10" xr3:uid="{25471D23-BDE2-40A2-92FD-4CB2BDEBA6E2}" name="I" dataDxfId="9">
      <calculatedColumnFormula>IF(K3/K$11=0, "-", K3/K$11)</calculatedColumnFormula>
    </tableColumn>
    <tableColumn id="11" xr3:uid="{0F100827-AF9A-41EB-9DC8-CB616CF8D879}" name="A2" dataDxfId="8">
      <calculatedColumnFormula>IF(L3/L$11=0, "-", L3/L$11)</calculatedColumnFormula>
    </tableColumn>
    <tableColumn id="12" xr3:uid="{045D9046-13FE-46BF-A83A-032AA4080F85}" name="B2" dataDxfId="7">
      <calculatedColumnFormula>IF(M3/M$11=0, "-", M3/M$11)</calculatedColumnFormula>
    </tableColumn>
    <tableColumn id="13" xr3:uid="{464E8D6A-8FC4-4407-A90E-407D8A34AE5F}" name="D2" dataDxfId="6">
      <calculatedColumnFormula>IF(N3/N$11=0, "-", N3/N$11)</calculatedColumnFormula>
    </tableColumn>
    <tableColumn id="14" xr3:uid="{F0A6C0E8-DF1F-419F-AE16-FCC88DB9D865}" name="E2" dataDxfId="5">
      <calculatedColumnFormula>IF(O3/O$11=0, "-", O3/O$11)</calculatedColumnFormula>
    </tableColumn>
    <tableColumn id="17" xr3:uid="{5C361166-9097-49D2-8374-7ECA41707602}" name="F2" dataDxfId="4">
      <calculatedColumnFormula>IF(P3/P$11=0, "-", P3/P$11)</calculatedColumnFormula>
    </tableColumn>
    <tableColumn id="4" xr3:uid="{5D930A7D-2F65-40A4-A4E1-34681B3467CD}" name="G2" dataDxfId="3">
      <calculatedColumnFormula>IF(Q3/Q$11=0, "-", Q3/Q$11)</calculatedColumnFormula>
    </tableColumn>
    <tableColumn id="15" xr3:uid="{EE764CF1-8EBD-4F7A-A751-DA02030AC90A}" name="H2" dataDxfId="2">
      <calculatedColumnFormula>IF(R3/R$11=0, "-", R3/R$11)</calculatedColumnFormula>
    </tableColumn>
    <tableColumn id="16" xr3:uid="{DD0D7FD8-F5B3-44CB-8739-E626231809F0}" name="I2" dataDxfId="1">
      <calculatedColumnFormula>IF(S3/S$11=0, "-", S3/S$11)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6213F33-9346-4B96-B187-849194535E2D}" name="Tableau13" displayName="Tableau13" ref="A2:V12" totalsRowShown="0">
  <autoFilter ref="A2:V12" xr:uid="{DAF4F6F2-F9A2-425F-9920-F3A82CA047DB}"/>
  <tableColumns count="22">
    <tableColumn id="1" xr3:uid="{6B3ED774-E48C-4360-A297-964D8E2AFDBB}" name="COUPURES "/>
    <tableColumn id="4" xr3:uid="{0F93880B-0703-411F-BE34-2780037DB5D4}" name="BESOIN (t)"/>
    <tableColumn id="5" xr3:uid="{291284D8-47FD-4132-87D9-688442B4A445}" name="COUPURES 2"/>
    <tableColumn id="6" xr3:uid="{81E676AF-AF85-46D4-9FBC-0CEEADA6F13F}" name="A"/>
    <tableColumn id="7" xr3:uid="{89E727A2-8D0E-4221-90C9-5ECF9154DECD}" name="B"/>
    <tableColumn id="9" xr3:uid="{13C3D2C5-DA12-41C0-A699-4CCAB8CD0DB4}" name="D"/>
    <tableColumn id="10" xr3:uid="{AF24C3F8-01D9-4905-BB3E-20DF4EBEC97D}" name="E"/>
    <tableColumn id="11" xr3:uid="{A912C805-D0DE-4995-8076-61A4CCE77791}" name="F"/>
    <tableColumn id="12" xr3:uid="{9A02A429-98A3-4F91-9191-87685A3C86C5}" name="G"/>
    <tableColumn id="13" xr3:uid="{297AAA29-20DE-4A5C-9252-87FB8211D828}" name="H"/>
    <tableColumn id="14" xr3:uid="{650BD895-7567-47DA-92F5-E9ED820B5247}" name="I"/>
    <tableColumn id="15" xr3:uid="{F80C3642-AF76-4B94-8A58-407F2ADB488E}" name="A2"/>
    <tableColumn id="16" xr3:uid="{194B526C-0A01-49A2-8F8C-F8F3EAF33C8E}" name="B2"/>
    <tableColumn id="17" xr3:uid="{61B41E30-0630-4EC2-AF68-5E0BA8F7A77D}" name="D2"/>
    <tableColumn id="18" xr3:uid="{908A7448-7F55-4B10-BDEB-A8367FB3B592}" name="E2"/>
    <tableColumn id="22" xr3:uid="{B06F6A03-34C2-4B2B-9773-678B92FFEAC8}" name="F2"/>
    <tableColumn id="21" xr3:uid="{37698918-0C50-4199-A573-9928E9A7D085}" name="G2"/>
    <tableColumn id="19" xr3:uid="{F219BC77-47DB-4367-8643-A2F35CF486DF}" name="H2"/>
    <tableColumn id="20" xr3:uid="{6145A4DF-D214-416A-B3BD-009403BD0FB2}" name="I2"/>
    <tableColumn id="25" xr3:uid="{549926E6-7DB9-4F38-AC5E-BA7CDE00AB43}" name="COUPURES 3" dataDxfId="0"/>
    <tableColumn id="26" xr3:uid="{2C7CB740-DAE8-4543-8279-7916A006C879}" name="PRODUCTION (t)"/>
    <tableColumn id="30" xr3:uid="{D0223CAA-4561-471C-BF0D-E9B1E8D49489}" name="EXCEDENT PROD (t)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632E3E-282D-42B9-9E01-777556413767}">
  <sheetPr codeName="Feuil6">
    <tabColor rgb="FFFFFF00"/>
  </sheetPr>
  <dimension ref="A1:V23"/>
  <sheetViews>
    <sheetView tabSelected="1" topLeftCell="A2" zoomScale="85" zoomScaleNormal="85" workbookViewId="0">
      <selection activeCell="B19" sqref="B19"/>
    </sheetView>
  </sheetViews>
  <sheetFormatPr baseColWidth="10" defaultColWidth="11.453125" defaultRowHeight="14.5" x14ac:dyDescent="0.35"/>
  <cols>
    <col min="1" max="1" width="16.453125" customWidth="1"/>
    <col min="2" max="2" width="18" customWidth="1"/>
    <col min="3" max="3" width="14.81640625" customWidth="1"/>
    <col min="4" max="6" width="12.1796875" customWidth="1"/>
    <col min="7" max="8" width="13.08984375" customWidth="1"/>
    <col min="9" max="12" width="12.1796875" customWidth="1"/>
    <col min="13" max="21" width="13.08984375" customWidth="1"/>
    <col min="22" max="22" width="16.36328125" customWidth="1"/>
  </cols>
  <sheetData>
    <row r="1" spans="1:22" ht="28.5" customHeight="1" thickBot="1" x14ac:dyDescent="0.4">
      <c r="A1" s="43"/>
      <c r="B1" s="44"/>
      <c r="C1" s="44"/>
      <c r="D1" s="52" t="s">
        <v>25</v>
      </c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</row>
    <row r="2" spans="1:22" ht="28.5" customHeight="1" x14ac:dyDescent="0.35">
      <c r="A2" s="28" t="s">
        <v>0</v>
      </c>
      <c r="B2" s="22" t="s">
        <v>1</v>
      </c>
      <c r="C2" s="29" t="s">
        <v>6</v>
      </c>
      <c r="D2" s="26" t="s">
        <v>8</v>
      </c>
      <c r="E2" s="23" t="s">
        <v>9</v>
      </c>
      <c r="F2" s="23" t="s">
        <v>10</v>
      </c>
      <c r="G2" s="26" t="s">
        <v>11</v>
      </c>
      <c r="H2" s="23" t="s">
        <v>12</v>
      </c>
      <c r="I2" s="23" t="s">
        <v>13</v>
      </c>
      <c r="J2" s="23" t="s">
        <v>14</v>
      </c>
      <c r="K2" s="23" t="s">
        <v>15</v>
      </c>
      <c r="L2" s="26" t="s">
        <v>21</v>
      </c>
      <c r="M2" s="23" t="s">
        <v>26</v>
      </c>
      <c r="N2" s="23" t="s">
        <v>27</v>
      </c>
      <c r="O2" s="26" t="s">
        <v>28</v>
      </c>
      <c r="P2" s="23" t="s">
        <v>29</v>
      </c>
      <c r="Q2" s="23" t="s">
        <v>30</v>
      </c>
      <c r="R2" s="23" t="s">
        <v>31</v>
      </c>
      <c r="S2" s="23" t="s">
        <v>32</v>
      </c>
      <c r="T2" s="28" t="s">
        <v>7</v>
      </c>
      <c r="U2" s="24" t="s">
        <v>2</v>
      </c>
      <c r="V2" s="25" t="s">
        <v>3</v>
      </c>
    </row>
    <row r="3" spans="1:22" ht="28.5" customHeight="1" x14ac:dyDescent="0.45">
      <c r="A3" s="42" t="s">
        <v>22</v>
      </c>
      <c r="B3" s="1">
        <v>1000</v>
      </c>
      <c r="C3" s="42" t="s">
        <v>22</v>
      </c>
      <c r="D3" s="37">
        <v>68</v>
      </c>
      <c r="E3" s="20"/>
      <c r="F3" s="20"/>
      <c r="G3" s="37">
        <v>21</v>
      </c>
      <c r="H3" s="37">
        <v>16</v>
      </c>
      <c r="I3" s="37">
        <v>68</v>
      </c>
      <c r="J3" s="37">
        <v>16</v>
      </c>
      <c r="K3" s="37">
        <v>21</v>
      </c>
      <c r="L3" s="37">
        <v>23</v>
      </c>
      <c r="M3" s="20"/>
      <c r="N3" s="20"/>
      <c r="O3" s="37">
        <v>23</v>
      </c>
      <c r="P3" s="37">
        <v>23</v>
      </c>
      <c r="Q3" s="37">
        <v>23</v>
      </c>
      <c r="R3" s="37">
        <v>23</v>
      </c>
      <c r="S3" s="37">
        <v>23</v>
      </c>
      <c r="T3" s="42" t="s">
        <v>22</v>
      </c>
      <c r="U3" s="9">
        <f>SUMPRODUCT(D3:S3,$D$12:$S$12)</f>
        <v>1846.1538461538494</v>
      </c>
      <c r="V3" s="4">
        <f>U3-B3</f>
        <v>846.15384615384937</v>
      </c>
    </row>
    <row r="4" spans="1:22" ht="28.5" customHeight="1" x14ac:dyDescent="0.45">
      <c r="A4" s="42" t="s">
        <v>23</v>
      </c>
      <c r="B4" s="1">
        <v>3000</v>
      </c>
      <c r="C4" s="42" t="s">
        <v>23</v>
      </c>
      <c r="D4" s="37">
        <v>64</v>
      </c>
      <c r="E4" s="20"/>
      <c r="F4" s="35"/>
      <c r="G4" s="38">
        <v>24</v>
      </c>
      <c r="H4" s="37">
        <v>26</v>
      </c>
      <c r="I4" s="37">
        <v>64</v>
      </c>
      <c r="J4" s="37">
        <v>26</v>
      </c>
      <c r="K4" s="38">
        <v>24</v>
      </c>
      <c r="L4" s="37">
        <v>24</v>
      </c>
      <c r="M4" s="20"/>
      <c r="N4" s="35"/>
      <c r="O4" s="37">
        <v>24</v>
      </c>
      <c r="P4" s="37">
        <v>24</v>
      </c>
      <c r="Q4" s="37">
        <v>24</v>
      </c>
      <c r="R4" s="37">
        <v>24</v>
      </c>
      <c r="S4" s="37">
        <v>24</v>
      </c>
      <c r="T4" s="42" t="s">
        <v>23</v>
      </c>
      <c r="U4" s="10">
        <f>SUMPRODUCT(D4:S4,$D$12:$S$12)</f>
        <v>3000.0000000000055</v>
      </c>
      <c r="V4" s="4">
        <f>U4-B4</f>
        <v>5.4569682106375694E-12</v>
      </c>
    </row>
    <row r="5" spans="1:22" ht="28.5" customHeight="1" x14ac:dyDescent="0.45">
      <c r="A5" s="42" t="s">
        <v>18</v>
      </c>
      <c r="B5" s="1">
        <v>5000</v>
      </c>
      <c r="C5" s="42" t="s">
        <v>18</v>
      </c>
      <c r="D5" s="20"/>
      <c r="E5" s="37">
        <v>7</v>
      </c>
      <c r="F5" s="20"/>
      <c r="G5" s="37">
        <v>7</v>
      </c>
      <c r="H5" s="37">
        <v>7</v>
      </c>
      <c r="I5" s="20"/>
      <c r="J5" s="20"/>
      <c r="K5" s="20"/>
      <c r="L5" s="20"/>
      <c r="M5" s="37">
        <v>10</v>
      </c>
      <c r="N5" s="20"/>
      <c r="O5" s="37">
        <v>7</v>
      </c>
      <c r="P5" s="37">
        <v>7</v>
      </c>
      <c r="Q5" s="20"/>
      <c r="R5" s="20"/>
      <c r="S5" s="20"/>
      <c r="T5" s="42" t="s">
        <v>18</v>
      </c>
      <c r="U5" s="9">
        <f t="shared" ref="U5:U10" si="0">SUMPRODUCT(D5:S5,$D$12:$S$12)</f>
        <v>5000.0000000000009</v>
      </c>
      <c r="V5" s="4">
        <f t="shared" ref="V5:V10" si="1">U5-B5</f>
        <v>0</v>
      </c>
    </row>
    <row r="6" spans="1:22" ht="28.5" customHeight="1" x14ac:dyDescent="0.45">
      <c r="A6" s="42" t="s">
        <v>20</v>
      </c>
      <c r="B6" s="1">
        <v>500</v>
      </c>
      <c r="C6" s="42" t="s">
        <v>20</v>
      </c>
      <c r="D6" s="20"/>
      <c r="E6" s="37">
        <v>27</v>
      </c>
      <c r="F6" s="37">
        <v>23</v>
      </c>
      <c r="G6" s="37">
        <v>29</v>
      </c>
      <c r="H6" s="37">
        <v>22</v>
      </c>
      <c r="I6" s="20"/>
      <c r="J6" s="37">
        <v>23</v>
      </c>
      <c r="K6" s="37">
        <v>29</v>
      </c>
      <c r="L6" s="20"/>
      <c r="M6" s="37">
        <v>32</v>
      </c>
      <c r="N6" s="37">
        <v>32</v>
      </c>
      <c r="O6" s="37">
        <v>29</v>
      </c>
      <c r="P6" s="37">
        <v>32</v>
      </c>
      <c r="Q6" s="20"/>
      <c r="R6" s="37">
        <v>32</v>
      </c>
      <c r="S6" s="37">
        <v>29</v>
      </c>
      <c r="T6" s="42" t="s">
        <v>20</v>
      </c>
      <c r="U6" s="9">
        <f t="shared" si="0"/>
        <v>15953.846153846154</v>
      </c>
      <c r="V6" s="5">
        <f t="shared" si="1"/>
        <v>15453.846153846154</v>
      </c>
    </row>
    <row r="7" spans="1:22" ht="28.5" customHeight="1" x14ac:dyDescent="0.45">
      <c r="A7" s="42" t="s">
        <v>17</v>
      </c>
      <c r="B7" s="1">
        <v>10000</v>
      </c>
      <c r="C7" s="42" t="s">
        <v>17</v>
      </c>
      <c r="D7" s="20"/>
      <c r="E7" s="37">
        <v>23</v>
      </c>
      <c r="F7" s="37">
        <v>26</v>
      </c>
      <c r="G7" s="20"/>
      <c r="H7" s="37">
        <v>23</v>
      </c>
      <c r="I7" s="20"/>
      <c r="J7" s="37">
        <v>26</v>
      </c>
      <c r="K7" s="20"/>
      <c r="L7" s="20"/>
      <c r="M7" s="37">
        <v>54</v>
      </c>
      <c r="N7" s="37">
        <v>54</v>
      </c>
      <c r="O7" s="20"/>
      <c r="P7" s="37">
        <v>54</v>
      </c>
      <c r="Q7" s="20"/>
      <c r="R7" s="37">
        <v>54</v>
      </c>
      <c r="S7" s="20"/>
      <c r="T7" s="42" t="s">
        <v>17</v>
      </c>
      <c r="U7" s="10">
        <f t="shared" si="0"/>
        <v>25292.307692307691</v>
      </c>
      <c r="V7" s="5">
        <f t="shared" si="1"/>
        <v>15292.307692307691</v>
      </c>
    </row>
    <row r="8" spans="1:22" ht="28.5" customHeight="1" x14ac:dyDescent="0.45">
      <c r="A8" s="42" t="s">
        <v>19</v>
      </c>
      <c r="B8" s="1">
        <v>4000</v>
      </c>
      <c r="C8" s="42" t="s">
        <v>19</v>
      </c>
      <c r="D8" s="20"/>
      <c r="E8" s="37">
        <v>29</v>
      </c>
      <c r="F8" s="37">
        <v>31</v>
      </c>
      <c r="G8" s="37">
        <v>32</v>
      </c>
      <c r="H8" s="37">
        <v>27</v>
      </c>
      <c r="I8" s="20"/>
      <c r="J8" s="37">
        <v>31</v>
      </c>
      <c r="K8" s="37">
        <v>32</v>
      </c>
      <c r="L8" s="20"/>
      <c r="M8" s="37">
        <v>28</v>
      </c>
      <c r="N8" s="37">
        <v>28</v>
      </c>
      <c r="O8" s="37">
        <v>32</v>
      </c>
      <c r="P8" s="37">
        <v>28</v>
      </c>
      <c r="Q8" s="20"/>
      <c r="R8" s="37">
        <v>28</v>
      </c>
      <c r="S8" s="37">
        <v>32</v>
      </c>
      <c r="T8" s="42" t="s">
        <v>19</v>
      </c>
      <c r="U8" s="11">
        <f t="shared" si="0"/>
        <v>14853.846153846156</v>
      </c>
      <c r="V8" s="5">
        <f t="shared" si="1"/>
        <v>10853.846153846156</v>
      </c>
    </row>
    <row r="9" spans="1:22" ht="28.5" customHeight="1" x14ac:dyDescent="0.45">
      <c r="A9" s="42" t="s">
        <v>24</v>
      </c>
      <c r="B9" s="1">
        <v>3500</v>
      </c>
      <c r="C9" s="42" t="s">
        <v>24</v>
      </c>
      <c r="D9" s="20"/>
      <c r="E9" s="37">
        <v>20</v>
      </c>
      <c r="F9" s="37">
        <v>18</v>
      </c>
      <c r="G9" s="37">
        <v>23</v>
      </c>
      <c r="H9" s="37">
        <v>18</v>
      </c>
      <c r="I9" s="20"/>
      <c r="J9" s="37">
        <v>18</v>
      </c>
      <c r="K9" s="37">
        <v>23</v>
      </c>
      <c r="L9" s="20"/>
      <c r="M9" s="37">
        <v>12</v>
      </c>
      <c r="N9" s="37">
        <v>12</v>
      </c>
      <c r="O9" s="37">
        <v>23</v>
      </c>
      <c r="P9" s="37">
        <v>12</v>
      </c>
      <c r="Q9" s="20"/>
      <c r="R9" s="37">
        <v>12</v>
      </c>
      <c r="S9" s="37">
        <v>23</v>
      </c>
      <c r="T9" s="42" t="s">
        <v>24</v>
      </c>
      <c r="U9" s="9">
        <f t="shared" si="0"/>
        <v>7107.6923076923104</v>
      </c>
      <c r="V9" s="4">
        <f t="shared" si="1"/>
        <v>3607.6923076923104</v>
      </c>
    </row>
    <row r="10" spans="1:22" ht="28.5" customHeight="1" thickBot="1" x14ac:dyDescent="0.5">
      <c r="A10" s="41" t="s">
        <v>20</v>
      </c>
      <c r="B10" s="1">
        <v>0</v>
      </c>
      <c r="C10" s="41" t="s">
        <v>20</v>
      </c>
      <c r="D10" s="20"/>
      <c r="E10" s="20"/>
      <c r="F10" s="20"/>
      <c r="G10" s="20"/>
      <c r="H10" s="20"/>
      <c r="I10" s="37">
        <v>123</v>
      </c>
      <c r="J10" s="20"/>
      <c r="K10" s="20"/>
      <c r="L10" s="20"/>
      <c r="M10" s="20"/>
      <c r="N10" s="20"/>
      <c r="O10" s="20"/>
      <c r="P10" s="20"/>
      <c r="Q10" s="37">
        <v>123</v>
      </c>
      <c r="R10" s="20"/>
      <c r="S10" s="20"/>
      <c r="T10" s="41" t="s">
        <v>20</v>
      </c>
      <c r="U10" s="36">
        <f t="shared" si="0"/>
        <v>0</v>
      </c>
      <c r="V10" s="4">
        <f t="shared" si="1"/>
        <v>0</v>
      </c>
    </row>
    <row r="11" spans="1:22" ht="28.5" customHeight="1" thickBot="1" x14ac:dyDescent="0.4">
      <c r="A11" s="31" t="s">
        <v>5</v>
      </c>
      <c r="B11" s="6">
        <f>+SUM(B3:B10)</f>
        <v>27000</v>
      </c>
      <c r="C11" s="27" t="s">
        <v>4</v>
      </c>
      <c r="D11" s="18">
        <f t="shared" ref="D11:S11" si="2">SUM(D3:D10)</f>
        <v>132</v>
      </c>
      <c r="E11" s="18">
        <f t="shared" si="2"/>
        <v>106</v>
      </c>
      <c r="F11" s="18">
        <f t="shared" si="2"/>
        <v>98</v>
      </c>
      <c r="G11" s="18">
        <f t="shared" si="2"/>
        <v>136</v>
      </c>
      <c r="H11" s="18">
        <f t="shared" si="2"/>
        <v>139</v>
      </c>
      <c r="I11" s="18">
        <f t="shared" si="2"/>
        <v>255</v>
      </c>
      <c r="J11" s="18">
        <f t="shared" si="2"/>
        <v>140</v>
      </c>
      <c r="K11" s="18">
        <f t="shared" si="2"/>
        <v>129</v>
      </c>
      <c r="L11" s="18">
        <f t="shared" si="2"/>
        <v>47</v>
      </c>
      <c r="M11" s="18">
        <f t="shared" si="2"/>
        <v>136</v>
      </c>
      <c r="N11" s="18">
        <f t="shared" si="2"/>
        <v>126</v>
      </c>
      <c r="O11" s="18">
        <f t="shared" si="2"/>
        <v>138</v>
      </c>
      <c r="P11" s="18">
        <f t="shared" si="2"/>
        <v>180</v>
      </c>
      <c r="Q11" s="18">
        <f t="shared" si="2"/>
        <v>170</v>
      </c>
      <c r="R11" s="18">
        <f t="shared" si="2"/>
        <v>173</v>
      </c>
      <c r="S11" s="18">
        <f t="shared" si="2"/>
        <v>131</v>
      </c>
      <c r="T11" s="13"/>
      <c r="V11" s="14"/>
    </row>
    <row r="12" spans="1:22" ht="28.5" customHeight="1" thickBot="1" x14ac:dyDescent="0.4">
      <c r="B12" s="19"/>
      <c r="C12" s="21" t="s">
        <v>33</v>
      </c>
      <c r="D12" s="2">
        <v>0</v>
      </c>
      <c r="E12" s="2">
        <v>0</v>
      </c>
      <c r="F12" s="2">
        <v>0</v>
      </c>
      <c r="G12" s="2">
        <v>0</v>
      </c>
      <c r="H12" s="2">
        <v>115.38461538461559</v>
      </c>
      <c r="I12" s="2">
        <v>0</v>
      </c>
      <c r="J12" s="2">
        <v>0</v>
      </c>
      <c r="K12" s="2">
        <v>0</v>
      </c>
      <c r="L12" s="39">
        <v>0</v>
      </c>
      <c r="M12" s="39">
        <v>419.23076923076911</v>
      </c>
      <c r="N12" s="39">
        <v>0</v>
      </c>
      <c r="O12" s="39">
        <v>0</v>
      </c>
      <c r="P12" s="39">
        <v>0</v>
      </c>
      <c r="Q12" s="39">
        <v>0</v>
      </c>
      <c r="R12" s="39">
        <v>0</v>
      </c>
      <c r="S12" s="39">
        <v>0</v>
      </c>
      <c r="T12" s="3">
        <f>SUM(D12:S12)</f>
        <v>534.61538461538476</v>
      </c>
      <c r="U12" s="8">
        <f>SUM(U3:U10)</f>
        <v>73053.846153846171</v>
      </c>
      <c r="V12" s="7">
        <f>SUM(V3:V10)</f>
        <v>46053.846153846171</v>
      </c>
    </row>
    <row r="13" spans="1:22" ht="31.5" customHeight="1" thickBot="1" x14ac:dyDescent="0.4">
      <c r="B13" s="40"/>
      <c r="C13" s="16"/>
      <c r="D13" s="50" t="s">
        <v>16</v>
      </c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34"/>
      <c r="S13" s="32"/>
      <c r="T13" s="32"/>
      <c r="U13" s="32"/>
    </row>
    <row r="14" spans="1:22" ht="28.5" customHeight="1" x14ac:dyDescent="0.35">
      <c r="A14" s="48" t="s">
        <v>34</v>
      </c>
      <c r="B14" s="46">
        <v>0.3</v>
      </c>
      <c r="C14" s="30" t="s">
        <v>0</v>
      </c>
      <c r="D14" s="26" t="s">
        <v>8</v>
      </c>
      <c r="E14" s="23" t="s">
        <v>9</v>
      </c>
      <c r="F14" s="23" t="s">
        <v>10</v>
      </c>
      <c r="G14" s="26" t="s">
        <v>11</v>
      </c>
      <c r="H14" s="23" t="s">
        <v>12</v>
      </c>
      <c r="I14" s="23" t="s">
        <v>13</v>
      </c>
      <c r="J14" s="23" t="s">
        <v>14</v>
      </c>
      <c r="K14" s="23" t="s">
        <v>15</v>
      </c>
      <c r="L14" s="26" t="s">
        <v>21</v>
      </c>
      <c r="M14" s="23" t="s">
        <v>26</v>
      </c>
      <c r="N14" s="23" t="s">
        <v>27</v>
      </c>
      <c r="O14" s="26" t="s">
        <v>28</v>
      </c>
      <c r="P14" s="23" t="s">
        <v>29</v>
      </c>
      <c r="Q14" s="23" t="s">
        <v>30</v>
      </c>
      <c r="R14" s="23" t="s">
        <v>31</v>
      </c>
      <c r="S14" s="23" t="s">
        <v>32</v>
      </c>
      <c r="T14" s="33"/>
    </row>
    <row r="15" spans="1:22" ht="28.5" customHeight="1" x14ac:dyDescent="0.35">
      <c r="A15" s="49" t="s">
        <v>35</v>
      </c>
      <c r="B15" s="47">
        <v>0.7</v>
      </c>
      <c r="C15" s="45" t="s">
        <v>22</v>
      </c>
      <c r="D15" s="17">
        <f t="shared" ref="D15:O15" si="3">IF(D3/D$11=0, "-", D3/D$11)</f>
        <v>0.51515151515151514</v>
      </c>
      <c r="E15" s="17" t="str">
        <f t="shared" si="3"/>
        <v>-</v>
      </c>
      <c r="F15" s="17" t="str">
        <f t="shared" si="3"/>
        <v>-</v>
      </c>
      <c r="G15" s="17">
        <f t="shared" si="3"/>
        <v>0.15441176470588236</v>
      </c>
      <c r="H15" s="17">
        <f t="shared" si="3"/>
        <v>0.11510791366906475</v>
      </c>
      <c r="I15" s="17">
        <f t="shared" si="3"/>
        <v>0.26666666666666666</v>
      </c>
      <c r="J15" s="17">
        <f t="shared" si="3"/>
        <v>0.11428571428571428</v>
      </c>
      <c r="K15" s="17">
        <f t="shared" si="3"/>
        <v>0.16279069767441862</v>
      </c>
      <c r="L15" s="17">
        <f t="shared" si="3"/>
        <v>0.48936170212765956</v>
      </c>
      <c r="M15" s="17" t="str">
        <f t="shared" si="3"/>
        <v>-</v>
      </c>
      <c r="N15" s="17" t="str">
        <f t="shared" si="3"/>
        <v>-</v>
      </c>
      <c r="O15" s="17">
        <f t="shared" si="3"/>
        <v>0.16666666666666666</v>
      </c>
      <c r="P15" s="17">
        <f t="shared" ref="P15:P22" si="4">IF(P3/P$11=0, "-", P3/P$11)</f>
        <v>0.12777777777777777</v>
      </c>
      <c r="Q15" s="17">
        <f t="shared" ref="Q15:Q22" si="5">IF(Q3/Q$11=0, "-", Q3/Q$11)</f>
        <v>0.13529411764705881</v>
      </c>
      <c r="R15" s="17">
        <f t="shared" ref="R15:S22" si="6">IF(R3/R$11=0, "-", R3/R$11)</f>
        <v>0.13294797687861271</v>
      </c>
      <c r="S15" s="17">
        <f t="shared" si="6"/>
        <v>0.17557251908396945</v>
      </c>
    </row>
    <row r="16" spans="1:22" ht="28.5" customHeight="1" x14ac:dyDescent="0.35">
      <c r="B16" s="53">
        <f>((SUM(D12:K12))/SUM(D12:S12))</f>
        <v>0.21582733812949673</v>
      </c>
      <c r="C16" s="42" t="s">
        <v>23</v>
      </c>
      <c r="D16" s="17">
        <f t="shared" ref="D16:F16" si="7">IF(D4/D$11=0, "-", D4/D$11)</f>
        <v>0.48484848484848486</v>
      </c>
      <c r="E16" s="17" t="str">
        <f t="shared" si="7"/>
        <v>-</v>
      </c>
      <c r="F16" s="17" t="str">
        <f t="shared" si="7"/>
        <v>-</v>
      </c>
      <c r="G16" s="17">
        <f t="shared" ref="G16:O16" si="8">IF(G4/G$11=0, "-", G4/G$11)</f>
        <v>0.17647058823529413</v>
      </c>
      <c r="H16" s="17">
        <f t="shared" si="8"/>
        <v>0.18705035971223022</v>
      </c>
      <c r="I16" s="17">
        <f t="shared" si="8"/>
        <v>0.25098039215686274</v>
      </c>
      <c r="J16" s="17">
        <f t="shared" si="8"/>
        <v>0.18571428571428572</v>
      </c>
      <c r="K16" s="17">
        <f t="shared" si="8"/>
        <v>0.18604651162790697</v>
      </c>
      <c r="L16" s="17">
        <f t="shared" si="8"/>
        <v>0.51063829787234039</v>
      </c>
      <c r="M16" s="17" t="str">
        <f t="shared" si="8"/>
        <v>-</v>
      </c>
      <c r="N16" s="17" t="str">
        <f t="shared" si="8"/>
        <v>-</v>
      </c>
      <c r="O16" s="17">
        <f t="shared" si="8"/>
        <v>0.17391304347826086</v>
      </c>
      <c r="P16" s="17">
        <f t="shared" si="4"/>
        <v>0.13333333333333333</v>
      </c>
      <c r="Q16" s="17">
        <f t="shared" si="5"/>
        <v>0.14117647058823529</v>
      </c>
      <c r="R16" s="17">
        <f>IF(R4/R$11=0, "-", R4/R$11)</f>
        <v>0.13872832369942195</v>
      </c>
      <c r="S16" s="17">
        <f>IF(S4/S$11=0, "-", S4/S$11)</f>
        <v>0.18320610687022901</v>
      </c>
    </row>
    <row r="17" spans="2:20" ht="28.5" customHeight="1" x14ac:dyDescent="0.35">
      <c r="B17" s="54">
        <f>((SUM(L12:S12))/SUM(D12:S12))</f>
        <v>0.78417266187050316</v>
      </c>
      <c r="C17" s="42" t="s">
        <v>18</v>
      </c>
      <c r="D17" s="17" t="str">
        <f t="shared" ref="D17:O17" si="9">IF(D5/D$11=0, "-", D5/D$11)</f>
        <v>-</v>
      </c>
      <c r="E17" s="17">
        <f t="shared" si="9"/>
        <v>6.6037735849056603E-2</v>
      </c>
      <c r="F17" s="17" t="str">
        <f t="shared" si="9"/>
        <v>-</v>
      </c>
      <c r="G17" s="17">
        <f t="shared" si="9"/>
        <v>5.1470588235294115E-2</v>
      </c>
      <c r="H17" s="17">
        <f t="shared" si="9"/>
        <v>5.0359712230215826E-2</v>
      </c>
      <c r="I17" s="17" t="str">
        <f t="shared" si="9"/>
        <v>-</v>
      </c>
      <c r="J17" s="17" t="str">
        <f t="shared" si="9"/>
        <v>-</v>
      </c>
      <c r="K17" s="17" t="str">
        <f t="shared" si="9"/>
        <v>-</v>
      </c>
      <c r="L17" s="17" t="str">
        <f t="shared" si="9"/>
        <v>-</v>
      </c>
      <c r="M17" s="17">
        <f t="shared" si="9"/>
        <v>7.3529411764705885E-2</v>
      </c>
      <c r="N17" s="17" t="str">
        <f t="shared" si="9"/>
        <v>-</v>
      </c>
      <c r="O17" s="17">
        <f t="shared" si="9"/>
        <v>5.0724637681159424E-2</v>
      </c>
      <c r="P17" s="17">
        <f t="shared" si="4"/>
        <v>3.888888888888889E-2</v>
      </c>
      <c r="Q17" s="17" t="str">
        <f t="shared" si="5"/>
        <v>-</v>
      </c>
      <c r="R17" s="17" t="str">
        <f t="shared" si="6"/>
        <v>-</v>
      </c>
      <c r="S17" s="17" t="str">
        <f t="shared" si="6"/>
        <v>-</v>
      </c>
    </row>
    <row r="18" spans="2:20" ht="28.5" customHeight="1" x14ac:dyDescent="0.35">
      <c r="C18" s="42" t="s">
        <v>20</v>
      </c>
      <c r="D18" s="17" t="str">
        <f t="shared" ref="D18:O18" si="10">IF(D6/D$11=0, "-", D6/D$11)</f>
        <v>-</v>
      </c>
      <c r="E18" s="17">
        <f t="shared" si="10"/>
        <v>0.25471698113207547</v>
      </c>
      <c r="F18" s="17">
        <f t="shared" si="10"/>
        <v>0.23469387755102042</v>
      </c>
      <c r="G18" s="17">
        <f t="shared" si="10"/>
        <v>0.21323529411764705</v>
      </c>
      <c r="H18" s="17">
        <f t="shared" si="10"/>
        <v>0.15827338129496402</v>
      </c>
      <c r="I18" s="17" t="str">
        <f t="shared" si="10"/>
        <v>-</v>
      </c>
      <c r="J18" s="17">
        <f t="shared" si="10"/>
        <v>0.16428571428571428</v>
      </c>
      <c r="K18" s="17">
        <f t="shared" si="10"/>
        <v>0.22480620155038761</v>
      </c>
      <c r="L18" s="17" t="str">
        <f t="shared" si="10"/>
        <v>-</v>
      </c>
      <c r="M18" s="17">
        <f t="shared" si="10"/>
        <v>0.23529411764705882</v>
      </c>
      <c r="N18" s="17">
        <f t="shared" si="10"/>
        <v>0.25396825396825395</v>
      </c>
      <c r="O18" s="17">
        <f t="shared" si="10"/>
        <v>0.21014492753623187</v>
      </c>
      <c r="P18" s="17">
        <f t="shared" si="4"/>
        <v>0.17777777777777778</v>
      </c>
      <c r="Q18" s="17" t="str">
        <f t="shared" si="5"/>
        <v>-</v>
      </c>
      <c r="R18" s="17">
        <f t="shared" si="6"/>
        <v>0.18497109826589594</v>
      </c>
      <c r="S18" s="17">
        <f t="shared" si="6"/>
        <v>0.22137404580152673</v>
      </c>
    </row>
    <row r="19" spans="2:20" ht="28.5" customHeight="1" x14ac:dyDescent="0.35">
      <c r="C19" s="42" t="s">
        <v>17</v>
      </c>
      <c r="D19" s="17" t="str">
        <f t="shared" ref="D19:O19" si="11">IF(D7/D$11=0, "-", D7/D$11)</f>
        <v>-</v>
      </c>
      <c r="E19" s="17">
        <f t="shared" si="11"/>
        <v>0.21698113207547171</v>
      </c>
      <c r="F19" s="17">
        <f t="shared" si="11"/>
        <v>0.26530612244897961</v>
      </c>
      <c r="G19" s="17" t="str">
        <f t="shared" si="11"/>
        <v>-</v>
      </c>
      <c r="H19" s="17">
        <f t="shared" si="11"/>
        <v>0.16546762589928057</v>
      </c>
      <c r="I19" s="17" t="str">
        <f t="shared" si="11"/>
        <v>-</v>
      </c>
      <c r="J19" s="17">
        <f t="shared" si="11"/>
        <v>0.18571428571428572</v>
      </c>
      <c r="K19" s="17" t="str">
        <f t="shared" si="11"/>
        <v>-</v>
      </c>
      <c r="L19" s="17" t="str">
        <f t="shared" si="11"/>
        <v>-</v>
      </c>
      <c r="M19" s="17">
        <f t="shared" si="11"/>
        <v>0.39705882352941174</v>
      </c>
      <c r="N19" s="17">
        <f t="shared" si="11"/>
        <v>0.42857142857142855</v>
      </c>
      <c r="O19" s="17" t="str">
        <f t="shared" si="11"/>
        <v>-</v>
      </c>
      <c r="P19" s="17">
        <f t="shared" si="4"/>
        <v>0.3</v>
      </c>
      <c r="Q19" s="17" t="str">
        <f t="shared" si="5"/>
        <v>-</v>
      </c>
      <c r="R19" s="17">
        <f t="shared" si="6"/>
        <v>0.31213872832369943</v>
      </c>
      <c r="S19" s="17" t="str">
        <f t="shared" si="6"/>
        <v>-</v>
      </c>
    </row>
    <row r="20" spans="2:20" ht="28.5" customHeight="1" x14ac:dyDescent="0.35">
      <c r="C20" s="42" t="s">
        <v>19</v>
      </c>
      <c r="D20" s="17" t="str">
        <f t="shared" ref="D20:O20" si="12">IF(D8/D$11=0, "-", D8/D$11)</f>
        <v>-</v>
      </c>
      <c r="E20" s="17">
        <f t="shared" si="12"/>
        <v>0.27358490566037735</v>
      </c>
      <c r="F20" s="17">
        <f t="shared" si="12"/>
        <v>0.31632653061224492</v>
      </c>
      <c r="G20" s="17">
        <f t="shared" si="12"/>
        <v>0.23529411764705882</v>
      </c>
      <c r="H20" s="17">
        <f t="shared" si="12"/>
        <v>0.19424460431654678</v>
      </c>
      <c r="I20" s="17" t="str">
        <f t="shared" si="12"/>
        <v>-</v>
      </c>
      <c r="J20" s="17">
        <f t="shared" si="12"/>
        <v>0.22142857142857142</v>
      </c>
      <c r="K20" s="17">
        <f t="shared" si="12"/>
        <v>0.24806201550387597</v>
      </c>
      <c r="L20" s="17" t="str">
        <f t="shared" si="12"/>
        <v>-</v>
      </c>
      <c r="M20" s="17">
        <f t="shared" si="12"/>
        <v>0.20588235294117646</v>
      </c>
      <c r="N20" s="17">
        <f t="shared" si="12"/>
        <v>0.22222222222222221</v>
      </c>
      <c r="O20" s="17">
        <f t="shared" si="12"/>
        <v>0.2318840579710145</v>
      </c>
      <c r="P20" s="17">
        <f t="shared" si="4"/>
        <v>0.15555555555555556</v>
      </c>
      <c r="Q20" s="17" t="str">
        <f t="shared" si="5"/>
        <v>-</v>
      </c>
      <c r="R20" s="17">
        <f t="shared" si="6"/>
        <v>0.16184971098265896</v>
      </c>
      <c r="S20" s="17">
        <f t="shared" si="6"/>
        <v>0.24427480916030533</v>
      </c>
    </row>
    <row r="21" spans="2:20" ht="28.5" customHeight="1" x14ac:dyDescent="0.35">
      <c r="C21" s="42" t="s">
        <v>24</v>
      </c>
      <c r="D21" s="17" t="str">
        <f t="shared" ref="D21:O21" si="13">IF(D9/D$11=0, "-", D9/D$11)</f>
        <v>-</v>
      </c>
      <c r="E21" s="17">
        <f t="shared" si="13"/>
        <v>0.18867924528301888</v>
      </c>
      <c r="F21" s="17">
        <f t="shared" si="13"/>
        <v>0.18367346938775511</v>
      </c>
      <c r="G21" s="17">
        <f t="shared" si="13"/>
        <v>0.16911764705882354</v>
      </c>
      <c r="H21" s="17">
        <f t="shared" si="13"/>
        <v>0.12949640287769784</v>
      </c>
      <c r="I21" s="17" t="str">
        <f t="shared" si="13"/>
        <v>-</v>
      </c>
      <c r="J21" s="17">
        <f t="shared" si="13"/>
        <v>0.12857142857142856</v>
      </c>
      <c r="K21" s="17">
        <f t="shared" si="13"/>
        <v>0.17829457364341086</v>
      </c>
      <c r="L21" s="17" t="str">
        <f t="shared" si="13"/>
        <v>-</v>
      </c>
      <c r="M21" s="17">
        <f t="shared" si="13"/>
        <v>8.8235294117647065E-2</v>
      </c>
      <c r="N21" s="17">
        <f t="shared" si="13"/>
        <v>9.5238095238095233E-2</v>
      </c>
      <c r="O21" s="17">
        <f t="shared" si="13"/>
        <v>0.16666666666666666</v>
      </c>
      <c r="P21" s="17">
        <f t="shared" si="4"/>
        <v>6.6666666666666666E-2</v>
      </c>
      <c r="Q21" s="17" t="str">
        <f t="shared" si="5"/>
        <v>-</v>
      </c>
      <c r="R21" s="17">
        <f t="shared" si="6"/>
        <v>6.9364161849710976E-2</v>
      </c>
      <c r="S21" s="17">
        <f t="shared" si="6"/>
        <v>0.17557251908396945</v>
      </c>
      <c r="T21" s="12"/>
    </row>
    <row r="22" spans="2:20" ht="28.5" customHeight="1" thickBot="1" x14ac:dyDescent="0.4">
      <c r="C22" s="41" t="s">
        <v>20</v>
      </c>
      <c r="D22" s="17" t="str">
        <f t="shared" ref="D22:O22" si="14">IF(D10/D$11=0, "-", D10/D$11)</f>
        <v>-</v>
      </c>
      <c r="E22" s="17" t="str">
        <f t="shared" si="14"/>
        <v>-</v>
      </c>
      <c r="F22" s="17" t="str">
        <f t="shared" si="14"/>
        <v>-</v>
      </c>
      <c r="G22" s="17" t="str">
        <f t="shared" si="14"/>
        <v>-</v>
      </c>
      <c r="H22" s="17" t="str">
        <f t="shared" si="14"/>
        <v>-</v>
      </c>
      <c r="I22" s="17">
        <f t="shared" si="14"/>
        <v>0.4823529411764706</v>
      </c>
      <c r="J22" s="17" t="str">
        <f t="shared" si="14"/>
        <v>-</v>
      </c>
      <c r="K22" s="17" t="str">
        <f t="shared" si="14"/>
        <v>-</v>
      </c>
      <c r="L22" s="17" t="str">
        <f t="shared" si="14"/>
        <v>-</v>
      </c>
      <c r="M22" s="17" t="str">
        <f t="shared" si="14"/>
        <v>-</v>
      </c>
      <c r="N22" s="17" t="str">
        <f t="shared" si="14"/>
        <v>-</v>
      </c>
      <c r="O22" s="17" t="str">
        <f t="shared" si="14"/>
        <v>-</v>
      </c>
      <c r="P22" s="17" t="str">
        <f t="shared" si="4"/>
        <v>-</v>
      </c>
      <c r="Q22" s="17">
        <f t="shared" si="5"/>
        <v>0.72352941176470587</v>
      </c>
      <c r="R22" s="17" t="str">
        <f t="shared" si="6"/>
        <v>-</v>
      </c>
      <c r="S22" s="17" t="str">
        <f t="shared" si="6"/>
        <v>-</v>
      </c>
    </row>
    <row r="23" spans="2:20" ht="28.5" customHeight="1" x14ac:dyDescent="0.35">
      <c r="C23" s="15"/>
    </row>
  </sheetData>
  <mergeCells count="2">
    <mergeCell ref="D13:Q13"/>
    <mergeCell ref="D1:S1"/>
  </mergeCells>
  <phoneticPr fontId="12" type="noConversion"/>
  <conditionalFormatting sqref="D3:K10">
    <cfRule type="cellIs" dxfId="22" priority="2" operator="notEqual">
      <formula>0</formula>
    </cfRule>
  </conditionalFormatting>
  <conditionalFormatting sqref="L3:S10">
    <cfRule type="cellIs" dxfId="21" priority="1" operator="notEqual">
      <formula>0</formula>
    </cfRule>
  </conditionalFormatting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DD54F4951A44C4882799ED862190D74" ma:contentTypeVersion="3" ma:contentTypeDescription="Crée un document." ma:contentTypeScope="" ma:versionID="bbc8eebc22f7ba75b9d27c952add10d3">
  <xsd:schema xmlns:xsd="http://www.w3.org/2001/XMLSchema" xmlns:xs="http://www.w3.org/2001/XMLSchema" xmlns:p="http://schemas.microsoft.com/office/2006/metadata/properties" xmlns:ns2="a4d78c5c-a840-48fb-b154-8b3f1391c86a" targetNamespace="http://schemas.microsoft.com/office/2006/metadata/properties" ma:root="true" ma:fieldsID="7e4113bf66ba7b3b35b38928498429e4" ns2:_="">
    <xsd:import namespace="a4d78c5c-a840-48fb-b154-8b3f1391c86a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4d78c5c-a840-48fb-b154-8b3f1391c86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59E0922-FD08-4BAC-8BFA-04096F5FF8A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4d78c5c-a840-48fb-b154-8b3f1391c86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649AA49-A954-4AA9-BD55-4BD01F9DC53F}">
  <ds:schemaRefs>
    <ds:schemaRef ds:uri="a4d78c5c-a840-48fb-b154-8b3f1391c86a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schemas.microsoft.com/office/2006/documentManagement/types"/>
    <ds:schemaRef ds:uri="http://purl.org/dc/elements/1.1/"/>
    <ds:schemaRef ds:uri="http://purl.org/dc/dcmitype/"/>
    <ds:schemaRef ds:uri="http://schemas.openxmlformats.org/package/2006/metadata/core-properties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50DFD969-F957-4DEF-B0DE-EA44FB2B50E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SIMULATION PRODUCTION GIS2</vt:lpstr>
      <vt:lpstr>'SIMULATION PRODUCTION GIS2'!HeuresdeproductionhorsTRS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TOUSSAINT- NOVIANT, Manon (PTPGRANULA)</dc:creator>
  <cp:keywords/>
  <dc:description/>
  <cp:lastModifiedBy>TOUSSAINT- NOVIANT, Manon (PTPGRANULA)</cp:lastModifiedBy>
  <cp:revision/>
  <dcterms:created xsi:type="dcterms:W3CDTF">2023-11-16T06:58:56Z</dcterms:created>
  <dcterms:modified xsi:type="dcterms:W3CDTF">2023-12-19T07:16:50Z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6b95ba9-d50e-4074-b623-0a9711dc916f_Enabled">
    <vt:lpwstr>true</vt:lpwstr>
  </property>
  <property fmtid="{D5CDD505-2E9C-101B-9397-08002B2CF9AE}" pid="3" name="MSIP_Label_06b95ba9-d50e-4074-b623-0a9711dc916f_SetDate">
    <vt:lpwstr>2023-11-16T07:09:15Z</vt:lpwstr>
  </property>
  <property fmtid="{D5CDD505-2E9C-101B-9397-08002B2CF9AE}" pid="4" name="MSIP_Label_06b95ba9-d50e-4074-b623-0a9711dc916f_Method">
    <vt:lpwstr>Standard</vt:lpwstr>
  </property>
  <property fmtid="{D5CDD505-2E9C-101B-9397-08002B2CF9AE}" pid="5" name="MSIP_Label_06b95ba9-d50e-4074-b623-0a9711dc916f_Name">
    <vt:lpwstr>[Public]</vt:lpwstr>
  </property>
  <property fmtid="{D5CDD505-2E9C-101B-9397-08002B2CF9AE}" pid="6" name="MSIP_Label_06b95ba9-d50e-4074-b623-0a9711dc916f_SiteId">
    <vt:lpwstr>be0be093-a2ad-444c-93d9-5626e83beefc</vt:lpwstr>
  </property>
  <property fmtid="{D5CDD505-2E9C-101B-9397-08002B2CF9AE}" pid="7" name="MSIP_Label_06b95ba9-d50e-4074-b623-0a9711dc916f_ActionId">
    <vt:lpwstr>a6b9b008-1fbf-4f0e-833a-acf420bb8656</vt:lpwstr>
  </property>
  <property fmtid="{D5CDD505-2E9C-101B-9397-08002B2CF9AE}" pid="8" name="MSIP_Label_06b95ba9-d50e-4074-b623-0a9711dc916f_ContentBits">
    <vt:lpwstr>0</vt:lpwstr>
  </property>
  <property fmtid="{D5CDD505-2E9C-101B-9397-08002B2CF9AE}" pid="9" name="ContentTypeId">
    <vt:lpwstr>0x0101007DD54F4951A44C4882799ED862190D74</vt:lpwstr>
  </property>
</Properties>
</file>