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9" i="1" l="1"/>
  <c r="P19" i="1" s="1"/>
  <c r="N18" i="1"/>
  <c r="P18" i="1" s="1"/>
  <c r="N17" i="1"/>
  <c r="P17" i="1" s="1"/>
  <c r="N16" i="1"/>
  <c r="P16" i="1" s="1"/>
  <c r="N15" i="1"/>
  <c r="P15" i="1" s="1"/>
  <c r="N14" i="1"/>
  <c r="P14" i="1" s="1"/>
  <c r="O13" i="1"/>
  <c r="N13" i="1"/>
  <c r="P13" i="1" s="1"/>
  <c r="O12" i="1"/>
  <c r="N12" i="1"/>
  <c r="P12" i="1" s="1"/>
  <c r="Q11" i="1"/>
  <c r="R11" i="1" s="1"/>
  <c r="O11" i="1"/>
  <c r="K11" i="1"/>
  <c r="N11" i="1" s="1"/>
  <c r="P11" i="1" s="1"/>
  <c r="N10" i="1"/>
  <c r="P10" i="1" s="1"/>
  <c r="N9" i="1"/>
  <c r="P9" i="1" s="1"/>
  <c r="N8" i="1"/>
  <c r="P8" i="1" s="1"/>
  <c r="N7" i="1"/>
  <c r="P7" i="1" s="1"/>
  <c r="Q6" i="1"/>
  <c r="R6" i="1" s="1"/>
  <c r="K6" i="1"/>
  <c r="N6" i="1" s="1"/>
  <c r="P6" i="1" s="1"/>
  <c r="Q5" i="1"/>
  <c r="R5" i="1" s="1"/>
  <c r="N5" i="1"/>
  <c r="P5" i="1" s="1"/>
  <c r="Q4" i="1"/>
  <c r="R4" i="1" s="1"/>
  <c r="N4" i="1"/>
  <c r="P4" i="1" s="1"/>
  <c r="L3" i="1"/>
  <c r="Q3" i="1" s="1"/>
  <c r="R3" i="1" s="1"/>
  <c r="N3" i="1" l="1"/>
  <c r="P3" i="1" s="1"/>
</calcChain>
</file>

<file path=xl/comments1.xml><?xml version="1.0" encoding="utf-8"?>
<comments xmlns="http://schemas.openxmlformats.org/spreadsheetml/2006/main">
  <authors>
    <author>Auteur</author>
  </authors>
  <commentList>
    <comment ref="P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Avant juillet 2021</t>
        </r>
      </text>
    </comment>
    <comment ref="R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Avant juillet 2021</t>
        </r>
      </text>
    </comment>
  </commentList>
</comments>
</file>

<file path=xl/sharedStrings.xml><?xml version="1.0" encoding="utf-8"?>
<sst xmlns="http://schemas.openxmlformats.org/spreadsheetml/2006/main" count="19" uniqueCount="15">
  <si>
    <t>Année de référence</t>
  </si>
  <si>
    <t>Numero</t>
  </si>
  <si>
    <t>Lettre</t>
  </si>
  <si>
    <t>Nombre de PDL</t>
  </si>
  <si>
    <t>Données de consommation (MWh)</t>
  </si>
  <si>
    <t>Code regroup</t>
  </si>
  <si>
    <t>SHAB adresse (m2)</t>
  </si>
  <si>
    <t>SHAB groupe(m2)</t>
  </si>
  <si>
    <t>Rapport Consomation2022/Shab (kWh/m2)</t>
  </si>
  <si>
    <t>Ancienne Adresse  Etiquette énergie</t>
  </si>
  <si>
    <t>Rapport Consomation2022_Groupe/Shab (kWh/m2)</t>
  </si>
  <si>
    <t>Ancienne Groupe Etiquette énergie</t>
  </si>
  <si>
    <t>2020</t>
  </si>
  <si>
    <t>2021</t>
  </si>
  <si>
    <t>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</si>
</sst>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_);\(#,##0\)"/>
  </numFmts>
  <fonts count="9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10"/>
      <name val="Arial"/>
      <family val="2"/>
    </font>
    <font>
      <b/>
      <sz val="1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4F5F5"/>
      </patternFill>
    </fill>
    <fill>
      <patternFill patternType="solid">
        <fgColor rgb="FF70B856"/>
      </patternFill>
    </fill>
    <fill>
      <patternFill patternType="solid">
        <fgColor rgb="FF5299CA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C0C0C0"/>
      </left>
      <right/>
      <top/>
      <bottom/>
      <diagonal/>
    </border>
    <border>
      <left style="thin">
        <color rgb="FFC0C0C0"/>
      </left>
      <right style="thin">
        <color rgb="FFC0C0C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2" fontId="2" fillId="0" borderId="4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 wrapText="1"/>
    </xf>
    <xf numFmtId="2" fontId="3" fillId="0" borderId="4" xfId="0" applyNumberFormat="1" applyFont="1" applyBorder="1" applyAlignment="1">
      <alignment horizontal="center" vertical="center" wrapText="1"/>
    </xf>
    <xf numFmtId="1" fontId="2" fillId="0" borderId="5" xfId="0" applyNumberFormat="1" applyFont="1" applyBorder="1" applyAlignment="1">
      <alignment horizontal="center" vertical="center" wrapText="1"/>
    </xf>
    <xf numFmtId="1" fontId="3" fillId="0" borderId="4" xfId="0" applyNumberFormat="1" applyFont="1" applyBorder="1" applyAlignment="1">
      <alignment horizontal="center" vertical="center" wrapText="1"/>
    </xf>
    <xf numFmtId="1" fontId="2" fillId="0" borderId="6" xfId="0" applyNumberFormat="1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2" fontId="2" fillId="0" borderId="5" xfId="0" applyNumberFormat="1" applyFont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 wrapText="1"/>
    </xf>
    <xf numFmtId="2" fontId="3" fillId="0" borderId="5" xfId="0" applyNumberFormat="1" applyFont="1" applyBorder="1" applyAlignment="1">
      <alignment horizontal="center" vertical="center" wrapText="1"/>
    </xf>
    <xf numFmtId="1" fontId="2" fillId="0" borderId="9" xfId="0" applyNumberFormat="1" applyFont="1" applyBorder="1" applyAlignment="1">
      <alignment horizontal="center" vertical="center" wrapText="1"/>
    </xf>
    <xf numFmtId="1" fontId="3" fillId="0" borderId="5" xfId="0" applyNumberFormat="1" applyFont="1" applyBorder="1" applyAlignment="1">
      <alignment horizontal="center" vertical="center" wrapText="1"/>
    </xf>
    <xf numFmtId="1" fontId="3" fillId="0" borderId="10" xfId="0" applyNumberFormat="1" applyFont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/>
    </xf>
    <xf numFmtId="2" fontId="5" fillId="0" borderId="4" xfId="0" applyNumberFormat="1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/>
    </xf>
    <xf numFmtId="1" fontId="5" fillId="0" borderId="4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 applyProtection="1">
      <alignment horizontal="center" vertical="center"/>
      <protection locked="0"/>
    </xf>
    <xf numFmtId="2" fontId="6" fillId="0" borderId="4" xfId="0" applyNumberFormat="1" applyFont="1" applyFill="1" applyBorder="1" applyAlignment="1" applyProtection="1">
      <alignment horizontal="center" vertical="center"/>
      <protection locked="0"/>
    </xf>
    <xf numFmtId="2" fontId="5" fillId="0" borderId="4" xfId="0" applyNumberFormat="1" applyFont="1" applyFill="1" applyBorder="1" applyAlignment="1">
      <alignment horizontal="center" vertical="center"/>
    </xf>
    <xf numFmtId="1" fontId="5" fillId="0" borderId="4" xfId="0" applyNumberFormat="1" applyFont="1" applyFill="1" applyBorder="1" applyAlignment="1">
      <alignment horizontal="center" vertical="center"/>
    </xf>
    <xf numFmtId="164" fontId="4" fillId="0" borderId="5" xfId="0" applyNumberFormat="1" applyFont="1" applyFill="1" applyBorder="1" applyAlignment="1">
      <alignment horizontal="center" vertical="center"/>
    </xf>
    <xf numFmtId="164" fontId="4" fillId="0" borderId="9" xfId="0" applyNumberFormat="1" applyFont="1" applyFill="1" applyBorder="1" applyAlignment="1">
      <alignment horizontal="center" vertical="center"/>
    </xf>
    <xf numFmtId="164" fontId="4" fillId="0" borderId="12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13">
    <dxf>
      <fill>
        <patternFill>
          <bgColor theme="9"/>
        </patternFill>
      </fill>
    </dxf>
    <dxf>
      <fill>
        <patternFill>
          <bgColor theme="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19"/>
  <sheetViews>
    <sheetView tabSelected="1" workbookViewId="0">
      <selection activeCell="K5" sqref="K5"/>
    </sheetView>
  </sheetViews>
  <sheetFormatPr baseColWidth="10" defaultColWidth="9.140625" defaultRowHeight="15" x14ac:dyDescent="0.25"/>
  <cols>
    <col min="7" max="7" width="14.28515625" customWidth="1"/>
    <col min="11" max="11" width="20.5703125" customWidth="1"/>
    <col min="12" max="12" width="16.85546875" customWidth="1"/>
    <col min="14" max="14" width="16.5703125" customWidth="1"/>
    <col min="15" max="15" width="12" customWidth="1"/>
    <col min="16" max="16" width="15.85546875" customWidth="1"/>
    <col min="17" max="17" width="16.85546875" customWidth="1"/>
    <col min="18" max="18" width="16.28515625" customWidth="1"/>
  </cols>
  <sheetData>
    <row r="1" spans="1:18" ht="33.75" x14ac:dyDescent="0.25">
      <c r="A1" s="32" t="s">
        <v>0</v>
      </c>
      <c r="B1" s="32" t="s">
        <v>1</v>
      </c>
      <c r="C1" s="32" t="s">
        <v>2</v>
      </c>
      <c r="D1" s="1" t="s">
        <v>3</v>
      </c>
      <c r="E1" s="1"/>
      <c r="F1" s="1"/>
      <c r="G1" s="2" t="s">
        <v>4</v>
      </c>
      <c r="H1" s="2"/>
      <c r="I1" s="2"/>
      <c r="J1" s="33" t="s">
        <v>5</v>
      </c>
      <c r="K1" s="3" t="s">
        <v>6</v>
      </c>
      <c r="L1" s="3" t="s">
        <v>7</v>
      </c>
      <c r="M1" s="3"/>
      <c r="N1" s="4" t="s">
        <v>8</v>
      </c>
      <c r="O1" s="5" t="s">
        <v>8</v>
      </c>
      <c r="P1" s="6" t="s">
        <v>9</v>
      </c>
      <c r="Q1" s="7" t="s">
        <v>10</v>
      </c>
      <c r="R1" s="8" t="s">
        <v>11</v>
      </c>
    </row>
    <row r="2" spans="1:18" x14ac:dyDescent="0.25">
      <c r="A2" s="9"/>
      <c r="B2" s="9"/>
      <c r="C2" s="9"/>
      <c r="D2" s="10" t="s">
        <v>12</v>
      </c>
      <c r="E2" s="10" t="s">
        <v>13</v>
      </c>
      <c r="F2" s="10" t="s">
        <v>14</v>
      </c>
      <c r="G2" s="10" t="s">
        <v>12</v>
      </c>
      <c r="H2" s="10" t="s">
        <v>13</v>
      </c>
      <c r="I2" s="11" t="s">
        <v>14</v>
      </c>
      <c r="J2" s="34"/>
      <c r="K2" s="12"/>
      <c r="L2" s="12"/>
      <c r="M2" s="12"/>
      <c r="N2" s="13"/>
      <c r="O2" s="14"/>
      <c r="P2" s="15"/>
      <c r="Q2" s="16"/>
      <c r="R2" s="17"/>
    </row>
    <row r="3" spans="1:18" x14ac:dyDescent="0.25">
      <c r="A3" s="18">
        <v>2020</v>
      </c>
      <c r="B3" s="19">
        <v>4</v>
      </c>
      <c r="C3" s="19"/>
      <c r="D3" s="20">
        <v>22</v>
      </c>
      <c r="E3" s="20">
        <v>22</v>
      </c>
      <c r="F3" s="20">
        <v>22</v>
      </c>
      <c r="G3" s="20">
        <v>50</v>
      </c>
      <c r="H3" s="20">
        <v>51.558720000000001</v>
      </c>
      <c r="I3" s="20">
        <v>111.51997</v>
      </c>
      <c r="J3" s="19">
        <v>124</v>
      </c>
      <c r="K3" s="21">
        <v>1518.16</v>
      </c>
      <c r="L3" s="21">
        <f>K3</f>
        <v>1518.16</v>
      </c>
      <c r="M3" s="21"/>
      <c r="N3" s="22">
        <f>IFERROR((K3*10^3/L3)*I3/L3,"#")</f>
        <v>73.457323338778522</v>
      </c>
      <c r="O3" s="21"/>
      <c r="P3" s="23" t="str">
        <f>IF(N3&gt;=450,"G",IF(N3&gt;=331,"F",IF(N3&gt;=231,"E",IF(N3&gt;=151,"D",IF(N3&gt;=91,"C",IF(N3&gt;=51,"B","A"))))))</f>
        <v>B</v>
      </c>
      <c r="Q3" s="23">
        <f>I3*10^3/L3</f>
        <v>73.457323338778522</v>
      </c>
      <c r="R3" s="23" t="str">
        <f>IF(Q3&gt;=450,"G",IF(Q3&gt;=331,"F",IF(Q3&gt;=231,"E",IF(Q3&gt;=151,"D",IF(Q3&gt;=91,"C",IF(Q3&gt;=51,"B",A))))))</f>
        <v>B</v>
      </c>
    </row>
    <row r="4" spans="1:18" x14ac:dyDescent="0.25">
      <c r="A4" s="24">
        <v>2020</v>
      </c>
      <c r="B4" s="19">
        <v>139</v>
      </c>
      <c r="C4" s="19"/>
      <c r="D4" s="20">
        <v>11</v>
      </c>
      <c r="E4" s="20">
        <v>11</v>
      </c>
      <c r="F4" s="20">
        <v>11</v>
      </c>
      <c r="G4" s="20">
        <v>36</v>
      </c>
      <c r="H4" s="20">
        <v>47.873530000000002</v>
      </c>
      <c r="I4" s="20">
        <v>61.267569999999999</v>
      </c>
      <c r="J4" s="19">
        <v>141</v>
      </c>
      <c r="K4" s="25">
        <v>208.3</v>
      </c>
      <c r="L4" s="25">
        <v>208.3</v>
      </c>
      <c r="M4" s="25"/>
      <c r="N4" s="22">
        <f>IFERROR((K4*10^3/L4)*I4/L4,"erreur")</f>
        <v>294.13139702352373</v>
      </c>
      <c r="O4" s="21"/>
      <c r="P4" s="23" t="str">
        <f>IF(N4&gt;=450,"G",IF(N4&gt;=331,"F",IF(N4&gt;=231,"E",IF(N4&gt;=151,"D",IF(N4&gt;=91,"C",IF(N4&gt;=51,"B","A"))))))</f>
        <v>E</v>
      </c>
      <c r="Q4" s="23">
        <f>I4*10^3/L4</f>
        <v>294.13139702352373</v>
      </c>
      <c r="R4" s="23" t="str">
        <f>IF(Q4&gt;=450,"G",IF(Q4&gt;=331,"F",IF(Q4&gt;=231,"E",IF(Q4&gt;=151,"D",IF(Q4&gt;=91,"C",IF(Q4&gt;=51,"B",A))))))</f>
        <v>E</v>
      </c>
    </row>
    <row r="5" spans="1:18" x14ac:dyDescent="0.25">
      <c r="A5" s="24">
        <v>2020</v>
      </c>
      <c r="B5" s="19">
        <v>141</v>
      </c>
      <c r="C5" s="19"/>
      <c r="D5" s="20">
        <v>23</v>
      </c>
      <c r="E5" s="20">
        <v>23</v>
      </c>
      <c r="F5" s="20">
        <v>23</v>
      </c>
      <c r="G5" s="20">
        <v>44</v>
      </c>
      <c r="H5" s="20">
        <v>63.694800000000001</v>
      </c>
      <c r="I5" s="20">
        <v>112.96071000000001</v>
      </c>
      <c r="J5" s="19">
        <v>141</v>
      </c>
      <c r="K5" s="26">
        <v>1575.8</v>
      </c>
      <c r="L5" s="26">
        <v>1575.8</v>
      </c>
      <c r="M5" s="26"/>
      <c r="N5" s="22">
        <f>IFERROR((K5*10^3/L5)*I5/L5,"erreur")</f>
        <v>71.684674451072482</v>
      </c>
      <c r="O5" s="21"/>
      <c r="P5" s="23" t="str">
        <f t="shared" ref="P5:P19" si="0">IF(N5&gt;=450,"G",IF(N5&gt;=331,"F",IF(N5&gt;=231,"E",IF(N5&gt;=151,"D",IF(N5&gt;=91,"C",IF(N5&gt;=51,"B","A"))))))</f>
        <v>B</v>
      </c>
      <c r="Q5" s="23">
        <f>I5*10^3/L5</f>
        <v>71.684674451072482</v>
      </c>
      <c r="R5" s="23" t="str">
        <f>IF(Q5&gt;=450,"G",IF(Q5&gt;=331,"F",IF(Q5&gt;=231,"E",IF(Q5&gt;=151,"D",IF(Q5&gt;=91,"C",IF(Q5&gt;=51,"B",A))))))</f>
        <v>B</v>
      </c>
    </row>
    <row r="6" spans="1:18" x14ac:dyDescent="0.25">
      <c r="A6" s="24">
        <v>2020</v>
      </c>
      <c r="B6" s="19">
        <v>1</v>
      </c>
      <c r="C6" s="19"/>
      <c r="D6" s="20">
        <v>1</v>
      </c>
      <c r="E6" s="20">
        <v>1</v>
      </c>
      <c r="F6" s="20">
        <v>1</v>
      </c>
      <c r="G6" s="29">
        <v>208</v>
      </c>
      <c r="H6" s="29">
        <v>213</v>
      </c>
      <c r="I6" s="29">
        <v>168</v>
      </c>
      <c r="J6" s="19">
        <v>608</v>
      </c>
      <c r="K6" s="25">
        <f>1494/90</f>
        <v>16.600000000000001</v>
      </c>
      <c r="L6" s="27">
        <v>1494</v>
      </c>
      <c r="M6" s="27"/>
      <c r="N6" s="22">
        <f>IFERROR((K6*10^3/L6)*I6/L6,"erreur")</f>
        <v>1.2494422132976348</v>
      </c>
      <c r="O6" s="21"/>
      <c r="P6" s="23" t="str">
        <f t="shared" si="0"/>
        <v>A</v>
      </c>
      <c r="Q6" s="28">
        <f>I6*10^3/L6</f>
        <v>112.44979919678715</v>
      </c>
      <c r="R6" s="28" t="str">
        <f>IF(Q6&gt;=450,"G",IF(Q6&gt;=331,"F",IF(Q6&gt;=231,"E",IF(Q6&gt;=151,"D",IF(Q6&gt;=91,"C",IF(Q6&gt;=51,"B",A))))))</f>
        <v>C</v>
      </c>
    </row>
    <row r="7" spans="1:18" x14ac:dyDescent="0.25">
      <c r="A7" s="24">
        <v>2020</v>
      </c>
      <c r="B7" s="19">
        <v>2</v>
      </c>
      <c r="C7" s="19"/>
      <c r="D7" s="20">
        <v>6</v>
      </c>
      <c r="E7" s="20">
        <v>6</v>
      </c>
      <c r="F7" s="20">
        <v>6</v>
      </c>
      <c r="G7" s="30"/>
      <c r="H7" s="30"/>
      <c r="I7" s="30"/>
      <c r="J7" s="19">
        <v>608</v>
      </c>
      <c r="K7" s="25">
        <v>351</v>
      </c>
      <c r="L7" s="27"/>
      <c r="M7" s="27"/>
      <c r="N7" s="22" t="e">
        <f>IFERROR((K7*10^3/L7)*I7/L7,(K7*10^3/L7)*INDEX(I:I,MATCH(#REF!,#REF!,0)-1,1)/L7)</f>
        <v>#DIV/0!</v>
      </c>
      <c r="O7" s="21"/>
      <c r="P7" s="23" t="e">
        <f>IF(N7&gt;=450,"G",IF(N7&gt;=331,"F",IF(N7&gt;=231,"E",IF(N7&gt;=151,"D",IF(N7&gt;=91,"C",IF(N7&gt;=51,"B","A"))))))</f>
        <v>#DIV/0!</v>
      </c>
      <c r="Q7" s="28"/>
      <c r="R7" s="28"/>
    </row>
    <row r="8" spans="1:18" x14ac:dyDescent="0.25">
      <c r="A8" s="24">
        <v>2020</v>
      </c>
      <c r="B8" s="19">
        <v>3</v>
      </c>
      <c r="C8" s="19"/>
      <c r="D8" s="20">
        <v>6</v>
      </c>
      <c r="E8" s="20">
        <v>6</v>
      </c>
      <c r="F8" s="20">
        <v>6</v>
      </c>
      <c r="G8" s="30"/>
      <c r="H8" s="30"/>
      <c r="I8" s="30"/>
      <c r="J8" s="19">
        <v>608</v>
      </c>
      <c r="K8" s="25">
        <v>351</v>
      </c>
      <c r="L8" s="27"/>
      <c r="M8" s="27"/>
      <c r="N8" s="22" t="str">
        <f t="shared" ref="N8:N19" si="1">IFERROR((K8*10^3/L8)*I8/L8,"erreur")</f>
        <v>erreur</v>
      </c>
      <c r="O8" s="21"/>
      <c r="P8" s="23" t="str">
        <f>IF(N8&gt;=450,"G",IF(N8&gt;=331,"F",IF(N8&gt;=231,"E",IF(N8&gt;=151,"D",IF(N8&gt;=91,"C",IF(N8&gt;=51,"B","A"))))))</f>
        <v>G</v>
      </c>
      <c r="Q8" s="28"/>
      <c r="R8" s="28"/>
    </row>
    <row r="9" spans="1:18" x14ac:dyDescent="0.25">
      <c r="A9" s="24">
        <v>2020</v>
      </c>
      <c r="B9" s="19">
        <v>4</v>
      </c>
      <c r="C9" s="19"/>
      <c r="D9" s="20">
        <v>6</v>
      </c>
      <c r="E9" s="20">
        <v>6</v>
      </c>
      <c r="F9" s="20">
        <v>6</v>
      </c>
      <c r="G9" s="30"/>
      <c r="H9" s="30"/>
      <c r="I9" s="30"/>
      <c r="J9" s="19">
        <v>608</v>
      </c>
      <c r="K9" s="25">
        <v>351</v>
      </c>
      <c r="L9" s="27"/>
      <c r="M9" s="27"/>
      <c r="N9" s="22" t="str">
        <f t="shared" si="1"/>
        <v>erreur</v>
      </c>
      <c r="O9" s="21"/>
      <c r="P9" s="23" t="str">
        <f t="shared" si="0"/>
        <v>G</v>
      </c>
      <c r="Q9" s="28"/>
      <c r="R9" s="28"/>
    </row>
    <row r="10" spans="1:18" x14ac:dyDescent="0.25">
      <c r="A10" s="24">
        <v>2020</v>
      </c>
      <c r="B10" s="19">
        <v>5</v>
      </c>
      <c r="C10" s="19"/>
      <c r="D10" s="20">
        <v>6</v>
      </c>
      <c r="E10" s="20">
        <v>6</v>
      </c>
      <c r="F10" s="20">
        <v>6</v>
      </c>
      <c r="G10" s="31"/>
      <c r="H10" s="31"/>
      <c r="I10" s="31"/>
      <c r="J10" s="19">
        <v>608</v>
      </c>
      <c r="K10" s="25">
        <v>351</v>
      </c>
      <c r="L10" s="27"/>
      <c r="M10" s="27"/>
      <c r="N10" s="22" t="str">
        <f t="shared" si="1"/>
        <v>erreur</v>
      </c>
      <c r="O10" s="21"/>
      <c r="P10" s="23" t="str">
        <f t="shared" si="0"/>
        <v>G</v>
      </c>
      <c r="Q10" s="28"/>
      <c r="R10" s="28"/>
    </row>
    <row r="11" spans="1:18" x14ac:dyDescent="0.25">
      <c r="A11" s="24">
        <v>2020</v>
      </c>
      <c r="B11" s="19">
        <v>28</v>
      </c>
      <c r="C11" s="19"/>
      <c r="D11" s="20">
        <v>1</v>
      </c>
      <c r="E11" s="20">
        <v>1</v>
      </c>
      <c r="F11" s="20">
        <v>1</v>
      </c>
      <c r="G11" s="29">
        <v>150</v>
      </c>
      <c r="H11" s="29">
        <v>152</v>
      </c>
      <c r="I11" s="29">
        <v>133</v>
      </c>
      <c r="J11" s="19">
        <v>624</v>
      </c>
      <c r="K11" s="25">
        <f>76+65</f>
        <v>141</v>
      </c>
      <c r="L11" s="27">
        <v>1521</v>
      </c>
      <c r="M11" s="27"/>
      <c r="N11" s="22">
        <f t="shared" si="1"/>
        <v>8.1061068771583109</v>
      </c>
      <c r="O11" s="21" t="e">
        <f>INDEX(I:I,MATCH(#REF!,#REF!,0)-1,1)</f>
        <v>#REF!</v>
      </c>
      <c r="P11" s="23" t="str">
        <f t="shared" si="0"/>
        <v>A</v>
      </c>
      <c r="Q11" s="28">
        <f>I11*10^3/L11</f>
        <v>87.442472057856676</v>
      </c>
      <c r="R11" s="28" t="str">
        <f>IF(Q11&gt;=450,"G",IF(Q11&gt;=331,"F",IF(Q11&gt;=231,"E",IF(Q11&gt;=151,"D",IF(Q11&gt;=91,"C",IF(Q11&gt;=51,"B",A))))))</f>
        <v>B</v>
      </c>
    </row>
    <row r="12" spans="1:18" x14ac:dyDescent="0.25">
      <c r="A12" s="24">
        <v>2020</v>
      </c>
      <c r="B12" s="19">
        <v>29</v>
      </c>
      <c r="C12" s="19"/>
      <c r="D12" s="20">
        <v>2</v>
      </c>
      <c r="E12" s="20">
        <v>2</v>
      </c>
      <c r="F12" s="20">
        <v>2</v>
      </c>
      <c r="G12" s="30"/>
      <c r="H12" s="30"/>
      <c r="I12" s="30"/>
      <c r="J12" s="19">
        <v>624</v>
      </c>
      <c r="K12" s="25">
        <v>177</v>
      </c>
      <c r="L12" s="27"/>
      <c r="M12" s="27"/>
      <c r="N12" s="22" t="str">
        <f t="shared" si="1"/>
        <v>erreur</v>
      </c>
      <c r="O12" s="21" t="e">
        <f>INDEX(I:I,MATCH(#REF!,#REF!,0)-1,1)</f>
        <v>#REF!</v>
      </c>
      <c r="P12" s="23" t="str">
        <f t="shared" si="0"/>
        <v>G</v>
      </c>
      <c r="Q12" s="28"/>
      <c r="R12" s="28"/>
    </row>
    <row r="13" spans="1:18" x14ac:dyDescent="0.25">
      <c r="A13" s="24">
        <v>2020</v>
      </c>
      <c r="B13" s="19">
        <v>31</v>
      </c>
      <c r="C13" s="19"/>
      <c r="D13" s="20">
        <v>2</v>
      </c>
      <c r="E13" s="20">
        <v>1</v>
      </c>
      <c r="F13" s="20">
        <v>2</v>
      </c>
      <c r="G13" s="30"/>
      <c r="H13" s="30"/>
      <c r="I13" s="30"/>
      <c r="J13" s="19">
        <v>624</v>
      </c>
      <c r="K13" s="25">
        <v>66</v>
      </c>
      <c r="L13" s="27"/>
      <c r="M13" s="27"/>
      <c r="N13" s="22" t="str">
        <f t="shared" si="1"/>
        <v>erreur</v>
      </c>
      <c r="O13" s="21" t="e">
        <f>INDEX(I:I,MATCH(#REF!,#REF!,0)-1,1)</f>
        <v>#REF!</v>
      </c>
      <c r="P13" s="23" t="str">
        <f t="shared" si="0"/>
        <v>G</v>
      </c>
      <c r="Q13" s="28"/>
      <c r="R13" s="28"/>
    </row>
    <row r="14" spans="1:18" x14ac:dyDescent="0.25">
      <c r="A14" s="24">
        <v>2020</v>
      </c>
      <c r="B14" s="19">
        <v>36</v>
      </c>
      <c r="C14" s="19"/>
      <c r="D14" s="20">
        <v>6</v>
      </c>
      <c r="E14" s="20">
        <v>6</v>
      </c>
      <c r="F14" s="20">
        <v>6</v>
      </c>
      <c r="G14" s="30"/>
      <c r="H14" s="30"/>
      <c r="I14" s="30"/>
      <c r="J14" s="19">
        <v>624</v>
      </c>
      <c r="K14" s="25">
        <v>330</v>
      </c>
      <c r="L14" s="27"/>
      <c r="M14" s="27"/>
      <c r="N14" s="22" t="str">
        <f t="shared" si="1"/>
        <v>erreur</v>
      </c>
      <c r="O14" s="21"/>
      <c r="P14" s="23" t="str">
        <f t="shared" si="0"/>
        <v>G</v>
      </c>
      <c r="Q14" s="28"/>
      <c r="R14" s="28"/>
    </row>
    <row r="15" spans="1:18" x14ac:dyDescent="0.25">
      <c r="A15" s="24">
        <v>2020</v>
      </c>
      <c r="B15" s="19">
        <v>37</v>
      </c>
      <c r="C15" s="19"/>
      <c r="D15" s="20">
        <v>1</v>
      </c>
      <c r="E15" s="20">
        <v>1</v>
      </c>
      <c r="F15" s="20">
        <v>1</v>
      </c>
      <c r="G15" s="30"/>
      <c r="H15" s="30"/>
      <c r="I15" s="30"/>
      <c r="J15" s="19">
        <v>624</v>
      </c>
      <c r="K15" s="25">
        <v>99</v>
      </c>
      <c r="L15" s="27"/>
      <c r="M15" s="27"/>
      <c r="N15" s="22" t="str">
        <f t="shared" si="1"/>
        <v>erreur</v>
      </c>
      <c r="O15" s="21"/>
      <c r="P15" s="23" t="str">
        <f t="shared" si="0"/>
        <v>G</v>
      </c>
      <c r="Q15" s="28"/>
      <c r="R15" s="28"/>
    </row>
    <row r="16" spans="1:18" x14ac:dyDescent="0.25">
      <c r="A16" s="24">
        <v>2020</v>
      </c>
      <c r="B16" s="19">
        <v>52</v>
      </c>
      <c r="C16" s="19"/>
      <c r="D16" s="20">
        <v>1</v>
      </c>
      <c r="E16" s="20">
        <v>1</v>
      </c>
      <c r="F16" s="20">
        <v>1</v>
      </c>
      <c r="G16" s="30"/>
      <c r="H16" s="30"/>
      <c r="I16" s="30"/>
      <c r="J16" s="19">
        <v>624</v>
      </c>
      <c r="K16" s="25">
        <v>76</v>
      </c>
      <c r="L16" s="27"/>
      <c r="M16" s="27"/>
      <c r="N16" s="22" t="str">
        <f t="shared" si="1"/>
        <v>erreur</v>
      </c>
      <c r="O16" s="21"/>
      <c r="P16" s="23" t="str">
        <f t="shared" si="0"/>
        <v>G</v>
      </c>
      <c r="Q16" s="28"/>
      <c r="R16" s="28"/>
    </row>
    <row r="17" spans="1:18" x14ac:dyDescent="0.25">
      <c r="A17" s="24">
        <v>2020</v>
      </c>
      <c r="B17" s="19">
        <v>76</v>
      </c>
      <c r="C17" s="19"/>
      <c r="D17" s="20">
        <v>5</v>
      </c>
      <c r="E17" s="20">
        <v>4</v>
      </c>
      <c r="F17" s="20">
        <v>6</v>
      </c>
      <c r="G17" s="30"/>
      <c r="H17" s="30"/>
      <c r="I17" s="30"/>
      <c r="J17" s="19">
        <v>624</v>
      </c>
      <c r="K17" s="25">
        <v>396</v>
      </c>
      <c r="L17" s="27"/>
      <c r="M17" s="27"/>
      <c r="N17" s="22" t="str">
        <f t="shared" si="1"/>
        <v>erreur</v>
      </c>
      <c r="O17" s="21"/>
      <c r="P17" s="23" t="str">
        <f t="shared" si="0"/>
        <v>G</v>
      </c>
      <c r="Q17" s="28"/>
      <c r="R17" s="28"/>
    </row>
    <row r="18" spans="1:18" x14ac:dyDescent="0.25">
      <c r="A18" s="24">
        <v>2020</v>
      </c>
      <c r="B18" s="19">
        <v>88</v>
      </c>
      <c r="C18" s="19"/>
      <c r="D18" s="20"/>
      <c r="E18" s="20"/>
      <c r="F18" s="20">
        <v>1</v>
      </c>
      <c r="G18" s="30"/>
      <c r="H18" s="30"/>
      <c r="I18" s="30"/>
      <c r="J18" s="19">
        <v>624</v>
      </c>
      <c r="K18" s="25">
        <v>47</v>
      </c>
      <c r="L18" s="27"/>
      <c r="M18" s="27"/>
      <c r="N18" s="22" t="str">
        <f t="shared" si="1"/>
        <v>erreur</v>
      </c>
      <c r="O18" s="21"/>
      <c r="P18" s="23" t="str">
        <f t="shared" si="0"/>
        <v>G</v>
      </c>
      <c r="Q18" s="28"/>
      <c r="R18" s="28"/>
    </row>
    <row r="19" spans="1:18" x14ac:dyDescent="0.25">
      <c r="A19" s="24">
        <v>2020</v>
      </c>
      <c r="B19" s="19">
        <v>90</v>
      </c>
      <c r="C19" s="19"/>
      <c r="D19" s="20">
        <v>1</v>
      </c>
      <c r="E19" s="20">
        <v>1</v>
      </c>
      <c r="F19" s="20">
        <v>1</v>
      </c>
      <c r="G19" s="31"/>
      <c r="H19" s="31"/>
      <c r="I19" s="31"/>
      <c r="J19" s="19">
        <v>624</v>
      </c>
      <c r="K19" s="25">
        <v>47</v>
      </c>
      <c r="L19" s="27"/>
      <c r="M19" s="27"/>
      <c r="N19" s="22" t="str">
        <f t="shared" si="1"/>
        <v>erreur</v>
      </c>
      <c r="O19" s="21"/>
      <c r="P19" s="23" t="str">
        <f t="shared" si="0"/>
        <v>G</v>
      </c>
      <c r="Q19" s="28"/>
      <c r="R19" s="28"/>
    </row>
  </sheetData>
  <mergeCells count="23">
    <mergeCell ref="I6:I10"/>
    <mergeCell ref="I11:I19"/>
    <mergeCell ref="H11:H19"/>
    <mergeCell ref="G11:G19"/>
    <mergeCell ref="G6:G10"/>
    <mergeCell ref="H6:H10"/>
    <mergeCell ref="L11:L19"/>
    <mergeCell ref="M11:M19"/>
    <mergeCell ref="Q11:Q19"/>
    <mergeCell ref="R11:R19"/>
    <mergeCell ref="P1:P2"/>
    <mergeCell ref="Q1:Q2"/>
    <mergeCell ref="R1:R2"/>
    <mergeCell ref="L6:L10"/>
    <mergeCell ref="M6:M10"/>
    <mergeCell ref="Q6:Q10"/>
    <mergeCell ref="R6:R10"/>
    <mergeCell ref="J1:J2"/>
    <mergeCell ref="K1:K2"/>
    <mergeCell ref="L1:L2"/>
    <mergeCell ref="M1:M2"/>
    <mergeCell ref="N1:N2"/>
    <mergeCell ref="O1:O2"/>
  </mergeCells>
  <conditionalFormatting sqref="K5 K4:L4">
    <cfRule type="expression" dxfId="12" priority="13" stopIfTrue="1">
      <formula>AND($F4&lt;&gt;"",$F4&lt;11,K4="")</formula>
    </cfRule>
  </conditionalFormatting>
  <conditionalFormatting sqref="K6:K10">
    <cfRule type="expression" dxfId="11" priority="12" stopIfTrue="1">
      <formula>AND($F6&lt;&gt;"",$F6&lt;11,K6="")</formula>
    </cfRule>
  </conditionalFormatting>
  <conditionalFormatting sqref="L5">
    <cfRule type="expression" dxfId="10" priority="11" stopIfTrue="1">
      <formula>AND($F5&lt;&gt;"",$F5&lt;11,L5="")</formula>
    </cfRule>
  </conditionalFormatting>
  <conditionalFormatting sqref="K11:K19">
    <cfRule type="expression" dxfId="9" priority="10" stopIfTrue="1">
      <formula>AND($F11&lt;&gt;"",$F11&lt;11,K11="")</formula>
    </cfRule>
  </conditionalFormatting>
  <conditionalFormatting sqref="R3:R19 P3:P19">
    <cfRule type="containsText" dxfId="8" priority="9" operator="containsText" text="G">
      <formula>NOT(ISERROR(SEARCH("G",P3)))</formula>
    </cfRule>
  </conditionalFormatting>
  <conditionalFormatting sqref="R3:R19 P3:P19">
    <cfRule type="containsText" dxfId="7" priority="4" operator="containsText" text="C">
      <formula>NOT(ISERROR(SEARCH("C",P3)))</formula>
    </cfRule>
    <cfRule type="containsText" dxfId="6" priority="5" operator="containsText" text="B">
      <formula>NOT(ISERROR(SEARCH("B",P3)))</formula>
    </cfRule>
    <cfRule type="containsText" dxfId="5" priority="6" operator="containsText" text="D">
      <formula>NOT(ISERROR(SEARCH("D",P3)))</formula>
    </cfRule>
    <cfRule type="cellIs" dxfId="4" priority="7" operator="equal">
      <formula>"e"</formula>
    </cfRule>
    <cfRule type="containsText" dxfId="3" priority="8" operator="containsText" text="F">
      <formula>NOT(ISERROR(SEARCH("F",P3)))</formula>
    </cfRule>
  </conditionalFormatting>
  <conditionalFormatting sqref="R3:R19 P3:P19">
    <cfRule type="containsText" dxfId="2" priority="3" operator="containsText" text="A">
      <formula>NOT(ISERROR(SEARCH("A",P3)))</formula>
    </cfRule>
  </conditionalFormatting>
  <conditionalFormatting sqref="M4">
    <cfRule type="expression" dxfId="1" priority="2" stopIfTrue="1">
      <formula>AND($F4&lt;&gt;"",$F4&lt;11,M4="")</formula>
    </cfRule>
  </conditionalFormatting>
  <conditionalFormatting sqref="M5">
    <cfRule type="expression" dxfId="0" priority="1" stopIfTrue="1">
      <formula>AND($F5&lt;&gt;"",$F5&lt;11,M5="")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2023-11-10T08:00:01Z</dcterms:modified>
</cp:coreProperties>
</file>