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heets/sheet1.xml" ContentType="application/vnd.openxmlformats-officedocument.spreadsheetml.chart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119753\AXA\Hilaire - Perso - Documents\XAVIER\LA CAMARIE\PRODUCTION\"/>
    </mc:Choice>
  </mc:AlternateContent>
  <xr:revisionPtr revIDLastSave="0" documentId="8_{FBF6D0F2-1CE8-4983-838C-FCE498C229B2}" xr6:coauthVersionLast="47" xr6:coauthVersionMax="47" xr10:uidLastSave="{00000000-0000-0000-0000-000000000000}"/>
  <bookViews>
    <workbookView xWindow="28680" yWindow="-120" windowWidth="29040" windowHeight="15840" tabRatio="531" activeTab="2" xr2:uid="{08AE8500-7292-477C-AD13-4ACFFF145FC6}"/>
  </bookViews>
  <sheets>
    <sheet name="PARAM" sheetId="27" r:id="rId1"/>
    <sheet name="Bilan_Global" sheetId="28" r:id="rId2"/>
    <sheet name="CROISE DYNAMIQUE" sheetId="40" r:id="rId3"/>
    <sheet name="Stat. Rentabilité" sheetId="30" r:id="rId4"/>
    <sheet name="Stat. Cépage" sheetId="38" r:id="rId5"/>
    <sheet name="GRAPH RENDEMENT PARCELLAIRE GLO" sheetId="33" r:id="rId6"/>
    <sheet name="GRAPH RENDEMENT GLOBAL" sheetId="32" r:id="rId7"/>
    <sheet name="GRAPH RENDEMENT PARCELLAIRE IND" sheetId="35" r:id="rId8"/>
    <sheet name="GRAPH RENDEMENT PAR CEPAGE" sheetId="36" r:id="rId9"/>
    <sheet name="GRAPH RENDEMENT AGE VIGNE CEPAG" sheetId="37" r:id="rId10"/>
  </sheets>
  <definedNames>
    <definedName name="_xlnm._FilterDatabase" localSheetId="1" hidden="1">Bilan_Global!$A$2:$J$2</definedName>
    <definedName name="_xlnm._FilterDatabase" localSheetId="0" hidden="1">PARAM!$B$1:$D$42</definedName>
  </definedNames>
  <calcPr calcId="191029"/>
  <pivotCaches>
    <pivotCache cacheId="91" r:id="rId11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30" l="1"/>
  <c r="B3" i="38"/>
  <c r="C3" i="38"/>
  <c r="D3" i="38"/>
  <c r="E3" i="38"/>
  <c r="F3" i="38"/>
  <c r="G3" i="38"/>
  <c r="H3" i="38"/>
  <c r="I3" i="38"/>
  <c r="J3" i="38"/>
  <c r="K3" i="38"/>
  <c r="L3" i="38"/>
  <c r="M3" i="38"/>
  <c r="N3" i="38"/>
  <c r="O3" i="38"/>
  <c r="P3" i="38"/>
  <c r="Q3" i="38"/>
  <c r="R3" i="38"/>
  <c r="S3" i="38"/>
  <c r="T3" i="38"/>
  <c r="U3" i="38"/>
  <c r="V3" i="38"/>
  <c r="W3" i="38"/>
  <c r="X3" i="38"/>
  <c r="Y3" i="38"/>
  <c r="B4" i="38"/>
  <c r="C4" i="38"/>
  <c r="D4" i="38"/>
  <c r="E4" i="38"/>
  <c r="F4" i="38"/>
  <c r="G4" i="38"/>
  <c r="H4" i="38"/>
  <c r="I4" i="38"/>
  <c r="J4" i="38"/>
  <c r="K4" i="38"/>
  <c r="L4" i="38"/>
  <c r="M4" i="38"/>
  <c r="N4" i="38"/>
  <c r="O4" i="38"/>
  <c r="P4" i="38"/>
  <c r="Q4" i="38"/>
  <c r="R4" i="38"/>
  <c r="S4" i="38"/>
  <c r="T4" i="38"/>
  <c r="U4" i="38"/>
  <c r="V4" i="38"/>
  <c r="W4" i="38"/>
  <c r="X4" i="38"/>
  <c r="Y4" i="38"/>
  <c r="B5" i="38"/>
  <c r="C5" i="38"/>
  <c r="D5" i="38"/>
  <c r="E5" i="38"/>
  <c r="F5" i="38"/>
  <c r="G5" i="38"/>
  <c r="H5" i="38"/>
  <c r="I5" i="38"/>
  <c r="J5" i="38"/>
  <c r="K5" i="38"/>
  <c r="L5" i="38"/>
  <c r="M5" i="38"/>
  <c r="N5" i="38"/>
  <c r="O5" i="38"/>
  <c r="P5" i="38"/>
  <c r="Q5" i="38"/>
  <c r="R5" i="38"/>
  <c r="S5" i="38"/>
  <c r="T5" i="38"/>
  <c r="U5" i="38"/>
  <c r="V5" i="38"/>
  <c r="W5" i="38"/>
  <c r="X5" i="38"/>
  <c r="Y5" i="38"/>
  <c r="B6" i="38"/>
  <c r="C6" i="38"/>
  <c r="D6" i="38"/>
  <c r="E6" i="38"/>
  <c r="F6" i="38"/>
  <c r="G6" i="38"/>
  <c r="H6" i="38"/>
  <c r="I6" i="38"/>
  <c r="J6" i="38"/>
  <c r="K6" i="38"/>
  <c r="L6" i="38"/>
  <c r="M6" i="38"/>
  <c r="N6" i="38"/>
  <c r="O6" i="38"/>
  <c r="P6" i="38"/>
  <c r="Q6" i="38"/>
  <c r="R6" i="38"/>
  <c r="S6" i="38"/>
  <c r="T6" i="38"/>
  <c r="U6" i="38"/>
  <c r="V6" i="38"/>
  <c r="W6" i="38"/>
  <c r="X6" i="38"/>
  <c r="Y6" i="38"/>
  <c r="B7" i="38"/>
  <c r="C7" i="38"/>
  <c r="D7" i="38"/>
  <c r="E7" i="38"/>
  <c r="F7" i="38"/>
  <c r="G7" i="38"/>
  <c r="H7" i="38"/>
  <c r="I7" i="38"/>
  <c r="J7" i="38"/>
  <c r="K7" i="38"/>
  <c r="L7" i="38"/>
  <c r="M7" i="38"/>
  <c r="N7" i="38"/>
  <c r="O7" i="38"/>
  <c r="P7" i="38"/>
  <c r="Q7" i="38"/>
  <c r="R7" i="38"/>
  <c r="S7" i="38"/>
  <c r="T7" i="38"/>
  <c r="U7" i="38"/>
  <c r="V7" i="38"/>
  <c r="W7" i="38"/>
  <c r="X7" i="38"/>
  <c r="Y7" i="38"/>
  <c r="B8" i="38"/>
  <c r="C8" i="38"/>
  <c r="D8" i="38"/>
  <c r="E8" i="38"/>
  <c r="F8" i="38"/>
  <c r="G8" i="38"/>
  <c r="H8" i="38"/>
  <c r="I8" i="38"/>
  <c r="J8" i="38"/>
  <c r="K8" i="38"/>
  <c r="L8" i="38"/>
  <c r="M8" i="38"/>
  <c r="N8" i="38"/>
  <c r="O8" i="38"/>
  <c r="P8" i="38"/>
  <c r="Q8" i="38"/>
  <c r="R8" i="38"/>
  <c r="S8" i="38"/>
  <c r="T8" i="38"/>
  <c r="U8" i="38"/>
  <c r="V8" i="38"/>
  <c r="W8" i="38"/>
  <c r="X8" i="38"/>
  <c r="Y8" i="38"/>
  <c r="B9" i="38"/>
  <c r="C9" i="38"/>
  <c r="D9" i="38"/>
  <c r="E9" i="38"/>
  <c r="F9" i="38"/>
  <c r="G9" i="38"/>
  <c r="H9" i="38"/>
  <c r="I9" i="38"/>
  <c r="J9" i="38"/>
  <c r="K9" i="38"/>
  <c r="L9" i="38"/>
  <c r="M9" i="38"/>
  <c r="N9" i="38"/>
  <c r="O9" i="38"/>
  <c r="P9" i="38"/>
  <c r="Q9" i="38"/>
  <c r="R9" i="38"/>
  <c r="S9" i="38"/>
  <c r="T9" i="38"/>
  <c r="U9" i="38"/>
  <c r="V9" i="38"/>
  <c r="W9" i="38"/>
  <c r="X9" i="38"/>
  <c r="Y9" i="38"/>
  <c r="B10" i="38"/>
  <c r="C10" i="38"/>
  <c r="D10" i="38"/>
  <c r="E10" i="38"/>
  <c r="F10" i="38"/>
  <c r="G10" i="38"/>
  <c r="H10" i="38"/>
  <c r="I10" i="38"/>
  <c r="J10" i="38"/>
  <c r="K10" i="38"/>
  <c r="L10" i="38"/>
  <c r="M10" i="38"/>
  <c r="N10" i="38"/>
  <c r="O10" i="38"/>
  <c r="P10" i="38"/>
  <c r="Q10" i="38"/>
  <c r="R10" i="38"/>
  <c r="S10" i="38"/>
  <c r="T10" i="38"/>
  <c r="U10" i="38"/>
  <c r="V10" i="38"/>
  <c r="W10" i="38"/>
  <c r="X10" i="38"/>
  <c r="Y10" i="38"/>
  <c r="B11" i="38"/>
  <c r="C11" i="38"/>
  <c r="D11" i="38"/>
  <c r="E11" i="38"/>
  <c r="F11" i="38"/>
  <c r="G11" i="38"/>
  <c r="H11" i="38"/>
  <c r="I11" i="38"/>
  <c r="J11" i="38"/>
  <c r="K11" i="38"/>
  <c r="L11" i="38"/>
  <c r="M11" i="38"/>
  <c r="N11" i="38"/>
  <c r="O11" i="38"/>
  <c r="P11" i="38"/>
  <c r="Q11" i="38"/>
  <c r="R11" i="38"/>
  <c r="S11" i="38"/>
  <c r="T11" i="38"/>
  <c r="U11" i="38"/>
  <c r="V11" i="38"/>
  <c r="W11" i="38"/>
  <c r="X11" i="38"/>
  <c r="Y11" i="38"/>
  <c r="B12" i="38"/>
  <c r="C12" i="38"/>
  <c r="D12" i="38"/>
  <c r="E12" i="38"/>
  <c r="F12" i="38"/>
  <c r="G12" i="38"/>
  <c r="H12" i="38"/>
  <c r="I12" i="38"/>
  <c r="J12" i="38"/>
  <c r="K12" i="38"/>
  <c r="L12" i="38"/>
  <c r="M12" i="38"/>
  <c r="N12" i="38"/>
  <c r="O12" i="38"/>
  <c r="P12" i="38"/>
  <c r="Q12" i="38"/>
  <c r="R12" i="38"/>
  <c r="S12" i="38"/>
  <c r="T12" i="38"/>
  <c r="U12" i="38"/>
  <c r="V12" i="38"/>
  <c r="W12" i="38"/>
  <c r="X12" i="38"/>
  <c r="Y12" i="38"/>
  <c r="B13" i="38"/>
  <c r="C13" i="38"/>
  <c r="D13" i="38"/>
  <c r="E13" i="38"/>
  <c r="F13" i="38"/>
  <c r="G13" i="38"/>
  <c r="H13" i="38"/>
  <c r="I13" i="38"/>
  <c r="J13" i="38"/>
  <c r="K13" i="38"/>
  <c r="L13" i="38"/>
  <c r="M13" i="38"/>
  <c r="N13" i="38"/>
  <c r="O13" i="38"/>
  <c r="P13" i="38"/>
  <c r="Q13" i="38"/>
  <c r="R13" i="38"/>
  <c r="S13" i="38"/>
  <c r="T13" i="38"/>
  <c r="U13" i="38"/>
  <c r="V13" i="38"/>
  <c r="W13" i="38"/>
  <c r="X13" i="38"/>
  <c r="Y13" i="38"/>
  <c r="B14" i="38"/>
  <c r="C14" i="38"/>
  <c r="D14" i="38"/>
  <c r="E14" i="38"/>
  <c r="F14" i="38"/>
  <c r="G14" i="38"/>
  <c r="H14" i="38"/>
  <c r="I14" i="38"/>
  <c r="J14" i="38"/>
  <c r="K14" i="38"/>
  <c r="L14" i="38"/>
  <c r="M14" i="38"/>
  <c r="N14" i="38"/>
  <c r="O14" i="38"/>
  <c r="P14" i="38"/>
  <c r="Q14" i="38"/>
  <c r="R14" i="38"/>
  <c r="S14" i="38"/>
  <c r="T14" i="38"/>
  <c r="U14" i="38"/>
  <c r="V14" i="38"/>
  <c r="W14" i="38"/>
  <c r="X14" i="38"/>
  <c r="Y14" i="38"/>
  <c r="C2" i="38"/>
  <c r="D2" i="38"/>
  <c r="E2" i="38"/>
  <c r="F2" i="38"/>
  <c r="G2" i="38"/>
  <c r="H2" i="38"/>
  <c r="I2" i="38"/>
  <c r="J2" i="38"/>
  <c r="K2" i="38"/>
  <c r="L2" i="38"/>
  <c r="M2" i="38"/>
  <c r="N2" i="38"/>
  <c r="O2" i="38"/>
  <c r="P2" i="38"/>
  <c r="Q2" i="38"/>
  <c r="R2" i="38"/>
  <c r="S2" i="38"/>
  <c r="T2" i="38"/>
  <c r="U2" i="38"/>
  <c r="V2" i="38"/>
  <c r="W2" i="38"/>
  <c r="X2" i="38"/>
  <c r="Y2" i="38"/>
  <c r="B2" i="38"/>
  <c r="JF2" i="28"/>
  <c r="KC2" i="28" l="1"/>
  <c r="KB2" i="28"/>
  <c r="KA2" i="28"/>
  <c r="JQ2" i="28"/>
  <c r="JP2" i="28"/>
  <c r="JO2" i="28"/>
  <c r="JE2" i="28"/>
  <c r="JD2" i="28"/>
  <c r="JC2" i="28"/>
  <c r="IS2" i="28"/>
  <c r="IR2" i="28"/>
  <c r="IQ2" i="28"/>
  <c r="IG2" i="28"/>
  <c r="IF2" i="28"/>
  <c r="IE2" i="28"/>
  <c r="HU2" i="28"/>
  <c r="HT2" i="28"/>
  <c r="HS2" i="28"/>
  <c r="HI2" i="28"/>
  <c r="HH2" i="28"/>
  <c r="HG2" i="28"/>
  <c r="GW2" i="28"/>
  <c r="GV2" i="28"/>
  <c r="GU2" i="28"/>
  <c r="GK2" i="28"/>
  <c r="GJ2" i="28"/>
  <c r="GI2" i="28"/>
  <c r="FY2" i="28"/>
  <c r="FX2" i="28"/>
  <c r="FW2" i="28"/>
  <c r="FM2" i="28"/>
  <c r="FL2" i="28"/>
  <c r="FK2" i="28"/>
  <c r="FA2" i="28"/>
  <c r="EZ2" i="28"/>
  <c r="EY2" i="28"/>
  <c r="EO2" i="28"/>
  <c r="EN2" i="28"/>
  <c r="EM2" i="28"/>
  <c r="EC2" i="28"/>
  <c r="EB2" i="28"/>
  <c r="EA2" i="28"/>
  <c r="DQ2" i="28"/>
  <c r="DP2" i="28"/>
  <c r="DO2" i="28"/>
  <c r="DE2" i="28"/>
  <c r="DD2" i="28"/>
  <c r="DC2" i="28"/>
  <c r="CS2" i="28"/>
  <c r="CR2" i="28"/>
  <c r="CQ2" i="28"/>
  <c r="CG2" i="28"/>
  <c r="CF2" i="28"/>
  <c r="CE2" i="28"/>
  <c r="BU2" i="28"/>
  <c r="BT2" i="28"/>
  <c r="BS2" i="28"/>
  <c r="BI2" i="28"/>
  <c r="BH2" i="28"/>
  <c r="BG2" i="28"/>
  <c r="AW2" i="28"/>
  <c r="AV2" i="28"/>
  <c r="AU2" i="28"/>
  <c r="AK2" i="28"/>
  <c r="AJ2" i="28"/>
  <c r="AI2" i="28"/>
  <c r="Y2" i="28"/>
  <c r="X2" i="28"/>
  <c r="W2" i="28"/>
  <c r="M2" i="28"/>
  <c r="L2" i="28"/>
  <c r="K2" i="28"/>
  <c r="C44" i="28"/>
  <c r="E44" i="28"/>
  <c r="O44" i="28"/>
  <c r="Q44" i="28"/>
  <c r="AA44" i="28"/>
  <c r="AC44" i="28"/>
  <c r="AM44" i="28"/>
  <c r="AO44" i="28"/>
  <c r="AY44" i="28"/>
  <c r="BA44" i="28"/>
  <c r="BK44" i="28"/>
  <c r="BM44" i="28"/>
  <c r="BW44" i="28"/>
  <c r="BY44" i="28"/>
  <c r="CI44" i="28"/>
  <c r="CK44" i="28"/>
  <c r="CU44" i="28"/>
  <c r="CW44" i="28"/>
  <c r="DG44" i="28"/>
  <c r="DI44" i="28"/>
  <c r="DS44" i="28"/>
  <c r="DU44" i="28"/>
  <c r="EE44" i="28"/>
  <c r="EG44" i="28"/>
  <c r="EQ44" i="28"/>
  <c r="ES44" i="28"/>
  <c r="FC44" i="28"/>
  <c r="FE44" i="28"/>
  <c r="FO44" i="28"/>
  <c r="FQ44" i="28"/>
  <c r="GA44" i="28"/>
  <c r="GC44" i="28"/>
  <c r="GM44" i="28"/>
  <c r="GO44" i="28"/>
  <c r="GY44" i="28"/>
  <c r="HA44" i="28"/>
  <c r="HK44" i="28"/>
  <c r="HM44" i="28"/>
  <c r="HW44" i="28"/>
  <c r="HY44" i="28"/>
  <c r="II44" i="28"/>
  <c r="IK44" i="28"/>
  <c r="IU44" i="28"/>
  <c r="IW44" i="28"/>
  <c r="JG44" i="28"/>
  <c r="JI44" i="28"/>
  <c r="JJ44" i="28"/>
  <c r="JU44" i="28"/>
  <c r="JS44" i="28"/>
  <c r="JV7" i="28"/>
  <c r="JV8" i="28"/>
  <c r="JV14" i="28"/>
  <c r="JV15" i="28"/>
  <c r="JV16" i="28"/>
  <c r="JV17" i="28"/>
  <c r="JV18" i="28"/>
  <c r="JV19" i="28"/>
  <c r="JV20" i="28"/>
  <c r="JV21" i="28"/>
  <c r="JV22" i="28"/>
  <c r="JV23" i="28"/>
  <c r="JV24" i="28"/>
  <c r="JV27" i="28"/>
  <c r="JV28" i="28"/>
  <c r="JV29" i="28"/>
  <c r="JV30" i="28"/>
  <c r="JV31" i="28"/>
  <c r="JV32" i="28"/>
  <c r="JV33" i="28"/>
  <c r="JV34" i="28"/>
  <c r="JV35" i="28"/>
  <c r="JV36" i="28"/>
  <c r="JV37" i="28"/>
  <c r="JV39" i="28"/>
  <c r="JV40" i="28"/>
  <c r="JV41" i="28"/>
  <c r="JV4" i="28"/>
  <c r="JR2" i="28"/>
  <c r="JZ2" i="28"/>
  <c r="JY2" i="28"/>
  <c r="JX2" i="28"/>
  <c r="JV2" i="28"/>
  <c r="JU2" i="28"/>
  <c r="JT2" i="28"/>
  <c r="JS2" i="28"/>
  <c r="IL36" i="28"/>
  <c r="IL7" i="28"/>
  <c r="IL4" i="28"/>
  <c r="IL32" i="28"/>
  <c r="IL21" i="28"/>
  <c r="IL29" i="28"/>
  <c r="IL37" i="28"/>
  <c r="IL39" i="28"/>
  <c r="IL8" i="28"/>
  <c r="IL31" i="28"/>
  <c r="IL34" i="28"/>
  <c r="IL33" i="28"/>
  <c r="IL28" i="28"/>
  <c r="IL24" i="28"/>
  <c r="IL27" i="28"/>
  <c r="IL16" i="28"/>
  <c r="IL20" i="28"/>
  <c r="IL18" i="28"/>
  <c r="IL23" i="28"/>
  <c r="IL40" i="28"/>
  <c r="IL41" i="28"/>
  <c r="IL17" i="28"/>
  <c r="IL22" i="28"/>
  <c r="IL14" i="28"/>
  <c r="IL30" i="28"/>
  <c r="HZ41" i="28"/>
  <c r="HZ40" i="28"/>
  <c r="HZ39" i="28"/>
  <c r="HZ37" i="28"/>
  <c r="HZ35" i="28"/>
  <c r="HZ34" i="28"/>
  <c r="HZ33" i="28"/>
  <c r="HZ32" i="28"/>
  <c r="HZ31" i="28"/>
  <c r="HZ30" i="28"/>
  <c r="HZ29" i="28"/>
  <c r="HZ28" i="28"/>
  <c r="HZ27" i="28"/>
  <c r="HZ24" i="28"/>
  <c r="HZ23" i="28"/>
  <c r="HZ22" i="28"/>
  <c r="HZ21" i="28"/>
  <c r="HZ20" i="28"/>
  <c r="HZ18" i="28"/>
  <c r="HZ17" i="28"/>
  <c r="HZ16" i="28"/>
  <c r="HZ14" i="28"/>
  <c r="HZ13" i="28"/>
  <c r="HZ12" i="28"/>
  <c r="HZ9" i="28"/>
  <c r="HZ8" i="28"/>
  <c r="HZ7" i="28"/>
  <c r="HZ4" i="28"/>
  <c r="HN41" i="28"/>
  <c r="HN40" i="28"/>
  <c r="HN39" i="28"/>
  <c r="HN37" i="28"/>
  <c r="HN35" i="28"/>
  <c r="HN34" i="28"/>
  <c r="HN33" i="28"/>
  <c r="HN32" i="28"/>
  <c r="HN31" i="28"/>
  <c r="HN30" i="28"/>
  <c r="HN29" i="28"/>
  <c r="HN28" i="28"/>
  <c r="HN27" i="28"/>
  <c r="HN24" i="28"/>
  <c r="HN23" i="28"/>
  <c r="HN22" i="28"/>
  <c r="HN21" i="28"/>
  <c r="HN20" i="28"/>
  <c r="HN18" i="28"/>
  <c r="HN17" i="28"/>
  <c r="HN16" i="28"/>
  <c r="HN14" i="28"/>
  <c r="HN13" i="28"/>
  <c r="HN12" i="28"/>
  <c r="HN9" i="28"/>
  <c r="HN8" i="28"/>
  <c r="HB41" i="28"/>
  <c r="HB40" i="28"/>
  <c r="HB39" i="28"/>
  <c r="HB38" i="28"/>
  <c r="HB37" i="28"/>
  <c r="HB35" i="28"/>
  <c r="HB34" i="28"/>
  <c r="HB33" i="28"/>
  <c r="HB32" i="28"/>
  <c r="HB31" i="28"/>
  <c r="HB30" i="28"/>
  <c r="HB29" i="28"/>
  <c r="HB28" i="28"/>
  <c r="HB27" i="28"/>
  <c r="HB24" i="28"/>
  <c r="HB23" i="28"/>
  <c r="HB22" i="28"/>
  <c r="HB21" i="28"/>
  <c r="HB20" i="28"/>
  <c r="HB18" i="28"/>
  <c r="HB17" i="28"/>
  <c r="HB16" i="28"/>
  <c r="HB14" i="28"/>
  <c r="HB13" i="28"/>
  <c r="HB12" i="28"/>
  <c r="HB9" i="28"/>
  <c r="HB8" i="28"/>
  <c r="HB3" i="28"/>
  <c r="GP42" i="28"/>
  <c r="GP41" i="28"/>
  <c r="GP40" i="28"/>
  <c r="GP39" i="28"/>
  <c r="GP38" i="28"/>
  <c r="GP37" i="28"/>
  <c r="GP35" i="28"/>
  <c r="GP34" i="28"/>
  <c r="GP33" i="28"/>
  <c r="GP31" i="28"/>
  <c r="GP30" i="28"/>
  <c r="GP29" i="28"/>
  <c r="GP28" i="28"/>
  <c r="GP27" i="28"/>
  <c r="GP24" i="28"/>
  <c r="GP23" i="28"/>
  <c r="GP22" i="28"/>
  <c r="GP20" i="28"/>
  <c r="GP18" i="28"/>
  <c r="GP17" i="28"/>
  <c r="GP16" i="28"/>
  <c r="GP14" i="28"/>
  <c r="GP13" i="28"/>
  <c r="GP12" i="28"/>
  <c r="GP9" i="28"/>
  <c r="GP8" i="28"/>
  <c r="JV44" i="28" l="1"/>
  <c r="GD42" i="28"/>
  <c r="GD41" i="28"/>
  <c r="GD40" i="28"/>
  <c r="GD38" i="28"/>
  <c r="GD35" i="28"/>
  <c r="GD34" i="28"/>
  <c r="GD33" i="28"/>
  <c r="GD31" i="28"/>
  <c r="GD30" i="28"/>
  <c r="GD28" i="28"/>
  <c r="GD27" i="28"/>
  <c r="GD26" i="28"/>
  <c r="GD24" i="28"/>
  <c r="GD23" i="28"/>
  <c r="GD22" i="28"/>
  <c r="GD20" i="28"/>
  <c r="GD18" i="28"/>
  <c r="GD17" i="28"/>
  <c r="GD16" i="28"/>
  <c r="GD14" i="28"/>
  <c r="GD13" i="28"/>
  <c r="GD12" i="28"/>
  <c r="GD9" i="28"/>
  <c r="GD8" i="28"/>
  <c r="FR42" i="28"/>
  <c r="FR41" i="28"/>
  <c r="FR40" i="28"/>
  <c r="FR38" i="28"/>
  <c r="FR35" i="28"/>
  <c r="FR34" i="28"/>
  <c r="FR33" i="28"/>
  <c r="FR31" i="28"/>
  <c r="FR30" i="28"/>
  <c r="FR28" i="28"/>
  <c r="FR27" i="28"/>
  <c r="FR24" i="28"/>
  <c r="FR23" i="28"/>
  <c r="FR22" i="28"/>
  <c r="FR20" i="28"/>
  <c r="FR18" i="28"/>
  <c r="FR17" i="28"/>
  <c r="FR16" i="28"/>
  <c r="FR14" i="28"/>
  <c r="FR13" i="28"/>
  <c r="FR12" i="28"/>
  <c r="FR9" i="28"/>
  <c r="FR8" i="28"/>
  <c r="FF42" i="28"/>
  <c r="FF41" i="28"/>
  <c r="FF40" i="28"/>
  <c r="FF38" i="28"/>
  <c r="FF35" i="28"/>
  <c r="FF33" i="28"/>
  <c r="FF32" i="28"/>
  <c r="FF30" i="28"/>
  <c r="FF28" i="28"/>
  <c r="FF27" i="28"/>
  <c r="FF26" i="28"/>
  <c r="FF24" i="28"/>
  <c r="FF23" i="28"/>
  <c r="FF22" i="28"/>
  <c r="FF20" i="28"/>
  <c r="FF18" i="28"/>
  <c r="FF17" i="28"/>
  <c r="FF16" i="28"/>
  <c r="FF14" i="28"/>
  <c r="FF13" i="28"/>
  <c r="FF12" i="28"/>
  <c r="FF9" i="28"/>
  <c r="ET42" i="28"/>
  <c r="ET41" i="28"/>
  <c r="ET40" i="28"/>
  <c r="ET37" i="28"/>
  <c r="ET35" i="28"/>
  <c r="ET33" i="28"/>
  <c r="ET32" i="28"/>
  <c r="ET30" i="28"/>
  <c r="ET24" i="28"/>
  <c r="ET23" i="28"/>
  <c r="ET22" i="28"/>
  <c r="ET20" i="28"/>
  <c r="ET18" i="28"/>
  <c r="ET17" i="28"/>
  <c r="ET16" i="28"/>
  <c r="ET14" i="28"/>
  <c r="ET13" i="28"/>
  <c r="ET12" i="28"/>
  <c r="ET9" i="28"/>
  <c r="EH42" i="28"/>
  <c r="EH41" i="28"/>
  <c r="EH40" i="28"/>
  <c r="EH38" i="28"/>
  <c r="EH35" i="28"/>
  <c r="EH33" i="28"/>
  <c r="EH32" i="28"/>
  <c r="EH30" i="28"/>
  <c r="EH28" i="28"/>
  <c r="EH27" i="28"/>
  <c r="EH26" i="28"/>
  <c r="EH24" i="28"/>
  <c r="EH23" i="28"/>
  <c r="EH22" i="28"/>
  <c r="EH19" i="28"/>
  <c r="EH18" i="28"/>
  <c r="EH17" i="28"/>
  <c r="EH16" i="28"/>
  <c r="EH14" i="28"/>
  <c r="EH13" i="28"/>
  <c r="EH12" i="28"/>
  <c r="EH9" i="28"/>
  <c r="DV42" i="28"/>
  <c r="DV41" i="28"/>
  <c r="DV40" i="28"/>
  <c r="DV38" i="28"/>
  <c r="DV35" i="28"/>
  <c r="DV33" i="28"/>
  <c r="DV32" i="28"/>
  <c r="DV30" i="28"/>
  <c r="DV28" i="28"/>
  <c r="DV27" i="28"/>
  <c r="DV26" i="28"/>
  <c r="DV24" i="28"/>
  <c r="DV23" i="28"/>
  <c r="DV22" i="28"/>
  <c r="DV20" i="28"/>
  <c r="DV18" i="28"/>
  <c r="DV17" i="28"/>
  <c r="DV16" i="28"/>
  <c r="DV14" i="28"/>
  <c r="DV13" i="28"/>
  <c r="DV12" i="28"/>
  <c r="DV9" i="28"/>
  <c r="DJ42" i="28"/>
  <c r="DJ41" i="28"/>
  <c r="DJ40" i="28"/>
  <c r="DJ34" i="28"/>
  <c r="DJ33" i="28"/>
  <c r="DJ38" i="28"/>
  <c r="DJ37" i="28"/>
  <c r="DJ35" i="28"/>
  <c r="DJ32" i="28"/>
  <c r="DJ30" i="28"/>
  <c r="DJ27" i="28"/>
  <c r="DJ26" i="28"/>
  <c r="DJ25" i="28"/>
  <c r="DJ24" i="28"/>
  <c r="DJ23" i="28"/>
  <c r="DJ22" i="28"/>
  <c r="DJ20" i="28"/>
  <c r="DJ18" i="28"/>
  <c r="DJ17" i="28"/>
  <c r="DJ16" i="28"/>
  <c r="DJ14" i="28"/>
  <c r="DJ13" i="28"/>
  <c r="DJ12" i="28"/>
  <c r="DJ9" i="28"/>
  <c r="DJ8" i="28"/>
  <c r="CX42" i="28"/>
  <c r="CX41" i="28"/>
  <c r="CX40" i="28"/>
  <c r="CX34" i="28"/>
  <c r="CX38" i="28"/>
  <c r="CX37" i="28"/>
  <c r="CX35" i="28"/>
  <c r="CX32" i="28"/>
  <c r="CX30" i="28"/>
  <c r="CX27" i="28"/>
  <c r="CX26" i="28"/>
  <c r="CX25" i="28"/>
  <c r="CX24" i="28"/>
  <c r="CX14" i="28"/>
  <c r="CX23" i="28"/>
  <c r="CX22" i="28"/>
  <c r="CX20" i="28"/>
  <c r="CX18" i="28"/>
  <c r="CX17" i="28"/>
  <c r="CX16" i="28"/>
  <c r="CX13" i="28"/>
  <c r="CX12" i="28"/>
  <c r="CX9" i="28"/>
  <c r="CX8" i="28"/>
  <c r="CL42" i="28"/>
  <c r="CL41" i="28"/>
  <c r="CL40" i="28"/>
  <c r="CL34" i="28"/>
  <c r="CL38" i="28"/>
  <c r="CL37" i="28"/>
  <c r="CL36" i="28"/>
  <c r="CL35" i="28"/>
  <c r="CL32" i="28"/>
  <c r="CL31" i="28"/>
  <c r="CL30" i="28"/>
  <c r="CL14" i="28"/>
  <c r="CL23" i="28"/>
  <c r="CL22" i="28"/>
  <c r="CL20" i="28"/>
  <c r="CL18" i="28"/>
  <c r="CL17" i="28"/>
  <c r="CL16" i="28"/>
  <c r="CL13" i="28"/>
  <c r="CL12" i="28"/>
  <c r="CL10" i="28"/>
  <c r="CL9" i="28"/>
  <c r="CL8" i="28"/>
  <c r="CL7" i="28"/>
  <c r="CL4" i="28"/>
  <c r="BZ42" i="28"/>
  <c r="BZ35" i="28"/>
  <c r="BZ34" i="28"/>
  <c r="BZ38" i="28"/>
  <c r="BZ37" i="28"/>
  <c r="BZ36" i="28"/>
  <c r="BZ32" i="28"/>
  <c r="BZ31" i="28"/>
  <c r="BZ30" i="28"/>
  <c r="BZ22" i="28"/>
  <c r="BZ17" i="28"/>
  <c r="BZ15" i="28"/>
  <c r="BZ14" i="28"/>
  <c r="BZ13" i="28"/>
  <c r="BZ12" i="28"/>
  <c r="BZ10" i="28"/>
  <c r="BZ8" i="28"/>
  <c r="BZ7" i="28"/>
  <c r="BZ9" i="28"/>
  <c r="BZ4" i="28"/>
  <c r="BN42" i="28"/>
  <c r="BN35" i="28"/>
  <c r="BN34" i="28"/>
  <c r="BN39" i="28"/>
  <c r="BN38" i="28"/>
  <c r="BN37" i="28"/>
  <c r="BN36" i="28"/>
  <c r="BN32" i="28"/>
  <c r="BN31" i="28"/>
  <c r="BN30" i="28"/>
  <c r="BN22" i="28"/>
  <c r="BN17" i="28"/>
  <c r="BN15" i="28"/>
  <c r="BN14" i="28"/>
  <c r="BN13" i="28"/>
  <c r="BN12" i="28"/>
  <c r="BN10" i="28"/>
  <c r="BN8" i="28"/>
  <c r="BN7" i="28"/>
  <c r="BN9" i="28"/>
  <c r="BN5" i="28"/>
  <c r="BN4" i="28"/>
  <c r="BB35" i="28"/>
  <c r="BB34" i="28"/>
  <c r="BB33" i="28"/>
  <c r="BB39" i="28"/>
  <c r="BB38" i="28"/>
  <c r="BB37" i="28"/>
  <c r="BB36" i="28"/>
  <c r="BB32" i="28"/>
  <c r="BB31" i="28"/>
  <c r="BB30" i="28"/>
  <c r="BB22" i="28"/>
  <c r="BB17" i="28"/>
  <c r="BB15" i="28"/>
  <c r="BB14" i="28"/>
  <c r="BB13" i="28"/>
  <c r="BB12" i="28"/>
  <c r="BB10" i="28"/>
  <c r="BB8" i="28"/>
  <c r="BB7" i="28"/>
  <c r="BB9" i="28"/>
  <c r="BB5" i="28"/>
  <c r="BB4" i="28"/>
  <c r="AP42" i="28"/>
  <c r="AP35" i="28"/>
  <c r="AP34" i="28"/>
  <c r="AP39" i="28"/>
  <c r="AP38" i="28"/>
  <c r="AP37" i="28"/>
  <c r="AP36" i="28"/>
  <c r="AP32" i="28"/>
  <c r="AP31" i="28"/>
  <c r="AP30" i="28"/>
  <c r="AP22" i="28"/>
  <c r="AP15" i="28"/>
  <c r="AP14" i="28"/>
  <c r="AP13" i="28"/>
  <c r="AP12" i="28"/>
  <c r="AP10" i="28"/>
  <c r="AP8" i="28"/>
  <c r="AP7" i="28"/>
  <c r="AP9" i="28"/>
  <c r="AP5" i="28"/>
  <c r="AP4" i="28"/>
  <c r="AD42" i="28"/>
  <c r="AD40" i="28"/>
  <c r="AD35" i="28"/>
  <c r="AD34" i="28"/>
  <c r="AD39" i="28"/>
  <c r="AD38" i="28"/>
  <c r="AD37" i="28"/>
  <c r="AD36" i="28"/>
  <c r="AD32" i="28"/>
  <c r="AD31" i="28"/>
  <c r="AD30" i="28"/>
  <c r="AD28" i="28"/>
  <c r="AD23" i="28"/>
  <c r="AD22" i="28"/>
  <c r="AD15" i="28"/>
  <c r="AD14" i="28"/>
  <c r="AD13" i="28"/>
  <c r="AD12" i="28"/>
  <c r="R42" i="28"/>
  <c r="R40" i="28"/>
  <c r="R35" i="28"/>
  <c r="R34" i="28"/>
  <c r="R39" i="28"/>
  <c r="R38" i="28"/>
  <c r="R37" i="28"/>
  <c r="R36" i="28"/>
  <c r="R32" i="28"/>
  <c r="R31" i="28"/>
  <c r="R30" i="28"/>
  <c r="R28" i="28"/>
  <c r="R23" i="28"/>
  <c r="R22" i="28"/>
  <c r="R15" i="28"/>
  <c r="R14" i="28"/>
  <c r="R13" i="28"/>
  <c r="R12" i="28"/>
  <c r="R11" i="28"/>
  <c r="R10" i="28"/>
  <c r="R8" i="28"/>
  <c r="R7" i="28"/>
  <c r="R6" i="28"/>
  <c r="R9" i="28"/>
  <c r="R5" i="28"/>
  <c r="R4" i="28"/>
  <c r="F42" i="28"/>
  <c r="F40" i="28"/>
  <c r="F35" i="28"/>
  <c r="F34" i="28"/>
  <c r="F38" i="28"/>
  <c r="F39" i="28"/>
  <c r="F37" i="28"/>
  <c r="F36" i="28"/>
  <c r="F32" i="28"/>
  <c r="F31" i="28"/>
  <c r="F30" i="28"/>
  <c r="F28" i="28"/>
  <c r="F23" i="28"/>
  <c r="F22" i="28"/>
  <c r="F15" i="28"/>
  <c r="F13" i="28"/>
  <c r="F12" i="28"/>
  <c r="F11" i="28"/>
  <c r="F8" i="28"/>
  <c r="F7" i="28"/>
  <c r="F6" i="28"/>
  <c r="F9" i="28"/>
  <c r="F5" i="28"/>
  <c r="F4" i="28"/>
  <c r="EH44" i="28" l="1"/>
  <c r="CL44" i="28"/>
  <c r="R44" i="28"/>
  <c r="JN2" i="28"/>
  <c r="JM2" i="28"/>
  <c r="JL2" i="28"/>
  <c r="JJ2" i="28"/>
  <c r="JI2" i="28"/>
  <c r="JH2" i="28"/>
  <c r="JG2" i="28"/>
  <c r="JB2" i="28"/>
  <c r="JA2" i="28"/>
  <c r="IZ2" i="28"/>
  <c r="IX2" i="28"/>
  <c r="IW2" i="28"/>
  <c r="IV2" i="28"/>
  <c r="IU2" i="28"/>
  <c r="IT2" i="28"/>
  <c r="IP2" i="28"/>
  <c r="IO2" i="28"/>
  <c r="IN2" i="28"/>
  <c r="IL2" i="28"/>
  <c r="IK2" i="28"/>
  <c r="IJ2" i="28"/>
  <c r="II2" i="28"/>
  <c r="IH2" i="28"/>
  <c r="ID2" i="28"/>
  <c r="IC2" i="28"/>
  <c r="IB2" i="28"/>
  <c r="HZ2" i="28"/>
  <c r="HY2" i="28"/>
  <c r="HX2" i="28"/>
  <c r="HW2" i="28"/>
  <c r="HV2" i="28"/>
  <c r="HR2" i="28"/>
  <c r="HQ2" i="28"/>
  <c r="HP2" i="28"/>
  <c r="HN2" i="28"/>
  <c r="HM2" i="28"/>
  <c r="HL2" i="28"/>
  <c r="HK2" i="28"/>
  <c r="HJ2" i="28"/>
  <c r="HF2" i="28"/>
  <c r="HE2" i="28"/>
  <c r="HD2" i="28"/>
  <c r="HB2" i="28"/>
  <c r="HA2" i="28"/>
  <c r="GZ2" i="28"/>
  <c r="GY2" i="28"/>
  <c r="GX2" i="28"/>
  <c r="GT2" i="28"/>
  <c r="GS2" i="28"/>
  <c r="GR2" i="28"/>
  <c r="GP2" i="28"/>
  <c r="GO2" i="28"/>
  <c r="GN2" i="28"/>
  <c r="GM2" i="28"/>
  <c r="GL2" i="28"/>
  <c r="GH2" i="28"/>
  <c r="GG2" i="28"/>
  <c r="GF2" i="28"/>
  <c r="GD2" i="28"/>
  <c r="GC2" i="28"/>
  <c r="GB2" i="28"/>
  <c r="GA2" i="28"/>
  <c r="FZ2" i="28"/>
  <c r="FV2" i="28"/>
  <c r="FU2" i="28"/>
  <c r="FT2" i="28"/>
  <c r="FR2" i="28"/>
  <c r="FQ2" i="28"/>
  <c r="FP2" i="28"/>
  <c r="FO2" i="28"/>
  <c r="FN2" i="28"/>
  <c r="FJ2" i="28"/>
  <c r="FI2" i="28"/>
  <c r="FH2" i="28"/>
  <c r="FF2" i="28"/>
  <c r="FE2" i="28"/>
  <c r="FD2" i="28"/>
  <c r="FC2" i="28"/>
  <c r="FB2" i="28"/>
  <c r="EX2" i="28"/>
  <c r="EW2" i="28"/>
  <c r="EV2" i="28"/>
  <c r="ET2" i="28"/>
  <c r="ES2" i="28"/>
  <c r="ER2" i="28"/>
  <c r="EQ2" i="28"/>
  <c r="EP2" i="28"/>
  <c r="EL2" i="28"/>
  <c r="EK2" i="28"/>
  <c r="EJ2" i="28"/>
  <c r="EH2" i="28"/>
  <c r="EG2" i="28"/>
  <c r="EF2" i="28"/>
  <c r="EE2" i="28"/>
  <c r="ED2" i="28"/>
  <c r="DZ2" i="28"/>
  <c r="DY2" i="28"/>
  <c r="DX2" i="28"/>
  <c r="DV2" i="28"/>
  <c r="DU2" i="28"/>
  <c r="DT2" i="28"/>
  <c r="DS2" i="28"/>
  <c r="DR2" i="28"/>
  <c r="DN2" i="28"/>
  <c r="DM2" i="28"/>
  <c r="DL2" i="28"/>
  <c r="DJ2" i="28"/>
  <c r="DI2" i="28"/>
  <c r="DH2" i="28"/>
  <c r="DG2" i="28"/>
  <c r="DF2" i="28"/>
  <c r="DB2" i="28"/>
  <c r="DA2" i="28"/>
  <c r="CZ2" i="28"/>
  <c r="CX2" i="28"/>
  <c r="CW2" i="28"/>
  <c r="CV2" i="28"/>
  <c r="CU2" i="28"/>
  <c r="CT2" i="28"/>
  <c r="CP2" i="28"/>
  <c r="CO2" i="28"/>
  <c r="CN2" i="28"/>
  <c r="CL2" i="28"/>
  <c r="CK2" i="28"/>
  <c r="CJ2" i="28"/>
  <c r="CI2" i="28"/>
  <c r="CH2" i="28"/>
  <c r="CD2" i="28"/>
  <c r="CC2" i="28"/>
  <c r="CB2" i="28"/>
  <c r="BZ2" i="28"/>
  <c r="BY2" i="28"/>
  <c r="BX2" i="28"/>
  <c r="BW2" i="28"/>
  <c r="BV2" i="28"/>
  <c r="BR2" i="28"/>
  <c r="BQ2" i="28"/>
  <c r="BP2" i="28"/>
  <c r="BN2" i="28"/>
  <c r="BM2" i="28"/>
  <c r="BL2" i="28"/>
  <c r="BK2" i="28"/>
  <c r="BJ2" i="28"/>
  <c r="BF2" i="28"/>
  <c r="BE2" i="28"/>
  <c r="BD2" i="28"/>
  <c r="BB2" i="28"/>
  <c r="BA2" i="28"/>
  <c r="AZ2" i="28"/>
  <c r="AY2" i="28"/>
  <c r="AX2" i="28"/>
  <c r="AT2" i="28"/>
  <c r="AS2" i="28"/>
  <c r="AR2" i="28"/>
  <c r="AP2" i="28"/>
  <c r="AO2" i="28"/>
  <c r="AN2" i="28"/>
  <c r="AM2" i="28"/>
  <c r="AL2" i="28"/>
  <c r="AH2" i="28"/>
  <c r="AG2" i="28"/>
  <c r="AF2" i="28"/>
  <c r="AD2" i="28"/>
  <c r="AC2" i="28"/>
  <c r="AB2" i="28"/>
  <c r="AA2" i="28"/>
  <c r="Z2" i="28"/>
  <c r="Q2" i="28"/>
  <c r="E2" i="28"/>
  <c r="V2" i="28"/>
  <c r="U2" i="28"/>
  <c r="T2" i="28"/>
  <c r="R2" i="28"/>
  <c r="P2" i="28"/>
  <c r="O2" i="28"/>
  <c r="N2" i="28"/>
  <c r="J2" i="28"/>
  <c r="I2" i="28"/>
  <c r="H2" i="28"/>
  <c r="F2" i="28"/>
  <c r="D2" i="28"/>
  <c r="C2" i="28"/>
  <c r="B2" i="28"/>
  <c r="F10" i="28"/>
  <c r="G3" i="30" l="1"/>
  <c r="O3" i="30"/>
  <c r="W3" i="30"/>
  <c r="G4" i="30"/>
  <c r="O4" i="30"/>
  <c r="W4" i="30"/>
  <c r="G5" i="30"/>
  <c r="O5" i="30"/>
  <c r="W5" i="30"/>
  <c r="G6" i="30"/>
  <c r="O6" i="30"/>
  <c r="W6" i="30"/>
  <c r="G7" i="30"/>
  <c r="O7" i="30"/>
  <c r="W7" i="30"/>
  <c r="G8" i="30"/>
  <c r="O8" i="30"/>
  <c r="W8" i="30"/>
  <c r="G9" i="30"/>
  <c r="O9" i="30"/>
  <c r="W9" i="30"/>
  <c r="G10" i="30"/>
  <c r="O10" i="30"/>
  <c r="W10" i="30"/>
  <c r="G11" i="30"/>
  <c r="O11" i="30"/>
  <c r="W11" i="30"/>
  <c r="G12" i="30"/>
  <c r="O12" i="30"/>
  <c r="W12" i="30"/>
  <c r="G13" i="30"/>
  <c r="O13" i="30"/>
  <c r="W13" i="30"/>
  <c r="G14" i="30"/>
  <c r="O14" i="30"/>
  <c r="W14" i="30"/>
  <c r="G15" i="30"/>
  <c r="O15" i="30"/>
  <c r="W15" i="30"/>
  <c r="G16" i="30"/>
  <c r="O16" i="30"/>
  <c r="W16" i="30"/>
  <c r="G17" i="30"/>
  <c r="O17" i="30"/>
  <c r="W17" i="30"/>
  <c r="G18" i="30"/>
  <c r="I3" i="30"/>
  <c r="Q3" i="30"/>
  <c r="Y3" i="30"/>
  <c r="I4" i="30"/>
  <c r="Q4" i="30"/>
  <c r="Y4" i="30"/>
  <c r="I5" i="30"/>
  <c r="Q5" i="30"/>
  <c r="Y5" i="30"/>
  <c r="I6" i="30"/>
  <c r="Q6" i="30"/>
  <c r="Y6" i="30"/>
  <c r="I7" i="30"/>
  <c r="Q7" i="30"/>
  <c r="Y7" i="30"/>
  <c r="I8" i="30"/>
  <c r="Q8" i="30"/>
  <c r="Y8" i="30"/>
  <c r="I9" i="30"/>
  <c r="Q9" i="30"/>
  <c r="Y9" i="30"/>
  <c r="I10" i="30"/>
  <c r="Q10" i="30"/>
  <c r="Y10" i="30"/>
  <c r="I11" i="30"/>
  <c r="Q11" i="30"/>
  <c r="Y11" i="30"/>
  <c r="I12" i="30"/>
  <c r="Q12" i="30"/>
  <c r="Y12" i="30"/>
  <c r="I13" i="30"/>
  <c r="Q13" i="30"/>
  <c r="Y13" i="30"/>
  <c r="I14" i="30"/>
  <c r="Q14" i="30"/>
  <c r="Y14" i="30"/>
  <c r="I15" i="30"/>
  <c r="Q15" i="30"/>
  <c r="Y15" i="30"/>
  <c r="J3" i="30"/>
  <c r="R3" i="30"/>
  <c r="B4" i="30"/>
  <c r="J4" i="30"/>
  <c r="R4" i="30"/>
  <c r="B5" i="30"/>
  <c r="J5" i="30"/>
  <c r="R5" i="30"/>
  <c r="B6" i="30"/>
  <c r="J6" i="30"/>
  <c r="R6" i="30"/>
  <c r="B7" i="30"/>
  <c r="J7" i="30"/>
  <c r="R7" i="30"/>
  <c r="B8" i="30"/>
  <c r="J8" i="30"/>
  <c r="R8" i="30"/>
  <c r="B9" i="30"/>
  <c r="J9" i="30"/>
  <c r="R9" i="30"/>
  <c r="B10" i="30"/>
  <c r="J10" i="30"/>
  <c r="R10" i="30"/>
  <c r="B11" i="30"/>
  <c r="J11" i="30"/>
  <c r="R11" i="30"/>
  <c r="B12" i="30"/>
  <c r="J12" i="30"/>
  <c r="R12" i="30"/>
  <c r="B13" i="30"/>
  <c r="J13" i="30"/>
  <c r="R13" i="30"/>
  <c r="B14" i="30"/>
  <c r="J14" i="30"/>
  <c r="R14" i="30"/>
  <c r="B15" i="30"/>
  <c r="J15" i="30"/>
  <c r="R15" i="30"/>
  <c r="B16" i="30"/>
  <c r="J16" i="30"/>
  <c r="R16" i="30"/>
  <c r="B17" i="30"/>
  <c r="J17" i="30"/>
  <c r="R17" i="30"/>
  <c r="B18" i="30"/>
  <c r="C3" i="30"/>
  <c r="K3" i="30"/>
  <c r="S3" i="30"/>
  <c r="C4" i="30"/>
  <c r="K4" i="30"/>
  <c r="S4" i="30"/>
  <c r="C5" i="30"/>
  <c r="K5" i="30"/>
  <c r="S5" i="30"/>
  <c r="C6" i="30"/>
  <c r="K6" i="30"/>
  <c r="S6" i="30"/>
  <c r="C7" i="30"/>
  <c r="K7" i="30"/>
  <c r="S7" i="30"/>
  <c r="C8" i="30"/>
  <c r="K8" i="30"/>
  <c r="S8" i="30"/>
  <c r="C9" i="30"/>
  <c r="K9" i="30"/>
  <c r="S9" i="30"/>
  <c r="C10" i="30"/>
  <c r="K10" i="30"/>
  <c r="S10" i="30"/>
  <c r="C11" i="30"/>
  <c r="K11" i="30"/>
  <c r="S11" i="30"/>
  <c r="C12" i="30"/>
  <c r="K12" i="30"/>
  <c r="S12" i="30"/>
  <c r="C13" i="30"/>
  <c r="K13" i="30"/>
  <c r="S13" i="30"/>
  <c r="C14" i="30"/>
  <c r="K14" i="30"/>
  <c r="S14" i="30"/>
  <c r="C15" i="30"/>
  <c r="K15" i="30"/>
  <c r="S15" i="30"/>
  <c r="C16" i="30"/>
  <c r="K16" i="30"/>
  <c r="S16" i="30"/>
  <c r="C17" i="30"/>
  <c r="K17" i="30"/>
  <c r="S17" i="30"/>
  <c r="C18" i="30"/>
  <c r="D3" i="30"/>
  <c r="L3" i="30"/>
  <c r="T3" i="30"/>
  <c r="D4" i="30"/>
  <c r="L4" i="30"/>
  <c r="T4" i="30"/>
  <c r="D5" i="30"/>
  <c r="L5" i="30"/>
  <c r="T5" i="30"/>
  <c r="D6" i="30"/>
  <c r="L6" i="30"/>
  <c r="T6" i="30"/>
  <c r="D7" i="30"/>
  <c r="L7" i="30"/>
  <c r="T7" i="30"/>
  <c r="D8" i="30"/>
  <c r="L8" i="30"/>
  <c r="T8" i="30"/>
  <c r="D9" i="30"/>
  <c r="L9" i="30"/>
  <c r="T9" i="30"/>
  <c r="D10" i="30"/>
  <c r="L10" i="30"/>
  <c r="T10" i="30"/>
  <c r="D11" i="30"/>
  <c r="L11" i="30"/>
  <c r="T11" i="30"/>
  <c r="D12" i="30"/>
  <c r="L12" i="30"/>
  <c r="T12" i="30"/>
  <c r="D13" i="30"/>
  <c r="L13" i="30"/>
  <c r="T13" i="30"/>
  <c r="D14" i="30"/>
  <c r="L14" i="30"/>
  <c r="T14" i="30"/>
  <c r="D15" i="30"/>
  <c r="L15" i="30"/>
  <c r="T15" i="30"/>
  <c r="D16" i="30"/>
  <c r="L16" i="30"/>
  <c r="T16" i="30"/>
  <c r="D17" i="30"/>
  <c r="L17" i="30"/>
  <c r="T17" i="30"/>
  <c r="D18" i="30"/>
  <c r="E3" i="30"/>
  <c r="M3" i="30"/>
  <c r="U3" i="30"/>
  <c r="E4" i="30"/>
  <c r="M4" i="30"/>
  <c r="U4" i="30"/>
  <c r="E5" i="30"/>
  <c r="M5" i="30"/>
  <c r="U5" i="30"/>
  <c r="E6" i="30"/>
  <c r="M6" i="30"/>
  <c r="U6" i="30"/>
  <c r="E7" i="30"/>
  <c r="M7" i="30"/>
  <c r="U7" i="30"/>
  <c r="E8" i="30"/>
  <c r="M8" i="30"/>
  <c r="U8" i="30"/>
  <c r="E9" i="30"/>
  <c r="M9" i="30"/>
  <c r="U9" i="30"/>
  <c r="E10" i="30"/>
  <c r="M10" i="30"/>
  <c r="U10" i="30"/>
  <c r="E11" i="30"/>
  <c r="M11" i="30"/>
  <c r="U11" i="30"/>
  <c r="E12" i="30"/>
  <c r="M12" i="30"/>
  <c r="U12" i="30"/>
  <c r="E13" i="30"/>
  <c r="M13" i="30"/>
  <c r="U13" i="30"/>
  <c r="E14" i="30"/>
  <c r="M14" i="30"/>
  <c r="U14" i="30"/>
  <c r="E15" i="30"/>
  <c r="F3" i="30"/>
  <c r="N3" i="30"/>
  <c r="V3" i="30"/>
  <c r="F4" i="30"/>
  <c r="N4" i="30"/>
  <c r="V4" i="30"/>
  <c r="F5" i="30"/>
  <c r="N5" i="30"/>
  <c r="V5" i="30"/>
  <c r="F6" i="30"/>
  <c r="N6" i="30"/>
  <c r="V6" i="30"/>
  <c r="F7" i="30"/>
  <c r="N7" i="30"/>
  <c r="V7" i="30"/>
  <c r="F8" i="30"/>
  <c r="N8" i="30"/>
  <c r="V8" i="30"/>
  <c r="F9" i="30"/>
  <c r="N9" i="30"/>
  <c r="V9" i="30"/>
  <c r="F10" i="30"/>
  <c r="N10" i="30"/>
  <c r="V10" i="30"/>
  <c r="F11" i="30"/>
  <c r="N11" i="30"/>
  <c r="V11" i="30"/>
  <c r="F12" i="30"/>
  <c r="N12" i="30"/>
  <c r="V12" i="30"/>
  <c r="F13" i="30"/>
  <c r="N13" i="30"/>
  <c r="V13" i="30"/>
  <c r="F14" i="30"/>
  <c r="N14" i="30"/>
  <c r="V14" i="30"/>
  <c r="P5" i="30"/>
  <c r="H8" i="30"/>
  <c r="X10" i="30"/>
  <c r="P13" i="30"/>
  <c r="N15" i="30"/>
  <c r="I16" i="30"/>
  <c r="Y16" i="30"/>
  <c r="Q17" i="30"/>
  <c r="I18" i="30"/>
  <c r="Q18" i="30"/>
  <c r="Y18" i="30"/>
  <c r="I19" i="30"/>
  <c r="Q19" i="30"/>
  <c r="Y19" i="30"/>
  <c r="I20" i="30"/>
  <c r="Q20" i="30"/>
  <c r="Y20" i="30"/>
  <c r="I21" i="30"/>
  <c r="Q21" i="30"/>
  <c r="Y21" i="30"/>
  <c r="I22" i="30"/>
  <c r="Q22" i="30"/>
  <c r="Y22" i="30"/>
  <c r="I23" i="30"/>
  <c r="Q23" i="30"/>
  <c r="Y23" i="30"/>
  <c r="I24" i="30"/>
  <c r="Q24" i="30"/>
  <c r="Y24" i="30"/>
  <c r="I25" i="30"/>
  <c r="Q25" i="30"/>
  <c r="Y25" i="30"/>
  <c r="I26" i="30"/>
  <c r="Q26" i="30"/>
  <c r="Y26" i="30"/>
  <c r="I27" i="30"/>
  <c r="Q27" i="30"/>
  <c r="Y27" i="30"/>
  <c r="I28" i="30"/>
  <c r="Q28" i="30"/>
  <c r="Y28" i="30"/>
  <c r="I29" i="30"/>
  <c r="Q29" i="30"/>
  <c r="Y29" i="30"/>
  <c r="I30" i="30"/>
  <c r="Q30" i="30"/>
  <c r="Y30" i="30"/>
  <c r="I31" i="30"/>
  <c r="Q31" i="30"/>
  <c r="Y31" i="30"/>
  <c r="I32" i="30"/>
  <c r="Q32" i="30"/>
  <c r="Y32" i="30"/>
  <c r="I33" i="30"/>
  <c r="Q33" i="30"/>
  <c r="Y33" i="30"/>
  <c r="I34" i="30"/>
  <c r="Q34" i="30"/>
  <c r="Y34" i="30"/>
  <c r="I35" i="30"/>
  <c r="Q35" i="30"/>
  <c r="Y35" i="30"/>
  <c r="I36" i="30"/>
  <c r="Q36" i="30"/>
  <c r="Y36" i="30"/>
  <c r="I37" i="30"/>
  <c r="Q37" i="30"/>
  <c r="Y37" i="30"/>
  <c r="I38" i="30"/>
  <c r="Q38" i="30"/>
  <c r="Y38" i="30"/>
  <c r="I39" i="30"/>
  <c r="H3" i="30"/>
  <c r="X5" i="30"/>
  <c r="P8" i="30"/>
  <c r="H11" i="30"/>
  <c r="X13" i="30"/>
  <c r="P15" i="30"/>
  <c r="M16" i="30"/>
  <c r="E17" i="30"/>
  <c r="U17" i="30"/>
  <c r="J18" i="30"/>
  <c r="R18" i="30"/>
  <c r="B19" i="30"/>
  <c r="J19" i="30"/>
  <c r="R19" i="30"/>
  <c r="B20" i="30"/>
  <c r="J20" i="30"/>
  <c r="R20" i="30"/>
  <c r="B21" i="30"/>
  <c r="J21" i="30"/>
  <c r="R21" i="30"/>
  <c r="B22" i="30"/>
  <c r="J22" i="30"/>
  <c r="R22" i="30"/>
  <c r="B23" i="30"/>
  <c r="J23" i="30"/>
  <c r="R23" i="30"/>
  <c r="B24" i="30"/>
  <c r="J24" i="30"/>
  <c r="R24" i="30"/>
  <c r="B25" i="30"/>
  <c r="J25" i="30"/>
  <c r="R25" i="30"/>
  <c r="B26" i="30"/>
  <c r="J26" i="30"/>
  <c r="R26" i="30"/>
  <c r="B27" i="30"/>
  <c r="J27" i="30"/>
  <c r="R27" i="30"/>
  <c r="B28" i="30"/>
  <c r="J28" i="30"/>
  <c r="R28" i="30"/>
  <c r="B29" i="30"/>
  <c r="J29" i="30"/>
  <c r="R29" i="30"/>
  <c r="B30" i="30"/>
  <c r="J30" i="30"/>
  <c r="R30" i="30"/>
  <c r="B31" i="30"/>
  <c r="J31" i="30"/>
  <c r="R31" i="30"/>
  <c r="B32" i="30"/>
  <c r="J32" i="30"/>
  <c r="R32" i="30"/>
  <c r="B33" i="30"/>
  <c r="J33" i="30"/>
  <c r="R33" i="30"/>
  <c r="B34" i="30"/>
  <c r="J34" i="30"/>
  <c r="R34" i="30"/>
  <c r="B35" i="30"/>
  <c r="J35" i="30"/>
  <c r="R35" i="30"/>
  <c r="B36" i="30"/>
  <c r="J36" i="30"/>
  <c r="R36" i="30"/>
  <c r="B37" i="30"/>
  <c r="J37" i="30"/>
  <c r="R37" i="30"/>
  <c r="B38" i="30"/>
  <c r="J38" i="30"/>
  <c r="R38" i="30"/>
  <c r="B39" i="30"/>
  <c r="J39" i="30"/>
  <c r="P3" i="30"/>
  <c r="H6" i="30"/>
  <c r="X8" i="30"/>
  <c r="P11" i="30"/>
  <c r="H14" i="30"/>
  <c r="U15" i="30"/>
  <c r="N16" i="30"/>
  <c r="F17" i="30"/>
  <c r="V17" i="30"/>
  <c r="K18" i="30"/>
  <c r="S18" i="30"/>
  <c r="C19" i="30"/>
  <c r="K19" i="30"/>
  <c r="S19" i="30"/>
  <c r="C20" i="30"/>
  <c r="K20" i="30"/>
  <c r="S20" i="30"/>
  <c r="C21" i="30"/>
  <c r="K21" i="30"/>
  <c r="S21" i="30"/>
  <c r="C22" i="30"/>
  <c r="K22" i="30"/>
  <c r="S22" i="30"/>
  <c r="C23" i="30"/>
  <c r="K23" i="30"/>
  <c r="S23" i="30"/>
  <c r="C24" i="30"/>
  <c r="K24" i="30"/>
  <c r="S24" i="30"/>
  <c r="C25" i="30"/>
  <c r="K25" i="30"/>
  <c r="S25" i="30"/>
  <c r="C26" i="30"/>
  <c r="K26" i="30"/>
  <c r="S26" i="30"/>
  <c r="C27" i="30"/>
  <c r="K27" i="30"/>
  <c r="S27" i="30"/>
  <c r="C28" i="30"/>
  <c r="K28" i="30"/>
  <c r="S28" i="30"/>
  <c r="C29" i="30"/>
  <c r="K29" i="30"/>
  <c r="S29" i="30"/>
  <c r="C30" i="30"/>
  <c r="K30" i="30"/>
  <c r="S30" i="30"/>
  <c r="C31" i="30"/>
  <c r="K31" i="30"/>
  <c r="S31" i="30"/>
  <c r="C32" i="30"/>
  <c r="K32" i="30"/>
  <c r="S32" i="30"/>
  <c r="C33" i="30"/>
  <c r="K33" i="30"/>
  <c r="S33" i="30"/>
  <c r="C34" i="30"/>
  <c r="K34" i="30"/>
  <c r="S34" i="30"/>
  <c r="C35" i="30"/>
  <c r="K35" i="30"/>
  <c r="S35" i="30"/>
  <c r="C36" i="30"/>
  <c r="K36" i="30"/>
  <c r="S36" i="30"/>
  <c r="C37" i="30"/>
  <c r="K37" i="30"/>
  <c r="S37" i="30"/>
  <c r="C38" i="30"/>
  <c r="K38" i="30"/>
  <c r="S38" i="30"/>
  <c r="C39" i="30"/>
  <c r="K39" i="30"/>
  <c r="S39" i="30"/>
  <c r="C40" i="30"/>
  <c r="X3" i="30"/>
  <c r="P6" i="30"/>
  <c r="H9" i="30"/>
  <c r="X11" i="30"/>
  <c r="P14" i="30"/>
  <c r="V15" i="30"/>
  <c r="P16" i="30"/>
  <c r="H17" i="30"/>
  <c r="X17" i="30"/>
  <c r="L18" i="30"/>
  <c r="T18" i="30"/>
  <c r="D19" i="30"/>
  <c r="L19" i="30"/>
  <c r="T19" i="30"/>
  <c r="D20" i="30"/>
  <c r="L20" i="30"/>
  <c r="T20" i="30"/>
  <c r="D21" i="30"/>
  <c r="L21" i="30"/>
  <c r="T21" i="30"/>
  <c r="D22" i="30"/>
  <c r="L22" i="30"/>
  <c r="T22" i="30"/>
  <c r="D23" i="30"/>
  <c r="L23" i="30"/>
  <c r="T23" i="30"/>
  <c r="D24" i="30"/>
  <c r="L24" i="30"/>
  <c r="T24" i="30"/>
  <c r="D25" i="30"/>
  <c r="L25" i="30"/>
  <c r="T25" i="30"/>
  <c r="D26" i="30"/>
  <c r="L26" i="30"/>
  <c r="T26" i="30"/>
  <c r="D27" i="30"/>
  <c r="L27" i="30"/>
  <c r="T27" i="30"/>
  <c r="D28" i="30"/>
  <c r="L28" i="30"/>
  <c r="T28" i="30"/>
  <c r="D29" i="30"/>
  <c r="L29" i="30"/>
  <c r="T29" i="30"/>
  <c r="D30" i="30"/>
  <c r="L30" i="30"/>
  <c r="T30" i="30"/>
  <c r="D31" i="30"/>
  <c r="L31" i="30"/>
  <c r="T31" i="30"/>
  <c r="D32" i="30"/>
  <c r="L32" i="30"/>
  <c r="T32" i="30"/>
  <c r="D33" i="30"/>
  <c r="L33" i="30"/>
  <c r="T33" i="30"/>
  <c r="D34" i="30"/>
  <c r="L34" i="30"/>
  <c r="T34" i="30"/>
  <c r="D35" i="30"/>
  <c r="L35" i="30"/>
  <c r="T35" i="30"/>
  <c r="D36" i="30"/>
  <c r="L36" i="30"/>
  <c r="T36" i="30"/>
  <c r="D37" i="30"/>
  <c r="L37" i="30"/>
  <c r="T37" i="30"/>
  <c r="D38" i="30"/>
  <c r="L38" i="30"/>
  <c r="T38" i="30"/>
  <c r="D39" i="30"/>
  <c r="L39" i="30"/>
  <c r="T39" i="30"/>
  <c r="D40" i="30"/>
  <c r="L40" i="30"/>
  <c r="T40" i="30"/>
  <c r="D41" i="30"/>
  <c r="L41" i="30"/>
  <c r="T41" i="30"/>
  <c r="H4" i="30"/>
  <c r="X6" i="30"/>
  <c r="P9" i="30"/>
  <c r="H12" i="30"/>
  <c r="X14" i="30"/>
  <c r="X15" i="30"/>
  <c r="Q16" i="30"/>
  <c r="I17" i="30"/>
  <c r="Y17" i="30"/>
  <c r="M18" i="30"/>
  <c r="U18" i="30"/>
  <c r="E19" i="30"/>
  <c r="M19" i="30"/>
  <c r="U19" i="30"/>
  <c r="E20" i="30"/>
  <c r="M20" i="30"/>
  <c r="U20" i="30"/>
  <c r="E21" i="30"/>
  <c r="M21" i="30"/>
  <c r="U21" i="30"/>
  <c r="E22" i="30"/>
  <c r="M22" i="30"/>
  <c r="U22" i="30"/>
  <c r="E23" i="30"/>
  <c r="M23" i="30"/>
  <c r="U23" i="30"/>
  <c r="E24" i="30"/>
  <c r="M24" i="30"/>
  <c r="U24" i="30"/>
  <c r="E25" i="30"/>
  <c r="M25" i="30"/>
  <c r="U25" i="30"/>
  <c r="E26" i="30"/>
  <c r="M26" i="30"/>
  <c r="U26" i="30"/>
  <c r="E27" i="30"/>
  <c r="M27" i="30"/>
  <c r="U27" i="30"/>
  <c r="E28" i="30"/>
  <c r="M28" i="30"/>
  <c r="U28" i="30"/>
  <c r="E29" i="30"/>
  <c r="M29" i="30"/>
  <c r="U29" i="30"/>
  <c r="E30" i="30"/>
  <c r="M30" i="30"/>
  <c r="U30" i="30"/>
  <c r="E31" i="30"/>
  <c r="M31" i="30"/>
  <c r="U31" i="30"/>
  <c r="E32" i="30"/>
  <c r="M32" i="30"/>
  <c r="U32" i="30"/>
  <c r="E33" i="30"/>
  <c r="M33" i="30"/>
  <c r="U33" i="30"/>
  <c r="E34" i="30"/>
  <c r="M34" i="30"/>
  <c r="U34" i="30"/>
  <c r="E35" i="30"/>
  <c r="M35" i="30"/>
  <c r="U35" i="30"/>
  <c r="E36" i="30"/>
  <c r="M36" i="30"/>
  <c r="U36" i="30"/>
  <c r="E37" i="30"/>
  <c r="M37" i="30"/>
  <c r="U37" i="30"/>
  <c r="E38" i="30"/>
  <c r="M38" i="30"/>
  <c r="U38" i="30"/>
  <c r="E39" i="30"/>
  <c r="P4" i="30"/>
  <c r="H7" i="30"/>
  <c r="X9" i="30"/>
  <c r="P12" i="30"/>
  <c r="F15" i="30"/>
  <c r="E16" i="30"/>
  <c r="U16" i="30"/>
  <c r="M17" i="30"/>
  <c r="E18" i="30"/>
  <c r="N18" i="30"/>
  <c r="V18" i="30"/>
  <c r="F19" i="30"/>
  <c r="N19" i="30"/>
  <c r="V19" i="30"/>
  <c r="F20" i="30"/>
  <c r="N20" i="30"/>
  <c r="V20" i="30"/>
  <c r="F21" i="30"/>
  <c r="N21" i="30"/>
  <c r="V21" i="30"/>
  <c r="F22" i="30"/>
  <c r="N22" i="30"/>
  <c r="V22" i="30"/>
  <c r="F23" i="30"/>
  <c r="N23" i="30"/>
  <c r="V23" i="30"/>
  <c r="F24" i="30"/>
  <c r="N24" i="30"/>
  <c r="V24" i="30"/>
  <c r="F25" i="30"/>
  <c r="N25" i="30"/>
  <c r="V25" i="30"/>
  <c r="F26" i="30"/>
  <c r="N26" i="30"/>
  <c r="V26" i="30"/>
  <c r="F27" i="30"/>
  <c r="N27" i="30"/>
  <c r="V27" i="30"/>
  <c r="F28" i="30"/>
  <c r="N28" i="30"/>
  <c r="V28" i="30"/>
  <c r="F29" i="30"/>
  <c r="N29" i="30"/>
  <c r="V29" i="30"/>
  <c r="F30" i="30"/>
  <c r="N30" i="30"/>
  <c r="V30" i="30"/>
  <c r="F31" i="30"/>
  <c r="N31" i="30"/>
  <c r="V31" i="30"/>
  <c r="F32" i="30"/>
  <c r="N32" i="30"/>
  <c r="V32" i="30"/>
  <c r="F33" i="30"/>
  <c r="N33" i="30"/>
  <c r="V33" i="30"/>
  <c r="F34" i="30"/>
  <c r="N34" i="30"/>
  <c r="V34" i="30"/>
  <c r="F35" i="30"/>
  <c r="N35" i="30"/>
  <c r="V35" i="30"/>
  <c r="F36" i="30"/>
  <c r="N36" i="30"/>
  <c r="V36" i="30"/>
  <c r="F37" i="30"/>
  <c r="N37" i="30"/>
  <c r="V37" i="30"/>
  <c r="F38" i="30"/>
  <c r="N38" i="30"/>
  <c r="X4" i="30"/>
  <c r="P7" i="30"/>
  <c r="H10" i="30"/>
  <c r="X12" i="30"/>
  <c r="H15" i="30"/>
  <c r="F16" i="30"/>
  <c r="V16" i="30"/>
  <c r="N17" i="30"/>
  <c r="F18" i="30"/>
  <c r="O18" i="30"/>
  <c r="W18" i="30"/>
  <c r="G19" i="30"/>
  <c r="O19" i="30"/>
  <c r="W19" i="30"/>
  <c r="G20" i="30"/>
  <c r="O20" i="30"/>
  <c r="W20" i="30"/>
  <c r="G21" i="30"/>
  <c r="O21" i="30"/>
  <c r="W21" i="30"/>
  <c r="G22" i="30"/>
  <c r="O22" i="30"/>
  <c r="W22" i="30"/>
  <c r="G23" i="30"/>
  <c r="O23" i="30"/>
  <c r="W23" i="30"/>
  <c r="G24" i="30"/>
  <c r="O24" i="30"/>
  <c r="W24" i="30"/>
  <c r="G25" i="30"/>
  <c r="O25" i="30"/>
  <c r="W25" i="30"/>
  <c r="G26" i="30"/>
  <c r="O26" i="30"/>
  <c r="W26" i="30"/>
  <c r="G27" i="30"/>
  <c r="O27" i="30"/>
  <c r="W27" i="30"/>
  <c r="G28" i="30"/>
  <c r="O28" i="30"/>
  <c r="W28" i="30"/>
  <c r="G29" i="30"/>
  <c r="O29" i="30"/>
  <c r="W29" i="30"/>
  <c r="G30" i="30"/>
  <c r="O30" i="30"/>
  <c r="W30" i="30"/>
  <c r="G31" i="30"/>
  <c r="O31" i="30"/>
  <c r="W31" i="30"/>
  <c r="G32" i="30"/>
  <c r="O32" i="30"/>
  <c r="W32" i="30"/>
  <c r="G33" i="30"/>
  <c r="O33" i="30"/>
  <c r="W33" i="30"/>
  <c r="G34" i="30"/>
  <c r="O34" i="30"/>
  <c r="W34" i="30"/>
  <c r="G35" i="30"/>
  <c r="O35" i="30"/>
  <c r="W35" i="30"/>
  <c r="G36" i="30"/>
  <c r="O36" i="30"/>
  <c r="W36" i="30"/>
  <c r="G37" i="30"/>
  <c r="O37" i="30"/>
  <c r="W37" i="30"/>
  <c r="G38" i="30"/>
  <c r="O38" i="30"/>
  <c r="W38" i="30"/>
  <c r="G39" i="30"/>
  <c r="H5" i="30"/>
  <c r="H18" i="30"/>
  <c r="X20" i="30"/>
  <c r="P23" i="30"/>
  <c r="H26" i="30"/>
  <c r="X28" i="30"/>
  <c r="P31" i="30"/>
  <c r="H34" i="30"/>
  <c r="X36" i="30"/>
  <c r="F39" i="30"/>
  <c r="U39" i="30"/>
  <c r="G40" i="30"/>
  <c r="P40" i="30"/>
  <c r="Y40" i="30"/>
  <c r="J41" i="30"/>
  <c r="S41" i="30"/>
  <c r="D2" i="30"/>
  <c r="L2" i="30"/>
  <c r="U2" i="30"/>
  <c r="X7" i="30"/>
  <c r="P18" i="30"/>
  <c r="H21" i="30"/>
  <c r="X23" i="30"/>
  <c r="P26" i="30"/>
  <c r="H29" i="30"/>
  <c r="X31" i="30"/>
  <c r="P34" i="30"/>
  <c r="H37" i="30"/>
  <c r="H39" i="30"/>
  <c r="V39" i="30"/>
  <c r="H40" i="30"/>
  <c r="Q40" i="30"/>
  <c r="B41" i="30"/>
  <c r="K41" i="30"/>
  <c r="U41" i="30"/>
  <c r="E2" i="30"/>
  <c r="M2" i="30"/>
  <c r="V2" i="30"/>
  <c r="P10" i="30"/>
  <c r="X18" i="30"/>
  <c r="P21" i="30"/>
  <c r="H24" i="30"/>
  <c r="X26" i="30"/>
  <c r="P29" i="30"/>
  <c r="H32" i="30"/>
  <c r="X34" i="30"/>
  <c r="P37" i="30"/>
  <c r="M39" i="30"/>
  <c r="W39" i="30"/>
  <c r="I40" i="30"/>
  <c r="R40" i="30"/>
  <c r="C41" i="30"/>
  <c r="M41" i="30"/>
  <c r="V41" i="30"/>
  <c r="F2" i="30"/>
  <c r="N2" i="30"/>
  <c r="W2" i="30"/>
  <c r="H13" i="30"/>
  <c r="H19" i="30"/>
  <c r="X21" i="30"/>
  <c r="P24" i="30"/>
  <c r="H27" i="30"/>
  <c r="X29" i="30"/>
  <c r="P32" i="30"/>
  <c r="H35" i="30"/>
  <c r="X37" i="30"/>
  <c r="N39" i="30"/>
  <c r="X39" i="30"/>
  <c r="J40" i="30"/>
  <c r="S40" i="30"/>
  <c r="E41" i="30"/>
  <c r="N41" i="30"/>
  <c r="W41" i="30"/>
  <c r="G2" i="30"/>
  <c r="O2" i="30"/>
  <c r="X2" i="30"/>
  <c r="M15" i="30"/>
  <c r="P19" i="30"/>
  <c r="H22" i="30"/>
  <c r="X24" i="30"/>
  <c r="P27" i="30"/>
  <c r="H30" i="30"/>
  <c r="X32" i="30"/>
  <c r="P35" i="30"/>
  <c r="H38" i="30"/>
  <c r="O39" i="30"/>
  <c r="Y39" i="30"/>
  <c r="K40" i="30"/>
  <c r="U40" i="30"/>
  <c r="F41" i="30"/>
  <c r="O41" i="30"/>
  <c r="X41" i="30"/>
  <c r="H2" i="30"/>
  <c r="P2" i="30"/>
  <c r="Y2" i="30"/>
  <c r="H16" i="30"/>
  <c r="X19" i="30"/>
  <c r="P22" i="30"/>
  <c r="H25" i="30"/>
  <c r="X27" i="30"/>
  <c r="P30" i="30"/>
  <c r="H33" i="30"/>
  <c r="X35" i="30"/>
  <c r="P38" i="30"/>
  <c r="P39" i="30"/>
  <c r="B40" i="30"/>
  <c r="M40" i="30"/>
  <c r="V40" i="30"/>
  <c r="G41" i="30"/>
  <c r="P41" i="30"/>
  <c r="Y41" i="30"/>
  <c r="I2" i="30"/>
  <c r="Q2" i="30"/>
  <c r="B2" i="30"/>
  <c r="X16" i="30"/>
  <c r="H20" i="30"/>
  <c r="X22" i="30"/>
  <c r="P25" i="30"/>
  <c r="H28" i="30"/>
  <c r="X30" i="30"/>
  <c r="P33" i="30"/>
  <c r="H36" i="30"/>
  <c r="V38" i="30"/>
  <c r="Q39" i="30"/>
  <c r="E40" i="30"/>
  <c r="N40" i="30"/>
  <c r="W40" i="30"/>
  <c r="H41" i="30"/>
  <c r="Q41" i="30"/>
  <c r="S2" i="30"/>
  <c r="J2" i="30"/>
  <c r="R2" i="30"/>
  <c r="P17" i="30"/>
  <c r="P20" i="30"/>
  <c r="H23" i="30"/>
  <c r="X25" i="30"/>
  <c r="P28" i="30"/>
  <c r="H31" i="30"/>
  <c r="X33" i="30"/>
  <c r="P36" i="30"/>
  <c r="X38" i="30"/>
  <c r="R39" i="30"/>
  <c r="F40" i="30"/>
  <c r="O40" i="30"/>
  <c r="X40" i="30"/>
  <c r="I41" i="30"/>
  <c r="R41" i="30"/>
  <c r="C2" i="30"/>
  <c r="K2" i="30"/>
  <c r="T2" i="30"/>
  <c r="F44" i="28"/>
  <c r="HN44" i="28"/>
  <c r="AP44" i="28"/>
  <c r="AD44" i="28"/>
  <c r="BZ44" i="28"/>
  <c r="BB44" i="28"/>
  <c r="CX44" i="28"/>
  <c r="ET44" i="28"/>
  <c r="GP44" i="28"/>
  <c r="IL44" i="28"/>
  <c r="GD44" i="28"/>
  <c r="HZ44" i="28"/>
  <c r="DV44" i="28"/>
  <c r="FR44" i="28"/>
  <c r="BN44" i="28"/>
  <c r="DJ44" i="28"/>
  <c r="FF44" i="28"/>
  <c r="HB44" i="28"/>
  <c r="IX44" i="28"/>
  <c r="D42" i="30" l="1"/>
  <c r="D43" i="30" s="1"/>
  <c r="C42" i="30"/>
  <c r="C43" i="30" s="1"/>
  <c r="I42" i="30"/>
  <c r="I43" i="30" s="1"/>
  <c r="G42" i="30"/>
  <c r="G43" i="30" s="1"/>
  <c r="K42" i="30"/>
  <c r="K43" i="30" s="1"/>
  <c r="L42" i="30"/>
  <c r="L43" i="30" s="1"/>
  <c r="D43" i="38"/>
  <c r="J42" i="30"/>
  <c r="J43" i="30" s="1"/>
  <c r="S42" i="30"/>
  <c r="S43" i="30" s="1"/>
  <c r="U42" i="30"/>
  <c r="U43" i="30" s="1"/>
  <c r="Y43" i="38"/>
  <c r="N43" i="38"/>
  <c r="E43" i="38"/>
  <c r="Q43" i="38"/>
  <c r="F43" i="38"/>
  <c r="T43" i="38"/>
  <c r="I43" i="38"/>
  <c r="W43" i="38"/>
  <c r="Y42" i="30"/>
  <c r="Y43" i="30" s="1"/>
  <c r="W42" i="30"/>
  <c r="W43" i="30" s="1"/>
  <c r="R42" i="30"/>
  <c r="R43" i="30" s="1"/>
  <c r="P42" i="30"/>
  <c r="P43" i="30" s="1"/>
  <c r="N42" i="30"/>
  <c r="N43" i="30" s="1"/>
  <c r="O43" i="38"/>
  <c r="B43" i="38"/>
  <c r="H42" i="30"/>
  <c r="H43" i="30" s="1"/>
  <c r="F42" i="30"/>
  <c r="F43" i="30" s="1"/>
  <c r="G43" i="38"/>
  <c r="S43" i="38"/>
  <c r="V42" i="30"/>
  <c r="V43" i="30" s="1"/>
  <c r="R43" i="38"/>
  <c r="X43" i="38"/>
  <c r="K43" i="38"/>
  <c r="B42" i="30"/>
  <c r="B43" i="30" s="1"/>
  <c r="X42" i="30"/>
  <c r="X43" i="30" s="1"/>
  <c r="M42" i="30"/>
  <c r="M43" i="30" s="1"/>
  <c r="J43" i="38"/>
  <c r="P43" i="38"/>
  <c r="U43" i="38"/>
  <c r="C43" i="38"/>
  <c r="T42" i="30"/>
  <c r="T43" i="30" s="1"/>
  <c r="Q42" i="30"/>
  <c r="Q43" i="30" s="1"/>
  <c r="O42" i="30"/>
  <c r="O43" i="30" s="1"/>
  <c r="E42" i="30"/>
  <c r="E43" i="30" s="1"/>
  <c r="L43" i="38"/>
  <c r="H43" i="38"/>
  <c r="V43" i="38"/>
  <c r="M43" i="38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832C99B-091D-417D-8A35-0BB9A154B7CC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<sst xmlns="http://schemas.openxmlformats.org/spreadsheetml/2006/main" count="1674" uniqueCount="103">
  <si>
    <t>NOM</t>
  </si>
  <si>
    <t>CEPAGE</t>
  </si>
  <si>
    <t xml:space="preserve">ANNEE </t>
  </si>
  <si>
    <t>PARCELLES</t>
  </si>
  <si>
    <t>AVEROUSSE</t>
  </si>
  <si>
    <t>BOUDET</t>
  </si>
  <si>
    <t>BOUTEILLOU</t>
  </si>
  <si>
    <t>CHAMP BOSSU</t>
  </si>
  <si>
    <t>CHAMP DU BŒUF</t>
  </si>
  <si>
    <t>CHAMP DU BŒUF CAR</t>
  </si>
  <si>
    <t>CHAMP DU VEAU</t>
  </si>
  <si>
    <t>CHAMP TERRASSEMENT</t>
  </si>
  <si>
    <t>CHAMP BLANC</t>
  </si>
  <si>
    <t>CHAP TERRASSEMENT</t>
  </si>
  <si>
    <t>CHAPITRE HAUT</t>
  </si>
  <si>
    <t>CONDAMINE GRANDE</t>
  </si>
  <si>
    <t>CONDAMINE POINTE</t>
  </si>
  <si>
    <t>GASCON</t>
  </si>
  <si>
    <t>GRANDE PIECE</t>
  </si>
  <si>
    <t>GRANDE PLANCE</t>
  </si>
  <si>
    <t>GUIBERT</t>
  </si>
  <si>
    <t>LA CAVE</t>
  </si>
  <si>
    <t>LA CROIX</t>
  </si>
  <si>
    <t>LA GRANDE PENTE</t>
  </si>
  <si>
    <t>LATAPIE</t>
  </si>
  <si>
    <t>LE CARRE</t>
  </si>
  <si>
    <t>LE CHAT</t>
  </si>
  <si>
    <t>NOUVELLE</t>
  </si>
  <si>
    <t>NOUVELLE ARAMON</t>
  </si>
  <si>
    <t>NOUVELLE CAB</t>
  </si>
  <si>
    <t>PLATEAU</t>
  </si>
  <si>
    <t>PORTALE</t>
  </si>
  <si>
    <t>PUEL</t>
  </si>
  <si>
    <t>ROQUES SINGLA VIGOUR</t>
  </si>
  <si>
    <t>ROSSIGNOL</t>
  </si>
  <si>
    <t>ROUTE DE CAPESTANG</t>
  </si>
  <si>
    <t xml:space="preserve">SAINTE MARIE </t>
  </si>
  <si>
    <t>SAINTE MARIE MOULOU</t>
  </si>
  <si>
    <t>SINGLA</t>
  </si>
  <si>
    <t>SINGLA HAUT</t>
  </si>
  <si>
    <t>SOUS AMANDIER</t>
  </si>
  <si>
    <t>SAINT AUGUSTIN</t>
  </si>
  <si>
    <t>SAINT PAUL</t>
  </si>
  <si>
    <t>SAINTE MARIE</t>
  </si>
  <si>
    <t>TERRET LONG HAUT</t>
  </si>
  <si>
    <t>VIGOUROUX</t>
  </si>
  <si>
    <t>ANNEE</t>
  </si>
  <si>
    <t>MERLOT</t>
  </si>
  <si>
    <t>CABERNET</t>
  </si>
  <si>
    <t>SYRAH</t>
  </si>
  <si>
    <t>GRENACHE</t>
  </si>
  <si>
    <t>SAUVIGNON</t>
  </si>
  <si>
    <t>CHARDONNAY</t>
  </si>
  <si>
    <t>CALADOC</t>
  </si>
  <si>
    <t>CABERNET SAUVIGNON</t>
  </si>
  <si>
    <t>GRENACHE NOIR</t>
  </si>
  <si>
    <t>GRENACHE BLANC</t>
  </si>
  <si>
    <t>CINSAULT</t>
  </si>
  <si>
    <t>CARIGNAN</t>
  </si>
  <si>
    <t>TOTAL ou MOYENNE</t>
  </si>
  <si>
    <t>TERRET LONG FUMIER</t>
  </si>
  <si>
    <t>Merlot</t>
  </si>
  <si>
    <t>Arraché</t>
  </si>
  <si>
    <t>GRANDE PLAINE</t>
  </si>
  <si>
    <t>Plantier</t>
  </si>
  <si>
    <t>2.50/1.00</t>
  </si>
  <si>
    <t>Guyot</t>
  </si>
  <si>
    <t>2.20/1.00</t>
  </si>
  <si>
    <t>2.00/1.00</t>
  </si>
  <si>
    <t>95/97/98/99</t>
  </si>
  <si>
    <t>Guyot </t>
  </si>
  <si>
    <t>ARAMON</t>
  </si>
  <si>
    <t>Buisson</t>
  </si>
  <si>
    <t>97/2000</t>
  </si>
  <si>
    <t>TOTAL MOYENNE</t>
  </si>
  <si>
    <t>2.00/0.90</t>
  </si>
  <si>
    <t>TOTAL MOYENNE sup à 0</t>
  </si>
  <si>
    <t>Étiquettes de lignes</t>
  </si>
  <si>
    <t>Total général</t>
  </si>
  <si>
    <t>Somme de 2006 - RENDEMENT</t>
  </si>
  <si>
    <t>Somme de 2007 - RENDEMENT</t>
  </si>
  <si>
    <t>Somme de 2008 - RENDEMENT</t>
  </si>
  <si>
    <t>Somme de 2009 - RENDEMENT</t>
  </si>
  <si>
    <t>Somme de 2010 - RENDEMENT</t>
  </si>
  <si>
    <t>Somme de 2011 - RENDEMENT</t>
  </si>
  <si>
    <t>Somme de 2012 - RENDEMENT</t>
  </si>
  <si>
    <t>Somme de 2013 - RENDEMENT</t>
  </si>
  <si>
    <t>Somme de 2014 - RENDEMENT</t>
  </si>
  <si>
    <t>Somme de 2015 - RENDEMENT</t>
  </si>
  <si>
    <t>Somme de 2016 - RENDEMENT</t>
  </si>
  <si>
    <t>Somme de 2017 - RENDEMENT</t>
  </si>
  <si>
    <t>Somme de 2018 - RENDEMENT</t>
  </si>
  <si>
    <t>Somme de 2019 - RENDEMENT</t>
  </si>
  <si>
    <t>Somme de 2020 - RENDEMENT</t>
  </si>
  <si>
    <t>Somme de 2021 - RENDEMENT</t>
  </si>
  <si>
    <t>Somme de 2022 - RENDEMENT</t>
  </si>
  <si>
    <t>Somme de 2023 - RENDEMENT</t>
  </si>
  <si>
    <t>Moyenne de 2000 - RENDEMENT</t>
  </si>
  <si>
    <t>Moyenne de 2001 - RENDEMENT</t>
  </si>
  <si>
    <t>Moyenne de 2002 - RENDEMENT</t>
  </si>
  <si>
    <t>Moyenne de 2003 - RENDEMENT</t>
  </si>
  <si>
    <t>Moyenne de 2004 - RENDEMENT</t>
  </si>
  <si>
    <t>Moyenne de 2005 - RENDEMENT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</si>
</sst>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1E1E1E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1" xfId="0" applyBorder="1" applyAlignment="1">
      <alignment horizontal="left" vertical="center" inden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 indent="1"/>
    </xf>
    <xf numFmtId="0" fontId="0" fillId="0" borderId="5" xfId="0" applyBorder="1" applyAlignment="1">
      <alignment horizontal="center" vertical="center"/>
    </xf>
    <xf numFmtId="0" fontId="1" fillId="0" borderId="0" xfId="0" applyFont="1"/>
    <xf numFmtId="0" fontId="1" fillId="2" borderId="1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/>
    <xf numFmtId="0" fontId="0" fillId="0" borderId="10" xfId="0" applyBorder="1"/>
    <xf numFmtId="0" fontId="0" fillId="0" borderId="17" xfId="0" applyBorder="1"/>
    <xf numFmtId="0" fontId="0" fillId="4" borderId="9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4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4" xfId="0" applyFill="1" applyBorder="1"/>
    <xf numFmtId="0" fontId="0" fillId="3" borderId="13" xfId="0" applyFill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0" borderId="22" xfId="0" applyBorder="1"/>
    <xf numFmtId="0" fontId="1" fillId="4" borderId="18" xfId="0" applyFont="1" applyFill="1" applyBorder="1" applyAlignment="1">
      <alignment horizontal="center" vertical="center"/>
    </xf>
    <xf numFmtId="2" fontId="0" fillId="0" borderId="0" xfId="0" applyNumberFormat="1"/>
    <xf numFmtId="0" fontId="2" fillId="0" borderId="1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0" fillId="0" borderId="11" xfId="0" applyBorder="1"/>
    <xf numFmtId="0" fontId="0" fillId="0" borderId="0" xfId="0" applyBorder="1"/>
    <xf numFmtId="0" fontId="0" fillId="0" borderId="12" xfId="0" applyBorder="1"/>
    <xf numFmtId="2" fontId="0" fillId="4" borderId="14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7" xfId="0" applyBorder="1" applyAlignment="1">
      <alignment horizontal="left" vertical="center" inden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left"/>
    </xf>
    <xf numFmtId="0" fontId="0" fillId="0" borderId="1" xfId="0" applyFill="1" applyBorder="1" applyAlignment="1">
      <alignment horizontal="left" vertical="center" indent="1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2" fontId="0" fillId="0" borderId="8" xfId="0" applyNumberFormat="1" applyFill="1" applyBorder="1" applyAlignment="1">
      <alignment horizontal="center" vertical="center"/>
    </xf>
    <xf numFmtId="2" fontId="0" fillId="0" borderId="8" xfId="0" applyNumberFormat="1" applyFill="1" applyBorder="1" applyAlignment="1">
      <alignment horizontal="left"/>
    </xf>
    <xf numFmtId="0" fontId="0" fillId="0" borderId="8" xfId="0" applyFill="1" applyBorder="1" applyAlignment="1">
      <alignment horizontal="left" vertical="center" indent="1"/>
    </xf>
    <xf numFmtId="0" fontId="0" fillId="0" borderId="5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6" xfId="0" applyBorder="1" applyAlignment="1">
      <alignment horizontal="left" vertical="center" indent="1"/>
    </xf>
    <xf numFmtId="0" fontId="0" fillId="0" borderId="27" xfId="0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2" fontId="0" fillId="0" borderId="7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2" fontId="0" fillId="4" borderId="17" xfId="0" applyNumberFormat="1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3" xfId="0" applyFill="1" applyBorder="1"/>
    <xf numFmtId="0" fontId="0" fillId="0" borderId="30" xfId="0" applyBorder="1" applyAlignment="1">
      <alignment horizontal="left" vertical="center" indent="1"/>
    </xf>
    <xf numFmtId="0" fontId="0" fillId="0" borderId="3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2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8" xfId="0" applyFill="1" applyBorder="1" applyAlignment="1">
      <alignment horizontal="left"/>
    </xf>
    <xf numFmtId="0" fontId="0" fillId="0" borderId="8" xfId="0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left" vertical="center" indent="1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left" vertical="center" indent="1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0" borderId="22" xfId="0" applyFont="1" applyBorder="1"/>
    <xf numFmtId="2" fontId="1" fillId="0" borderId="0" xfId="0" applyNumberFormat="1" applyFont="1"/>
    <xf numFmtId="0" fontId="4" fillId="0" borderId="22" xfId="0" applyFont="1" applyBorder="1"/>
    <xf numFmtId="2" fontId="5" fillId="0" borderId="0" xfId="0" applyNumberFormat="1" applyFont="1"/>
    <xf numFmtId="0" fontId="4" fillId="0" borderId="0" xfId="0" applyFont="1"/>
    <xf numFmtId="0" fontId="0" fillId="4" borderId="40" xfId="0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left" vertical="center" indent="1"/>
    </xf>
    <xf numFmtId="2" fontId="0" fillId="0" borderId="1" xfId="0" applyNumberFormat="1" applyBorder="1" applyAlignment="1">
      <alignment horizontal="left" vertical="center" inden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6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1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8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'Stat. Rentabilité'!$B$1</c:f>
              <c:strCache>
                <c:ptCount val="1"/>
                <c:pt idx="0">
                  <c:v>2000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'Stat. Rentabilité'!$A$1:$A$41</c15:sqref>
                  </c15:fullRef>
                </c:ext>
              </c:extLst>
              <c:f>'Stat. Rentabilité'!$A$2:$A$41</c:f>
              <c:strCache>
                <c:ptCount val="40"/>
                <c:pt idx="0">
                  <c:v>AVEROUSSE</c:v>
                </c:pt>
                <c:pt idx="1">
                  <c:v>BOUDET</c:v>
                </c:pt>
                <c:pt idx="2">
                  <c:v>BOUTEILLOU</c:v>
                </c:pt>
                <c:pt idx="3">
                  <c:v>CHAMP BLANC</c:v>
                </c:pt>
                <c:pt idx="4">
                  <c:v>CHAMP BOSSU</c:v>
                </c:pt>
                <c:pt idx="5">
                  <c:v>CHAMP DU BŒUF</c:v>
                </c:pt>
                <c:pt idx="6">
                  <c:v>CHAMP DU VEAU</c:v>
                </c:pt>
                <c:pt idx="7">
                  <c:v>CHAP TERRASSEMENT</c:v>
                </c:pt>
                <c:pt idx="8">
                  <c:v>CHAPITRE HAUT</c:v>
                </c:pt>
                <c:pt idx="9">
                  <c:v>CONDAMINE GRANDE</c:v>
                </c:pt>
                <c:pt idx="10">
                  <c:v>CONDAMINE POINTE</c:v>
                </c:pt>
                <c:pt idx="11">
                  <c:v>GASCON</c:v>
                </c:pt>
                <c:pt idx="12">
                  <c:v>GRANDE PIECE</c:v>
                </c:pt>
                <c:pt idx="13">
                  <c:v>GRANDE PLAINE</c:v>
                </c:pt>
                <c:pt idx="14">
                  <c:v>GUIBERT</c:v>
                </c:pt>
                <c:pt idx="15">
                  <c:v>LA CAVE</c:v>
                </c:pt>
                <c:pt idx="16">
                  <c:v>LA CROIX</c:v>
                </c:pt>
                <c:pt idx="17">
                  <c:v>LA GRANDE PENTE</c:v>
                </c:pt>
                <c:pt idx="18">
                  <c:v>LATAPIE</c:v>
                </c:pt>
                <c:pt idx="19">
                  <c:v>LE CARRE</c:v>
                </c:pt>
                <c:pt idx="20">
                  <c:v>LE CHAT</c:v>
                </c:pt>
                <c:pt idx="21">
                  <c:v>NOUVELLE</c:v>
                </c:pt>
                <c:pt idx="22">
                  <c:v>NOUVELLE ARAMON</c:v>
                </c:pt>
                <c:pt idx="23">
                  <c:v>NOUVELLE CAB</c:v>
                </c:pt>
                <c:pt idx="24">
                  <c:v>PLATEAU</c:v>
                </c:pt>
                <c:pt idx="25">
                  <c:v>PORTALE</c:v>
                </c:pt>
                <c:pt idx="26">
                  <c:v>PUEL</c:v>
                </c:pt>
                <c:pt idx="27">
                  <c:v>ROQUES SINGLA VIGOUR</c:v>
                </c:pt>
                <c:pt idx="28">
                  <c:v>ROSSIGNOL</c:v>
                </c:pt>
                <c:pt idx="29">
                  <c:v>ROUTE DE CAPESTANG</c:v>
                </c:pt>
                <c:pt idx="30">
                  <c:v>SAINT AUGUSTIN</c:v>
                </c:pt>
                <c:pt idx="31">
                  <c:v>SAINT PAUL</c:v>
                </c:pt>
                <c:pt idx="32">
                  <c:v>SAINTE MARIE</c:v>
                </c:pt>
                <c:pt idx="33">
                  <c:v>SAINTE MARIE MOULOU</c:v>
                </c:pt>
                <c:pt idx="34">
                  <c:v>SINGLA</c:v>
                </c:pt>
                <c:pt idx="35">
                  <c:v>SINGLA HAUT</c:v>
                </c:pt>
                <c:pt idx="36">
                  <c:v>SOUS AMANDIER</c:v>
                </c:pt>
                <c:pt idx="37">
                  <c:v>TERRET LONG FUMIER</c:v>
                </c:pt>
                <c:pt idx="38">
                  <c:v>TERRET LONG HAUT</c:v>
                </c:pt>
                <c:pt idx="39">
                  <c:v>VIGOUROUX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'Stat. Rentabilité'!$B$1:$B$42</c15:sqref>
                  </c15:fullRef>
                </c:ext>
              </c:extLst>
              <c:f>'Stat. Rentabilité'!$B$2:$B$42</c:f>
              <c:numCache>
                <c:formatCode>0.00</c:formatCode>
                <c:ptCount val="41"/>
                <c:pt idx="0">
                  <c:v>0</c:v>
                </c:pt>
                <c:pt idx="1">
                  <c:v>108.57763300760043</c:v>
                </c:pt>
                <c:pt idx="2">
                  <c:v>146.62756598240469</c:v>
                </c:pt>
                <c:pt idx="3">
                  <c:v>99.139953088350282</c:v>
                </c:pt>
                <c:pt idx="4">
                  <c:v>120.37745473093599</c:v>
                </c:pt>
                <c:pt idx="5">
                  <c:v>142.72020449462138</c:v>
                </c:pt>
                <c:pt idx="6">
                  <c:v>164.59464191910348</c:v>
                </c:pt>
                <c:pt idx="7">
                  <c:v>89.090909090909093</c:v>
                </c:pt>
                <c:pt idx="8">
                  <c:v>67.873303167420815</c:v>
                </c:pt>
                <c:pt idx="9">
                  <c:v>118.33255404093083</c:v>
                </c:pt>
                <c:pt idx="10">
                  <c:v>137.17566992769034</c:v>
                </c:pt>
                <c:pt idx="11">
                  <c:v>0</c:v>
                </c:pt>
                <c:pt idx="12">
                  <c:v>64.669010854609382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110.12183692596064</c:v>
                </c:pt>
                <c:pt idx="20">
                  <c:v>93.418259023354565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91</c:v>
                </c:pt>
                <c:pt idx="26">
                  <c:v>0</c:v>
                </c:pt>
                <c:pt idx="27">
                  <c:v>151.69660678642714</c:v>
                </c:pt>
                <c:pt idx="28">
                  <c:v>207.05882352941177</c:v>
                </c:pt>
                <c:pt idx="29">
                  <c:v>70.405727923627694</c:v>
                </c:pt>
                <c:pt idx="30">
                  <c:v>0</c:v>
                </c:pt>
                <c:pt idx="31">
                  <c:v>123.88888888888889</c:v>
                </c:pt>
                <c:pt idx="32">
                  <c:v>118.86174767061193</c:v>
                </c:pt>
                <c:pt idx="33">
                  <c:v>127.33333333333333</c:v>
                </c:pt>
                <c:pt idx="34">
                  <c:v>110.586011342155</c:v>
                </c:pt>
                <c:pt idx="35">
                  <c:v>155.52099533437013</c:v>
                </c:pt>
                <c:pt idx="36">
                  <c:v>78.820375335120644</c:v>
                </c:pt>
                <c:pt idx="37">
                  <c:v>104.44444444444444</c:v>
                </c:pt>
                <c:pt idx="38">
                  <c:v>0</c:v>
                </c:pt>
                <c:pt idx="39">
                  <c:v>104.44444444444444</c:v>
                </c:pt>
                <c:pt idx="40">
                  <c:v>72.669509882168171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6D-47C4-BA3D-804911BAA162}"/>
            </c:ext>
          </c:extLst>
        </c:ser>
        <c:ser>
          <c:idx val="1"/>
          <c:order val="1"/>
          <c:tx>
            <c:strRef>
              <c:f>'Stat. Rentabilité'!$C$1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'Stat. Rentabilité'!$A$1:$A$41</c15:sqref>
                  </c15:fullRef>
                </c:ext>
              </c:extLst>
              <c:f>'Stat. Rentabilité'!$A$2:$A$41</c:f>
              <c:strCache>
                <c:ptCount val="40"/>
                <c:pt idx="0">
                  <c:v>AVEROUSSE</c:v>
                </c:pt>
                <c:pt idx="1">
                  <c:v>BOUDET</c:v>
                </c:pt>
                <c:pt idx="2">
                  <c:v>BOUTEILLOU</c:v>
                </c:pt>
                <c:pt idx="3">
                  <c:v>CHAMP BLANC</c:v>
                </c:pt>
                <c:pt idx="4">
                  <c:v>CHAMP BOSSU</c:v>
                </c:pt>
                <c:pt idx="5">
                  <c:v>CHAMP DU BŒUF</c:v>
                </c:pt>
                <c:pt idx="6">
                  <c:v>CHAMP DU VEAU</c:v>
                </c:pt>
                <c:pt idx="7">
                  <c:v>CHAP TERRASSEMENT</c:v>
                </c:pt>
                <c:pt idx="8">
                  <c:v>CHAPITRE HAUT</c:v>
                </c:pt>
                <c:pt idx="9">
                  <c:v>CONDAMINE GRANDE</c:v>
                </c:pt>
                <c:pt idx="10">
                  <c:v>CONDAMINE POINTE</c:v>
                </c:pt>
                <c:pt idx="11">
                  <c:v>GASCON</c:v>
                </c:pt>
                <c:pt idx="12">
                  <c:v>GRANDE PIECE</c:v>
                </c:pt>
                <c:pt idx="13">
                  <c:v>GRANDE PLAINE</c:v>
                </c:pt>
                <c:pt idx="14">
                  <c:v>GUIBERT</c:v>
                </c:pt>
                <c:pt idx="15">
                  <c:v>LA CAVE</c:v>
                </c:pt>
                <c:pt idx="16">
                  <c:v>LA CROIX</c:v>
                </c:pt>
                <c:pt idx="17">
                  <c:v>LA GRANDE PENTE</c:v>
                </c:pt>
                <c:pt idx="18">
                  <c:v>LATAPIE</c:v>
                </c:pt>
                <c:pt idx="19">
                  <c:v>LE CARRE</c:v>
                </c:pt>
                <c:pt idx="20">
                  <c:v>LE CHAT</c:v>
                </c:pt>
                <c:pt idx="21">
                  <c:v>NOUVELLE</c:v>
                </c:pt>
                <c:pt idx="22">
                  <c:v>NOUVELLE ARAMON</c:v>
                </c:pt>
                <c:pt idx="23">
                  <c:v>NOUVELLE CAB</c:v>
                </c:pt>
                <c:pt idx="24">
                  <c:v>PLATEAU</c:v>
                </c:pt>
                <c:pt idx="25">
                  <c:v>PORTALE</c:v>
                </c:pt>
                <c:pt idx="26">
                  <c:v>PUEL</c:v>
                </c:pt>
                <c:pt idx="27">
                  <c:v>ROQUES SINGLA VIGOUR</c:v>
                </c:pt>
                <c:pt idx="28">
                  <c:v>ROSSIGNOL</c:v>
                </c:pt>
                <c:pt idx="29">
                  <c:v>ROUTE DE CAPESTANG</c:v>
                </c:pt>
                <c:pt idx="30">
                  <c:v>SAINT AUGUSTIN</c:v>
                </c:pt>
                <c:pt idx="31">
                  <c:v>SAINT PAUL</c:v>
                </c:pt>
                <c:pt idx="32">
                  <c:v>SAINTE MARIE</c:v>
                </c:pt>
                <c:pt idx="33">
                  <c:v>SAINTE MARIE MOULOU</c:v>
                </c:pt>
                <c:pt idx="34">
                  <c:v>SINGLA</c:v>
                </c:pt>
                <c:pt idx="35">
                  <c:v>SINGLA HAUT</c:v>
                </c:pt>
                <c:pt idx="36">
                  <c:v>SOUS AMANDIER</c:v>
                </c:pt>
                <c:pt idx="37">
                  <c:v>TERRET LONG FUMIER</c:v>
                </c:pt>
                <c:pt idx="38">
                  <c:v>TERRET LONG HAUT</c:v>
                </c:pt>
                <c:pt idx="39">
                  <c:v>VIGOUROUX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'Stat. Rentabilité'!$C$1:$C$42</c15:sqref>
                  </c15:fullRef>
                </c:ext>
              </c:extLst>
              <c:f>'Stat. Rentabilité'!$C$2:$C$42</c:f>
              <c:numCache>
                <c:formatCode>0.00</c:formatCode>
                <c:ptCount val="41"/>
                <c:pt idx="0">
                  <c:v>0</c:v>
                </c:pt>
                <c:pt idx="1">
                  <c:v>102.0629750271444</c:v>
                </c:pt>
                <c:pt idx="2">
                  <c:v>93.841642228738991</c:v>
                </c:pt>
                <c:pt idx="3">
                  <c:v>91.634089132134491</c:v>
                </c:pt>
                <c:pt idx="4">
                  <c:v>71.410354501402708</c:v>
                </c:pt>
                <c:pt idx="5">
                  <c:v>113.53711790393014</c:v>
                </c:pt>
                <c:pt idx="6">
                  <c:v>133.07651899842409</c:v>
                </c:pt>
                <c:pt idx="7">
                  <c:v>81.515151515151516</c:v>
                </c:pt>
                <c:pt idx="8">
                  <c:v>53.167420814479641</c:v>
                </c:pt>
                <c:pt idx="9">
                  <c:v>105.38431104557063</c:v>
                </c:pt>
                <c:pt idx="10">
                  <c:v>124.41514249255636</c:v>
                </c:pt>
                <c:pt idx="11">
                  <c:v>9.4907980523231821</c:v>
                </c:pt>
                <c:pt idx="12">
                  <c:v>65.28053814401467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152.63087428035882</c:v>
                </c:pt>
                <c:pt idx="20">
                  <c:v>80.679405520169851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76</c:v>
                </c:pt>
                <c:pt idx="26">
                  <c:v>0</c:v>
                </c:pt>
                <c:pt idx="27">
                  <c:v>139.72055888223554</c:v>
                </c:pt>
                <c:pt idx="28">
                  <c:v>185.88235294117646</c:v>
                </c:pt>
                <c:pt idx="29">
                  <c:v>96.658711217183779</c:v>
                </c:pt>
                <c:pt idx="30">
                  <c:v>0</c:v>
                </c:pt>
                <c:pt idx="31">
                  <c:v>123.33333333333333</c:v>
                </c:pt>
                <c:pt idx="32">
                  <c:v>76.555023923444978</c:v>
                </c:pt>
                <c:pt idx="33">
                  <c:v>68.333333333333329</c:v>
                </c:pt>
                <c:pt idx="34">
                  <c:v>99.243856332703203</c:v>
                </c:pt>
                <c:pt idx="35">
                  <c:v>163.29704510108866</c:v>
                </c:pt>
                <c:pt idx="36">
                  <c:v>69.629629629629619</c:v>
                </c:pt>
                <c:pt idx="37">
                  <c:v>104.44444444444444</c:v>
                </c:pt>
                <c:pt idx="38">
                  <c:v>0</c:v>
                </c:pt>
                <c:pt idx="39">
                  <c:v>84.343189529810942</c:v>
                </c:pt>
                <c:pt idx="40">
                  <c:v>64.139195458119588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6D-47C4-BA3D-804911BAA162}"/>
            </c:ext>
          </c:extLst>
        </c:ser>
        <c:ser>
          <c:idx val="2"/>
          <c:order val="2"/>
          <c:tx>
            <c:v>2002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Lit>
              <c:ptCount val="41"/>
              <c:pt idx="0">
                <c:v>AVEROUSSE</c:v>
              </c:pt>
              <c:pt idx="1">
                <c:v>BOUDET</c:v>
              </c:pt>
              <c:pt idx="2">
                <c:v>BOUTEILLOU</c:v>
              </c:pt>
              <c:pt idx="3">
                <c:v>CHAMP BLANC</c:v>
              </c:pt>
              <c:pt idx="4">
                <c:v>CHAMP BOSSU</c:v>
              </c:pt>
              <c:pt idx="5">
                <c:v>CHAMP DU BŒUF</c:v>
              </c:pt>
              <c:pt idx="6">
                <c:v>CHAMP DU VEAU</c:v>
              </c:pt>
              <c:pt idx="7">
                <c:v>CHAP TERRASSEMENT</c:v>
              </c:pt>
              <c:pt idx="8">
                <c:v>CHAPITRE HAUT</c:v>
              </c:pt>
              <c:pt idx="9">
                <c:v>CONDAMINE GRANDE</c:v>
              </c:pt>
              <c:pt idx="10">
                <c:v>CONDAMINE POINTE</c:v>
              </c:pt>
              <c:pt idx="11">
                <c:v>GASCON</c:v>
              </c:pt>
              <c:pt idx="12">
                <c:v>GRANDE PIECE</c:v>
              </c:pt>
              <c:pt idx="13">
                <c:v>GRANDE PLAINE</c:v>
              </c:pt>
              <c:pt idx="14">
                <c:v>GUIBERT</c:v>
              </c:pt>
              <c:pt idx="15">
                <c:v>LA CAVE</c:v>
              </c:pt>
              <c:pt idx="16">
                <c:v>LA CROIX</c:v>
              </c:pt>
              <c:pt idx="17">
                <c:v>LA GRANDE PENTE</c:v>
              </c:pt>
              <c:pt idx="18">
                <c:v>LATAPIE</c:v>
              </c:pt>
              <c:pt idx="19">
                <c:v>LE CARRE</c:v>
              </c:pt>
              <c:pt idx="20">
                <c:v>LE CHAT</c:v>
              </c:pt>
              <c:pt idx="21">
                <c:v>NOUVELLE</c:v>
              </c:pt>
              <c:pt idx="22">
                <c:v>NOUVELLE ARAMON</c:v>
              </c:pt>
              <c:pt idx="23">
                <c:v>NOUVELLE CAB</c:v>
              </c:pt>
              <c:pt idx="24">
                <c:v>PLATEAU</c:v>
              </c:pt>
              <c:pt idx="25">
                <c:v>PORTALE</c:v>
              </c:pt>
              <c:pt idx="26">
                <c:v>PUEL</c:v>
              </c:pt>
              <c:pt idx="27">
                <c:v>ROQUES SINGLA VIGOUR</c:v>
              </c:pt>
              <c:pt idx="28">
                <c:v>ROSSIGNOL</c:v>
              </c:pt>
              <c:pt idx="29">
                <c:v>ROUTE DE CAPESTANG</c:v>
              </c:pt>
              <c:pt idx="30">
                <c:v>SAINT AUGUSTIN</c:v>
              </c:pt>
              <c:pt idx="31">
                <c:v>SAINT PAUL</c:v>
              </c:pt>
              <c:pt idx="32">
                <c:v>SAINTE MARIE</c:v>
              </c:pt>
              <c:pt idx="33">
                <c:v>SAINTE MARIE MOULOU</c:v>
              </c:pt>
              <c:pt idx="34">
                <c:v>SINGLA</c:v>
              </c:pt>
              <c:pt idx="35">
                <c:v>SINGLA HAUT</c:v>
              </c:pt>
              <c:pt idx="36">
                <c:v>SOUS AMANDIER</c:v>
              </c:pt>
              <c:pt idx="37">
                <c:v>TERRET LONG FUMIER</c:v>
              </c:pt>
              <c:pt idx="38">
                <c:v>TERRET LONG HAUT</c:v>
              </c:pt>
              <c:pt idx="39">
                <c:v>VIGOUROUX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'Stat. Rentabilité'!$D$2:$D$42</c15:sqref>
                  </c15:fullRef>
                </c:ext>
              </c:extLst>
              <c:f>'Stat. Rentabilité'!$D$3:$D$42</c:f>
              <c:numCache>
                <c:formatCode>0.00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79.487825054850191</c:v>
                </c:pt>
                <c:pt idx="9">
                  <c:v>86.133560187154401</c:v>
                </c:pt>
                <c:pt idx="10">
                  <c:v>52.818354378146402</c:v>
                </c:pt>
                <c:pt idx="11">
                  <c:v>48.769301330071855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151.62672379167225</c:v>
                </c:pt>
                <c:pt idx="19">
                  <c:v>95.541401273885356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46.5</c:v>
                </c:pt>
                <c:pt idx="25">
                  <c:v>0</c:v>
                </c:pt>
                <c:pt idx="26">
                  <c:v>161.67664670658684</c:v>
                </c:pt>
                <c:pt idx="27">
                  <c:v>122.94117647058823</c:v>
                </c:pt>
                <c:pt idx="28">
                  <c:v>62.052505966587113</c:v>
                </c:pt>
                <c:pt idx="29">
                  <c:v>0</c:v>
                </c:pt>
                <c:pt idx="30">
                  <c:v>122.77777777777777</c:v>
                </c:pt>
                <c:pt idx="31">
                  <c:v>52.379753210778141</c:v>
                </c:pt>
                <c:pt idx="32">
                  <c:v>71.666666666666671</c:v>
                </c:pt>
                <c:pt idx="33">
                  <c:v>109.64083175803403</c:v>
                </c:pt>
                <c:pt idx="34">
                  <c:v>161.74183514774495</c:v>
                </c:pt>
                <c:pt idx="35">
                  <c:v>77.777777777777771</c:v>
                </c:pt>
                <c:pt idx="36">
                  <c:v>71.111111111111114</c:v>
                </c:pt>
                <c:pt idx="37">
                  <c:v>0</c:v>
                </c:pt>
                <c:pt idx="38">
                  <c:v>152.20552593310711</c:v>
                </c:pt>
                <c:pt idx="39">
                  <c:v>43.171219363563502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39E-45D0-9106-824FCDEB7FE7}"/>
            </c:ext>
          </c:extLst>
        </c:ser>
        <c:ser>
          <c:idx val="3"/>
          <c:order val="3"/>
          <c:tx>
            <c:v>2003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Lit>
              <c:ptCount val="41"/>
              <c:pt idx="0">
                <c:v>AVEROUSSE</c:v>
              </c:pt>
              <c:pt idx="1">
                <c:v>BOUDET</c:v>
              </c:pt>
              <c:pt idx="2">
                <c:v>BOUTEILLOU</c:v>
              </c:pt>
              <c:pt idx="3">
                <c:v>CHAMP BLANC</c:v>
              </c:pt>
              <c:pt idx="4">
                <c:v>CHAMP BOSSU</c:v>
              </c:pt>
              <c:pt idx="5">
                <c:v>CHAMP DU BŒUF</c:v>
              </c:pt>
              <c:pt idx="6">
                <c:v>CHAMP DU VEAU</c:v>
              </c:pt>
              <c:pt idx="7">
                <c:v>CHAP TERRASSEMENT</c:v>
              </c:pt>
              <c:pt idx="8">
                <c:v>CHAPITRE HAUT</c:v>
              </c:pt>
              <c:pt idx="9">
                <c:v>CONDAMINE GRANDE</c:v>
              </c:pt>
              <c:pt idx="10">
                <c:v>CONDAMINE POINTE</c:v>
              </c:pt>
              <c:pt idx="11">
                <c:v>GASCON</c:v>
              </c:pt>
              <c:pt idx="12">
                <c:v>GRANDE PIECE</c:v>
              </c:pt>
              <c:pt idx="13">
                <c:v>GRANDE PLAINE</c:v>
              </c:pt>
              <c:pt idx="14">
                <c:v>GUIBERT</c:v>
              </c:pt>
              <c:pt idx="15">
                <c:v>LA CAVE</c:v>
              </c:pt>
              <c:pt idx="16">
                <c:v>LA CROIX</c:v>
              </c:pt>
              <c:pt idx="17">
                <c:v>LA GRANDE PENTE</c:v>
              </c:pt>
              <c:pt idx="18">
                <c:v>LATAPIE</c:v>
              </c:pt>
              <c:pt idx="19">
                <c:v>LE CARRE</c:v>
              </c:pt>
              <c:pt idx="20">
                <c:v>LE CHAT</c:v>
              </c:pt>
              <c:pt idx="21">
                <c:v>NOUVELLE</c:v>
              </c:pt>
              <c:pt idx="22">
                <c:v>NOUVELLE ARAMON</c:v>
              </c:pt>
              <c:pt idx="23">
                <c:v>NOUVELLE CAB</c:v>
              </c:pt>
              <c:pt idx="24">
                <c:v>PLATEAU</c:v>
              </c:pt>
              <c:pt idx="25">
                <c:v>PORTALE</c:v>
              </c:pt>
              <c:pt idx="26">
                <c:v>PUEL</c:v>
              </c:pt>
              <c:pt idx="27">
                <c:v>ROQUES SINGLA VIGOUR</c:v>
              </c:pt>
              <c:pt idx="28">
                <c:v>ROSSIGNOL</c:v>
              </c:pt>
              <c:pt idx="29">
                <c:v>ROUTE DE CAPESTANG</c:v>
              </c:pt>
              <c:pt idx="30">
                <c:v>SAINT AUGUSTIN</c:v>
              </c:pt>
              <c:pt idx="31">
                <c:v>SAINT PAUL</c:v>
              </c:pt>
              <c:pt idx="32">
                <c:v>SAINTE MARIE</c:v>
              </c:pt>
              <c:pt idx="33">
                <c:v>SAINTE MARIE MOULOU</c:v>
              </c:pt>
              <c:pt idx="34">
                <c:v>SINGLA</c:v>
              </c:pt>
              <c:pt idx="35">
                <c:v>SINGLA HAUT</c:v>
              </c:pt>
              <c:pt idx="36">
                <c:v>SOUS AMANDIER</c:v>
              </c:pt>
              <c:pt idx="37">
                <c:v>TERRET LONG FUMIER</c:v>
              </c:pt>
              <c:pt idx="38">
                <c:v>TERRET LONG HAUT</c:v>
              </c:pt>
              <c:pt idx="39">
                <c:v>VIGOUROUX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'Stat. Rentabilité'!$E$2:$E$42</c15:sqref>
                  </c15:fullRef>
                </c:ext>
              </c:extLst>
              <c:f>'Stat. Rentabilité'!$E$3:$E$42</c:f>
              <c:numCache>
                <c:formatCode>0.00</c:formatCode>
                <c:ptCount val="40"/>
                <c:pt idx="0">
                  <c:v>104.23452768729641</c:v>
                </c:pt>
                <c:pt idx="1">
                  <c:v>70.381231671554247</c:v>
                </c:pt>
                <c:pt idx="2">
                  <c:v>0</c:v>
                </c:pt>
                <c:pt idx="3">
                  <c:v>73.45065034429993</c:v>
                </c:pt>
                <c:pt idx="4">
                  <c:v>97.773990840345093</c:v>
                </c:pt>
                <c:pt idx="5">
                  <c:v>105.06040973559796</c:v>
                </c:pt>
                <c:pt idx="6">
                  <c:v>65.757575757575765</c:v>
                </c:pt>
                <c:pt idx="7">
                  <c:v>0</c:v>
                </c:pt>
                <c:pt idx="8">
                  <c:v>75.891090889472366</c:v>
                </c:pt>
                <c:pt idx="9">
                  <c:v>63.802637175669929</c:v>
                </c:pt>
                <c:pt idx="10">
                  <c:v>49.517207229512259</c:v>
                </c:pt>
                <c:pt idx="11">
                  <c:v>44.3357284818835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109.11768643727406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143.7125748502994</c:v>
                </c:pt>
                <c:pt idx="27">
                  <c:v>141.76470588235296</c:v>
                </c:pt>
                <c:pt idx="28">
                  <c:v>57.279236276849645</c:v>
                </c:pt>
                <c:pt idx="29">
                  <c:v>0</c:v>
                </c:pt>
                <c:pt idx="30">
                  <c:v>80.555555555555557</c:v>
                </c:pt>
                <c:pt idx="31">
                  <c:v>73.533115084361626</c:v>
                </c:pt>
                <c:pt idx="32">
                  <c:v>72.333333333333329</c:v>
                </c:pt>
                <c:pt idx="33">
                  <c:v>113.42155009451795</c:v>
                </c:pt>
                <c:pt idx="34">
                  <c:v>132.19284603421463</c:v>
                </c:pt>
                <c:pt idx="35">
                  <c:v>63.703703703703702</c:v>
                </c:pt>
                <c:pt idx="36">
                  <c:v>0</c:v>
                </c:pt>
                <c:pt idx="37">
                  <c:v>0</c:v>
                </c:pt>
                <c:pt idx="38">
                  <c:v>141.54144449830343</c:v>
                </c:pt>
                <c:pt idx="39">
                  <c:v>46.984020039099349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539E-45D0-9106-824FCDEB7FE7}"/>
            </c:ext>
          </c:extLst>
        </c:ser>
        <c:ser>
          <c:idx val="4"/>
          <c:order val="4"/>
          <c:tx>
            <c:v>2004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Lit>
              <c:ptCount val="41"/>
              <c:pt idx="0">
                <c:v>AVEROUSSE</c:v>
              </c:pt>
              <c:pt idx="1">
                <c:v>BOUDET</c:v>
              </c:pt>
              <c:pt idx="2">
                <c:v>BOUTEILLOU</c:v>
              </c:pt>
              <c:pt idx="3">
                <c:v>CHAMP BLANC</c:v>
              </c:pt>
              <c:pt idx="4">
                <c:v>CHAMP BOSSU</c:v>
              </c:pt>
              <c:pt idx="5">
                <c:v>CHAMP DU BŒUF</c:v>
              </c:pt>
              <c:pt idx="6">
                <c:v>CHAMP DU VEAU</c:v>
              </c:pt>
              <c:pt idx="7">
                <c:v>CHAP TERRASSEMENT</c:v>
              </c:pt>
              <c:pt idx="8">
                <c:v>CHAPITRE HAUT</c:v>
              </c:pt>
              <c:pt idx="9">
                <c:v>CONDAMINE GRANDE</c:v>
              </c:pt>
              <c:pt idx="10">
                <c:v>CONDAMINE POINTE</c:v>
              </c:pt>
              <c:pt idx="11">
                <c:v>GASCON</c:v>
              </c:pt>
              <c:pt idx="12">
                <c:v>GRANDE PIECE</c:v>
              </c:pt>
              <c:pt idx="13">
                <c:v>GRANDE PLAINE</c:v>
              </c:pt>
              <c:pt idx="14">
                <c:v>GUIBERT</c:v>
              </c:pt>
              <c:pt idx="15">
                <c:v>LA CAVE</c:v>
              </c:pt>
              <c:pt idx="16">
                <c:v>LA CROIX</c:v>
              </c:pt>
              <c:pt idx="17">
                <c:v>LA GRANDE PENTE</c:v>
              </c:pt>
              <c:pt idx="18">
                <c:v>LATAPIE</c:v>
              </c:pt>
              <c:pt idx="19">
                <c:v>LE CARRE</c:v>
              </c:pt>
              <c:pt idx="20">
                <c:v>LE CHAT</c:v>
              </c:pt>
              <c:pt idx="21">
                <c:v>NOUVELLE</c:v>
              </c:pt>
              <c:pt idx="22">
                <c:v>NOUVELLE ARAMON</c:v>
              </c:pt>
              <c:pt idx="23">
                <c:v>NOUVELLE CAB</c:v>
              </c:pt>
              <c:pt idx="24">
                <c:v>PLATEAU</c:v>
              </c:pt>
              <c:pt idx="25">
                <c:v>PORTALE</c:v>
              </c:pt>
              <c:pt idx="26">
                <c:v>PUEL</c:v>
              </c:pt>
              <c:pt idx="27">
                <c:v>ROQUES SINGLA VIGOUR</c:v>
              </c:pt>
              <c:pt idx="28">
                <c:v>ROSSIGNOL</c:v>
              </c:pt>
              <c:pt idx="29">
                <c:v>ROUTE DE CAPESTANG</c:v>
              </c:pt>
              <c:pt idx="30">
                <c:v>SAINT AUGUSTIN</c:v>
              </c:pt>
              <c:pt idx="31">
                <c:v>SAINT PAUL</c:v>
              </c:pt>
              <c:pt idx="32">
                <c:v>SAINTE MARIE</c:v>
              </c:pt>
              <c:pt idx="33">
                <c:v>SAINTE MARIE MOULOU</c:v>
              </c:pt>
              <c:pt idx="34">
                <c:v>SINGLA</c:v>
              </c:pt>
              <c:pt idx="35">
                <c:v>SINGLA HAUT</c:v>
              </c:pt>
              <c:pt idx="36">
                <c:v>SOUS AMANDIER</c:v>
              </c:pt>
              <c:pt idx="37">
                <c:v>TERRET LONG FUMIER</c:v>
              </c:pt>
              <c:pt idx="38">
                <c:v>TERRET LONG HAUT</c:v>
              </c:pt>
              <c:pt idx="39">
                <c:v>VIGOUROUX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'Stat. Rentabilité'!$F$2:$F$42</c15:sqref>
                  </c15:fullRef>
                </c:ext>
              </c:extLst>
              <c:f>'Stat. Rentabilité'!$F$3:$F$42</c:f>
              <c:numCache>
                <c:formatCode>0.00</c:formatCode>
                <c:ptCount val="40"/>
                <c:pt idx="0">
                  <c:v>104.23452768729641</c:v>
                </c:pt>
                <c:pt idx="1">
                  <c:v>87.976539589442808</c:v>
                </c:pt>
                <c:pt idx="2">
                  <c:v>0</c:v>
                </c:pt>
                <c:pt idx="3">
                  <c:v>133.63937770976793</c:v>
                </c:pt>
                <c:pt idx="4">
                  <c:v>119.2885291298328</c:v>
                </c:pt>
                <c:pt idx="5">
                  <c:v>125.19698826825423</c:v>
                </c:pt>
                <c:pt idx="6">
                  <c:v>115.45454545454547</c:v>
                </c:pt>
                <c:pt idx="7">
                  <c:v>0</c:v>
                </c:pt>
                <c:pt idx="8">
                  <c:v>128.76308312052657</c:v>
                </c:pt>
                <c:pt idx="9">
                  <c:v>152.06295193534666</c:v>
                </c:pt>
                <c:pt idx="10">
                  <c:v>73.863167450689119</c:v>
                </c:pt>
                <c:pt idx="11">
                  <c:v>107.32303929062834</c:v>
                </c:pt>
                <c:pt idx="12">
                  <c:v>0</c:v>
                </c:pt>
                <c:pt idx="13">
                  <c:v>14.026884862653418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175.39161869058776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165.6686626746507</c:v>
                </c:pt>
                <c:pt idx="27">
                  <c:v>154.11764705882354</c:v>
                </c:pt>
                <c:pt idx="28">
                  <c:v>84.725536992840105</c:v>
                </c:pt>
                <c:pt idx="29">
                  <c:v>94.640820980615729</c:v>
                </c:pt>
                <c:pt idx="30">
                  <c:v>132.22222222222223</c:v>
                </c:pt>
                <c:pt idx="31">
                  <c:v>90.153613699320076</c:v>
                </c:pt>
                <c:pt idx="32">
                  <c:v>111</c:v>
                </c:pt>
                <c:pt idx="33">
                  <c:v>146.50283553875235</c:v>
                </c:pt>
                <c:pt idx="34">
                  <c:v>166.40746500777604</c:v>
                </c:pt>
                <c:pt idx="35">
                  <c:v>97.037037037037024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64.49242736004021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39E-45D0-9106-824FCDEB7FE7}"/>
            </c:ext>
          </c:extLst>
        </c:ser>
        <c:ser>
          <c:idx val="5"/>
          <c:order val="5"/>
          <c:tx>
            <c:v>2005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Lit>
              <c:ptCount val="41"/>
              <c:pt idx="0">
                <c:v>AVEROUSSE</c:v>
              </c:pt>
              <c:pt idx="1">
                <c:v>BOUDET</c:v>
              </c:pt>
              <c:pt idx="2">
                <c:v>BOUTEILLOU</c:v>
              </c:pt>
              <c:pt idx="3">
                <c:v>CHAMP BLANC</c:v>
              </c:pt>
              <c:pt idx="4">
                <c:v>CHAMP BOSSU</c:v>
              </c:pt>
              <c:pt idx="5">
                <c:v>CHAMP DU BŒUF</c:v>
              </c:pt>
              <c:pt idx="6">
                <c:v>CHAMP DU VEAU</c:v>
              </c:pt>
              <c:pt idx="7">
                <c:v>CHAP TERRASSEMENT</c:v>
              </c:pt>
              <c:pt idx="8">
                <c:v>CHAPITRE HAUT</c:v>
              </c:pt>
              <c:pt idx="9">
                <c:v>CONDAMINE GRANDE</c:v>
              </c:pt>
              <c:pt idx="10">
                <c:v>CONDAMINE POINTE</c:v>
              </c:pt>
              <c:pt idx="11">
                <c:v>GASCON</c:v>
              </c:pt>
              <c:pt idx="12">
                <c:v>GRANDE PIECE</c:v>
              </c:pt>
              <c:pt idx="13">
                <c:v>GRANDE PLAINE</c:v>
              </c:pt>
              <c:pt idx="14">
                <c:v>GUIBERT</c:v>
              </c:pt>
              <c:pt idx="15">
                <c:v>LA CAVE</c:v>
              </c:pt>
              <c:pt idx="16">
                <c:v>LA CROIX</c:v>
              </c:pt>
              <c:pt idx="17">
                <c:v>LA GRANDE PENTE</c:v>
              </c:pt>
              <c:pt idx="18">
                <c:v>LATAPIE</c:v>
              </c:pt>
              <c:pt idx="19">
                <c:v>LE CARRE</c:v>
              </c:pt>
              <c:pt idx="20">
                <c:v>LE CHAT</c:v>
              </c:pt>
              <c:pt idx="21">
                <c:v>NOUVELLE</c:v>
              </c:pt>
              <c:pt idx="22">
                <c:v>NOUVELLE ARAMON</c:v>
              </c:pt>
              <c:pt idx="23">
                <c:v>NOUVELLE CAB</c:v>
              </c:pt>
              <c:pt idx="24">
                <c:v>PLATEAU</c:v>
              </c:pt>
              <c:pt idx="25">
                <c:v>PORTALE</c:v>
              </c:pt>
              <c:pt idx="26">
                <c:v>PUEL</c:v>
              </c:pt>
              <c:pt idx="27">
                <c:v>ROQUES SINGLA VIGOUR</c:v>
              </c:pt>
              <c:pt idx="28">
                <c:v>ROSSIGNOL</c:v>
              </c:pt>
              <c:pt idx="29">
                <c:v>ROUTE DE CAPESTANG</c:v>
              </c:pt>
              <c:pt idx="30">
                <c:v>SAINT AUGUSTIN</c:v>
              </c:pt>
              <c:pt idx="31">
                <c:v>SAINT PAUL</c:v>
              </c:pt>
              <c:pt idx="32">
                <c:v>SAINTE MARIE</c:v>
              </c:pt>
              <c:pt idx="33">
                <c:v>SAINTE MARIE MOULOU</c:v>
              </c:pt>
              <c:pt idx="34">
                <c:v>SINGLA</c:v>
              </c:pt>
              <c:pt idx="35">
                <c:v>SINGLA HAUT</c:v>
              </c:pt>
              <c:pt idx="36">
                <c:v>SOUS AMANDIER</c:v>
              </c:pt>
              <c:pt idx="37">
                <c:v>TERRET LONG FUMIER</c:v>
              </c:pt>
              <c:pt idx="38">
                <c:v>TERRET LONG HAUT</c:v>
              </c:pt>
              <c:pt idx="39">
                <c:v>VIGOUROUX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'Stat. Rentabilité'!$G$2:$G$42</c15:sqref>
                  </c15:fullRef>
                </c:ext>
              </c:extLst>
              <c:f>'Stat. Rentabilité'!$G$3:$G$42</c:f>
              <c:numCache>
                <c:formatCode>0.00</c:formatCode>
                <c:ptCount val="40"/>
                <c:pt idx="0">
                  <c:v>91.205211726384363</c:v>
                </c:pt>
                <c:pt idx="1">
                  <c:v>87.976539589442808</c:v>
                </c:pt>
                <c:pt idx="2">
                  <c:v>0</c:v>
                </c:pt>
                <c:pt idx="3">
                  <c:v>92.323386891099219</c:v>
                </c:pt>
                <c:pt idx="4">
                  <c:v>131.00436681222709</c:v>
                </c:pt>
                <c:pt idx="5">
                  <c:v>153.21309753108036</c:v>
                </c:pt>
                <c:pt idx="6">
                  <c:v>96.666666666666671</c:v>
                </c:pt>
                <c:pt idx="7">
                  <c:v>0</c:v>
                </c:pt>
                <c:pt idx="8">
                  <c:v>112.57777937632629</c:v>
                </c:pt>
                <c:pt idx="9">
                  <c:v>114.84474691620586</c:v>
                </c:pt>
                <c:pt idx="10">
                  <c:v>79.640174960798873</c:v>
                </c:pt>
                <c:pt idx="11">
                  <c:v>70.019874636905669</c:v>
                </c:pt>
                <c:pt idx="12">
                  <c:v>0</c:v>
                </c:pt>
                <c:pt idx="13">
                  <c:v>56.107539450613672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137.23390012049805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179.64071856287424</c:v>
                </c:pt>
                <c:pt idx="27">
                  <c:v>127.64705882352942</c:v>
                </c:pt>
                <c:pt idx="28">
                  <c:v>71.599045346062056</c:v>
                </c:pt>
                <c:pt idx="29">
                  <c:v>0</c:v>
                </c:pt>
                <c:pt idx="30">
                  <c:v>123.88888888888889</c:v>
                </c:pt>
                <c:pt idx="31">
                  <c:v>97.204734323847902</c:v>
                </c:pt>
                <c:pt idx="32">
                  <c:v>90.333333333333329</c:v>
                </c:pt>
                <c:pt idx="33">
                  <c:v>114.36672967863893</c:v>
                </c:pt>
                <c:pt idx="34">
                  <c:v>188.18040435458786</c:v>
                </c:pt>
                <c:pt idx="35">
                  <c:v>71.1111111111111</c:v>
                </c:pt>
                <c:pt idx="36">
                  <c:v>0</c:v>
                </c:pt>
                <c:pt idx="37">
                  <c:v>0</c:v>
                </c:pt>
                <c:pt idx="38">
                  <c:v>163.8390693165293</c:v>
                </c:pt>
                <c:pt idx="39">
                  <c:v>61.265609460441304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39E-45D0-9106-824FCDEB7FE7}"/>
            </c:ext>
          </c:extLst>
        </c:ser>
        <c:ser>
          <c:idx val="6"/>
          <c:order val="6"/>
          <c:tx>
            <c:strRef>
              <c:f>'Stat. Rentabilité'!$H$1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41"/>
              <c:pt idx="0">
                <c:v>AVEROUSSE</c:v>
              </c:pt>
              <c:pt idx="1">
                <c:v>BOUDET</c:v>
              </c:pt>
              <c:pt idx="2">
                <c:v>BOUTEILLOU</c:v>
              </c:pt>
              <c:pt idx="3">
                <c:v>CHAMP BLANC</c:v>
              </c:pt>
              <c:pt idx="4">
                <c:v>CHAMP BOSSU</c:v>
              </c:pt>
              <c:pt idx="5">
                <c:v>CHAMP DU BŒUF</c:v>
              </c:pt>
              <c:pt idx="6">
                <c:v>CHAMP DU VEAU</c:v>
              </c:pt>
              <c:pt idx="7">
                <c:v>CHAP TERRASSEMENT</c:v>
              </c:pt>
              <c:pt idx="8">
                <c:v>CHAPITRE HAUT</c:v>
              </c:pt>
              <c:pt idx="9">
                <c:v>CONDAMINE GRANDE</c:v>
              </c:pt>
              <c:pt idx="10">
                <c:v>CONDAMINE POINTE</c:v>
              </c:pt>
              <c:pt idx="11">
                <c:v>GASCON</c:v>
              </c:pt>
              <c:pt idx="12">
                <c:v>GRANDE PIECE</c:v>
              </c:pt>
              <c:pt idx="13">
                <c:v>GRANDE PLAINE</c:v>
              </c:pt>
              <c:pt idx="14">
                <c:v>GUIBERT</c:v>
              </c:pt>
              <c:pt idx="15">
                <c:v>LA CAVE</c:v>
              </c:pt>
              <c:pt idx="16">
                <c:v>LA CROIX</c:v>
              </c:pt>
              <c:pt idx="17">
                <c:v>LA GRANDE PENTE</c:v>
              </c:pt>
              <c:pt idx="18">
                <c:v>LATAPIE</c:v>
              </c:pt>
              <c:pt idx="19">
                <c:v>LE CARRE</c:v>
              </c:pt>
              <c:pt idx="20">
                <c:v>LE CHAT</c:v>
              </c:pt>
              <c:pt idx="21">
                <c:v>NOUVELLE</c:v>
              </c:pt>
              <c:pt idx="22">
                <c:v>NOUVELLE ARAMON</c:v>
              </c:pt>
              <c:pt idx="23">
                <c:v>NOUVELLE CAB</c:v>
              </c:pt>
              <c:pt idx="24">
                <c:v>PLATEAU</c:v>
              </c:pt>
              <c:pt idx="25">
                <c:v>PORTALE</c:v>
              </c:pt>
              <c:pt idx="26">
                <c:v>PUEL</c:v>
              </c:pt>
              <c:pt idx="27">
                <c:v>ROQUES SINGLA VIGOUR</c:v>
              </c:pt>
              <c:pt idx="28">
                <c:v>ROSSIGNOL</c:v>
              </c:pt>
              <c:pt idx="29">
                <c:v>ROUTE DE CAPESTANG</c:v>
              </c:pt>
              <c:pt idx="30">
                <c:v>SAINT AUGUSTIN</c:v>
              </c:pt>
              <c:pt idx="31">
                <c:v>SAINT PAUL</c:v>
              </c:pt>
              <c:pt idx="32">
                <c:v>SAINTE MARIE</c:v>
              </c:pt>
              <c:pt idx="33">
                <c:v>SAINTE MARIE MOULOU</c:v>
              </c:pt>
              <c:pt idx="34">
                <c:v>SINGLA</c:v>
              </c:pt>
              <c:pt idx="35">
                <c:v>SINGLA HAUT</c:v>
              </c:pt>
              <c:pt idx="36">
                <c:v>SOUS AMANDIER</c:v>
              </c:pt>
              <c:pt idx="37">
                <c:v>TERRET LONG FUMIER</c:v>
              </c:pt>
              <c:pt idx="38">
                <c:v>TERRET LONG HAUT</c:v>
              </c:pt>
              <c:pt idx="39">
                <c:v>VIGOUROUX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'Stat. Rentabilité'!$H$2:$H$42</c15:sqref>
                  </c15:fullRef>
                </c:ext>
              </c:extLst>
              <c:f>'Stat. Rentabilité'!$H$3:$H$42</c:f>
              <c:numCache>
                <c:formatCode>0.00</c:formatCode>
                <c:ptCount val="40"/>
                <c:pt idx="0">
                  <c:v>73.832790445168285</c:v>
                </c:pt>
                <c:pt idx="1">
                  <c:v>0</c:v>
                </c:pt>
                <c:pt idx="2">
                  <c:v>0</c:v>
                </c:pt>
                <c:pt idx="3">
                  <c:v>93.853608773272128</c:v>
                </c:pt>
                <c:pt idx="4">
                  <c:v>93.087655767387375</c:v>
                </c:pt>
                <c:pt idx="5">
                  <c:v>181.22920679390649</c:v>
                </c:pt>
                <c:pt idx="6">
                  <c:v>20.606060606060606</c:v>
                </c:pt>
                <c:pt idx="7">
                  <c:v>0</c:v>
                </c:pt>
                <c:pt idx="8">
                  <c:v>115.81484012516636</c:v>
                </c:pt>
                <c:pt idx="9">
                  <c:v>110.5912377711612</c:v>
                </c:pt>
                <c:pt idx="10">
                  <c:v>61.896509036890322</c:v>
                </c:pt>
                <c:pt idx="11">
                  <c:v>56.260510625286649</c:v>
                </c:pt>
                <c:pt idx="12">
                  <c:v>0</c:v>
                </c:pt>
                <c:pt idx="13">
                  <c:v>77.147866744593799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146.27125451867721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183.63273453093814</c:v>
                </c:pt>
                <c:pt idx="27">
                  <c:v>121.76470588235294</c:v>
                </c:pt>
                <c:pt idx="28">
                  <c:v>68.019093078758956</c:v>
                </c:pt>
                <c:pt idx="29">
                  <c:v>0</c:v>
                </c:pt>
                <c:pt idx="30">
                  <c:v>115</c:v>
                </c:pt>
                <c:pt idx="31">
                  <c:v>104.25585494837573</c:v>
                </c:pt>
                <c:pt idx="32">
                  <c:v>57.666666666666664</c:v>
                </c:pt>
                <c:pt idx="33">
                  <c:v>86.956521739130437</c:v>
                </c:pt>
                <c:pt idx="34">
                  <c:v>143.07931570762054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150.26660203587008</c:v>
                </c:pt>
                <c:pt idx="39">
                  <c:v>51.530825894932093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539E-45D0-9106-824FCDEB7FE7}"/>
            </c:ext>
          </c:extLst>
        </c:ser>
        <c:ser>
          <c:idx val="7"/>
          <c:order val="7"/>
          <c:tx>
            <c:strRef>
              <c:f>'Stat. Rentabilité'!$I$1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41"/>
              <c:pt idx="0">
                <c:v>AVEROUSSE</c:v>
              </c:pt>
              <c:pt idx="1">
                <c:v>BOUDET</c:v>
              </c:pt>
              <c:pt idx="2">
                <c:v>BOUTEILLOU</c:v>
              </c:pt>
              <c:pt idx="3">
                <c:v>CHAMP BLANC</c:v>
              </c:pt>
              <c:pt idx="4">
                <c:v>CHAMP BOSSU</c:v>
              </c:pt>
              <c:pt idx="5">
                <c:v>CHAMP DU BŒUF</c:v>
              </c:pt>
              <c:pt idx="6">
                <c:v>CHAMP DU VEAU</c:v>
              </c:pt>
              <c:pt idx="7">
                <c:v>CHAP TERRASSEMENT</c:v>
              </c:pt>
              <c:pt idx="8">
                <c:v>CHAPITRE HAUT</c:v>
              </c:pt>
              <c:pt idx="9">
                <c:v>CONDAMINE GRANDE</c:v>
              </c:pt>
              <c:pt idx="10">
                <c:v>CONDAMINE POINTE</c:v>
              </c:pt>
              <c:pt idx="11">
                <c:v>GASCON</c:v>
              </c:pt>
              <c:pt idx="12">
                <c:v>GRANDE PIECE</c:v>
              </c:pt>
              <c:pt idx="13">
                <c:v>GRANDE PLAINE</c:v>
              </c:pt>
              <c:pt idx="14">
                <c:v>GUIBERT</c:v>
              </c:pt>
              <c:pt idx="15">
                <c:v>LA CAVE</c:v>
              </c:pt>
              <c:pt idx="16">
                <c:v>LA CROIX</c:v>
              </c:pt>
              <c:pt idx="17">
                <c:v>LA GRANDE PENTE</c:v>
              </c:pt>
              <c:pt idx="18">
                <c:v>LATAPIE</c:v>
              </c:pt>
              <c:pt idx="19">
                <c:v>LE CARRE</c:v>
              </c:pt>
              <c:pt idx="20">
                <c:v>LE CHAT</c:v>
              </c:pt>
              <c:pt idx="21">
                <c:v>NOUVELLE</c:v>
              </c:pt>
              <c:pt idx="22">
                <c:v>NOUVELLE ARAMON</c:v>
              </c:pt>
              <c:pt idx="23">
                <c:v>NOUVELLE CAB</c:v>
              </c:pt>
              <c:pt idx="24">
                <c:v>PLATEAU</c:v>
              </c:pt>
              <c:pt idx="25">
                <c:v>PORTALE</c:v>
              </c:pt>
              <c:pt idx="26">
                <c:v>PUEL</c:v>
              </c:pt>
              <c:pt idx="27">
                <c:v>ROQUES SINGLA VIGOUR</c:v>
              </c:pt>
              <c:pt idx="28">
                <c:v>ROSSIGNOL</c:v>
              </c:pt>
              <c:pt idx="29">
                <c:v>ROUTE DE CAPESTANG</c:v>
              </c:pt>
              <c:pt idx="30">
                <c:v>SAINT AUGUSTIN</c:v>
              </c:pt>
              <c:pt idx="31">
                <c:v>SAINT PAUL</c:v>
              </c:pt>
              <c:pt idx="32">
                <c:v>SAINTE MARIE</c:v>
              </c:pt>
              <c:pt idx="33">
                <c:v>SAINTE MARIE MOULOU</c:v>
              </c:pt>
              <c:pt idx="34">
                <c:v>SINGLA</c:v>
              </c:pt>
              <c:pt idx="35">
                <c:v>SINGLA HAUT</c:v>
              </c:pt>
              <c:pt idx="36">
                <c:v>SOUS AMANDIER</c:v>
              </c:pt>
              <c:pt idx="37">
                <c:v>TERRET LONG FUMIER</c:v>
              </c:pt>
              <c:pt idx="38">
                <c:v>TERRET LONG HAUT</c:v>
              </c:pt>
              <c:pt idx="39">
                <c:v>VIGOUROUX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'Stat. Rentabilité'!$I$2:$I$42</c15:sqref>
                  </c15:fullRef>
                </c:ext>
              </c:extLst>
              <c:f>'Stat. Rentabilité'!$I$3:$I$42</c:f>
              <c:numCache>
                <c:formatCode>0.00</c:formatCode>
                <c:ptCount val="40"/>
                <c:pt idx="0">
                  <c:v>80.347448425624322</c:v>
                </c:pt>
                <c:pt idx="1">
                  <c:v>0</c:v>
                </c:pt>
                <c:pt idx="2">
                  <c:v>0</c:v>
                </c:pt>
                <c:pt idx="3">
                  <c:v>100.48457026268809</c:v>
                </c:pt>
                <c:pt idx="4">
                  <c:v>99.478112685056985</c:v>
                </c:pt>
                <c:pt idx="5">
                  <c:v>172.47417264927333</c:v>
                </c:pt>
                <c:pt idx="6">
                  <c:v>86.048808012413602</c:v>
                </c:pt>
                <c:pt idx="7">
                  <c:v>0</c:v>
                </c:pt>
                <c:pt idx="8">
                  <c:v>102.01542672306545</c:v>
                </c:pt>
                <c:pt idx="9">
                  <c:v>102.71460014673515</c:v>
                </c:pt>
                <c:pt idx="10">
                  <c:v>71.799950482792767</c:v>
                </c:pt>
                <c:pt idx="11">
                  <c:v>0</c:v>
                </c:pt>
                <c:pt idx="12">
                  <c:v>63.316767899871159</c:v>
                </c:pt>
                <c:pt idx="13">
                  <c:v>82.99240210403272</c:v>
                </c:pt>
                <c:pt idx="14">
                  <c:v>51.578947368421055</c:v>
                </c:pt>
                <c:pt idx="15">
                  <c:v>0</c:v>
                </c:pt>
                <c:pt idx="16">
                  <c:v>52.688172043010752</c:v>
                </c:pt>
                <c:pt idx="17">
                  <c:v>0</c:v>
                </c:pt>
                <c:pt idx="18">
                  <c:v>143.92823671174187</c:v>
                </c:pt>
                <c:pt idx="19">
                  <c:v>64.668769716088335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201.4153511159499</c:v>
                </c:pt>
                <c:pt idx="27">
                  <c:v>126.47058823529412</c:v>
                </c:pt>
                <c:pt idx="28">
                  <c:v>68.019093078758956</c:v>
                </c:pt>
                <c:pt idx="29">
                  <c:v>0</c:v>
                </c:pt>
                <c:pt idx="30">
                  <c:v>122.77777777777777</c:v>
                </c:pt>
                <c:pt idx="31">
                  <c:v>86.628053387056156</c:v>
                </c:pt>
                <c:pt idx="32">
                  <c:v>90.333333333333329</c:v>
                </c:pt>
                <c:pt idx="33">
                  <c:v>137.78425002800492</c:v>
                </c:pt>
                <c:pt idx="34">
                  <c:v>209.95334370139969</c:v>
                </c:pt>
                <c:pt idx="35">
                  <c:v>0</c:v>
                </c:pt>
                <c:pt idx="36">
                  <c:v>87.567457489054064</c:v>
                </c:pt>
                <c:pt idx="37">
                  <c:v>42.494146214552075</c:v>
                </c:pt>
                <c:pt idx="38">
                  <c:v>190.98400387784778</c:v>
                </c:pt>
                <c:pt idx="39">
                  <c:v>65.974094586746119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39E-45D0-9106-824FCDEB7FE7}"/>
            </c:ext>
          </c:extLst>
        </c:ser>
        <c:ser>
          <c:idx val="8"/>
          <c:order val="8"/>
          <c:tx>
            <c:v>2008</c:v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41"/>
              <c:pt idx="0">
                <c:v>AVEROUSSE</c:v>
              </c:pt>
              <c:pt idx="1">
                <c:v>BOUDET</c:v>
              </c:pt>
              <c:pt idx="2">
                <c:v>BOUTEILLOU</c:v>
              </c:pt>
              <c:pt idx="3">
                <c:v>CHAMP BLANC</c:v>
              </c:pt>
              <c:pt idx="4">
                <c:v>CHAMP BOSSU</c:v>
              </c:pt>
              <c:pt idx="5">
                <c:v>CHAMP DU BŒUF</c:v>
              </c:pt>
              <c:pt idx="6">
                <c:v>CHAMP DU VEAU</c:v>
              </c:pt>
              <c:pt idx="7">
                <c:v>CHAP TERRASSEMENT</c:v>
              </c:pt>
              <c:pt idx="8">
                <c:v>CHAPITRE HAUT</c:v>
              </c:pt>
              <c:pt idx="9">
                <c:v>CONDAMINE GRANDE</c:v>
              </c:pt>
              <c:pt idx="10">
                <c:v>CONDAMINE POINTE</c:v>
              </c:pt>
              <c:pt idx="11">
                <c:v>GASCON</c:v>
              </c:pt>
              <c:pt idx="12">
                <c:v>GRANDE PIECE</c:v>
              </c:pt>
              <c:pt idx="13">
                <c:v>GRANDE PLAINE</c:v>
              </c:pt>
              <c:pt idx="14">
                <c:v>GUIBERT</c:v>
              </c:pt>
              <c:pt idx="15">
                <c:v>LA CAVE</c:v>
              </c:pt>
              <c:pt idx="16">
                <c:v>LA CROIX</c:v>
              </c:pt>
              <c:pt idx="17">
                <c:v>LA GRANDE PENTE</c:v>
              </c:pt>
              <c:pt idx="18">
                <c:v>LATAPIE</c:v>
              </c:pt>
              <c:pt idx="19">
                <c:v>LE CARRE</c:v>
              </c:pt>
              <c:pt idx="20">
                <c:v>LE CHAT</c:v>
              </c:pt>
              <c:pt idx="21">
                <c:v>NOUVELLE</c:v>
              </c:pt>
              <c:pt idx="22">
                <c:v>NOUVELLE ARAMON</c:v>
              </c:pt>
              <c:pt idx="23">
                <c:v>NOUVELLE CAB</c:v>
              </c:pt>
              <c:pt idx="24">
                <c:v>PLATEAU</c:v>
              </c:pt>
              <c:pt idx="25">
                <c:v>PORTALE</c:v>
              </c:pt>
              <c:pt idx="26">
                <c:v>PUEL</c:v>
              </c:pt>
              <c:pt idx="27">
                <c:v>ROQUES SINGLA VIGOUR</c:v>
              </c:pt>
              <c:pt idx="28">
                <c:v>ROSSIGNOL</c:v>
              </c:pt>
              <c:pt idx="29">
                <c:v>ROUTE DE CAPESTANG</c:v>
              </c:pt>
              <c:pt idx="30">
                <c:v>SAINT AUGUSTIN</c:v>
              </c:pt>
              <c:pt idx="31">
                <c:v>SAINT PAUL</c:v>
              </c:pt>
              <c:pt idx="32">
                <c:v>SAINTE MARIE</c:v>
              </c:pt>
              <c:pt idx="33">
                <c:v>SAINTE MARIE MOULOU</c:v>
              </c:pt>
              <c:pt idx="34">
                <c:v>SINGLA</c:v>
              </c:pt>
              <c:pt idx="35">
                <c:v>SINGLA HAUT</c:v>
              </c:pt>
              <c:pt idx="36">
                <c:v>SOUS AMANDIER</c:v>
              </c:pt>
              <c:pt idx="37">
                <c:v>TERRET LONG FUMIER</c:v>
              </c:pt>
              <c:pt idx="38">
                <c:v>TERRET LONG HAUT</c:v>
              </c:pt>
              <c:pt idx="39">
                <c:v>VIGOUROUX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'Stat. Rentabilité'!$J$2:$J$42</c15:sqref>
                  </c15:fullRef>
                </c:ext>
              </c:extLst>
              <c:f>'Stat. Rentabilité'!$J$3:$J$42</c:f>
              <c:numCache>
                <c:formatCode>0.00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70.295026094365753</c:v>
                </c:pt>
                <c:pt idx="5">
                  <c:v>125.19698826825423</c:v>
                </c:pt>
                <c:pt idx="6">
                  <c:v>0</c:v>
                </c:pt>
                <c:pt idx="7">
                  <c:v>0</c:v>
                </c:pt>
                <c:pt idx="8">
                  <c:v>91.233308451521935</c:v>
                </c:pt>
                <c:pt idx="9">
                  <c:v>80.704328686720473</c:v>
                </c:pt>
                <c:pt idx="10">
                  <c:v>66.022942972683012</c:v>
                </c:pt>
                <c:pt idx="11">
                  <c:v>0</c:v>
                </c:pt>
                <c:pt idx="12">
                  <c:v>137.67715810785938</c:v>
                </c:pt>
                <c:pt idx="13">
                  <c:v>77.147866744593799</c:v>
                </c:pt>
                <c:pt idx="14">
                  <c:v>115.78947368421053</c:v>
                </c:pt>
                <c:pt idx="15">
                  <c:v>0</c:v>
                </c:pt>
                <c:pt idx="16">
                  <c:v>70.967741935483872</c:v>
                </c:pt>
                <c:pt idx="17">
                  <c:v>0</c:v>
                </c:pt>
                <c:pt idx="18">
                  <c:v>147.27540500736376</c:v>
                </c:pt>
                <c:pt idx="19">
                  <c:v>173.50157728706625</c:v>
                </c:pt>
                <c:pt idx="20">
                  <c:v>88.100686498855836</c:v>
                </c:pt>
                <c:pt idx="21">
                  <c:v>51.582649472450179</c:v>
                </c:pt>
                <c:pt idx="22">
                  <c:v>61.281337047353766</c:v>
                </c:pt>
                <c:pt idx="23">
                  <c:v>74.331499179457467</c:v>
                </c:pt>
                <c:pt idx="24">
                  <c:v>0</c:v>
                </c:pt>
                <c:pt idx="25">
                  <c:v>0</c:v>
                </c:pt>
                <c:pt idx="26">
                  <c:v>159.68063872255487</c:v>
                </c:pt>
                <c:pt idx="27">
                  <c:v>0</c:v>
                </c:pt>
                <c:pt idx="28">
                  <c:v>59.665871121718382</c:v>
                </c:pt>
                <c:pt idx="29">
                  <c:v>0</c:v>
                </c:pt>
                <c:pt idx="30">
                  <c:v>110</c:v>
                </c:pt>
                <c:pt idx="31">
                  <c:v>83.102493074792235</c:v>
                </c:pt>
                <c:pt idx="32">
                  <c:v>0</c:v>
                </c:pt>
                <c:pt idx="33">
                  <c:v>110.89951831522347</c:v>
                </c:pt>
                <c:pt idx="34">
                  <c:v>171.07309486780716</c:v>
                </c:pt>
                <c:pt idx="35">
                  <c:v>0</c:v>
                </c:pt>
                <c:pt idx="36">
                  <c:v>156.80684248039915</c:v>
                </c:pt>
                <c:pt idx="37">
                  <c:v>76.316017691440464</c:v>
                </c:pt>
                <c:pt idx="38">
                  <c:v>181.28938439166262</c:v>
                </c:pt>
                <c:pt idx="39">
                  <c:v>63.498546252595965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CB-481B-93CF-40F415EDEA9F}"/>
            </c:ext>
          </c:extLst>
        </c:ser>
        <c:ser>
          <c:idx val="9"/>
          <c:order val="9"/>
          <c:tx>
            <c:v>2009</c:v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41"/>
              <c:pt idx="0">
                <c:v>AVEROUSSE</c:v>
              </c:pt>
              <c:pt idx="1">
                <c:v>BOUDET</c:v>
              </c:pt>
              <c:pt idx="2">
                <c:v>BOUTEILLOU</c:v>
              </c:pt>
              <c:pt idx="3">
                <c:v>CHAMP BLANC</c:v>
              </c:pt>
              <c:pt idx="4">
                <c:v>CHAMP BOSSU</c:v>
              </c:pt>
              <c:pt idx="5">
                <c:v>CHAMP DU BŒUF</c:v>
              </c:pt>
              <c:pt idx="6">
                <c:v>CHAMP DU VEAU</c:v>
              </c:pt>
              <c:pt idx="7">
                <c:v>CHAP TERRASSEMENT</c:v>
              </c:pt>
              <c:pt idx="8">
                <c:v>CHAPITRE HAUT</c:v>
              </c:pt>
              <c:pt idx="9">
                <c:v>CONDAMINE GRANDE</c:v>
              </c:pt>
              <c:pt idx="10">
                <c:v>CONDAMINE POINTE</c:v>
              </c:pt>
              <c:pt idx="11">
                <c:v>GASCON</c:v>
              </c:pt>
              <c:pt idx="12">
                <c:v>GRANDE PIECE</c:v>
              </c:pt>
              <c:pt idx="13">
                <c:v>GRANDE PLAINE</c:v>
              </c:pt>
              <c:pt idx="14">
                <c:v>GUIBERT</c:v>
              </c:pt>
              <c:pt idx="15">
                <c:v>LA CAVE</c:v>
              </c:pt>
              <c:pt idx="16">
                <c:v>LA CROIX</c:v>
              </c:pt>
              <c:pt idx="17">
                <c:v>LA GRANDE PENTE</c:v>
              </c:pt>
              <c:pt idx="18">
                <c:v>LATAPIE</c:v>
              </c:pt>
              <c:pt idx="19">
                <c:v>LE CARRE</c:v>
              </c:pt>
              <c:pt idx="20">
                <c:v>LE CHAT</c:v>
              </c:pt>
              <c:pt idx="21">
                <c:v>NOUVELLE</c:v>
              </c:pt>
              <c:pt idx="22">
                <c:v>NOUVELLE ARAMON</c:v>
              </c:pt>
              <c:pt idx="23">
                <c:v>NOUVELLE CAB</c:v>
              </c:pt>
              <c:pt idx="24">
                <c:v>PLATEAU</c:v>
              </c:pt>
              <c:pt idx="25">
                <c:v>PORTALE</c:v>
              </c:pt>
              <c:pt idx="26">
                <c:v>PUEL</c:v>
              </c:pt>
              <c:pt idx="27">
                <c:v>ROQUES SINGLA VIGOUR</c:v>
              </c:pt>
              <c:pt idx="28">
                <c:v>ROSSIGNOL</c:v>
              </c:pt>
              <c:pt idx="29">
                <c:v>ROUTE DE CAPESTANG</c:v>
              </c:pt>
              <c:pt idx="30">
                <c:v>SAINT AUGUSTIN</c:v>
              </c:pt>
              <c:pt idx="31">
                <c:v>SAINT PAUL</c:v>
              </c:pt>
              <c:pt idx="32">
                <c:v>SAINTE MARIE</c:v>
              </c:pt>
              <c:pt idx="33">
                <c:v>SAINTE MARIE MOULOU</c:v>
              </c:pt>
              <c:pt idx="34">
                <c:v>SINGLA</c:v>
              </c:pt>
              <c:pt idx="35">
                <c:v>SINGLA HAUT</c:v>
              </c:pt>
              <c:pt idx="36">
                <c:v>SOUS AMANDIER</c:v>
              </c:pt>
              <c:pt idx="37">
                <c:v>TERRET LONG FUMIER</c:v>
              </c:pt>
              <c:pt idx="38">
                <c:v>TERRET LONG HAUT</c:v>
              </c:pt>
              <c:pt idx="39">
                <c:v>VIGOUROUX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'Stat. Rentabilité'!$K$2:$K$42</c15:sqref>
                  </c15:fullRef>
                </c:ext>
              </c:extLst>
              <c:f>'Stat. Rentabilité'!$K$3:$K$42</c:f>
              <c:numCache>
                <c:formatCode>0.00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67.312812866119927</c:v>
                </c:pt>
                <c:pt idx="5">
                  <c:v>123.4459814393276</c:v>
                </c:pt>
                <c:pt idx="6">
                  <c:v>0</c:v>
                </c:pt>
                <c:pt idx="7">
                  <c:v>0</c:v>
                </c:pt>
                <c:pt idx="8">
                  <c:v>90.818611594924107</c:v>
                </c:pt>
                <c:pt idx="9">
                  <c:v>81.123571952625525</c:v>
                </c:pt>
                <c:pt idx="10">
                  <c:v>53.230997771725676</c:v>
                </c:pt>
                <c:pt idx="11">
                  <c:v>0</c:v>
                </c:pt>
                <c:pt idx="12">
                  <c:v>132.89158844100865</c:v>
                </c:pt>
                <c:pt idx="13">
                  <c:v>60.19871420222092</c:v>
                </c:pt>
                <c:pt idx="14">
                  <c:v>63.15789473684211</c:v>
                </c:pt>
                <c:pt idx="15">
                  <c:v>0</c:v>
                </c:pt>
                <c:pt idx="16">
                  <c:v>64.516129032258064</c:v>
                </c:pt>
                <c:pt idx="17">
                  <c:v>0</c:v>
                </c:pt>
                <c:pt idx="18">
                  <c:v>84.348641049671983</c:v>
                </c:pt>
                <c:pt idx="19">
                  <c:v>135.6466876971609</c:v>
                </c:pt>
                <c:pt idx="20">
                  <c:v>109.83981693363845</c:v>
                </c:pt>
                <c:pt idx="21">
                  <c:v>15.00586166471278</c:v>
                </c:pt>
                <c:pt idx="22">
                  <c:v>69.637883008356553</c:v>
                </c:pt>
                <c:pt idx="23">
                  <c:v>86.880973066898349</c:v>
                </c:pt>
                <c:pt idx="24">
                  <c:v>0</c:v>
                </c:pt>
                <c:pt idx="25">
                  <c:v>0</c:v>
                </c:pt>
                <c:pt idx="26">
                  <c:v>92.542188350571578</c:v>
                </c:pt>
                <c:pt idx="27">
                  <c:v>0</c:v>
                </c:pt>
                <c:pt idx="28">
                  <c:v>40.572792362768496</c:v>
                </c:pt>
                <c:pt idx="29">
                  <c:v>56.79314565483476</c:v>
                </c:pt>
                <c:pt idx="30">
                  <c:v>66.666666666666671</c:v>
                </c:pt>
                <c:pt idx="31">
                  <c:v>64.97104004029211</c:v>
                </c:pt>
                <c:pt idx="32">
                  <c:v>0</c:v>
                </c:pt>
                <c:pt idx="33">
                  <c:v>100.81774392293043</c:v>
                </c:pt>
                <c:pt idx="34">
                  <c:v>119.75116640746501</c:v>
                </c:pt>
                <c:pt idx="35">
                  <c:v>0</c:v>
                </c:pt>
                <c:pt idx="36">
                  <c:v>110.98666123612666</c:v>
                </c:pt>
                <c:pt idx="37">
                  <c:v>89.324429797935991</c:v>
                </c:pt>
                <c:pt idx="38">
                  <c:v>112.45758603974794</c:v>
                </c:pt>
                <c:pt idx="39">
                  <c:v>52.323489648420789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1CB-481B-93CF-40F415EDEA9F}"/>
            </c:ext>
          </c:extLst>
        </c:ser>
        <c:ser>
          <c:idx val="10"/>
          <c:order val="10"/>
          <c:tx>
            <c:v>2010</c:v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41"/>
              <c:pt idx="0">
                <c:v>AVEROUSSE</c:v>
              </c:pt>
              <c:pt idx="1">
                <c:v>BOUDET</c:v>
              </c:pt>
              <c:pt idx="2">
                <c:v>BOUTEILLOU</c:v>
              </c:pt>
              <c:pt idx="3">
                <c:v>CHAMP BLANC</c:v>
              </c:pt>
              <c:pt idx="4">
                <c:v>CHAMP BOSSU</c:v>
              </c:pt>
              <c:pt idx="5">
                <c:v>CHAMP DU BŒUF</c:v>
              </c:pt>
              <c:pt idx="6">
                <c:v>CHAMP DU VEAU</c:v>
              </c:pt>
              <c:pt idx="7">
                <c:v>CHAP TERRASSEMENT</c:v>
              </c:pt>
              <c:pt idx="8">
                <c:v>CHAPITRE HAUT</c:v>
              </c:pt>
              <c:pt idx="9">
                <c:v>CONDAMINE GRANDE</c:v>
              </c:pt>
              <c:pt idx="10">
                <c:v>CONDAMINE POINTE</c:v>
              </c:pt>
              <c:pt idx="11">
                <c:v>GASCON</c:v>
              </c:pt>
              <c:pt idx="12">
                <c:v>GRANDE PIECE</c:v>
              </c:pt>
              <c:pt idx="13">
                <c:v>GRANDE PLAINE</c:v>
              </c:pt>
              <c:pt idx="14">
                <c:v>GUIBERT</c:v>
              </c:pt>
              <c:pt idx="15">
                <c:v>LA CAVE</c:v>
              </c:pt>
              <c:pt idx="16">
                <c:v>LA CROIX</c:v>
              </c:pt>
              <c:pt idx="17">
                <c:v>LA GRANDE PENTE</c:v>
              </c:pt>
              <c:pt idx="18">
                <c:v>LATAPIE</c:v>
              </c:pt>
              <c:pt idx="19">
                <c:v>LE CARRE</c:v>
              </c:pt>
              <c:pt idx="20">
                <c:v>LE CHAT</c:v>
              </c:pt>
              <c:pt idx="21">
                <c:v>NOUVELLE</c:v>
              </c:pt>
              <c:pt idx="22">
                <c:v>NOUVELLE ARAMON</c:v>
              </c:pt>
              <c:pt idx="23">
                <c:v>NOUVELLE CAB</c:v>
              </c:pt>
              <c:pt idx="24">
                <c:v>PLATEAU</c:v>
              </c:pt>
              <c:pt idx="25">
                <c:v>PORTALE</c:v>
              </c:pt>
              <c:pt idx="26">
                <c:v>PUEL</c:v>
              </c:pt>
              <c:pt idx="27">
                <c:v>ROQUES SINGLA VIGOUR</c:v>
              </c:pt>
              <c:pt idx="28">
                <c:v>ROSSIGNOL</c:v>
              </c:pt>
              <c:pt idx="29">
                <c:v>ROUTE DE CAPESTANG</c:v>
              </c:pt>
              <c:pt idx="30">
                <c:v>SAINT AUGUSTIN</c:v>
              </c:pt>
              <c:pt idx="31">
                <c:v>SAINT PAUL</c:v>
              </c:pt>
              <c:pt idx="32">
                <c:v>SAINTE MARIE</c:v>
              </c:pt>
              <c:pt idx="33">
                <c:v>SAINTE MARIE MOULOU</c:v>
              </c:pt>
              <c:pt idx="34">
                <c:v>SINGLA</c:v>
              </c:pt>
              <c:pt idx="35">
                <c:v>SINGLA HAUT</c:v>
              </c:pt>
              <c:pt idx="36">
                <c:v>SOUS AMANDIER</c:v>
              </c:pt>
              <c:pt idx="37">
                <c:v>TERRET LONG FUMIER</c:v>
              </c:pt>
              <c:pt idx="38">
                <c:v>TERRET LONG HAUT</c:v>
              </c:pt>
              <c:pt idx="39">
                <c:v>VIGOUROUX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'Stat. Rentabilité'!$L$2:$L$42</c15:sqref>
                  </c15:fullRef>
                </c:ext>
              </c:extLst>
              <c:f>'Stat. Rentabilité'!$L$3:$L$42</c:f>
              <c:numCache>
                <c:formatCode>0.00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151.08562423393448</c:v>
                </c:pt>
                <c:pt idx="6">
                  <c:v>0</c:v>
                </c:pt>
                <c:pt idx="7">
                  <c:v>0</c:v>
                </c:pt>
                <c:pt idx="8">
                  <c:v>77.07141079870614</c:v>
                </c:pt>
                <c:pt idx="9">
                  <c:v>83.48181532334138</c:v>
                </c:pt>
                <c:pt idx="10">
                  <c:v>87.645456796236701</c:v>
                </c:pt>
                <c:pt idx="11">
                  <c:v>0</c:v>
                </c:pt>
                <c:pt idx="12">
                  <c:v>100.17669795692987</c:v>
                </c:pt>
                <c:pt idx="13">
                  <c:v>108.6206896551724</c:v>
                </c:pt>
                <c:pt idx="14">
                  <c:v>97.810526315789474</c:v>
                </c:pt>
                <c:pt idx="15">
                  <c:v>0</c:v>
                </c:pt>
                <c:pt idx="16">
                  <c:v>78.505376344086017</c:v>
                </c:pt>
                <c:pt idx="17">
                  <c:v>0</c:v>
                </c:pt>
                <c:pt idx="18">
                  <c:v>93.309010577051808</c:v>
                </c:pt>
                <c:pt idx="19">
                  <c:v>153.54889589905363</c:v>
                </c:pt>
                <c:pt idx="20">
                  <c:v>106.31578947368422</c:v>
                </c:pt>
                <c:pt idx="21">
                  <c:v>0</c:v>
                </c:pt>
                <c:pt idx="22">
                  <c:v>92.423398328690809</c:v>
                </c:pt>
                <c:pt idx="23">
                  <c:v>102.51954821894005</c:v>
                </c:pt>
                <c:pt idx="24">
                  <c:v>87.301740812379123</c:v>
                </c:pt>
                <c:pt idx="25">
                  <c:v>0</c:v>
                </c:pt>
                <c:pt idx="26">
                  <c:v>108.38323353293411</c:v>
                </c:pt>
                <c:pt idx="27">
                  <c:v>0</c:v>
                </c:pt>
                <c:pt idx="28">
                  <c:v>63.36515513126492</c:v>
                </c:pt>
                <c:pt idx="29">
                  <c:v>123.48592411260709</c:v>
                </c:pt>
                <c:pt idx="30">
                  <c:v>0</c:v>
                </c:pt>
                <c:pt idx="31">
                  <c:v>80.231679677663067</c:v>
                </c:pt>
                <c:pt idx="32">
                  <c:v>0</c:v>
                </c:pt>
                <c:pt idx="33">
                  <c:v>0</c:v>
                </c:pt>
                <c:pt idx="34">
                  <c:v>134.18351477449457</c:v>
                </c:pt>
                <c:pt idx="35">
                  <c:v>0</c:v>
                </c:pt>
                <c:pt idx="36">
                  <c:v>135.16953467060381</c:v>
                </c:pt>
                <c:pt idx="37">
                  <c:v>80.582776862371006</c:v>
                </c:pt>
                <c:pt idx="38">
                  <c:v>135.12360639844886</c:v>
                </c:pt>
                <c:pt idx="39">
                  <c:v>57.008535147359588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1CB-481B-93CF-40F415EDEA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3302623"/>
        <c:axId val="1959479343"/>
      </c:barChart>
      <c:catAx>
        <c:axId val="1133026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59479343"/>
        <c:crosses val="autoZero"/>
        <c:auto val="1"/>
        <c:lblAlgn val="ctr"/>
        <c:lblOffset val="100"/>
        <c:noMultiLvlLbl val="0"/>
      </c:catAx>
      <c:valAx>
        <c:axId val="19594793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330262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RENDEMENT GLOBAL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5400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5"/>
              </a:outerShdw>
            </a:effectLst>
          </c:spPr>
          <c:marker>
            <c:symbol val="none"/>
          </c:marker>
          <c:dLbls>
            <c:spPr>
              <a:solidFill>
                <a:schemeClr val="accent5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accent5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28575" cap="rnd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trendlineType val="linear"/>
            <c:dispRSqr val="0"/>
            <c:dispEq val="0"/>
          </c:trendline>
          <c:cat>
            <c:numRef>
              <c:f>'Stat. Rentabilité'!$B$1:$Y$1</c:f>
              <c:numCache>
                <c:formatCode>General</c:formatCode>
                <c:ptCount val="24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</c:numCache>
            </c:numRef>
          </c:cat>
          <c:val>
            <c:numRef>
              <c:f>'Stat. Rentabilité'!$B$43:$Y$43</c:f>
              <c:numCache>
                <c:formatCode>0.00</c:formatCode>
                <c:ptCount val="24"/>
                <c:pt idx="0">
                  <c:v>114.59422712188058</c:v>
                </c:pt>
                <c:pt idx="1">
                  <c:v>97.39655606603344</c:v>
                </c:pt>
                <c:pt idx="2">
                  <c:v>93.158947047689665</c:v>
                </c:pt>
                <c:pt idx="3">
                  <c:v>87.561128254685144</c:v>
                </c:pt>
                <c:pt idx="4">
                  <c:v>114.96476181572385</c:v>
                </c:pt>
                <c:pt idx="5">
                  <c:v>109.21260816861276</c:v>
                </c:pt>
                <c:pt idx="6">
                  <c:v>100.60780293772457</c:v>
                </c:pt>
                <c:pt idx="7">
                  <c:v>104.0360722329458</c:v>
                </c:pt>
                <c:pt idx="8">
                  <c:v>104.13761585425738</c:v>
                </c:pt>
                <c:pt idx="9">
                  <c:v>82.510118291740483</c:v>
                </c:pt>
                <c:pt idx="10">
                  <c:v>101.62391048007578</c:v>
                </c:pt>
                <c:pt idx="11">
                  <c:v>122.93941618520992</c:v>
                </c:pt>
                <c:pt idx="12">
                  <c:v>93.08190913776717</c:v>
                </c:pt>
                <c:pt idx="13">
                  <c:v>100.61865807632826</c:v>
                </c:pt>
                <c:pt idx="14">
                  <c:v>63.423492008142581</c:v>
                </c:pt>
                <c:pt idx="15">
                  <c:v>113.13276072974796</c:v>
                </c:pt>
                <c:pt idx="16">
                  <c:v>71.44244538123165</c:v>
                </c:pt>
                <c:pt idx="17">
                  <c:v>76.185783724031225</c:v>
                </c:pt>
                <c:pt idx="18">
                  <c:v>72.47227824076171</c:v>
                </c:pt>
                <c:pt idx="19">
                  <c:v>73.49485090962196</c:v>
                </c:pt>
                <c:pt idx="20">
                  <c:v>89.33854960424982</c:v>
                </c:pt>
                <c:pt idx="21">
                  <c:v>51.989839112629923</c:v>
                </c:pt>
                <c:pt idx="22">
                  <c:v>111.80195940000046</c:v>
                </c:pt>
                <c:pt idx="23">
                  <c:v>89.877047389207945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346-4605-B6AB-809D42E9627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933555472"/>
        <c:axId val="933555800"/>
      </c:lineChart>
      <c:catAx>
        <c:axId val="933555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3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3555800"/>
        <c:crosses val="autoZero"/>
        <c:auto val="1"/>
        <c:lblAlgn val="ctr"/>
        <c:lblOffset val="100"/>
        <c:noMultiLvlLbl val="0"/>
      </c:catAx>
      <c:valAx>
        <c:axId val="933555800"/>
        <c:scaling>
          <c:orientation val="minMax"/>
        </c:scaling>
        <c:delete val="1"/>
        <c:axPos val="l"/>
        <c:numFmt formatCode="0.00" sourceLinked="1"/>
        <c:majorTickMark val="none"/>
        <c:minorTickMark val="none"/>
        <c:tickLblPos val="nextTo"/>
        <c:crossAx val="9335554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5"/>
    </a:solidFill>
    <a:ln w="9525" cap="flat" cmpd="sng" algn="ctr">
      <a:solidFill>
        <a:schemeClr val="lt1">
          <a:lumMod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LE CHAT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'Stat. Rentabilité'!$B$1:$Y$1</c:f>
              <c:numCache>
                <c:formatCode>General</c:formatCode>
                <c:ptCount val="24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</c:numCache>
            </c:numRef>
          </c:cat>
          <c:val>
            <c:numRef>
              <c:f>'Stat. Rentabilité'!$B$22:$Y$22</c:f>
              <c:numCache>
                <c:formatCode>0.00</c:formatCode>
                <c:ptCount val="24"/>
                <c:pt idx="0">
                  <c:v>93.418259023354565</c:v>
                </c:pt>
                <c:pt idx="1">
                  <c:v>80.679405520169851</c:v>
                </c:pt>
                <c:pt idx="2">
                  <c:v>95.541401273885356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64.668769716088335</c:v>
                </c:pt>
                <c:pt idx="8">
                  <c:v>173.50157728706625</c:v>
                </c:pt>
                <c:pt idx="9">
                  <c:v>135.6466876971609</c:v>
                </c:pt>
                <c:pt idx="10">
                  <c:v>153.54889589905363</c:v>
                </c:pt>
                <c:pt idx="11">
                  <c:v>208.20189274447949</c:v>
                </c:pt>
                <c:pt idx="12">
                  <c:v>113.03890641430074</c:v>
                </c:pt>
                <c:pt idx="13">
                  <c:v>159.83175604626709</c:v>
                </c:pt>
                <c:pt idx="14">
                  <c:v>77.812828601472134</c:v>
                </c:pt>
                <c:pt idx="15">
                  <c:v>150.36803364879074</c:v>
                </c:pt>
                <c:pt idx="16">
                  <c:v>93.059936908517358</c:v>
                </c:pt>
                <c:pt idx="17">
                  <c:v>98.843322818086236</c:v>
                </c:pt>
                <c:pt idx="18">
                  <c:v>92.008412197686653</c:v>
                </c:pt>
                <c:pt idx="19">
                  <c:v>52.576235541535226</c:v>
                </c:pt>
                <c:pt idx="20">
                  <c:v>115.14195583596215</c:v>
                </c:pt>
                <c:pt idx="21">
                  <c:v>45.74132492113565</c:v>
                </c:pt>
                <c:pt idx="22">
                  <c:v>128.28601472134596</c:v>
                </c:pt>
                <c:pt idx="23">
                  <c:v>61.514195583596219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ABE-4B8F-A2C4-881625CC9A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10241576"/>
        <c:axId val="1110243872"/>
      </c:lineChart>
      <c:catAx>
        <c:axId val="1110241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10243872"/>
        <c:crosses val="autoZero"/>
        <c:auto val="1"/>
        <c:lblAlgn val="ctr"/>
        <c:lblOffset val="100"/>
        <c:noMultiLvlLbl val="0"/>
      </c:catAx>
      <c:valAx>
        <c:axId val="1110243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10241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NOUVELLE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'Stat. Rentabilité'!$B$1:$Y$1</c:f>
              <c:numCache>
                <c:formatCode>General</c:formatCode>
                <c:ptCount val="24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</c:numCache>
            </c:numRef>
          </c:cat>
          <c:val>
            <c:numRef>
              <c:f>'Stat. Rentabilité'!$B$23:$Y$23</c:f>
              <c:numCache>
                <c:formatCode>0.00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88.100686498855836</c:v>
                </c:pt>
                <c:pt idx="9">
                  <c:v>109.83981693363845</c:v>
                </c:pt>
                <c:pt idx="10">
                  <c:v>106.31578947368422</c:v>
                </c:pt>
                <c:pt idx="11">
                  <c:v>124.71395881006865</c:v>
                </c:pt>
                <c:pt idx="12">
                  <c:v>107.55148741418765</c:v>
                </c:pt>
                <c:pt idx="13">
                  <c:v>78.94736842105263</c:v>
                </c:pt>
                <c:pt idx="14">
                  <c:v>40.045766590389015</c:v>
                </c:pt>
                <c:pt idx="15">
                  <c:v>102.97482837528604</c:v>
                </c:pt>
                <c:pt idx="16">
                  <c:v>16.018306636155607</c:v>
                </c:pt>
                <c:pt idx="17">
                  <c:v>72.082379862700222</c:v>
                </c:pt>
                <c:pt idx="18">
                  <c:v>50.34324942791762</c:v>
                </c:pt>
                <c:pt idx="19">
                  <c:v>57.208237986270021</c:v>
                </c:pt>
                <c:pt idx="20">
                  <c:v>70.938215102974823</c:v>
                </c:pt>
                <c:pt idx="21">
                  <c:v>28.60411899313501</c:v>
                </c:pt>
                <c:pt idx="22">
                  <c:v>69.794050343249424</c:v>
                </c:pt>
                <c:pt idx="23">
                  <c:v>38.901601830663616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C2-4100-8CDE-827D1C93D4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48211552"/>
        <c:axId val="948213192"/>
      </c:lineChart>
      <c:catAx>
        <c:axId val="948211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8213192"/>
        <c:crosses val="autoZero"/>
        <c:auto val="1"/>
        <c:lblAlgn val="ctr"/>
        <c:lblOffset val="100"/>
        <c:noMultiLvlLbl val="0"/>
      </c:catAx>
      <c:valAx>
        <c:axId val="948213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82115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NOUVELLE ARAMON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'Stat. Rentabilité'!$B$1:$Y$1</c:f>
              <c:numCache>
                <c:formatCode>General</c:formatCode>
                <c:ptCount val="24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</c:numCache>
            </c:numRef>
          </c:cat>
          <c:val>
            <c:numRef>
              <c:f>'Stat. Rentabilité'!$B$24:$Y$24</c:f>
              <c:numCache>
                <c:formatCode>0.00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51.582649472450179</c:v>
                </c:pt>
                <c:pt idx="9">
                  <c:v>15.00586166471278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1D-4A29-A5D0-A82FB9E4D8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1973032"/>
        <c:axId val="1101967784"/>
      </c:lineChart>
      <c:catAx>
        <c:axId val="1101973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01967784"/>
        <c:crosses val="autoZero"/>
        <c:auto val="1"/>
        <c:lblAlgn val="ctr"/>
        <c:lblOffset val="100"/>
        <c:noMultiLvlLbl val="0"/>
      </c:catAx>
      <c:valAx>
        <c:axId val="1101967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01973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LE CARRE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'Stat. Rentabilité'!$B$1:$Y$1</c:f>
              <c:numCache>
                <c:formatCode>General</c:formatCode>
                <c:ptCount val="24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</c:numCache>
            </c:numRef>
          </c:cat>
          <c:val>
            <c:numRef>
              <c:f>'Stat. Rentabilité'!$B$21:$Y$21</c:f>
              <c:numCache>
                <c:formatCode>0.00</c:formatCode>
                <c:ptCount val="24"/>
                <c:pt idx="0">
                  <c:v>110.12183692596064</c:v>
                </c:pt>
                <c:pt idx="1">
                  <c:v>152.63087428035882</c:v>
                </c:pt>
                <c:pt idx="2">
                  <c:v>151.62672379167225</c:v>
                </c:pt>
                <c:pt idx="3">
                  <c:v>109.11768643727406</c:v>
                </c:pt>
                <c:pt idx="4">
                  <c:v>175.39161869058776</c:v>
                </c:pt>
                <c:pt idx="5">
                  <c:v>137.23390012049805</c:v>
                </c:pt>
                <c:pt idx="6">
                  <c:v>146.27125451867721</c:v>
                </c:pt>
                <c:pt idx="7">
                  <c:v>143.92823671174187</c:v>
                </c:pt>
                <c:pt idx="8">
                  <c:v>147.27540500736376</c:v>
                </c:pt>
                <c:pt idx="9">
                  <c:v>84.348641049671983</c:v>
                </c:pt>
                <c:pt idx="10">
                  <c:v>93.309010577051808</c:v>
                </c:pt>
                <c:pt idx="11">
                  <c:v>139.57691792743339</c:v>
                </c:pt>
                <c:pt idx="12">
                  <c:v>67.612799571562462</c:v>
                </c:pt>
                <c:pt idx="13">
                  <c:v>83.344490560985406</c:v>
                </c:pt>
                <c:pt idx="14">
                  <c:v>58.910162002945505</c:v>
                </c:pt>
                <c:pt idx="15">
                  <c:v>88.699959833980458</c:v>
                </c:pt>
                <c:pt idx="16">
                  <c:v>51.709453704830274</c:v>
                </c:pt>
                <c:pt idx="17">
                  <c:v>13.383623311838424</c:v>
                </c:pt>
                <c:pt idx="18">
                  <c:v>41.975909478038695</c:v>
                </c:pt>
                <c:pt idx="19">
                  <c:v>83.647645698990146</c:v>
                </c:pt>
                <c:pt idx="20">
                  <c:v>57.184572332400535</c:v>
                </c:pt>
                <c:pt idx="21">
                  <c:v>30.417325708723691</c:v>
                </c:pt>
                <c:pt idx="22">
                  <c:v>76.043314271809223</c:v>
                </c:pt>
                <c:pt idx="23">
                  <c:v>23.095461239791135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51-48C3-93D9-946E2EF90A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37797144"/>
        <c:axId val="1037793208"/>
      </c:lineChart>
      <c:catAx>
        <c:axId val="1037797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7793208"/>
        <c:crosses val="autoZero"/>
        <c:auto val="1"/>
        <c:lblAlgn val="ctr"/>
        <c:lblOffset val="100"/>
        <c:noMultiLvlLbl val="0"/>
      </c:catAx>
      <c:valAx>
        <c:axId val="1037793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77971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38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defRPr sz="900" kern="1200" spc="3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lt1">
            <a:lumMod val="85000"/>
          </a:schemeClr>
        </a:solidFill>
        <a:round/>
      </a:ln>
    </cs:spPr>
    <cs:defRPr sz="1000" kern="1200"/>
  </cs:chartArea>
  <cs:dataLabel>
    <cs:lnRef idx="0"/>
    <cs:fillRef idx="0">
      <cs:styleClr val="0"/>
    </cs:fillRef>
    <cs:effectRef idx="0"/>
    <cs:fontRef idx="minor">
      <a:schemeClr val="lt1"/>
    </cs:fontRef>
    <cs:spPr>
      <a:solidFill>
        <a:schemeClr val="phClr"/>
      </a:solidFill>
    </cs:spPr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5400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A85C8A1-0984-4002-B7B9-E6DFAC0238BB}">
  <sheetPr/>
  <sheetViews>
    <sheetView zoomScale="55" workbookViewId="0"/>
  </sheetViews>
  <pageMargins left="0.7" right="0.7" top="0.75" bottom="0.75" header="0.3" footer="0.3"/>
  <pageSetup paperSize="9" orientation="landscape" r:id="rId1"/>
  <headerFooter>
    <oddFooter>&amp;L&amp;1#&amp;"Calibri"&amp;10&amp;K000000</oddFooter>
  </headerFooter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3958455" cy="9126682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BA75236-D64A-2C23-7F89-28CF12702EF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761999</xdr:colOff>
      <xdr:row>4</xdr:row>
      <xdr:rowOff>3174</xdr:rowOff>
    </xdr:from>
    <xdr:to>
      <xdr:col>15</xdr:col>
      <xdr:colOff>47625</xdr:colOff>
      <xdr:row>40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F3C78CE-1EAF-4D80-ABDF-68E59AC8BA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21</xdr:row>
      <xdr:rowOff>111125</xdr:rowOff>
    </xdr:from>
    <xdr:to>
      <xdr:col>6</xdr:col>
      <xdr:colOff>466725</xdr:colOff>
      <xdr:row>36</xdr:row>
      <xdr:rowOff>149225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4E8F0DC-D300-4993-A572-5274F4D89B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530225</xdr:colOff>
      <xdr:row>37</xdr:row>
      <xdr:rowOff>161925</xdr:rowOff>
    </xdr:from>
    <xdr:to>
      <xdr:col>6</xdr:col>
      <xdr:colOff>530225</xdr:colOff>
      <xdr:row>53</xdr:row>
      <xdr:rowOff>15875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E2BA5D60-5903-4AC5-8F71-0D8529E270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571500</xdr:colOff>
      <xdr:row>54</xdr:row>
      <xdr:rowOff>114300</xdr:rowOff>
    </xdr:from>
    <xdr:to>
      <xdr:col>6</xdr:col>
      <xdr:colOff>571500</xdr:colOff>
      <xdr:row>69</xdr:row>
      <xdr:rowOff>149225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D8A3FDDC-CC44-4F21-8C00-C4BE909E74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457200</xdr:colOff>
      <xdr:row>6</xdr:row>
      <xdr:rowOff>0</xdr:rowOff>
    </xdr:from>
    <xdr:to>
      <xdr:col>6</xdr:col>
      <xdr:colOff>457200</xdr:colOff>
      <xdr:row>21</xdr:row>
      <xdr:rowOff>34925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EEC0C735-2AC9-4AF4-B460-45EA8EF15D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E CLOCK Hilaire" refreshedDate="45236.658021180556" createdVersion="8" refreshedVersion="8" minRefreshableVersion="3" recordCount="40" xr:uid="{1DB8FBB7-BB33-4B99-9E35-EFF14B7AD349}">
  <cacheSource type="worksheet">
    <worksheetSource ref="A2:KC42" sheet="Bilan_Global"/>
  </cacheSource>
  <cacheFields count="289">
    <cacheField name="NOM" numFmtId="0">
      <sharedItems/>
    </cacheField>
    <cacheField name="2000 - CEPAGE" numFmtId="0">
      <sharedItems containsBlank="1" count="6">
        <m/>
        <s v="CARIGNAN"/>
        <s v="CABERNET"/>
        <s v="MERLOT"/>
        <s v="CINSAULT"/>
        <s v="GRENACHE"/>
      </sharedItems>
    </cacheField>
    <cacheField name="2000 - SUPERFICIE" numFmtId="0">
      <sharedItems containsString="0" containsBlank="1" containsNumber="1" minValue="0.501" maxValue="6.5410000000000004"/>
    </cacheField>
    <cacheField name="2000 - TONNES" numFmtId="0">
      <sharedItems containsNonDate="0" containsString="0" containsBlank="1"/>
    </cacheField>
    <cacheField name="2000 - HECTOS" numFmtId="0">
      <sharedItems containsString="0" containsBlank="1" containsNumber="1" containsInteger="1" minValue="59" maxValue="670"/>
    </cacheField>
    <cacheField name="2000 - RENDEMENT" numFmtId="2">
      <sharedItems containsString="0" containsBlank="1" containsNumber="1" minValue="64.669010854609382" maxValue="207.05882352941177" count="25">
        <m/>
        <n v="108.57763300760043"/>
        <n v="146.62756598240469"/>
        <n v="99.139953088350282"/>
        <n v="120.37745473093599"/>
        <n v="142.72020449462138"/>
        <n v="164.59464191910348"/>
        <n v="89.090909090909093"/>
        <n v="67.873303167420815"/>
        <n v="118.33255404093083"/>
        <n v="137.17566992769034"/>
        <n v="64.669010854609382"/>
        <n v="110.12183692596064"/>
        <n v="93.418259023354565"/>
        <n v="91"/>
        <n v="151.69660678642714"/>
        <n v="207.05882352941177"/>
        <n v="70.405727923627694"/>
        <n v="123.88888888888889"/>
        <n v="118.86174767061193"/>
        <n v="127.33333333333333"/>
        <n v="110.586011342155"/>
        <n v="155.52099533437013"/>
        <n v="78.820375335120644"/>
        <n v="104.44444444444444"/>
      </sharedItems>
    </cacheField>
    <cacheField name="ANNEE " numFmtId="0">
      <sharedItems containsString="0" containsBlank="1" containsNumber="1" containsInteger="1" minValue="1957" maxValue="1999"/>
    </cacheField>
    <cacheField name="2000 - PLANTATION" numFmtId="0">
      <sharedItems containsNonDate="0" containsString="0" containsBlank="1"/>
    </cacheField>
    <cacheField name="2000 - PIEDS" numFmtId="0">
      <sharedItems containsNonDate="0" containsString="0" containsBlank="1"/>
    </cacheField>
    <cacheField name="2000 - TAILLE" numFmtId="0">
      <sharedItems containsNonDate="0" containsString="0" containsBlank="1"/>
    </cacheField>
    <cacheField name="2000 - PRIX HECTO" numFmtId="0">
      <sharedItems containsNonDate="0" containsString="0" containsBlank="1"/>
    </cacheField>
    <cacheField name="2000 - CA HECTO" numFmtId="0">
      <sharedItems containsNonDate="0" containsString="0" containsBlank="1"/>
    </cacheField>
    <cacheField name="2000 - CA PARCELLE" numFmtId="0">
      <sharedItems containsNonDate="0" containsString="0" containsBlank="1"/>
    </cacheField>
    <cacheField name="2001 - CEPAGE" numFmtId="0">
      <sharedItems containsBlank="1" count="6">
        <m/>
        <s v="CARIGNAN"/>
        <s v="CABERNET"/>
        <s v="MERLOT"/>
        <s v="CINSAULT"/>
        <s v="GRENACHE"/>
      </sharedItems>
    </cacheField>
    <cacheField name="2001 - SUPERFICIE" numFmtId="0">
      <sharedItems containsString="0" containsBlank="1" containsNumber="1" minValue="0.501" maxValue="6.5410000000000004"/>
    </cacheField>
    <cacheField name="2001 - TONNES" numFmtId="0">
      <sharedItems containsNonDate="0" containsString="0" containsBlank="1"/>
    </cacheField>
    <cacheField name="2001 - HECTOS" numFmtId="0">
      <sharedItems containsString="0" containsBlank="1" containsNumber="1" containsInteger="1" minValue="23" maxValue="533"/>
    </cacheField>
    <cacheField name="2001 - RENDEMENT" numFmtId="2">
      <sharedItems containsString="0" containsBlank="1" containsNumber="1" minValue="9.4907980523231821" maxValue="185.88235294117646" count="27">
        <m/>
        <n v="102.0629750271444"/>
        <n v="93.841642228738991"/>
        <n v="91.634089132134491"/>
        <n v="71.410354501402708"/>
        <n v="113.53711790393014"/>
        <n v="133.07651899842409"/>
        <n v="81.515151515151516"/>
        <n v="53.167420814479641"/>
        <n v="105.38431104557063"/>
        <n v="124.41514249255636"/>
        <n v="9.4907980523231821"/>
        <n v="65.28053814401467"/>
        <n v="152.63087428035882"/>
        <n v="80.679405520169851"/>
        <n v="76"/>
        <n v="139.72055888223554"/>
        <n v="185.88235294117646"/>
        <n v="96.658711217183779"/>
        <n v="123.33333333333333"/>
        <n v="76.555023923444978"/>
        <n v="68.333333333333329"/>
        <n v="99.243856332703203"/>
        <n v="163.29704510108866"/>
        <n v="69.629629629629619"/>
        <n v="104.44444444444444"/>
        <n v="84.343189529810942"/>
      </sharedItems>
    </cacheField>
    <cacheField name="ANNEE 2" numFmtId="0">
      <sharedItems containsString="0" containsBlank="1" containsNumber="1" containsInteger="1" minValue="1957" maxValue="1999"/>
    </cacheField>
    <cacheField name="2001 - PLANTATION" numFmtId="0">
      <sharedItems containsNonDate="0" containsString="0" containsBlank="1"/>
    </cacheField>
    <cacheField name="2001 - PIEDS" numFmtId="0">
      <sharedItems containsNonDate="0" containsString="0" containsBlank="1"/>
    </cacheField>
    <cacheField name="2001 - TAILLE" numFmtId="0">
      <sharedItems containsNonDate="0" containsString="0" containsBlank="1"/>
    </cacheField>
    <cacheField name="2001 - PRIX HECTO" numFmtId="0">
      <sharedItems containsNonDate="0" containsString="0" containsBlank="1"/>
    </cacheField>
    <cacheField name="2001 - CA HECTO" numFmtId="0">
      <sharedItems containsNonDate="0" containsString="0" containsBlank="1"/>
    </cacheField>
    <cacheField name="2001 - CA PARCELLE" numFmtId="0">
      <sharedItems containsNonDate="0" containsString="0" containsBlank="1"/>
    </cacheField>
    <cacheField name="2002 - CEPAGE" numFmtId="0">
      <sharedItems containsBlank="1" count="6">
        <m/>
        <s v="MERLOT"/>
        <s v="CINSAULT"/>
        <s v="CABERNET"/>
        <s v="CARIGNAN"/>
        <s v="GRENACHE"/>
      </sharedItems>
    </cacheField>
    <cacheField name="2002 - SUPERFICIE" numFmtId="0">
      <sharedItems containsString="0" containsBlank="1" containsNumber="1" minValue="0.501" maxValue="6.5410000000000004"/>
    </cacheField>
    <cacheField name="2002 - TONNES" numFmtId="0">
      <sharedItems containsNonDate="0" containsString="0" containsBlank="1"/>
    </cacheField>
    <cacheField name="2002 - HECTOS" numFmtId="0">
      <sharedItems containsString="0" containsBlank="1" containsNumber="1" containsInteger="1" minValue="52" maxValue="453"/>
    </cacheField>
    <cacheField name="2002 - RENDEMENT" numFmtId="2">
      <sharedItems containsString="0" containsBlank="1" containsNumber="1" minValue="46.5" maxValue="161.74183514774495" count="19">
        <m/>
        <n v="79.487825054850191"/>
        <n v="86.133560187154401"/>
        <n v="52.818354378146402"/>
        <n v="48.769301330071855"/>
        <n v="151.62672379167225"/>
        <n v="95.541401273885356"/>
        <n v="46.5"/>
        <n v="161.67664670658684"/>
        <n v="122.94117647058823"/>
        <n v="62.052505966587113"/>
        <n v="122.77777777777777"/>
        <n v="52.379753210778141"/>
        <n v="71.666666666666671"/>
        <n v="109.64083175803403"/>
        <n v="161.74183514774495"/>
        <n v="77.777777777777771"/>
        <n v="71.111111111111114"/>
        <n v="152.20552593310711"/>
      </sharedItems>
    </cacheField>
    <cacheField name="ANNEE 3" numFmtId="0">
      <sharedItems containsString="0" containsBlank="1" containsNumber="1" containsInteger="1" minValue="1957" maxValue="1999"/>
    </cacheField>
    <cacheField name="2002 - PLANTATION" numFmtId="0">
      <sharedItems containsNonDate="0" containsString="0" containsBlank="1"/>
    </cacheField>
    <cacheField name="2002 - PIEDS" numFmtId="0">
      <sharedItems containsNonDate="0" containsString="0" containsBlank="1"/>
    </cacheField>
    <cacheField name="2002 - TAILLE" numFmtId="0">
      <sharedItems containsNonDate="0" containsString="0" containsBlank="1"/>
    </cacheField>
    <cacheField name="2002 - PRIX HECTO" numFmtId="0">
      <sharedItems containsNonDate="0" containsString="0" containsBlank="1"/>
    </cacheField>
    <cacheField name="2002 - CA HECTO" numFmtId="0">
      <sharedItems containsNonDate="0" containsString="0" containsBlank="1"/>
    </cacheField>
    <cacheField name="2002 - CA PARCELLE" numFmtId="0">
      <sharedItems containsNonDate="0" containsString="0" containsBlank="1"/>
    </cacheField>
    <cacheField name="2003 - CEPAGE" numFmtId="0">
      <sharedItems containsBlank="1" count="6">
        <m/>
        <s v="CARIGNAN"/>
        <s v="CABERNET"/>
        <s v="Merlot"/>
        <s v="CINSAULT"/>
        <s v="GRENACHE"/>
      </sharedItems>
    </cacheField>
    <cacheField name="2003 - SUPERFICIE" numFmtId="0">
      <sharedItems containsString="0" containsBlank="1" containsNumber="1" minValue="0.501" maxValue="6.5410000000000004"/>
    </cacheField>
    <cacheField name="2003 - TONNES" numFmtId="0">
      <sharedItems containsNonDate="0" containsString="0" containsBlank="1"/>
    </cacheField>
    <cacheField name="2003 - HECTOS" numFmtId="0">
      <sharedItems containsBlank="1" containsMixedTypes="1" containsNumber="1" containsInteger="1" minValue="48" maxValue="459"/>
    </cacheField>
    <cacheField name="2003 - RENDEMENT" numFmtId="0">
      <sharedItems containsString="0" containsBlank="1" containsNumber="1" minValue="44.3357284818835" maxValue="143.7125748502994" count="22">
        <m/>
        <n v="104.23452768729641"/>
        <n v="70.381231671554247"/>
        <n v="73.45065034429993"/>
        <n v="97.773990840345093"/>
        <n v="105.06040973559796"/>
        <n v="65.757575757575765"/>
        <n v="75.891090889472366"/>
        <n v="63.802637175669929"/>
        <n v="49.517207229512259"/>
        <n v="44.3357284818835"/>
        <n v="109.11768643727406"/>
        <n v="143.7125748502994"/>
        <n v="141.76470588235296"/>
        <n v="57.279236276849645"/>
        <n v="80.555555555555557"/>
        <n v="73.533115084361626"/>
        <n v="72.333333333333329"/>
        <n v="113.42155009451795"/>
        <n v="132.19284603421463"/>
        <n v="63.703703703703702"/>
        <n v="141.54144449830343"/>
      </sharedItems>
    </cacheField>
    <cacheField name="ANNEE 4" numFmtId="0">
      <sharedItems containsString="0" containsBlank="1" containsNumber="1" containsInteger="1" minValue="1957" maxValue="1999"/>
    </cacheField>
    <cacheField name="2003 - PLANTATION" numFmtId="0">
      <sharedItems containsNonDate="0" containsString="0" containsBlank="1"/>
    </cacheField>
    <cacheField name="2003 - PIEDS" numFmtId="0">
      <sharedItems containsNonDate="0" containsString="0" containsBlank="1"/>
    </cacheField>
    <cacheField name="2003 - TAILLE" numFmtId="0">
      <sharedItems containsNonDate="0" containsString="0" containsBlank="1"/>
    </cacheField>
    <cacheField name="2003 - PRIX HECTO" numFmtId="0">
      <sharedItems containsNonDate="0" containsString="0" containsBlank="1"/>
    </cacheField>
    <cacheField name="2003 - CA HECTO" numFmtId="0">
      <sharedItems containsNonDate="0" containsString="0" containsBlank="1"/>
    </cacheField>
    <cacheField name="2003 - CA PARCELLE" numFmtId="0">
      <sharedItems containsNonDate="0" containsString="0" containsBlank="1"/>
    </cacheField>
    <cacheField name="2004 - CEPAGE" numFmtId="0">
      <sharedItems containsBlank="1" count="6">
        <m/>
        <s v="CARIGNAN"/>
        <s v="CABERNET"/>
        <s v="MERLOT"/>
        <s v="CINSAULT"/>
        <s v="GRENACHE"/>
      </sharedItems>
    </cacheField>
    <cacheField name="2004 - SUPERFICIE" numFmtId="0">
      <sharedItems containsString="0" containsBlank="1" containsNumber="1" minValue="0.501" maxValue="6.5410000000000004"/>
    </cacheField>
    <cacheField name="2004 - TONNES" numFmtId="0">
      <sharedItems containsNonDate="0" containsString="0" containsBlank="1"/>
    </cacheField>
    <cacheField name="2004 - HECTOS" numFmtId="0">
      <sharedItems containsBlank="1" containsMixedTypes="1" containsNumber="1" containsInteger="1" minValue="24" maxValue="702"/>
    </cacheField>
    <cacheField name="2004 - RENDEMENT" numFmtId="0">
      <sharedItems containsString="0" containsBlank="1" containsNumber="1" minValue="14.026884862653418" maxValue="175.39161869058776" count="23">
        <m/>
        <n v="104.23452768729641"/>
        <n v="87.976539589442808"/>
        <n v="133.63937770976793"/>
        <n v="119.2885291298328"/>
        <n v="125.19698826825423"/>
        <n v="115.45454545454547"/>
        <n v="128.76308312052657"/>
        <n v="152.06295193534666"/>
        <n v="73.863167450689119"/>
        <n v="107.32303929062834"/>
        <n v="14.026884862653418"/>
        <n v="175.39161869058776"/>
        <n v="165.6686626746507"/>
        <n v="154.11764705882354"/>
        <n v="84.725536992840105"/>
        <n v="94.640820980615729"/>
        <n v="132.22222222222223"/>
        <n v="90.153613699320076"/>
        <n v="111"/>
        <n v="146.50283553875235"/>
        <n v="166.40746500777604"/>
        <n v="97.037037037037024"/>
      </sharedItems>
    </cacheField>
    <cacheField name="ANNEE 5" numFmtId="0">
      <sharedItems containsString="0" containsBlank="1" containsNumber="1" containsInteger="1" minValue="1957" maxValue="2000"/>
    </cacheField>
    <cacheField name="2004 - PLANTATION" numFmtId="0">
      <sharedItems containsNonDate="0" containsString="0" containsBlank="1"/>
    </cacheField>
    <cacheField name="2004 - PIEDS" numFmtId="0">
      <sharedItems containsNonDate="0" containsString="0" containsBlank="1"/>
    </cacheField>
    <cacheField name="2004 - TAILLE" numFmtId="0">
      <sharedItems containsNonDate="0" containsString="0" containsBlank="1"/>
    </cacheField>
    <cacheField name="2004 - PRIX HECTO" numFmtId="0">
      <sharedItems containsNonDate="0" containsString="0" containsBlank="1"/>
    </cacheField>
    <cacheField name="2004 - CA HECTO" numFmtId="0">
      <sharedItems containsNonDate="0" containsString="0" containsBlank="1"/>
    </cacheField>
    <cacheField name="2004 - CA PARCELLE" numFmtId="0">
      <sharedItems containsNonDate="0" containsString="0" containsBlank="1"/>
    </cacheField>
    <cacheField name="2005 - CEPAGE" numFmtId="0">
      <sharedItems containsBlank="1" count="7">
        <m/>
        <s v="CARIGNAN"/>
        <s v="CABERNET"/>
        <s v="MERLOT"/>
        <s v="SAUVIGNON"/>
        <s v="CINSAULT"/>
        <s v="GRENACHE"/>
      </sharedItems>
    </cacheField>
    <cacheField name="2005 - SUPERFICIE" numFmtId="0">
      <sharedItems containsString="0" containsBlank="1" containsNumber="1" minValue="0.501" maxValue="6.5410000000000004"/>
    </cacheField>
    <cacheField name="2005 - TONNES" numFmtId="0">
      <sharedItems containsNonDate="0" containsString="0" containsBlank="1"/>
    </cacheField>
    <cacheField name="2005 - HECTOS" numFmtId="0">
      <sharedItems containsBlank="1" containsMixedTypes="1" containsNumber="1" containsInteger="1" minValue="60" maxValue="615"/>
    </cacheField>
    <cacheField name="2005 - RENDEMENT" numFmtId="0">
      <sharedItems containsString="0" containsBlank="1" containsNumber="1" minValue="56.107539450613672" maxValue="188.18040435458786" count="23">
        <m/>
        <n v="91.205211726384363"/>
        <n v="87.976539589442808"/>
        <n v="92.323386891099219"/>
        <n v="131.00436681222709"/>
        <n v="153.21309753108036"/>
        <n v="96.666666666666671"/>
        <n v="112.57777937632629"/>
        <n v="114.84474691620586"/>
        <n v="79.640174960798873"/>
        <n v="70.019874636905669"/>
        <n v="56.107539450613672"/>
        <n v="137.23390012049805"/>
        <n v="179.64071856287424"/>
        <n v="127.64705882352942"/>
        <n v="71.599045346062056"/>
        <n v="123.88888888888889"/>
        <n v="97.204734323847902"/>
        <n v="90.333333333333329"/>
        <n v="114.36672967863893"/>
        <n v="188.18040435458786"/>
        <n v="71.1111111111111"/>
        <n v="163.8390693165293"/>
      </sharedItems>
    </cacheField>
    <cacheField name="ANNEE 6" numFmtId="0">
      <sharedItems containsString="0" containsBlank="1" containsNumber="1" containsInteger="1" minValue="1957" maxValue="2000"/>
    </cacheField>
    <cacheField name="2005 - PLANTATION" numFmtId="0">
      <sharedItems containsNonDate="0" containsString="0" containsBlank="1"/>
    </cacheField>
    <cacheField name="2005 - PIEDS" numFmtId="0">
      <sharedItems containsNonDate="0" containsString="0" containsBlank="1"/>
    </cacheField>
    <cacheField name="2005 - TAILLE" numFmtId="0">
      <sharedItems containsNonDate="0" containsString="0" containsBlank="1"/>
    </cacheField>
    <cacheField name="2005 - PRIX HECTO" numFmtId="0">
      <sharedItems containsNonDate="0" containsString="0" containsBlank="1"/>
    </cacheField>
    <cacheField name="2005 - CA HECTO" numFmtId="0">
      <sharedItems containsNonDate="0" containsString="0" containsBlank="1"/>
    </cacheField>
    <cacheField name="2005 - CA PARCELLE" numFmtId="0">
      <sharedItems containsNonDate="0" containsString="0" containsBlank="1"/>
    </cacheField>
    <cacheField name="2006 - CEPAGE" numFmtId="0">
      <sharedItems containsBlank="1" count="8">
        <m/>
        <s v="CARIGNAN"/>
        <s v="CABERNET"/>
        <s v="MERLOT"/>
        <s v="SAUVIGNON"/>
        <s v="SYRAH"/>
        <s v="CINSAULT"/>
        <s v="GRENACHE"/>
      </sharedItems>
    </cacheField>
    <cacheField name="2006 - SUPERFICIE" numFmtId="0">
      <sharedItems containsString="0" containsBlank="1" containsNumber="1" minValue="0.501" maxValue="6.5410000000000004"/>
    </cacheField>
    <cacheField name="2006 - TONNES" numFmtId="0">
      <sharedItems containsNonDate="0" containsString="0" containsBlank="1"/>
    </cacheField>
    <cacheField name="2006 - HECTOS" numFmtId="0">
      <sharedItems containsBlank="1" containsMixedTypes="1" containsNumber="1" containsInteger="1" minValue="57" maxValue="437"/>
    </cacheField>
    <cacheField name="2006 - RENDEMENT" numFmtId="0">
      <sharedItems containsString="0" containsBlank="1" containsNumber="1" minValue="20.606060606060606" maxValue="183.63273453093814" count="21">
        <m/>
        <n v="73.832790445168285"/>
        <n v="93.853608773272128"/>
        <n v="93.087655767387375"/>
        <n v="181.22920679390649"/>
        <n v="20.606060606060606"/>
        <n v="115.81484012516636"/>
        <n v="110.5912377711612"/>
        <n v="61.896509036890322"/>
        <n v="56.260510625286649"/>
        <n v="77.147866744593799"/>
        <n v="146.27125451867721"/>
        <n v="183.63273453093814"/>
        <n v="121.76470588235294"/>
        <n v="68.019093078758956"/>
        <n v="115"/>
        <n v="104.25585494837573"/>
        <n v="57.666666666666664"/>
        <n v="86.956521739130437"/>
        <n v="143.07931570762054"/>
        <n v="150.26660203587008"/>
      </sharedItems>
    </cacheField>
    <cacheField name="ANNEE 7" numFmtId="0">
      <sharedItems containsString="0" containsBlank="1" containsNumber="1" containsInteger="1" minValue="1957" maxValue="2006"/>
    </cacheField>
    <cacheField name="2006 - PLANTATION" numFmtId="0">
      <sharedItems containsBlank="1"/>
    </cacheField>
    <cacheField name="2006 - PIEDS" numFmtId="0">
      <sharedItems containsString="0" containsBlank="1" containsNumber="1" containsInteger="1" minValue="2859" maxValue="9255"/>
    </cacheField>
    <cacheField name="2006 - TAILLE" numFmtId="0">
      <sharedItems containsBlank="1"/>
    </cacheField>
    <cacheField name="2006 - PRIX HECTO" numFmtId="0">
      <sharedItems containsNonDate="0" containsString="0" containsBlank="1"/>
    </cacheField>
    <cacheField name="2006 - CA HECTO" numFmtId="0">
      <sharedItems containsNonDate="0" containsString="0" containsBlank="1"/>
    </cacheField>
    <cacheField name="2006 - CA PARCELLE" numFmtId="0">
      <sharedItems containsNonDate="0" containsString="0" containsBlank="1"/>
    </cacheField>
    <cacheField name="2007 - CEPAGE" numFmtId="0">
      <sharedItems containsBlank="1" count="11">
        <m/>
        <s v="CARIGNAN"/>
        <s v="CABERNET"/>
        <s v="MERLOT"/>
        <s v="CHARDONNAY"/>
        <s v="SAUVIGNON"/>
        <s v="SYRAH"/>
        <s v="CALADOC"/>
        <s v="GRENACHE"/>
        <s v="CINSAULT"/>
        <s v="CABERNET SAUVIGNON"/>
      </sharedItems>
    </cacheField>
    <cacheField name="2007 - SUPERFICIE" numFmtId="0">
      <sharedItems containsString="0" containsBlank="1" containsNumber="1" minValue="0.55110000000000003" maxValue="6.5410000000000004"/>
    </cacheField>
    <cacheField name="2007 - TONNES" numFmtId="0">
      <sharedItems containsNonDate="0" containsString="0" containsBlank="1"/>
    </cacheField>
    <cacheField name="2007 - HECTOS" numFmtId="0">
      <sharedItems containsBlank="1" containsMixedTypes="1" containsNumber="1" containsInteger="1" minValue="49" maxValue="467"/>
    </cacheField>
    <cacheField name="2007 - RENDEMENT" numFmtId="0">
      <sharedItems containsString="0" containsBlank="1" containsNumber="1" minValue="42.494146214552075" maxValue="209.95334370139969" count="26">
        <m/>
        <n v="80.347448425624322"/>
        <n v="100.48457026268809"/>
        <n v="99.478112685056985"/>
        <n v="172.47417264927333"/>
        <n v="86.048808012413602"/>
        <n v="102.01542672306545"/>
        <n v="102.71460014673515"/>
        <n v="71.799950482792767"/>
        <n v="63.316767899871159"/>
        <n v="82.99240210403272"/>
        <n v="51.578947368421055"/>
        <n v="52.688172043010752"/>
        <n v="143.92823671174187"/>
        <n v="64.668769716088335"/>
        <n v="201.4153511159499"/>
        <n v="126.47058823529412"/>
        <n v="68.019093078758956"/>
        <n v="122.77777777777777"/>
        <n v="86.628053387056156"/>
        <n v="90.333333333333329"/>
        <n v="137.78425002800492"/>
        <n v="209.95334370139969"/>
        <n v="87.567457489054064"/>
        <n v="42.494146214552075"/>
        <n v="190.98400387784778"/>
      </sharedItems>
    </cacheField>
    <cacheField name="ANNEE 8" numFmtId="0">
      <sharedItems containsBlank="1" containsMixedTypes="1" containsNumber="1" containsInteger="1" minValue="1981" maxValue="2006"/>
    </cacheField>
    <cacheField name="2007 - PLANTATION" numFmtId="0">
      <sharedItems containsBlank="1"/>
    </cacheField>
    <cacheField name="2007 - PIEDS" numFmtId="0">
      <sharedItems containsString="0" containsBlank="1" containsNumber="1" containsInteger="1" minValue="2859" maxValue="9720"/>
    </cacheField>
    <cacheField name="2007 - TAILLE" numFmtId="0">
      <sharedItems containsBlank="1"/>
    </cacheField>
    <cacheField name="2007 - PRIX HECTO" numFmtId="0">
      <sharedItems containsNonDate="0" containsString="0" containsBlank="1"/>
    </cacheField>
    <cacheField name="2007 - CA HECTO" numFmtId="0">
      <sharedItems containsNonDate="0" containsString="0" containsBlank="1"/>
    </cacheField>
    <cacheField name="2007 - CA PARCELLE" numFmtId="0">
      <sharedItems containsNonDate="0" containsString="0" containsBlank="1"/>
    </cacheField>
    <cacheField name="2008 - CEPAGE" numFmtId="0">
      <sharedItems containsBlank="1" count="13">
        <m/>
        <s v="CINSAULT"/>
        <s v="CARIGNAN"/>
        <s v="CABERNET"/>
        <s v="MERLOT"/>
        <s v="CHARDONNAY"/>
        <s v="SYRAH"/>
        <s v="CALADOC"/>
        <s v="GRENACHE"/>
        <s v="ARAMON"/>
        <s v="GRENACHE BLANC"/>
        <s v="SAUVIGNON"/>
        <s v="CABERNET SAUVIGNON"/>
      </sharedItems>
    </cacheField>
    <cacheField name="2008 - SUPERFICIE" numFmtId="0">
      <sharedItems containsString="0" containsBlank="1" containsNumber="1" minValue="0.35899999999999999" maxValue="6.5410000000000004"/>
    </cacheField>
    <cacheField name="2008 - TONNES" numFmtId="0">
      <sharedItems containsNonDate="0" containsString="0" containsBlank="1"/>
    </cacheField>
    <cacheField name="2008 - HECTOS" numFmtId="0">
      <sharedItems containsBlank="1" containsMixedTypes="1" containsNumber="1" containsInteger="1" minValue="22" maxValue="440"/>
    </cacheField>
    <cacheField name="2008 - RENDEMENT" numFmtId="0">
      <sharedItems containsString="0" containsBlank="1" containsNumber="1" minValue="51.582649472450179" maxValue="181.28938439166262" count="25">
        <m/>
        <n v="70.295026094365753"/>
        <n v="125.19698826825423"/>
        <n v="91.233308451521935"/>
        <n v="80.704328686720473"/>
        <n v="66.022942972683012"/>
        <n v="137.67715810785938"/>
        <n v="77.147866744593799"/>
        <n v="115.78947368421053"/>
        <n v="70.967741935483872"/>
        <n v="147.27540500736376"/>
        <n v="173.50157728706625"/>
        <n v="88.100686498855836"/>
        <n v="51.582649472450179"/>
        <n v="61.281337047353766"/>
        <n v="74.331499179457467"/>
        <n v="159.68063872255487"/>
        <n v="59.665871121718382"/>
        <n v="110"/>
        <n v="83.102493074792235"/>
        <n v="110.89951831522347"/>
        <n v="171.07309486780716"/>
        <n v="156.80684248039915"/>
        <n v="76.316017691440464"/>
        <n v="181.28938439166262"/>
      </sharedItems>
    </cacheField>
    <cacheField name="ANNEE 9" numFmtId="0">
      <sharedItems containsBlank="1" containsMixedTypes="1" containsNumber="1" containsInteger="1" minValue="1981" maxValue="2008"/>
    </cacheField>
    <cacheField name="2008 - PLANTATION" numFmtId="0">
      <sharedItems containsBlank="1" containsMixedTypes="1" containsNumber="1" minValue="0.95409999999999995" maxValue="0.95409999999999995"/>
    </cacheField>
    <cacheField name="2008 - PIEDS" numFmtId="0">
      <sharedItems containsString="0" containsBlank="1" containsNumber="1" containsInteger="1" minValue="2859" maxValue="18800"/>
    </cacheField>
    <cacheField name="2008 - TAILLE" numFmtId="0">
      <sharedItems containsBlank="1"/>
    </cacheField>
    <cacheField name="2008 - PRIX HECTO" numFmtId="0">
      <sharedItems containsNonDate="0" containsString="0" containsBlank="1"/>
    </cacheField>
    <cacheField name="2008 - CA HECTO" numFmtId="0">
      <sharedItems containsNonDate="0" containsString="0" containsBlank="1"/>
    </cacheField>
    <cacheField name="2008 - CA PARCELLE" numFmtId="0">
      <sharedItems containsNonDate="0" containsString="0" containsBlank="1"/>
    </cacheField>
    <cacheField name="2009 - CEPAGE" numFmtId="0">
      <sharedItems containsBlank="1" count="13">
        <m/>
        <s v="CINSAULT"/>
        <s v="CARIGNAN"/>
        <s v="CABERNET"/>
        <s v="MERLOT"/>
        <s v="CHARDONNAY"/>
        <s v="SYRAH"/>
        <s v="CALADOC"/>
        <s v="GRENACHE"/>
        <s v="ARAMON"/>
        <s v="GRENACHE BLANC"/>
        <s v="SAUVIGNON"/>
        <s v="CABERNET SAUVIGNON"/>
      </sharedItems>
    </cacheField>
    <cacheField name="2009 - SUPERFICIE" numFmtId="0">
      <sharedItems containsString="0" containsBlank="1" containsNumber="1" minValue="0.35899999999999999" maxValue="6.5410000000000004"/>
    </cacheField>
    <cacheField name="2009 - TONNES" numFmtId="0">
      <sharedItems containsNonDate="0" containsString="0" containsBlank="1"/>
    </cacheField>
    <cacheField name="2009 - HECTOS" numFmtId="0">
      <sharedItems containsBlank="1" containsMixedTypes="1" containsNumber="1" minValue="6.4" maxValue="361"/>
    </cacheField>
    <cacheField name="2009 - RENDEMENT" numFmtId="0">
      <sharedItems containsString="0" containsBlank="1" containsNumber="1" minValue="15.00586166471278" maxValue="135.6466876971609" count="26">
        <m/>
        <n v="67.312812866119927"/>
        <n v="123.4459814393276"/>
        <n v="90.818611594924107"/>
        <n v="81.123571952625525"/>
        <n v="53.230997771725676"/>
        <n v="132.89158844100865"/>
        <n v="60.19871420222092"/>
        <n v="63.15789473684211"/>
        <n v="64.516129032258064"/>
        <n v="84.348641049671983"/>
        <n v="135.6466876971609"/>
        <n v="109.83981693363845"/>
        <n v="15.00586166471278"/>
        <n v="69.637883008356553"/>
        <n v="86.880973066898349"/>
        <n v="92.542188350571578"/>
        <n v="40.572792362768496"/>
        <n v="56.79314565483476"/>
        <n v="66.666666666666671"/>
        <n v="64.97104004029211"/>
        <n v="100.81774392293043"/>
        <n v="119.75116640746501"/>
        <n v="110.98666123612666"/>
        <n v="89.324429797935991"/>
        <n v="112.45758603974794"/>
      </sharedItems>
    </cacheField>
    <cacheField name="ANNEE 10" numFmtId="0">
      <sharedItems containsBlank="1" containsMixedTypes="1" containsNumber="1" containsInteger="1" minValue="1981" maxValue="2008"/>
    </cacheField>
    <cacheField name="2009 - PLANTATION" numFmtId="0">
      <sharedItems containsBlank="1" containsMixedTypes="1" containsNumber="1" minValue="0.95409999999999995" maxValue="0.95409999999999995"/>
    </cacheField>
    <cacheField name="2009 - PIEDS" numFmtId="0">
      <sharedItems containsString="0" containsBlank="1" containsNumber="1" containsInteger="1" minValue="2859" maxValue="18800"/>
    </cacheField>
    <cacheField name="2009 - TAILLE" numFmtId="0">
      <sharedItems containsBlank="1"/>
    </cacheField>
    <cacheField name="2009 - PRIX HECTO" numFmtId="0">
      <sharedItems containsNonDate="0" containsString="0" containsBlank="1"/>
    </cacheField>
    <cacheField name="2009 - CA HECTO" numFmtId="0">
      <sharedItems containsNonDate="0" containsString="0" containsBlank="1"/>
    </cacheField>
    <cacheField name="2009 - CA PARCELLE" numFmtId="0">
      <sharedItems containsNonDate="0" containsString="0" containsBlank="1"/>
    </cacheField>
    <cacheField name="2010 - CEPAGE" numFmtId="0">
      <sharedItems containsBlank="1" count="11">
        <m/>
        <s v="CINSAULT"/>
        <s v="CHARDONNAY"/>
        <s v="CABERNET"/>
        <s v="MERLOT"/>
        <s v="SYRAH"/>
        <s v="CALADOC"/>
        <s v="GRENACHE"/>
        <s v="GRENACHE BLANC"/>
        <s v="SAUVIGNON"/>
        <s v="CABERNET SAUVIGNON"/>
      </sharedItems>
    </cacheField>
    <cacheField name="2010 - SUPERFICIE" numFmtId="0">
      <sharedItems containsString="0" containsBlank="1" containsNumber="1" minValue="0.35899999999999999" maxValue="6.5410000000000004"/>
    </cacheField>
    <cacheField name="2010 - TONNES" numFmtId="0">
      <sharedItems containsNonDate="0" containsString="0" containsBlank="1"/>
    </cacheField>
    <cacheField name="2010 - HECTOS" numFmtId="0">
      <sharedItems containsBlank="1" containsMixedTypes="1" containsNumber="1" minValue="33.18" maxValue="451.35"/>
    </cacheField>
    <cacheField name="2010 - RENDEMENT" numFmtId="0">
      <sharedItems containsString="0" containsBlank="1" containsNumber="1" minValue="63.36515513126492" maxValue="153.54889589905363" count="23">
        <m/>
        <n v="151.08562423393448"/>
        <n v="77.07141079870614"/>
        <n v="83.48181532334138"/>
        <n v="87.645456796236701"/>
        <n v="100.17669795692987"/>
        <n v="108.6206896551724"/>
        <n v="97.810526315789474"/>
        <n v="78.505376344086017"/>
        <n v="93.309010577051808"/>
        <n v="153.54889589905363"/>
        <n v="106.31578947368422"/>
        <n v="92.423398328690809"/>
        <n v="102.51954821894005"/>
        <n v="87.301740812379123"/>
        <n v="108.38323353293411"/>
        <n v="63.36515513126492"/>
        <n v="123.48592411260709"/>
        <n v="80.231679677663067"/>
        <n v="134.18351477449457"/>
        <n v="135.16953467060381"/>
        <n v="80.582776862371006"/>
        <n v="135.12360639844886"/>
      </sharedItems>
    </cacheField>
    <cacheField name="ANNEE 11" numFmtId="0">
      <sharedItems containsBlank="1" containsMixedTypes="1" containsNumber="1" containsInteger="1" minValue="1981" maxValue="2008"/>
    </cacheField>
    <cacheField name="2010 - PLANTATION" numFmtId="0">
      <sharedItems containsBlank="1" containsMixedTypes="1" containsNumber="1" minValue="0.95409999999999995" maxValue="0.95409999999999995"/>
    </cacheField>
    <cacheField name="2010 - PIEDS" numFmtId="0">
      <sharedItems containsString="0" containsBlank="1" containsNumber="1" containsInteger="1" minValue="2859" maxValue="18800"/>
    </cacheField>
    <cacheField name="2010 - TAILLE" numFmtId="0">
      <sharedItems containsBlank="1"/>
    </cacheField>
    <cacheField name="2010 - PRIX HECTO" numFmtId="0">
      <sharedItems containsNonDate="0" containsString="0" containsBlank="1"/>
    </cacheField>
    <cacheField name="2010 - CA HECTO" numFmtId="0">
      <sharedItems containsNonDate="0" containsString="0" containsBlank="1"/>
    </cacheField>
    <cacheField name="2010 - CA PARCELLE" numFmtId="0">
      <sharedItems containsNonDate="0" containsString="0" containsBlank="1"/>
    </cacheField>
    <cacheField name="2011 - CEPAGE" numFmtId="0">
      <sharedItems containsBlank="1" count="10">
        <m/>
        <s v="CHARDONNAY"/>
        <s v="CABERNET"/>
        <s v="MERLOT"/>
        <s v="SYRAH"/>
        <s v="CALADOC"/>
        <s v="GRENACHE"/>
        <s v="GRENACHE BLANC"/>
        <s v="SAUVIGNON"/>
        <s v="CABERNET SAUVIGNON"/>
      </sharedItems>
    </cacheField>
    <cacheField name="2011 - SUPERFICIE" numFmtId="0">
      <sharedItems containsString="0" containsBlank="1" containsNumber="1" minValue="0.35899999999999999" maxValue="6.5410000000000004"/>
    </cacheField>
    <cacheField name="2011 - TONNES" numFmtId="0">
      <sharedItems containsNonDate="0" containsString="0" containsBlank="1"/>
    </cacheField>
    <cacheField name="2011 - HECTOS" numFmtId="0">
      <sharedItems containsBlank="1" containsMixedTypes="1" containsNumber="1" containsInteger="1" minValue="27" maxValue="847"/>
    </cacheField>
    <cacheField name="2011 - RENDEMENT" numFmtId="0">
      <sharedItems containsString="0" containsBlank="1" containsNumber="1" minValue="65.632458233890219" maxValue="208.20189274447949" count="23">
        <m/>
        <n v="125.19698826825423"/>
        <n v="85.012855602554538"/>
        <n v="85.944869510533493"/>
        <n v="92.844763555335476"/>
        <n v="120.74360390207988"/>
        <n v="159.55581531268263"/>
        <n v="114.73684210526316"/>
        <n v="117.20430107526882"/>
        <n v="139.57691792743339"/>
        <n v="208.20189274447949"/>
        <n v="124.71395881006865"/>
        <n v="75.208913649025078"/>
        <n v="158.31643981079253"/>
        <n v="163.82978723404256"/>
        <n v="136.09145345672292"/>
        <n v="65.632458233890219"/>
        <n v="117.01346389228887"/>
        <n v="75.547720977083856"/>
        <n v="169.51788491446345"/>
        <n v="152.73393748090825"/>
        <n v="118.81016390599254"/>
        <n v="152.20552593310711"/>
      </sharedItems>
    </cacheField>
    <cacheField name="ANNEE 12" numFmtId="0">
      <sharedItems containsBlank="1" containsMixedTypes="1" containsNumber="1" containsInteger="1" minValue="1981" maxValue="2012"/>
    </cacheField>
    <cacheField name="2011 - PLANTATION" numFmtId="0">
      <sharedItems containsBlank="1" containsMixedTypes="1" containsNumber="1" minValue="0.95409999999999995" maxValue="0.95409999999999995"/>
    </cacheField>
    <cacheField name="2011 - PIEDS" numFmtId="0">
      <sharedItems containsString="0" containsBlank="1" containsNumber="1" containsInteger="1" minValue="2859" maxValue="18800"/>
    </cacheField>
    <cacheField name="2011 - TAILLE" numFmtId="0">
      <sharedItems containsBlank="1"/>
    </cacheField>
    <cacheField name="2011 - PRIX HECTO" numFmtId="0">
      <sharedItems containsNonDate="0" containsString="0" containsBlank="1"/>
    </cacheField>
    <cacheField name="2011 - CA HECTO" numFmtId="0">
      <sharedItems containsNonDate="0" containsString="0" containsBlank="1"/>
    </cacheField>
    <cacheField name="2011 - CA PARCELLE" numFmtId="0">
      <sharedItems containsNonDate="0" containsString="0" containsBlank="1"/>
    </cacheField>
    <cacheField name="2012 - CEPAGE" numFmtId="0">
      <sharedItems containsBlank="1" count="11">
        <m/>
        <s v="CINSAULT"/>
        <s v="CHARDONNAY"/>
        <s v="CABERNET"/>
        <s v="MERLOT"/>
        <s v="SYRAH"/>
        <s v="CALADOC"/>
        <s v="GRENACHE"/>
        <s v="GRENACHE BLANC"/>
        <s v="SAUVIGNON"/>
        <s v="CABERNET SAUVIGNON"/>
      </sharedItems>
    </cacheField>
    <cacheField name="2012 - SUPERFICIE" numFmtId="0">
      <sharedItems containsString="0" containsBlank="1" containsNumber="1" minValue="0.35899999999999999" maxValue="6.5410000000000004"/>
    </cacheField>
    <cacheField name="2012 - TONNES" numFmtId="0">
      <sharedItems containsNonDate="0" containsString="0" containsBlank="1"/>
    </cacheField>
    <cacheField name="2012 - HECTOS" numFmtId="0">
      <sharedItems containsBlank="1" containsMixedTypes="1" containsNumber="1" containsInteger="1" minValue="34" maxValue="551"/>
    </cacheField>
    <cacheField name="2012 - RENDEMENT" numFmtId="0">
      <sharedItems containsString="0" containsBlank="1" containsNumber="1" minValue="40.572792362768496" maxValue="127.36842105263159" count="23">
        <m/>
        <n v="117.31745753808438"/>
        <n v="77.963009040391469"/>
        <n v="98.52216748768474"/>
        <n v="61.071222249731782"/>
        <n v="96.447634824222348"/>
        <n v="70.718877849210983"/>
        <n v="127.36842105263159"/>
        <n v="87.096774193548384"/>
        <n v="67.612799571562462"/>
        <n v="113.03890641430074"/>
        <n v="107.55148741418765"/>
        <n v="111.42061281337048"/>
        <n v="103.29182353509026"/>
        <n v="106.57640232108318"/>
        <n v="97.985846488840494"/>
        <n v="40.572792362768496"/>
        <n v="98.8984088127295"/>
        <n v="81.087887182070006"/>
        <n v="125.97200622083982"/>
        <n v="123.20537623459933"/>
        <n v="70.245425375075882"/>
        <n v="104.70189045079979"/>
      </sharedItems>
    </cacheField>
    <cacheField name="ANNEE 13" numFmtId="0">
      <sharedItems containsBlank="1" containsMixedTypes="1" containsNumber="1" containsInteger="1" minValue="1981" maxValue="2012"/>
    </cacheField>
    <cacheField name="2012 - PLANTATION" numFmtId="0">
      <sharedItems containsBlank="1" containsMixedTypes="1" containsNumber="1" minValue="0.95409999999999995" maxValue="0.95409999999999995"/>
    </cacheField>
    <cacheField name="2012 - PIEDS" numFmtId="0">
      <sharedItems containsString="0" containsBlank="1" containsNumber="1" containsInteger="1" minValue="2859" maxValue="18800"/>
    </cacheField>
    <cacheField name="2012 - TAILLE" numFmtId="0">
      <sharedItems containsBlank="1"/>
    </cacheField>
    <cacheField name="2012 - PRIX HECTO" numFmtId="0">
      <sharedItems containsNonDate="0" containsString="0" containsBlank="1"/>
    </cacheField>
    <cacheField name="2012 - CA HECTO" numFmtId="0">
      <sharedItems containsNonDate="0" containsString="0" containsBlank="1"/>
    </cacheField>
    <cacheField name="2012 - CA PARCELLE" numFmtId="0">
      <sharedItems containsNonDate="0" containsString="0" containsBlank="1"/>
    </cacheField>
    <cacheField name="2013 - CEPAGE" numFmtId="0">
      <sharedItems containsBlank="1" count="11">
        <m/>
        <s v="CINSAULT"/>
        <s v="CHARDONNAY"/>
        <s v="CABERNET"/>
        <s v="MERLOT"/>
        <s v="SYRAH"/>
        <s v="CALADOC"/>
        <s v="GRENACHE"/>
        <s v="GRENACHE BLANC"/>
        <s v="SAUVIGNON"/>
        <s v="CABERNET SAUVIGNON"/>
      </sharedItems>
    </cacheField>
    <cacheField name="2013 - SUPERFICIE" numFmtId="0">
      <sharedItems containsString="0" containsBlank="1" containsNumber="1" minValue="0.35899999999999999" maxValue="6.5410000000000004"/>
    </cacheField>
    <cacheField name="2013 - TONNES" numFmtId="0">
      <sharedItems containsNonDate="0" containsString="0" containsBlank="1"/>
    </cacheField>
    <cacheField name="2013 - HECTOS" numFmtId="0">
      <sharedItems containsBlank="1" containsMixedTypes="1" containsNumber="1" containsInteger="1" minValue="28" maxValue="443"/>
    </cacheField>
    <cacheField name="2013 - RENDEMENT" numFmtId="0">
      <sharedItems containsString="0" containsBlank="1" containsNumber="1" minValue="33.41288782816229" maxValue="171.07309486780716" count="23">
        <m/>
        <n v="96.3053755909648"/>
        <n v="88.745127311934979"/>
        <n v="86.992977675296089"/>
        <n v="82.941322109433031"/>
        <n v="107.1231363887355"/>
        <n v="137.34658094681473"/>
        <n v="131.57894736842107"/>
        <n v="111.82795698924731"/>
        <n v="83.344490560985406"/>
        <n v="159.83175604626709"/>
        <n v="78.94736842105263"/>
        <n v="77.994428969359333"/>
        <n v="133.21749203591079"/>
        <n v="85.686653771760149"/>
        <n v="99.800399201596804"/>
        <n v="33.41288782816229"/>
        <n v="148.34761321909426"/>
        <n v="55.401662049861493"/>
        <n v="171.07309486780716"/>
        <n v="112.00488748599939"/>
        <n v="95.395022114300573"/>
        <n v="80.465341735336878"/>
      </sharedItems>
    </cacheField>
    <cacheField name="ANNEE 14" numFmtId="0">
      <sharedItems containsBlank="1" containsMixedTypes="1" containsNumber="1" containsInteger="1" minValue="1981" maxValue="2012"/>
    </cacheField>
    <cacheField name="2013 - PLANTATION" numFmtId="0">
      <sharedItems containsBlank="1" containsMixedTypes="1" containsNumber="1" minValue="0.95409999999999995" maxValue="0.95409999999999995"/>
    </cacheField>
    <cacheField name="2013 - PIEDS" numFmtId="0">
      <sharedItems containsString="0" containsBlank="1" containsNumber="1" containsInteger="1" minValue="2859" maxValue="18800"/>
    </cacheField>
    <cacheField name="2013 - TAILLE" numFmtId="0">
      <sharedItems containsBlank="1"/>
    </cacheField>
    <cacheField name="2013 - PRIX HECTO" numFmtId="0">
      <sharedItems containsNonDate="0" containsString="0" containsBlank="1"/>
    </cacheField>
    <cacheField name="2013 - CA HECTO" numFmtId="0">
      <sharedItems containsNonDate="0" containsString="0" containsBlank="1"/>
    </cacheField>
    <cacheField name="2013 - CA PARCELLE" numFmtId="0">
      <sharedItems containsNonDate="0" containsString="0" containsBlank="1"/>
    </cacheField>
    <cacheField name="2014 - CEPAGE" numFmtId="0">
      <sharedItems containsBlank="1" count="11">
        <m/>
        <s v="CINSAULT"/>
        <s v="CHARDONNAY"/>
        <s v="CABERNET"/>
        <s v="MERLOT"/>
        <s v="SYRAH"/>
        <s v="CALADOC"/>
        <s v="GRENACHE"/>
        <s v="GRENACHE BLANC"/>
        <s v="GRENACHE NOIR"/>
        <s v="CABERNET SAUVIGNON"/>
      </sharedItems>
    </cacheField>
    <cacheField name="2014 - SUPERFICIE" numFmtId="0">
      <sharedItems containsString="0" containsBlank="1" containsNumber="1" minValue="0.55110000000000003" maxValue="6.5410000000000004"/>
    </cacheField>
    <cacheField name="2014 - TONNES" numFmtId="0">
      <sharedItems containsNonDate="0" containsString="0" containsBlank="1"/>
    </cacheField>
    <cacheField name="2014 - HECTOS" numFmtId="0">
      <sharedItems containsBlank="1" containsMixedTypes="1" containsNumber="1" containsInteger="1" minValue="35" maxValue="422"/>
    </cacheField>
    <cacheField name="2014 - RENDEMENT" numFmtId="0">
      <sharedItems containsString="0" containsBlank="1" containsNumber="1" minValue="34.834535954217465" maxValue="101.6149519143531" count="24">
        <m/>
        <n v="50.817545873998"/>
        <n v="79.670810716161782"/>
        <n v="34.834535954217465"/>
        <n v="51.357300073367576"/>
        <n v="40.439052570768339"/>
        <n v="77.673476900423339"/>
        <n v="57.276446522501459"/>
        <n v="88.421052631578945"/>
        <n v="75.268817204301072"/>
        <n v="58.910162002945505"/>
        <n v="77.812828601472134"/>
        <n v="40.045766590389015"/>
        <n v="94.603726228400419"/>
        <n v="81.624758220502898"/>
        <n v="101.6149519143531"/>
        <n v="91.705123654005448"/>
        <n v="47.980416156670749"/>
        <n v="43.162299053072005"/>
        <n v="38.781163434903043"/>
        <n v="87.09175738724727"/>
        <n v="57.020669992872421"/>
        <n v="54.635330847281239"/>
        <n v="54.289869122636929"/>
      </sharedItems>
    </cacheField>
    <cacheField name="ANNEE 15" numFmtId="0">
      <sharedItems containsBlank="1" containsMixedTypes="1" containsNumber="1" containsInteger="1" minValue="1981" maxValue="2015"/>
    </cacheField>
    <cacheField name="2014 - PLANTATION" numFmtId="0">
      <sharedItems containsBlank="1" containsMixedTypes="1" containsNumber="1" minValue="0.95409999999999995" maxValue="0.95409999999999995"/>
    </cacheField>
    <cacheField name="2014 - PIEDS" numFmtId="0">
      <sharedItems containsString="0" containsBlank="1" containsNumber="1" containsInteger="1" minValue="2859" maxValue="18589"/>
    </cacheField>
    <cacheField name="2014 - TAILLE" numFmtId="0">
      <sharedItems containsBlank="1"/>
    </cacheField>
    <cacheField name="2014 - PRIX HECTO" numFmtId="0">
      <sharedItems containsNonDate="0" containsString="0" containsBlank="1"/>
    </cacheField>
    <cacheField name="2014 - CA HECTO" numFmtId="0">
      <sharedItems containsNonDate="0" containsString="0" containsBlank="1"/>
    </cacheField>
    <cacheField name="2014 - CA PARCELLE" numFmtId="0">
      <sharedItems containsNonDate="0" containsString="0" containsBlank="1"/>
    </cacheField>
    <cacheField name="2015 - CEPAGE" numFmtId="0">
      <sharedItems containsBlank="1" count="11">
        <m/>
        <s v="CINSAULT"/>
        <s v="CHARDONNAY"/>
        <s v="CABERNET"/>
        <s v="MERLOT"/>
        <s v="SYRAH"/>
        <s v="CALADOC"/>
        <s v="GRENACHE"/>
        <s v="GRENACHE BLANC"/>
        <s v="GRENACHE NOIR"/>
        <s v="CABERNET SAUVIGNON"/>
      </sharedItems>
    </cacheField>
    <cacheField name="2015 - SUPERFICIE" numFmtId="0">
      <sharedItems containsString="0" containsBlank="1" containsNumber="1" minValue="0.35899999999999999" maxValue="6.5410000000000004"/>
    </cacheField>
    <cacheField name="2015 - TONNES" numFmtId="0">
      <sharedItems containsNonDate="0" containsString="0" containsBlank="1"/>
    </cacheField>
    <cacheField name="2015 - HECTOS" numFmtId="0">
      <sharedItems containsBlank="1" containsMixedTypes="1" containsNumber="1" containsInteger="1" minValue="21" maxValue="920"/>
    </cacheField>
    <cacheField name="2015 - RENDEMENT" numFmtId="0">
      <sharedItems containsString="0" containsBlank="1" containsNumber="1" minValue="54.635330847281239" maxValue="218.31735889243876" count="25">
        <m/>
        <n v="85.900788841402473"/>
        <n v="121.69497461040098"/>
        <n v="66.351497055652317"/>
        <n v="73.367571533382247"/>
        <n v="63.134439217628127"/>
        <n v="138.41339959506718"/>
        <n v="105.78609000584453"/>
        <n v="124.21052631578948"/>
        <n v="96.774193548387089"/>
        <n v="88.699959833980458"/>
        <n v="150.36803364879074"/>
        <n v="102.97482837528604"/>
        <n v="58.495821727019504"/>
        <n v="174.72729027898444"/>
        <n v="177.94970986460348"/>
        <n v="201.4153511159499"/>
        <n v="218.31735889243876"/>
        <n v="95.471236230110165"/>
        <n v="98.216251926888347"/>
        <n v="70.007554772097706"/>
        <n v="163.29704510108866"/>
        <n v="148.66103248141738"/>
        <n v="54.635330847281239"/>
        <n v="80.465341735336878"/>
      </sharedItems>
    </cacheField>
    <cacheField name="ANNEE 16" numFmtId="0">
      <sharedItems containsBlank="1" containsMixedTypes="1" containsNumber="1" containsInteger="1" minValue="1981" maxValue="2015"/>
    </cacheField>
    <cacheField name="2015 - PLANTATION" numFmtId="0">
      <sharedItems containsBlank="1" containsMixedTypes="1" containsNumber="1" minValue="0.95409999999999995" maxValue="0.95409999999999995"/>
    </cacheField>
    <cacheField name="2015 - PIEDS" numFmtId="0">
      <sharedItems containsString="0" containsBlank="1" containsNumber="1" containsInteger="1" minValue="2830" maxValue="18800"/>
    </cacheField>
    <cacheField name="2015 - TAILLE" numFmtId="0">
      <sharedItems containsBlank="1"/>
    </cacheField>
    <cacheField name="2015 - PRIX HECTO" numFmtId="0">
      <sharedItems containsNonDate="0" containsString="0" containsBlank="1"/>
    </cacheField>
    <cacheField name="2015 - CA HECTO" numFmtId="0">
      <sharedItems containsNonDate="0" containsString="0" containsBlank="1"/>
    </cacheField>
    <cacheField name="2015 - CA PARCELLE" numFmtId="0">
      <sharedItems containsNonDate="0" containsString="0" containsBlank="1"/>
    </cacheField>
    <cacheField name="2016 - CEPAGE" numFmtId="0">
      <sharedItems containsBlank="1" count="11">
        <m/>
        <s v="CINSAULT"/>
        <s v="CHARDONNAY"/>
        <s v="CABERNET"/>
        <s v="MERLOT"/>
        <s v="SYRAH"/>
        <s v="CALADOC"/>
        <s v="GRENACHE"/>
        <s v="GRENACHE BLANC"/>
        <s v="GRENACHE NOIR"/>
        <s v="CABERNET SAUVIGNON"/>
      </sharedItems>
    </cacheField>
    <cacheField name="2016 - SUPERFICIE" numFmtId="0">
      <sharedItems containsString="0" containsBlank="1" containsNumber="1" minValue="0.35899999999999999" maxValue="6.5410000000000004"/>
    </cacheField>
    <cacheField name="2016 - TONNES" numFmtId="0">
      <sharedItems containsNonDate="0" containsString="0" containsBlank="1"/>
    </cacheField>
    <cacheField name="2016 - HECTOS" numFmtId="0">
      <sharedItems containsBlank="1" containsMixedTypes="1" containsNumber="1" containsInteger="1" minValue="14" maxValue="673"/>
    </cacheField>
    <cacheField name="2016 - RENDEMENT" numFmtId="0">
      <sharedItems containsString="0" containsBlank="1" containsNumber="1" minValue="13.232514177693762" maxValue="201.15962607975388" count="27">
        <m/>
        <n v="143.09710616401946"/>
        <n v="65.662756084748722"/>
        <n v="53.495894501119679"/>
        <n v="42.972434755266747"/>
        <n v="39.201122390030534"/>
        <n v="62.580526412663353"/>
        <n v="87.668030391583869"/>
        <n v="35.789473684210527"/>
        <n v="80.645161290322577"/>
        <n v="51.709453704830274"/>
        <n v="93.059936908517358"/>
        <n v="16.018306636155607"/>
        <n v="144.80162177816391"/>
        <n v="97.292069632495171"/>
        <n v="30.480656506447833"/>
        <n v="136.09145345672292"/>
        <n v="201.15962607975388"/>
        <n v="73.439412484700128"/>
        <n v="71.790354547456502"/>
        <n v="41.299420800805841"/>
        <n v="13.232514177693762"/>
        <n v="83.981337480559873"/>
        <n v="19.25925925925926"/>
        <n v="69.239384991345077"/>
        <n v="75.016009514225601"/>
        <n v="52.915237628613426"/>
      </sharedItems>
    </cacheField>
    <cacheField name="ANNEE 17" numFmtId="0">
      <sharedItems containsBlank="1" containsMixedTypes="1" containsNumber="1" containsInteger="1" minValue="1981" maxValue="2016"/>
    </cacheField>
    <cacheField name="2016 - PLANTATION" numFmtId="0">
      <sharedItems containsBlank="1"/>
    </cacheField>
    <cacheField name="2016 - PIEDS" numFmtId="0">
      <sharedItems containsString="0" containsBlank="1" containsNumber="1" containsInteger="1" minValue="2830" maxValue="18800"/>
    </cacheField>
    <cacheField name="2016 - TAILLE" numFmtId="0">
      <sharedItems containsBlank="1"/>
    </cacheField>
    <cacheField name="2016 - PRIX HECTO" numFmtId="0">
      <sharedItems containsNonDate="0" containsString="0" containsBlank="1"/>
    </cacheField>
    <cacheField name="2016 - CA HECTO" numFmtId="0">
      <sharedItems containsNonDate="0" containsString="0" containsBlank="1"/>
    </cacheField>
    <cacheField name="2016 - CA PARCELLE" numFmtId="0">
      <sharedItems containsNonDate="0" containsString="0" containsBlank="1"/>
    </cacheField>
    <cacheField name="2017 - CEPAGE" numFmtId="0">
      <sharedItems containsBlank="1" count="11">
        <m/>
        <s v="MERLOT"/>
        <s v="CINSAULT"/>
        <s v="CHARDONNAY"/>
        <s v="CABERNET"/>
        <s v="SYRAH"/>
        <s v="CALADOC"/>
        <s v="GRENACHE"/>
        <s v="GRENACHE BLANC"/>
        <s v="GRENACHE NOIR"/>
        <s v="CABERNET SAUVIGNON"/>
      </sharedItems>
    </cacheField>
    <cacheField name="2017 - SUPERFICIE" numFmtId="0">
      <sharedItems containsString="0" containsBlank="1" containsNumber="1" minValue="0.35899999999999999" maxValue="6.5410000000000004"/>
    </cacheField>
    <cacheField name="2017 - TONNES" numFmtId="0">
      <sharedItems containsNonDate="0" containsString="0" containsBlank="1"/>
    </cacheField>
    <cacheField name="2017 - HECTOS" numFmtId="0">
      <sharedItems containsBlank="1" containsMixedTypes="1" containsNumber="1" containsInteger="1" minValue="0" maxValue="863"/>
    </cacheField>
    <cacheField name="2017 - RENDEMENT" numFmtId="0">
      <sharedItems containsString="0" containsBlank="1" containsNumber="1" minValue="0" maxValue="185.18518518518516" count="29">
        <n v="44.848484848484851"/>
        <m/>
        <n v="55.920563032893199"/>
        <n v="43.775170723165814"/>
        <n v="46.860744795554453"/>
        <n v="39.828110260978939"/>
        <n v="51.580424197408597"/>
        <n v="78.409718387631145"/>
        <n v="80.65458796025716"/>
        <n v="111.57894736842105"/>
        <n v="134.40860215053763"/>
        <n v="165.52226782768807"/>
        <n v="13.383623311838424"/>
        <n v="98.843322818086236"/>
        <n v="72.082379862700222"/>
        <n v="96.534414518775947"/>
        <n v="89.555125725338499"/>
        <n v="51.582649472450179"/>
        <n v="57.422512234910279"/>
        <n v="33.723819666311684"/>
        <n v="0"/>
        <n v="55.324357405140759"/>
        <n v="107.46531600968949"/>
        <n v="37.773860488541928"/>
        <n v="34.971644612476368"/>
        <n v="77.760497667185064"/>
        <n v="185.18518518518516"/>
        <n v="101.82262498727218"/>
        <n v="114.35367303997805"/>
      </sharedItems>
    </cacheField>
    <cacheField name="ANNEE 18" numFmtId="0">
      <sharedItems containsBlank="1" containsMixedTypes="1" containsNumber="1" containsInteger="1" minValue="1981" maxValue="2017"/>
    </cacheField>
    <cacheField name="2017 - PLANTATION" numFmtId="0">
      <sharedItems containsBlank="1"/>
    </cacheField>
    <cacheField name="2017 - PIEDS" numFmtId="0">
      <sharedItems containsString="0" containsBlank="1" containsNumber="1" containsInteger="1" minValue="2830" maxValue="18800"/>
    </cacheField>
    <cacheField name="2017 - TAILLE" numFmtId="0">
      <sharedItems containsBlank="1"/>
    </cacheField>
    <cacheField name="2017 - PRIX HECTO" numFmtId="0">
      <sharedItems containsNonDate="0" containsString="0" containsBlank="1"/>
    </cacheField>
    <cacheField name="2017 - CA HECTO" numFmtId="0">
      <sharedItems containsNonDate="0" containsString="0" containsBlank="1"/>
    </cacheField>
    <cacheField name="2017 - CA PARCELLE" numFmtId="0">
      <sharedItems containsNonDate="0" containsString="0" containsBlank="1"/>
    </cacheField>
    <cacheField name="2018 - CEPAGE" numFmtId="0">
      <sharedItems containsBlank="1" count="11">
        <m/>
        <s v="MERLOT"/>
        <s v="CINSAULT"/>
        <s v="CHARDONNAY"/>
        <s v="CABERNET"/>
        <s v="SYRAH"/>
        <s v="CALADOC"/>
        <s v="GRENACHE"/>
        <s v="GRENACHE BLANC"/>
        <s v="GRENACHE NOIR"/>
        <s v="CABERNET SAUVIGNON"/>
      </sharedItems>
    </cacheField>
    <cacheField name="2018 - SUPERFICIE" numFmtId="0">
      <sharedItems containsString="0" containsBlank="1" containsNumber="1" minValue="0.59709999999999996" maxValue="6.5410000000000004"/>
    </cacheField>
    <cacheField name="2018 - TONNES" numFmtId="0">
      <sharedItems containsNonDate="0" containsString="0" containsBlank="1"/>
    </cacheField>
    <cacheField name="2018 - HECTOS" numFmtId="0">
      <sharedItems containsBlank="1" containsMixedTypes="1" containsNumber="1" containsInteger="1" minValue="25" maxValue="519"/>
    </cacheField>
    <cacheField name="2018 - RENDEMENT" numFmtId="2">
      <sharedItems containsString="0" containsBlank="1" containsNumber="1" minValue="28.95886003217651" maxValue="192.2849366938824" count="27">
        <m/>
        <n v="89.090174565711976"/>
        <n v="49.028191209945717"/>
        <n v="41.469685659782698"/>
        <n v="41.869033662703067"/>
        <n v="54.056284558884215"/>
        <n v="57.426836002208724"/>
        <n v="76.563413208649905"/>
        <n v="105.26315789473685"/>
        <n v="53.763440860215049"/>
        <n v="99.543519122329201"/>
        <n v="41.975909478038695"/>
        <n v="92.008412197686653"/>
        <n v="50.34324942791762"/>
        <n v="90.742349647649377"/>
        <n v="88.201160541586077"/>
        <n v="103.16529894490036"/>
        <n v="28.95886003217651"/>
        <n v="192.2849366938824"/>
        <n v="66.825775656324581"/>
        <n v="67.564259485924111"/>
        <n v="82.801145122219765"/>
        <n v="37.773860488541928"/>
        <n v="35.916824196597354"/>
        <n v="129.62962962962962"/>
        <n v="64.148253741981463"/>
        <n v="68.612203823986832"/>
      </sharedItems>
    </cacheField>
    <cacheField name="ANNEE 19" numFmtId="0">
      <sharedItems containsBlank="1" containsMixedTypes="1" containsNumber="1" containsInteger="1" minValue="1981" maxValue="2018"/>
    </cacheField>
    <cacheField name="2018 - PLANTATION" numFmtId="0">
      <sharedItems containsBlank="1"/>
    </cacheField>
    <cacheField name="2018 - PIEDS" numFmtId="0">
      <sharedItems containsString="0" containsBlank="1" containsNumber="1" containsInteger="1" minValue="2830" maxValue="23976"/>
    </cacheField>
    <cacheField name="2018 - TAILLE" numFmtId="0">
      <sharedItems containsBlank="1"/>
    </cacheField>
    <cacheField name="2018 - PRIX HECTO" numFmtId="0">
      <sharedItems containsNonDate="0" containsString="0" containsBlank="1"/>
    </cacheField>
    <cacheField name="2018 - CA HECTO" numFmtId="0">
      <sharedItems containsNonDate="0" containsString="0" containsBlank="1"/>
    </cacheField>
    <cacheField name="2018 - CA PARCELLE" numFmtId="0">
      <sharedItems containsNonDate="0" containsString="0" containsBlank="1"/>
    </cacheField>
    <cacheField name="2019 - CEPAGE" numFmtId="0">
      <sharedItems containsBlank="1" count="11">
        <m/>
        <s v="MERLOT"/>
        <s v="CINSAULT"/>
        <s v="CHARDONNAY"/>
        <s v="CABERNET"/>
        <s v="SYRAH"/>
        <s v="CALADOC"/>
        <s v="GRENACHE"/>
        <s v="GRENACHE BLANC"/>
        <s v="GRENACHE NOIR"/>
        <s v="CABERNET SAUVIGNON"/>
      </sharedItems>
    </cacheField>
    <cacheField name="2019 - SUPERFICIE" numFmtId="0">
      <sharedItems containsString="0" containsBlank="1" containsNumber="1" minValue="0.59709999999999996" maxValue="6.5410000000000004"/>
    </cacheField>
    <cacheField name="2019 - TONNES" numFmtId="0">
      <sharedItems containsNonDate="0" containsString="0" containsBlank="1"/>
    </cacheField>
    <cacheField name="2019 - HECTOS" numFmtId="0">
      <sharedItems containsBlank="1" containsMixedTypes="1" containsNumber="1" containsInteger="1" minValue="0" maxValue="850"/>
    </cacheField>
    <cacheField name="2019 - RENDEMENT" numFmtId="0">
      <sharedItems containsString="0" containsBlank="1" containsNumber="1" minValue="18.223671590255133" maxValue="233.10850786889125" count="29">
        <m/>
        <n v="18.223671590255133"/>
        <n v="26.978902498246374"/>
        <n v="111.62850035083243"/>
        <n v="43.775170723165814"/>
        <n v="38.981504520195735"/>
        <n v="41.869033662703067"/>
        <n v="36.312618634975657"/>
        <n v="80.618442849254563"/>
        <n v="58.445353594389246"/>
        <n v="78.94736842105263"/>
        <n v="87.096774193548384"/>
        <n v="163.02888488242741"/>
        <n v="83.647645698990146"/>
        <n v="52.576235541535226"/>
        <n v="57.208237986270021"/>
        <n v="96.534414518775947"/>
        <n v="75.048355899419732"/>
        <n v="139.50762016412662"/>
        <n v="63.433693403815212"/>
        <n v="233.10850786889125"/>
        <n v="29.832935560859191"/>
        <n v="42.594859241126073"/>
        <n v="99.097115172869408"/>
        <n v="37.773860488541928"/>
        <n v="70.888468809073714"/>
        <n v="115.55555555555554"/>
        <n v="50.911312493636089"/>
        <n v="45.741469215991216"/>
      </sharedItems>
    </cacheField>
    <cacheField name="ANNEE 20" numFmtId="0">
      <sharedItems containsBlank="1" containsMixedTypes="1" containsNumber="1" containsInteger="1" minValue="1981" maxValue="2018"/>
    </cacheField>
    <cacheField name="2019 - PLANTATION" numFmtId="0">
      <sharedItems containsBlank="1"/>
    </cacheField>
    <cacheField name="2019 - PIEDS" numFmtId="0">
      <sharedItems containsString="0" containsBlank="1" containsNumber="1" containsInteger="1" minValue="2830" maxValue="23976"/>
    </cacheField>
    <cacheField name="2019 - TAILLE" numFmtId="0">
      <sharedItems containsBlank="1"/>
    </cacheField>
    <cacheField name="2019 - PRIX HECTO" numFmtId="0">
      <sharedItems containsNonDate="0" containsString="0" containsBlank="1"/>
    </cacheField>
    <cacheField name="2019 - CA HECTO" numFmtId="0">
      <sharedItems containsNonDate="0" containsString="0" containsBlank="1"/>
    </cacheField>
    <cacheField name="2019 - CA PARCELLE" numFmtId="0">
      <sharedItems containsNonDate="0" containsString="0" containsBlank="1"/>
    </cacheField>
    <cacheField name="2020 - CEPAGE" numFmtId="0">
      <sharedItems containsBlank="1" count="10">
        <m/>
        <s v="MERLOT"/>
        <s v="CINSAULT"/>
        <s v="CHARDONNAY"/>
        <s v="SYRAH"/>
        <s v="CALADOC"/>
        <s v="GRENACHE"/>
        <s v="GRENACHE BLANC"/>
        <s v="GRENACHE NOIR"/>
        <s v="CABERNET SAUVIGNON"/>
      </sharedItems>
    </cacheField>
    <cacheField name="2020 - SUPERFICIE" numFmtId="0">
      <sharedItems containsString="0" containsBlank="1" containsNumber="1" minValue="0.83799999999999997" maxValue="6.5410000000000004"/>
    </cacheField>
    <cacheField name="2020 - TONNES" numFmtId="0">
      <sharedItems containsNonDate="0" containsString="0" containsBlank="1"/>
    </cacheField>
    <cacheField name="2020 - HECTOS" numFmtId="0">
      <sharedItems containsBlank="1" containsMixedTypes="1" containsNumber="1" containsInteger="1" minValue="50" maxValue="912"/>
    </cacheField>
    <cacheField name="2020 - RENDEMENT" numFmtId="2">
      <sharedItems containsString="0" containsBlank="1" containsNumber="1" minValue="17.743080198722499" maxValue="175.55555555555554" count="26">
        <m/>
        <n v="49.875311720698257"/>
        <n v="63.67020989586144"/>
        <n v="47.84078586464247"/>
        <n v="20.632169678963439"/>
        <n v="105.6506534143199"/>
        <n v="73.056691992986558"/>
        <n v="105.26315789473685"/>
        <n v="107.5268817204301"/>
        <n v="174.92040354443975"/>
        <n v="57.184572332400535"/>
        <n v="115.14195583596215"/>
        <n v="70.938215102974823"/>
        <n v="144.80162177816391"/>
        <n v="105.22243713733076"/>
        <n v="109.02696365767878"/>
        <n v="97.448862330498741"/>
        <n v="134.7144054604239"/>
        <n v="110.97852028639619"/>
        <n v="61.199510403916769"/>
        <n v="90.728914336049314"/>
        <n v="17.743080198722499"/>
        <n v="76.559546313799615"/>
        <n v="175.55555555555554"/>
        <n v="76.366968740454126"/>
        <n v="74.101180129905771"/>
      </sharedItems>
    </cacheField>
    <cacheField name="ANNEE 21" numFmtId="0">
      <sharedItems containsBlank="1" containsMixedTypes="1" containsNumber="1" containsInteger="1" minValue="1999" maxValue="2018"/>
    </cacheField>
    <cacheField name="2020 - PLANTATION" numFmtId="0">
      <sharedItems containsBlank="1"/>
    </cacheField>
    <cacheField name="2020 - PIEDS" numFmtId="0">
      <sharedItems containsString="0" containsBlank="1" containsNumber="1" containsInteger="1" minValue="2830" maxValue="23976"/>
    </cacheField>
    <cacheField name="2020 - TAILLE" numFmtId="0">
      <sharedItems containsBlank="1"/>
    </cacheField>
    <cacheField name="2020 - PRIX HECTO" numFmtId="0">
      <sharedItems containsNonDate="0" containsString="0" containsBlank="1"/>
    </cacheField>
    <cacheField name="2020 - CA HECTO" numFmtId="0">
      <sharedItems containsNonDate="0" containsString="0" containsBlank="1"/>
    </cacheField>
    <cacheField name="2020 - CA PARCELLE" numFmtId="0">
      <sharedItems containsNonDate="0" containsString="0" containsBlank="1"/>
    </cacheField>
    <cacheField name="2021 - CEPAGE" numFmtId="0">
      <sharedItems containsBlank="1" count="10">
        <s v="CINSAULT"/>
        <s v="MERLOT"/>
        <m/>
        <s v="CHARDONNAY"/>
        <s v="SYRAH"/>
        <s v="CALADOC"/>
        <s v="GRENACHE"/>
        <s v="GRENACHE BLANC"/>
        <s v="GRENACHE NOIR"/>
        <s v="CABERNET SAUVIGNON"/>
      </sharedItems>
    </cacheField>
    <cacheField name="2021 - SUPERFICIE" numFmtId="0">
      <sharedItems containsString="0" containsBlank="1" containsNumber="1" minValue="0.83799999999999997" maxValue="6.5410000000000004"/>
    </cacheField>
    <cacheField name="2021 - TONNES" numFmtId="0">
      <sharedItems containsBlank="1"/>
    </cacheField>
    <cacheField name="2021 - HECTOS" numFmtId="0">
      <sharedItems containsString="0" containsBlank="1" containsNumber="1" containsInteger="1" minValue="12" maxValue="737"/>
    </cacheField>
    <cacheField name="2021 - RENDEMENT" numFmtId="0">
      <sharedItems containsString="0" containsBlank="1" containsNumber="1" minValue="4.9517207229512259" maxValue="141.35563312746942" count="26">
        <m/>
        <n v="35.488202570496838"/>
        <n v="70.145146495440571"/>
        <n v="13.182794327145924"/>
        <n v="4.9517207229512259"/>
        <n v="13.300718544565051"/>
        <n v="55.218111540585312"/>
        <n v="21.624780829924021"/>
        <n v="84.21052631578948"/>
        <n v="86.021505376344081"/>
        <n v="141.35563312746942"/>
        <n v="30.417325708723691"/>
        <n v="45.74132492113565"/>
        <n v="28.60411899313501"/>
        <n v="96.534414518775947"/>
        <n v="55.512572533849131"/>
        <n v="51.582649472450179"/>
        <n v="53.780740059756376"/>
        <n v="73.955744882262451"/>
        <n v="89.498806682577566"/>
        <n v="12.239902080783354"/>
        <n v="71.349922924465972"/>
        <n v="30.872959545777146"/>
        <n v="64.272211720226835"/>
        <n v="37.674371245290708"/>
        <n v="51.230445521910163"/>
      </sharedItems>
    </cacheField>
    <cacheField name="ANNEE 22" numFmtId="0">
      <sharedItems containsBlank="1" containsMixedTypes="1" containsNumber="1" containsInteger="1" minValue="1999" maxValue="2021"/>
    </cacheField>
    <cacheField name="2021 - PLANTATION" numFmtId="0">
      <sharedItems containsBlank="1"/>
    </cacheField>
    <cacheField name="2021 - PIEDS" numFmtId="0">
      <sharedItems containsString="0" containsBlank="1" containsNumber="1" containsInteger="1" minValue="2830" maxValue="23976"/>
    </cacheField>
    <cacheField name="2021 - TAILLE" numFmtId="0">
      <sharedItems containsBlank="1"/>
    </cacheField>
    <cacheField name="2021 - PRIX HECTO" numFmtId="0">
      <sharedItems containsNonDate="0" containsString="0" containsBlank="1"/>
    </cacheField>
    <cacheField name="2021 - CA HECTO" numFmtId="0">
      <sharedItems containsNonDate="0" containsString="0" containsBlank="1"/>
    </cacheField>
    <cacheField name="2021 - CA PARCELLE" numFmtId="0">
      <sharedItems containsNonDate="0" containsString="0" containsBlank="1"/>
    </cacheField>
    <cacheField name="2022 - CEPAGE" numFmtId="0">
      <sharedItems containsBlank="1" count="10">
        <s v="CINSAULT"/>
        <s v="MERLOT"/>
        <m/>
        <s v="CHARDONNAY"/>
        <s v="SYRAH"/>
        <s v="CALADOC"/>
        <s v="GRENACHE"/>
        <s v="GRENACHE BLANC"/>
        <s v="GRENACHE NOIR"/>
        <s v="CABERNET SAUVIGNON"/>
      </sharedItems>
    </cacheField>
    <cacheField name="2022 - SUPERFICIE" numFmtId="0">
      <sharedItems containsString="0" containsBlank="1" containsNumber="1" minValue="0.83799999999999997" maxValue="6.5410000000000004"/>
    </cacheField>
    <cacheField name="2022 - TONNES" numFmtId="0">
      <sharedItems containsBlank="1"/>
    </cacheField>
    <cacheField name="2022 - HECTOS" numFmtId="0">
      <sharedItems containsString="0" containsBlank="1" containsNumber="1" containsInteger="1" minValue="53" maxValue="964"/>
    </cacheField>
    <cacheField name="2022 - RENDEMENT" numFmtId="0">
      <sharedItems containsString="0" containsBlank="1" containsNumber="1" minValue="21.709218773887784" maxValue="289.31487397941072"/>
    </cacheField>
    <cacheField name="ANNEE 23" numFmtId="0">
      <sharedItems containsBlank="1" containsMixedTypes="1" containsNumber="1" containsInteger="1" minValue="1999" maxValue="2021"/>
    </cacheField>
    <cacheField name="2022 - PLANTATION" numFmtId="0">
      <sharedItems containsBlank="1"/>
    </cacheField>
    <cacheField name="2022 - PIEDS" numFmtId="0">
      <sharedItems containsString="0" containsBlank="1" containsNumber="1" containsInteger="1" minValue="2830" maxValue="23976"/>
    </cacheField>
    <cacheField name="2022 - TAILLE" numFmtId="0">
      <sharedItems containsBlank="1"/>
    </cacheField>
    <cacheField name="2022 - PRIX HECTO" numFmtId="0">
      <sharedItems containsNonDate="0" containsString="0" containsBlank="1"/>
    </cacheField>
    <cacheField name="2022 - CA HECTO" numFmtId="0">
      <sharedItems containsNonDate="0" containsString="0" containsBlank="1"/>
    </cacheField>
    <cacheField name="2022 - CA PARCELLE" numFmtId="0">
      <sharedItems containsNonDate="0" containsString="0" containsBlank="1"/>
    </cacheField>
    <cacheField name="2023 - CEPAGE" numFmtId="0">
      <sharedItems containsBlank="1" count="10">
        <s v="CINSAULT"/>
        <s v="MERLOT"/>
        <m/>
        <s v="CHARDONNAY"/>
        <s v="SYRAH"/>
        <s v="CALADOC"/>
        <s v="GRENACHE"/>
        <s v="GRENACHE BLANC"/>
        <s v="GRENACHE NOIR"/>
        <s v="CABERNET SAUVIGNON"/>
      </sharedItems>
    </cacheField>
    <cacheField name="2023 - SUPERFICIE" numFmtId="0">
      <sharedItems containsString="0" containsBlank="1" containsNumber="1" minValue="0.83799999999999997" maxValue="6.5410000000000004"/>
    </cacheField>
    <cacheField name="2023 - TONNES" numFmtId="0">
      <sharedItems containsBlank="1"/>
    </cacheField>
    <cacheField name="2023 - HECTOS" numFmtId="0">
      <sharedItems containsString="0" containsBlank="1" containsNumber="1" containsInteger="1" minValue="0" maxValue="993"/>
    </cacheField>
    <cacheField name="2023 - RENDEMENT" numFmtId="0">
      <sharedItems containsString="0" containsBlank="1" containsNumber="1" minValue="19.389238972370332" maxValue="225.41711040113597"/>
    </cacheField>
    <cacheField name="ANNEE 24" numFmtId="0">
      <sharedItems containsBlank="1" containsMixedTypes="1" containsNumber="1" containsInteger="1" minValue="1999" maxValue="2021"/>
    </cacheField>
    <cacheField name="2023 - PLANTATION" numFmtId="0">
      <sharedItems containsBlank="1"/>
    </cacheField>
    <cacheField name="2023 - PIEDS" numFmtId="0">
      <sharedItems containsString="0" containsBlank="1" containsNumber="1" containsInteger="1" minValue="2830" maxValue="23976"/>
    </cacheField>
    <cacheField name="2023 - TAILLE" numFmtId="0">
      <sharedItems containsBlank="1"/>
    </cacheField>
    <cacheField name="2023 - PRIX HECTO" numFmtId="0">
      <sharedItems containsNonDate="0" containsString="0" containsBlank="1"/>
    </cacheField>
    <cacheField name="2023 - CA HECTO" numFmtId="0">
      <sharedItems containsNonDate="0" containsString="0" containsBlank="1"/>
    </cacheField>
    <cacheField name="2023 - CA PARCELL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">
  <r>
    <s v="AVEROUSSE"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n v="0.82499999999999996"/>
    <m/>
    <n v="37"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n v="1.6579999999999999"/>
    <s v="Plantier"/>
    <m/>
    <x v="0"/>
    <n v="2021"/>
    <s v="2.50/1.00"/>
    <n v="6500"/>
    <s v="Buisson"/>
    <m/>
    <m/>
    <m/>
    <x v="0"/>
    <n v="1.6579999999999999"/>
    <s v="Plantier"/>
    <m/>
    <m/>
    <n v="2021"/>
    <s v="2.50/1.00"/>
    <n v="6500"/>
    <s v="Buisson"/>
    <m/>
    <m/>
    <m/>
    <x v="0"/>
    <n v="1.6579999999999999"/>
    <s v="Plantier"/>
    <n v="0"/>
    <m/>
    <n v="2021"/>
    <s v="2.50/1.00"/>
    <n v="6500"/>
    <s v="Buisson"/>
    <m/>
    <m/>
    <m/>
  </r>
  <r>
    <s v="BOUDET"/>
    <x v="0"/>
    <n v="0.92100000000000004"/>
    <m/>
    <n v="100"/>
    <x v="1"/>
    <n v="1964"/>
    <m/>
    <m/>
    <m/>
    <m/>
    <m/>
    <m/>
    <x v="0"/>
    <n v="0.92100000000000004"/>
    <m/>
    <n v="94"/>
    <x v="1"/>
    <n v="1964"/>
    <m/>
    <m/>
    <m/>
    <m/>
    <m/>
    <m/>
    <x v="0"/>
    <m/>
    <m/>
    <m/>
    <x v="0"/>
    <m/>
    <m/>
    <m/>
    <m/>
    <m/>
    <m/>
    <m/>
    <x v="0"/>
    <n v="0.92100000000000004"/>
    <m/>
    <n v="96"/>
    <x v="1"/>
    <n v="1964"/>
    <m/>
    <m/>
    <m/>
    <m/>
    <m/>
    <m/>
    <x v="0"/>
    <n v="0.92100000000000004"/>
    <m/>
    <n v="96"/>
    <x v="1"/>
    <n v="1964"/>
    <m/>
    <m/>
    <m/>
    <m/>
    <m/>
    <m/>
    <x v="0"/>
    <n v="0.92100000000000004"/>
    <m/>
    <n v="84"/>
    <x v="1"/>
    <n v="1964"/>
    <m/>
    <m/>
    <m/>
    <m/>
    <m/>
    <m/>
    <x v="0"/>
    <n v="0.92100000000000004"/>
    <m/>
    <n v="68"/>
    <x v="1"/>
    <n v="1964"/>
    <m/>
    <m/>
    <m/>
    <m/>
    <m/>
    <m/>
    <x v="0"/>
    <n v="0.92100000000000004"/>
    <m/>
    <n v="74"/>
    <x v="1"/>
    <m/>
    <m/>
    <m/>
    <m/>
    <m/>
    <m/>
    <m/>
    <x v="0"/>
    <n v="0.92100000000000004"/>
    <m/>
    <s v="Arraché"/>
    <x v="0"/>
    <m/>
    <m/>
    <m/>
    <m/>
    <m/>
    <m/>
    <m/>
    <x v="0"/>
    <n v="0.92100000000000004"/>
    <m/>
    <s v="Arraché"/>
    <x v="0"/>
    <m/>
    <m/>
    <m/>
    <m/>
    <m/>
    <m/>
    <m/>
    <x v="0"/>
    <n v="0.92100000000000004"/>
    <m/>
    <s v="Arraché"/>
    <x v="0"/>
    <m/>
    <m/>
    <m/>
    <m/>
    <m/>
    <m/>
    <m/>
    <x v="0"/>
    <n v="0.92100000000000004"/>
    <m/>
    <s v="Arraché"/>
    <x v="0"/>
    <m/>
    <m/>
    <m/>
    <m/>
    <m/>
    <m/>
    <m/>
    <x v="0"/>
    <n v="0.92100000000000004"/>
    <m/>
    <s v="Arraché"/>
    <x v="0"/>
    <m/>
    <m/>
    <m/>
    <m/>
    <m/>
    <m/>
    <m/>
    <x v="0"/>
    <n v="0.92100000000000004"/>
    <m/>
    <s v="Arraché"/>
    <x v="0"/>
    <m/>
    <m/>
    <m/>
    <m/>
    <m/>
    <m/>
    <m/>
    <x v="0"/>
    <n v="0.92100000000000004"/>
    <m/>
    <s v="Arraché"/>
    <x v="0"/>
    <m/>
    <m/>
    <m/>
    <m/>
    <m/>
    <m/>
    <m/>
    <x v="0"/>
    <n v="0.92100000000000004"/>
    <m/>
    <s v="Arraché"/>
    <x v="0"/>
    <m/>
    <m/>
    <m/>
    <m/>
    <m/>
    <m/>
    <m/>
    <x v="0"/>
    <n v="0.92100000000000004"/>
    <m/>
    <s v="Arraché"/>
    <x v="0"/>
    <m/>
    <m/>
    <m/>
    <m/>
    <m/>
    <m/>
    <m/>
    <x v="1"/>
    <n v="1.0426"/>
    <m/>
    <s v="Plantier"/>
    <x v="1"/>
    <n v="2017"/>
    <s v="2.50/1.00"/>
    <n v="2840"/>
    <s v="Buisson"/>
    <m/>
    <m/>
    <m/>
    <x v="1"/>
    <n v="1.0426"/>
    <m/>
    <s v="Plantier"/>
    <x v="0"/>
    <n v="2017"/>
    <s v="2.50/1.00"/>
    <n v="2840"/>
    <s v="Buisson"/>
    <m/>
    <m/>
    <m/>
    <x v="1"/>
    <n v="1.0426"/>
    <m/>
    <n v="19"/>
    <x v="1"/>
    <n v="2017"/>
    <s v="2.50/1.00"/>
    <n v="2840"/>
    <s v="Buisson"/>
    <m/>
    <m/>
    <m/>
    <x v="1"/>
    <n v="1.0426"/>
    <m/>
    <n v="52"/>
    <x v="1"/>
    <n v="2017"/>
    <s v="2.50/1.00"/>
    <n v="2840"/>
    <s v="Buisson"/>
    <m/>
    <m/>
    <m/>
    <x v="1"/>
    <n v="1.0426"/>
    <m/>
    <n v="37"/>
    <x v="1"/>
    <n v="2017"/>
    <s v="2.50/1.00"/>
    <n v="2840"/>
    <s v="Buisson"/>
    <m/>
    <m/>
    <m/>
    <x v="1"/>
    <n v="1.0426"/>
    <m/>
    <n v="136"/>
    <n v="130.44312296182622"/>
    <n v="2017"/>
    <s v="2.50/1.00"/>
    <n v="2840"/>
    <s v="Buisson"/>
    <m/>
    <m/>
    <m/>
    <x v="1"/>
    <n v="1.0426"/>
    <m/>
    <n v="122"/>
    <n v="117.01515442163821"/>
    <n v="2017"/>
    <s v="2.50/1.00"/>
    <n v="2840"/>
    <s v="Buisson"/>
    <m/>
    <m/>
    <m/>
  </r>
  <r>
    <s v="BOUTEILLOU"/>
    <x v="0"/>
    <n v="0.68200000000000005"/>
    <m/>
    <n v="100"/>
    <x v="2"/>
    <n v="1975"/>
    <m/>
    <m/>
    <m/>
    <m/>
    <m/>
    <m/>
    <x v="0"/>
    <n v="0.68200000000000005"/>
    <m/>
    <n v="64"/>
    <x v="2"/>
    <n v="1975"/>
    <m/>
    <m/>
    <m/>
    <m/>
    <m/>
    <m/>
    <x v="0"/>
    <m/>
    <m/>
    <m/>
    <x v="0"/>
    <m/>
    <m/>
    <m/>
    <m/>
    <m/>
    <m/>
    <m/>
    <x v="0"/>
    <n v="0.68200000000000005"/>
    <m/>
    <n v="48"/>
    <x v="2"/>
    <n v="1975"/>
    <m/>
    <m/>
    <m/>
    <m/>
    <m/>
    <m/>
    <x v="0"/>
    <n v="0.68200000000000005"/>
    <m/>
    <n v="60"/>
    <x v="2"/>
    <n v="1975"/>
    <m/>
    <m/>
    <m/>
    <m/>
    <m/>
    <m/>
    <x v="0"/>
    <n v="0.68200000000000005"/>
    <m/>
    <n v="60"/>
    <x v="2"/>
    <n v="1975"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1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2"/>
    <m/>
    <m/>
    <m/>
    <x v="0"/>
    <m/>
    <m/>
    <m/>
    <m/>
    <m/>
    <m/>
    <m/>
    <x v="2"/>
    <m/>
    <m/>
    <m/>
    <m/>
    <m/>
    <m/>
    <m/>
    <m/>
    <m/>
    <m/>
    <m/>
    <x v="2"/>
    <m/>
    <m/>
    <m/>
    <m/>
    <m/>
    <m/>
    <m/>
    <m/>
    <m/>
    <m/>
    <m/>
  </r>
  <r>
    <s v="CHAMP BLANC"/>
    <x v="0"/>
    <n v="3.1974999999999998"/>
    <m/>
    <n v="317"/>
    <x v="3"/>
    <n v="1966"/>
    <m/>
    <m/>
    <m/>
    <m/>
    <m/>
    <m/>
    <x v="0"/>
    <n v="3.1974999999999998"/>
    <m/>
    <n v="293"/>
    <x v="3"/>
    <n v="1966"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1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2"/>
    <m/>
    <m/>
    <m/>
    <x v="0"/>
    <m/>
    <m/>
    <m/>
    <m/>
    <m/>
    <m/>
    <m/>
    <x v="2"/>
    <m/>
    <m/>
    <m/>
    <m/>
    <m/>
    <m/>
    <m/>
    <m/>
    <m/>
    <m/>
    <m/>
    <x v="2"/>
    <m/>
    <m/>
    <m/>
    <m/>
    <m/>
    <m/>
    <m/>
    <m/>
    <m/>
    <m/>
    <m/>
  </r>
  <r>
    <s v="CHAMP BOSSU"/>
    <x v="0"/>
    <n v="1.9604999999999999"/>
    <m/>
    <n v="236"/>
    <x v="4"/>
    <n v="1961"/>
    <m/>
    <m/>
    <m/>
    <m/>
    <m/>
    <m/>
    <x v="0"/>
    <n v="1.9604999999999999"/>
    <m/>
    <n v="140"/>
    <x v="4"/>
    <n v="1961"/>
    <m/>
    <m/>
    <m/>
    <m/>
    <m/>
    <m/>
    <x v="0"/>
    <m/>
    <m/>
    <m/>
    <x v="0"/>
    <m/>
    <m/>
    <m/>
    <m/>
    <m/>
    <m/>
    <m/>
    <x v="0"/>
    <n v="1.9604999999999999"/>
    <m/>
    <n v="144"/>
    <x v="3"/>
    <n v="1961"/>
    <m/>
    <m/>
    <m/>
    <m/>
    <m/>
    <m/>
    <x v="0"/>
    <n v="1.9604999999999999"/>
    <m/>
    <n v="262"/>
    <x v="3"/>
    <n v="1961"/>
    <m/>
    <m/>
    <m/>
    <m/>
    <m/>
    <m/>
    <x v="0"/>
    <n v="1.9604999999999999"/>
    <m/>
    <n v="181"/>
    <x v="3"/>
    <n v="1961"/>
    <m/>
    <m/>
    <m/>
    <m/>
    <m/>
    <m/>
    <x v="0"/>
    <n v="1.9604999999999999"/>
    <m/>
    <n v="184"/>
    <x v="2"/>
    <n v="1961"/>
    <m/>
    <m/>
    <m/>
    <m/>
    <m/>
    <m/>
    <x v="0"/>
    <n v="1.9604999999999999"/>
    <m/>
    <n v="197"/>
    <x v="2"/>
    <m/>
    <m/>
    <m/>
    <m/>
    <m/>
    <m/>
    <m/>
    <x v="1"/>
    <n v="1.8532999999999999"/>
    <m/>
    <s v="Arraché"/>
    <x v="0"/>
    <m/>
    <m/>
    <m/>
    <m/>
    <m/>
    <m/>
    <m/>
    <x v="1"/>
    <n v="1.8532999999999999"/>
    <m/>
    <s v="Arraché"/>
    <x v="0"/>
    <m/>
    <m/>
    <m/>
    <m/>
    <m/>
    <m/>
    <m/>
    <x v="1"/>
    <n v="1.8532999999999999"/>
    <m/>
    <s v="Arraché"/>
    <x v="0"/>
    <m/>
    <m/>
    <m/>
    <m/>
    <m/>
    <m/>
    <m/>
    <x v="0"/>
    <m/>
    <m/>
    <m/>
    <x v="0"/>
    <m/>
    <m/>
    <m/>
    <m/>
    <m/>
    <m/>
    <m/>
    <x v="1"/>
    <n v="1.8532999999999999"/>
    <m/>
    <s v="Arraché"/>
    <x v="0"/>
    <m/>
    <m/>
    <m/>
    <m/>
    <m/>
    <m/>
    <m/>
    <x v="1"/>
    <n v="1.8532999999999999"/>
    <m/>
    <s v="Arraché"/>
    <x v="0"/>
    <m/>
    <m/>
    <m/>
    <m/>
    <m/>
    <m/>
    <m/>
    <x v="1"/>
    <n v="1.8532999999999999"/>
    <m/>
    <s v="Arraché"/>
    <x v="0"/>
    <m/>
    <m/>
    <m/>
    <m/>
    <m/>
    <m/>
    <m/>
    <x v="1"/>
    <n v="1.8532999999999999"/>
    <m/>
    <s v="Arraché"/>
    <x v="0"/>
    <m/>
    <m/>
    <m/>
    <m/>
    <m/>
    <m/>
    <m/>
    <x v="1"/>
    <n v="1.8532999999999999"/>
    <m/>
    <s v="Arraché"/>
    <x v="0"/>
    <m/>
    <m/>
    <m/>
    <m/>
    <m/>
    <m/>
    <m/>
    <x v="2"/>
    <n v="1.8532999999999999"/>
    <m/>
    <s v="Plantier"/>
    <x v="1"/>
    <n v="2017"/>
    <s v="2.50/1.00"/>
    <n v="6114"/>
    <s v="Buisson"/>
    <m/>
    <m/>
    <m/>
    <x v="2"/>
    <n v="1.8532999999999999"/>
    <m/>
    <s v="Plantier"/>
    <x v="0"/>
    <n v="2017"/>
    <s v="2.50/1.00"/>
    <n v="6114"/>
    <s v="Buisson"/>
    <m/>
    <m/>
    <m/>
    <x v="2"/>
    <n v="1.8532999999999999"/>
    <m/>
    <n v="50"/>
    <x v="2"/>
    <n v="2017"/>
    <s v="2.50/1.00"/>
    <n v="6114"/>
    <s v="Buisson"/>
    <m/>
    <m/>
    <m/>
    <x v="2"/>
    <n v="1.8532999999999999"/>
    <m/>
    <n v="118"/>
    <x v="2"/>
    <n v="2017"/>
    <s v="2.50/1.00"/>
    <n v="6114"/>
    <s v="Buisson"/>
    <m/>
    <m/>
    <m/>
    <x v="0"/>
    <n v="1.8532999999999999"/>
    <m/>
    <n v="130"/>
    <x v="2"/>
    <n v="2017"/>
    <s v="2.50/1.00"/>
    <n v="6114"/>
    <s v="Buisson"/>
    <m/>
    <m/>
    <m/>
    <x v="0"/>
    <n v="1.8532999999999999"/>
    <m/>
    <n v="234"/>
    <n v="126.26126369179302"/>
    <n v="2017"/>
    <s v="2.50/1.00"/>
    <n v="6114"/>
    <s v="Buisson"/>
    <m/>
    <m/>
    <m/>
    <x v="0"/>
    <n v="1.8532999999999999"/>
    <m/>
    <n v="315"/>
    <n v="169.96708573895214"/>
    <n v="2017"/>
    <s v="2.50/1.00"/>
    <n v="6114"/>
    <s v="Buisson"/>
    <m/>
    <m/>
    <m/>
  </r>
  <r>
    <s v="CHAMP DU BŒUF"/>
    <x v="1"/>
    <n v="4.6944999999999997"/>
    <m/>
    <n v="670"/>
    <x v="5"/>
    <n v="1963"/>
    <m/>
    <m/>
    <m/>
    <m/>
    <m/>
    <m/>
    <x v="1"/>
    <n v="4.6944999999999997"/>
    <m/>
    <n v="533"/>
    <x v="5"/>
    <n v="1963"/>
    <m/>
    <m/>
    <m/>
    <m/>
    <m/>
    <m/>
    <x v="0"/>
    <m/>
    <m/>
    <m/>
    <x v="0"/>
    <m/>
    <m/>
    <m/>
    <m/>
    <m/>
    <m/>
    <m/>
    <x v="1"/>
    <n v="4.6944999999999997"/>
    <m/>
    <n v="459"/>
    <x v="4"/>
    <n v="1963"/>
    <m/>
    <m/>
    <m/>
    <m/>
    <m/>
    <m/>
    <x v="1"/>
    <n v="4.6944999999999997"/>
    <m/>
    <n v="560"/>
    <x v="4"/>
    <n v="1963"/>
    <m/>
    <m/>
    <m/>
    <m/>
    <m/>
    <m/>
    <x v="1"/>
    <n v="4.6944999999999997"/>
    <m/>
    <n v="615"/>
    <x v="4"/>
    <n v="1963"/>
    <m/>
    <m/>
    <m/>
    <m/>
    <m/>
    <m/>
    <x v="1"/>
    <n v="4.6944999999999997"/>
    <m/>
    <n v="437"/>
    <x v="3"/>
    <n v="1963"/>
    <m/>
    <m/>
    <m/>
    <m/>
    <m/>
    <m/>
    <x v="1"/>
    <n v="4.6944999999999997"/>
    <m/>
    <n v="467"/>
    <x v="3"/>
    <m/>
    <m/>
    <m/>
    <m/>
    <m/>
    <m/>
    <m/>
    <x v="2"/>
    <n v="4.6944999999999997"/>
    <m/>
    <n v="330"/>
    <x v="1"/>
    <m/>
    <m/>
    <m/>
    <m/>
    <m/>
    <m/>
    <m/>
    <x v="2"/>
    <n v="4.6944999999999997"/>
    <m/>
    <n v="316"/>
    <x v="1"/>
    <m/>
    <m/>
    <m/>
    <m/>
    <m/>
    <m/>
    <m/>
    <x v="2"/>
    <n v="4.7031000000000001"/>
    <m/>
    <s v="Arraché"/>
    <x v="0"/>
    <m/>
    <m/>
    <m/>
    <m/>
    <m/>
    <m/>
    <m/>
    <x v="1"/>
    <n v="4.7031000000000001"/>
    <m/>
    <s v="Arraché"/>
    <x v="0"/>
    <m/>
    <m/>
    <m/>
    <m/>
    <m/>
    <m/>
    <m/>
    <x v="2"/>
    <n v="4.7031000000000001"/>
    <m/>
    <s v="Plantier"/>
    <x v="0"/>
    <n v="2012"/>
    <s v="2.50/1.00"/>
    <n v="4457"/>
    <s v="Buisson"/>
    <m/>
    <m/>
    <m/>
    <x v="2"/>
    <n v="4.7031000000000001"/>
    <m/>
    <s v="Plantier"/>
    <x v="0"/>
    <n v="2012"/>
    <s v="2.50/1.00"/>
    <n v="4457"/>
    <s v="Buisson"/>
    <m/>
    <m/>
    <m/>
    <x v="2"/>
    <n v="4.7031000000000001"/>
    <m/>
    <n v="239"/>
    <x v="1"/>
    <n v="2012"/>
    <s v="2.50/1.00"/>
    <n v="4457"/>
    <s v="Buisson"/>
    <m/>
    <m/>
    <m/>
    <x v="2"/>
    <n v="4.7031000000000001"/>
    <m/>
    <n v="404"/>
    <x v="1"/>
    <n v="2012"/>
    <s v="2.50/1.00"/>
    <n v="4457"/>
    <s v="Buisson"/>
    <m/>
    <m/>
    <m/>
    <x v="2"/>
    <n v="4.7031000000000001"/>
    <m/>
    <n v="673"/>
    <x v="1"/>
    <n v="2012"/>
    <s v="2.50/1.00"/>
    <n v="4457"/>
    <s v="Buisson"/>
    <m/>
    <m/>
    <m/>
    <x v="3"/>
    <n v="4.7031000000000001"/>
    <m/>
    <n v="263"/>
    <x v="2"/>
    <n v="2012"/>
    <s v="2.50/1.00"/>
    <n v="17678"/>
    <s v="Buisson"/>
    <m/>
    <m/>
    <m/>
    <x v="3"/>
    <n v="4.7031000000000001"/>
    <m/>
    <n v="419"/>
    <x v="1"/>
    <n v="2012"/>
    <s v="2.50/1.00"/>
    <n v="17678"/>
    <s v="Buisson"/>
    <m/>
    <m/>
    <m/>
    <x v="3"/>
    <n v="4.7031000000000001"/>
    <m/>
    <n v="525"/>
    <x v="3"/>
    <n v="2012"/>
    <s v="2.50/1.00"/>
    <n v="17678"/>
    <s v="Buisson"/>
    <m/>
    <m/>
    <m/>
    <x v="3"/>
    <n v="4.7031000000000001"/>
    <m/>
    <n v="225"/>
    <x v="3"/>
    <n v="2012"/>
    <s v="2.50/1.00"/>
    <n v="17678"/>
    <s v="Buisson"/>
    <m/>
    <m/>
    <m/>
    <x v="3"/>
    <n v="4.7031000000000001"/>
    <m/>
    <n v="62"/>
    <x v="3"/>
    <n v="2012"/>
    <s v="2.50/1.00"/>
    <n v="17678"/>
    <s v="Buisson"/>
    <m/>
    <m/>
    <m/>
    <x v="3"/>
    <n v="4.7031000000000001"/>
    <m/>
    <n v="691"/>
    <n v="146.92436903319089"/>
    <n v="2012"/>
    <s v="2.50/1.00"/>
    <n v="17678"/>
    <s v="Buisson"/>
    <m/>
    <m/>
    <m/>
    <x v="3"/>
    <n v="4.7031000000000001"/>
    <m/>
    <n v="586"/>
    <n v="124.59866896302438"/>
    <n v="2012"/>
    <s v="2.50/1.00"/>
    <n v="17678"/>
    <s v="Buisson"/>
    <m/>
    <m/>
    <m/>
  </r>
  <r>
    <s v="CHAMP DU VEAU"/>
    <x v="2"/>
    <n v="1.1422000000000001"/>
    <m/>
    <n v="188"/>
    <x v="6"/>
    <n v="1997"/>
    <m/>
    <m/>
    <m/>
    <m/>
    <m/>
    <m/>
    <x v="2"/>
    <n v="1.1422000000000001"/>
    <m/>
    <n v="152"/>
    <x v="6"/>
    <n v="1997"/>
    <m/>
    <m/>
    <m/>
    <m/>
    <m/>
    <m/>
    <x v="0"/>
    <m/>
    <m/>
    <m/>
    <x v="0"/>
    <m/>
    <m/>
    <m/>
    <m/>
    <m/>
    <m/>
    <m/>
    <x v="2"/>
    <n v="1.1422000000000001"/>
    <m/>
    <n v="120"/>
    <x v="5"/>
    <n v="1997"/>
    <m/>
    <m/>
    <m/>
    <m/>
    <m/>
    <m/>
    <x v="2"/>
    <n v="1.1422000000000001"/>
    <m/>
    <n v="143"/>
    <x v="5"/>
    <n v="1997"/>
    <m/>
    <m/>
    <m/>
    <m/>
    <m/>
    <m/>
    <x v="2"/>
    <n v="1.1422000000000001"/>
    <m/>
    <n v="175"/>
    <x v="5"/>
    <n v="1997"/>
    <m/>
    <m/>
    <m/>
    <m/>
    <m/>
    <m/>
    <x v="2"/>
    <n v="1.1422000000000001"/>
    <m/>
    <n v="207"/>
    <x v="4"/>
    <n v="1997"/>
    <m/>
    <m/>
    <m/>
    <m/>
    <m/>
    <m/>
    <x v="2"/>
    <n v="1.1422000000000001"/>
    <m/>
    <n v="197"/>
    <x v="4"/>
    <n v="1997"/>
    <m/>
    <m/>
    <s v="Guyot"/>
    <m/>
    <m/>
    <m/>
    <x v="3"/>
    <n v="1.1422000000000001"/>
    <m/>
    <n v="143"/>
    <x v="2"/>
    <n v="1997"/>
    <m/>
    <m/>
    <s v="Guyot"/>
    <m/>
    <m/>
    <m/>
    <x v="3"/>
    <n v="1.1422000000000001"/>
    <m/>
    <n v="141"/>
    <x v="2"/>
    <n v="1997"/>
    <m/>
    <m/>
    <s v="Guyot"/>
    <m/>
    <m/>
    <m/>
    <x v="3"/>
    <n v="1.1422000000000001"/>
    <m/>
    <n v="172.57"/>
    <x v="1"/>
    <n v="1997"/>
    <m/>
    <m/>
    <s v="Guyot"/>
    <m/>
    <m/>
    <m/>
    <x v="2"/>
    <n v="1.1422000000000001"/>
    <m/>
    <n v="143"/>
    <x v="1"/>
    <n v="1997"/>
    <m/>
    <m/>
    <s v="Guyot"/>
    <m/>
    <m/>
    <m/>
    <x v="3"/>
    <n v="1.1422000000000001"/>
    <m/>
    <n v="134"/>
    <x v="1"/>
    <n v="1997"/>
    <m/>
    <m/>
    <s v="Guyot"/>
    <m/>
    <m/>
    <m/>
    <x v="3"/>
    <n v="1.1422000000000001"/>
    <m/>
    <n v="110"/>
    <x v="1"/>
    <n v="1997"/>
    <m/>
    <m/>
    <s v="Guyot"/>
    <m/>
    <m/>
    <m/>
    <x v="3"/>
    <n v="1.1422000000000001"/>
    <m/>
    <n v="91"/>
    <x v="2"/>
    <n v="1997"/>
    <m/>
    <m/>
    <s v="Guyot"/>
    <m/>
    <m/>
    <m/>
    <x v="3"/>
    <n v="1.1422000000000001"/>
    <m/>
    <n v="139"/>
    <x v="2"/>
    <n v="1997"/>
    <m/>
    <m/>
    <s v="Guyot"/>
    <m/>
    <m/>
    <m/>
    <x v="3"/>
    <n v="1.1422000000000001"/>
    <m/>
    <n v="75"/>
    <x v="2"/>
    <n v="1997"/>
    <m/>
    <m/>
    <s v="Guyot"/>
    <m/>
    <m/>
    <m/>
    <x v="4"/>
    <n v="1.1422000000000001"/>
    <m/>
    <n v="50"/>
    <x v="3"/>
    <n v="1997"/>
    <m/>
    <m/>
    <s v="Guyot"/>
    <m/>
    <m/>
    <m/>
    <x v="4"/>
    <n v="1.1422000000000001"/>
    <m/>
    <n v="56"/>
    <x v="2"/>
    <n v="1997"/>
    <m/>
    <m/>
    <s v="Guyot"/>
    <m/>
    <m/>
    <m/>
    <x v="4"/>
    <n v="1.1422000000000001"/>
    <m/>
    <n v="50"/>
    <x v="4"/>
    <n v="1997"/>
    <m/>
    <m/>
    <s v="Guyot"/>
    <m/>
    <m/>
    <m/>
    <x v="0"/>
    <m/>
    <m/>
    <m/>
    <x v="0"/>
    <m/>
    <m/>
    <m/>
    <m/>
    <m/>
    <m/>
    <m/>
    <x v="3"/>
    <n v="1.1422000000000001"/>
    <s v="Plantier"/>
    <m/>
    <x v="0"/>
    <n v="2021"/>
    <s v="2.50/1.00"/>
    <n v="4050"/>
    <s v="Buisson"/>
    <m/>
    <m/>
    <m/>
    <x v="3"/>
    <n v="1.1422000000000001"/>
    <s v="Plantier"/>
    <m/>
    <m/>
    <n v="2021"/>
    <s v="2.50/1.00"/>
    <n v="4050"/>
    <s v="Buisson"/>
    <m/>
    <m/>
    <m/>
    <x v="3"/>
    <n v="1.1422000000000001"/>
    <s v="Plantier"/>
    <n v="0"/>
    <m/>
    <n v="2021"/>
    <s v="2.50/1.00"/>
    <n v="4050"/>
    <s v="Buisson"/>
    <m/>
    <m/>
    <m/>
  </r>
  <r>
    <s v="CHAP TERRASSEMENT"/>
    <x v="0"/>
    <n v="3.3"/>
    <m/>
    <n v="294"/>
    <x v="7"/>
    <n v="1975"/>
    <m/>
    <m/>
    <m/>
    <m/>
    <m/>
    <m/>
    <x v="0"/>
    <n v="3.3"/>
    <m/>
    <n v="269"/>
    <x v="7"/>
    <n v="1975"/>
    <m/>
    <m/>
    <m/>
    <m/>
    <m/>
    <m/>
    <x v="0"/>
    <m/>
    <m/>
    <m/>
    <x v="0"/>
    <m/>
    <m/>
    <m/>
    <m/>
    <m/>
    <m/>
    <m/>
    <x v="0"/>
    <n v="3.3"/>
    <m/>
    <n v="217"/>
    <x v="6"/>
    <n v="1975"/>
    <m/>
    <m/>
    <m/>
    <m/>
    <m/>
    <m/>
    <x v="0"/>
    <n v="3.3"/>
    <m/>
    <n v="381"/>
    <x v="6"/>
    <n v="1975"/>
    <m/>
    <m/>
    <m/>
    <m/>
    <m/>
    <m/>
    <x v="0"/>
    <n v="3.3"/>
    <m/>
    <n v="319"/>
    <x v="6"/>
    <n v="1975"/>
    <m/>
    <m/>
    <m/>
    <m/>
    <m/>
    <m/>
    <x v="0"/>
    <n v="3.3"/>
    <m/>
    <n v="68"/>
    <x v="5"/>
    <n v="1975"/>
    <m/>
    <m/>
    <m/>
    <m/>
    <m/>
    <m/>
    <x v="0"/>
    <n v="0.70889999999999997"/>
    <m/>
    <n v="61"/>
    <x v="5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1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2"/>
    <m/>
    <m/>
    <m/>
    <x v="0"/>
    <m/>
    <m/>
    <m/>
    <m/>
    <m/>
    <m/>
    <m/>
    <x v="2"/>
    <m/>
    <m/>
    <m/>
    <m/>
    <m/>
    <m/>
    <m/>
    <m/>
    <m/>
    <m/>
    <m/>
    <x v="2"/>
    <m/>
    <m/>
    <m/>
    <m/>
    <m/>
    <m/>
    <m/>
    <m/>
    <m/>
    <m/>
    <m/>
  </r>
  <r>
    <s v="CHAPITRE HAUT"/>
    <x v="0"/>
    <n v="0.88400000000000001"/>
    <m/>
    <n v="60"/>
    <x v="8"/>
    <n v="1961"/>
    <m/>
    <m/>
    <m/>
    <m/>
    <m/>
    <m/>
    <x v="0"/>
    <n v="0.88400000000000001"/>
    <m/>
    <n v="47"/>
    <x v="8"/>
    <n v="1961"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1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2"/>
    <m/>
    <m/>
    <m/>
    <x v="0"/>
    <m/>
    <m/>
    <m/>
    <m/>
    <m/>
    <m/>
    <m/>
    <x v="2"/>
    <m/>
    <m/>
    <m/>
    <m/>
    <m/>
    <m/>
    <m/>
    <m/>
    <m/>
    <m/>
    <m/>
    <x v="2"/>
    <m/>
    <m/>
    <m/>
    <m/>
    <m/>
    <m/>
    <m/>
    <m/>
    <m/>
    <m/>
    <m/>
  </r>
  <r>
    <s v="CONDAMINE GRANDE"/>
    <x v="3"/>
    <n v="2.7803"/>
    <m/>
    <n v="329"/>
    <x v="9"/>
    <n v="1981"/>
    <m/>
    <m/>
    <m/>
    <m/>
    <m/>
    <m/>
    <x v="3"/>
    <n v="2.7803"/>
    <m/>
    <n v="293"/>
    <x v="9"/>
    <n v="1981"/>
    <m/>
    <m/>
    <m/>
    <m/>
    <m/>
    <m/>
    <x v="1"/>
    <n v="2.7803"/>
    <m/>
    <n v="221"/>
    <x v="1"/>
    <n v="1981"/>
    <m/>
    <m/>
    <m/>
    <m/>
    <m/>
    <m/>
    <x v="3"/>
    <n v="2.7803"/>
    <m/>
    <n v="211"/>
    <x v="7"/>
    <n v="1981"/>
    <m/>
    <m/>
    <m/>
    <m/>
    <m/>
    <m/>
    <x v="3"/>
    <n v="2.7803"/>
    <m/>
    <n v="358"/>
    <x v="7"/>
    <n v="1981"/>
    <m/>
    <m/>
    <m/>
    <m/>
    <m/>
    <m/>
    <x v="3"/>
    <n v="2.7803"/>
    <m/>
    <n v="313"/>
    <x v="7"/>
    <n v="1981"/>
    <m/>
    <m/>
    <m/>
    <m/>
    <m/>
    <m/>
    <x v="3"/>
    <n v="2.7803"/>
    <m/>
    <n v="322"/>
    <x v="6"/>
    <n v="1981"/>
    <m/>
    <m/>
    <m/>
    <m/>
    <m/>
    <m/>
    <x v="3"/>
    <n v="2.4114"/>
    <m/>
    <n v="246"/>
    <x v="6"/>
    <n v="1981"/>
    <m/>
    <m/>
    <s v="Guyot"/>
    <m/>
    <m/>
    <m/>
    <x v="4"/>
    <n v="2.4114"/>
    <m/>
    <n v="220"/>
    <x v="3"/>
    <n v="1981"/>
    <m/>
    <m/>
    <s v="Guyot"/>
    <m/>
    <m/>
    <m/>
    <x v="4"/>
    <n v="2.4114"/>
    <m/>
    <n v="219"/>
    <x v="3"/>
    <n v="1981"/>
    <m/>
    <m/>
    <s v="Guyot"/>
    <m/>
    <m/>
    <m/>
    <x v="4"/>
    <n v="2.4114"/>
    <m/>
    <n v="185.85"/>
    <x v="2"/>
    <n v="1981"/>
    <m/>
    <m/>
    <s v="Guyot"/>
    <m/>
    <m/>
    <m/>
    <x v="3"/>
    <n v="2.4114"/>
    <m/>
    <n v="205"/>
    <x v="2"/>
    <n v="1981"/>
    <m/>
    <m/>
    <s v="Guyot"/>
    <m/>
    <m/>
    <m/>
    <x v="4"/>
    <n v="2.4114"/>
    <m/>
    <n v="188"/>
    <x v="2"/>
    <n v="1981"/>
    <m/>
    <m/>
    <s v="Guyot"/>
    <m/>
    <m/>
    <m/>
    <x v="4"/>
    <n v="2.4114"/>
    <m/>
    <n v="214"/>
    <x v="2"/>
    <n v="1981"/>
    <m/>
    <m/>
    <s v="Guyot"/>
    <m/>
    <m/>
    <m/>
    <x v="4"/>
    <n v="2.4114"/>
    <m/>
    <n v="84"/>
    <x v="3"/>
    <n v="1981"/>
    <m/>
    <m/>
    <s v="Guyot"/>
    <m/>
    <m/>
    <m/>
    <x v="4"/>
    <n v="2.4114"/>
    <m/>
    <n v="160"/>
    <x v="3"/>
    <n v="1981"/>
    <m/>
    <m/>
    <s v="Guyot"/>
    <m/>
    <m/>
    <m/>
    <x v="4"/>
    <n v="2.4114"/>
    <m/>
    <n v="129"/>
    <x v="3"/>
    <n v="1981"/>
    <m/>
    <m/>
    <s v="Guyot"/>
    <m/>
    <m/>
    <m/>
    <x v="1"/>
    <n v="2.4114"/>
    <m/>
    <n v="113"/>
    <x v="4"/>
    <n v="1981"/>
    <m/>
    <m/>
    <s v="Guyot"/>
    <m/>
    <m/>
    <m/>
    <x v="1"/>
    <n v="2.4114"/>
    <m/>
    <n v="100"/>
    <x v="3"/>
    <n v="1981"/>
    <m/>
    <m/>
    <s v="Guyot"/>
    <m/>
    <m/>
    <m/>
    <x v="1"/>
    <n v="2.4114"/>
    <m/>
    <n v="94"/>
    <x v="5"/>
    <n v="1981"/>
    <m/>
    <m/>
    <s v="Guyot"/>
    <m/>
    <m/>
    <m/>
    <x v="0"/>
    <m/>
    <m/>
    <m/>
    <x v="0"/>
    <m/>
    <m/>
    <m/>
    <m/>
    <m/>
    <m/>
    <m/>
    <x v="2"/>
    <m/>
    <m/>
    <m/>
    <x v="0"/>
    <m/>
    <m/>
    <m/>
    <m/>
    <m/>
    <m/>
    <m/>
    <x v="2"/>
    <m/>
    <m/>
    <m/>
    <m/>
    <m/>
    <m/>
    <m/>
    <m/>
    <m/>
    <m/>
    <m/>
    <x v="2"/>
    <m/>
    <m/>
    <m/>
    <m/>
    <m/>
    <m/>
    <m/>
    <m/>
    <m/>
    <m/>
    <m/>
  </r>
  <r>
    <s v="CONDAMINE POINTE"/>
    <x v="3"/>
    <n v="0.94040000000000001"/>
    <m/>
    <n v="129"/>
    <x v="10"/>
    <n v="1981"/>
    <m/>
    <m/>
    <m/>
    <m/>
    <m/>
    <m/>
    <x v="3"/>
    <n v="0.94040000000000001"/>
    <m/>
    <n v="117"/>
    <x v="10"/>
    <n v="1981"/>
    <m/>
    <m/>
    <m/>
    <m/>
    <m/>
    <m/>
    <x v="1"/>
    <n v="0.94040000000000001"/>
    <m/>
    <n v="81"/>
    <x v="2"/>
    <n v="1981"/>
    <m/>
    <m/>
    <m/>
    <m/>
    <m/>
    <m/>
    <x v="3"/>
    <n v="0.94040000000000001"/>
    <m/>
    <n v="60"/>
    <x v="8"/>
    <n v="1981"/>
    <m/>
    <m/>
    <m/>
    <m/>
    <m/>
    <m/>
    <x v="3"/>
    <n v="0.94040000000000001"/>
    <m/>
    <n v="143"/>
    <x v="8"/>
    <n v="1981"/>
    <m/>
    <m/>
    <m/>
    <m/>
    <m/>
    <m/>
    <x v="3"/>
    <n v="0.94040000000000001"/>
    <m/>
    <n v="108"/>
    <x v="8"/>
    <n v="1981"/>
    <m/>
    <m/>
    <m/>
    <m/>
    <m/>
    <m/>
    <x v="3"/>
    <n v="0.94040000000000001"/>
    <m/>
    <n v="104"/>
    <x v="7"/>
    <n v="1981"/>
    <m/>
    <m/>
    <m/>
    <m/>
    <m/>
    <m/>
    <x v="3"/>
    <n v="0.95409999999999995"/>
    <m/>
    <n v="98"/>
    <x v="7"/>
    <n v="1981"/>
    <m/>
    <m/>
    <s v="Guyot"/>
    <m/>
    <m/>
    <m/>
    <x v="4"/>
    <n v="0.95409999999999995"/>
    <m/>
    <n v="77"/>
    <x v="4"/>
    <n v="1981"/>
    <m/>
    <m/>
    <s v="Guyot"/>
    <m/>
    <m/>
    <m/>
    <x v="4"/>
    <n v="0.95409999999999995"/>
    <m/>
    <n v="77.400000000000006"/>
    <x v="4"/>
    <n v="1981"/>
    <m/>
    <m/>
    <s v="Guyot"/>
    <m/>
    <m/>
    <m/>
    <x v="4"/>
    <n v="0.95409999999999995"/>
    <m/>
    <n v="79.650000000000006"/>
    <x v="3"/>
    <n v="1981"/>
    <m/>
    <m/>
    <s v="Guyot"/>
    <m/>
    <m/>
    <m/>
    <x v="3"/>
    <n v="0.95409999999999995"/>
    <m/>
    <n v="82"/>
    <x v="3"/>
    <n v="1981"/>
    <m/>
    <m/>
    <s v="Guyot"/>
    <m/>
    <m/>
    <m/>
    <x v="4"/>
    <n v="0.95409999999999995"/>
    <m/>
    <n v="94"/>
    <x v="3"/>
    <n v="1981"/>
    <m/>
    <m/>
    <s v="Guyot"/>
    <m/>
    <m/>
    <m/>
    <x v="4"/>
    <n v="0.95409999999999995"/>
    <m/>
    <n v="83"/>
    <x v="3"/>
    <n v="1981"/>
    <m/>
    <m/>
    <s v="Guyot"/>
    <m/>
    <m/>
    <m/>
    <x v="4"/>
    <n v="0.95409999999999995"/>
    <m/>
    <n v="49"/>
    <x v="4"/>
    <n v="1981"/>
    <m/>
    <m/>
    <s v="Guyot"/>
    <m/>
    <m/>
    <m/>
    <x v="4"/>
    <n v="0.95409999999999995"/>
    <m/>
    <n v="70"/>
    <x v="4"/>
    <n v="1981"/>
    <m/>
    <m/>
    <s v="Guyot"/>
    <m/>
    <m/>
    <m/>
    <x v="4"/>
    <n v="0.95409999999999995"/>
    <m/>
    <n v="41"/>
    <x v="4"/>
    <n v="1981"/>
    <m/>
    <m/>
    <s v="Guyot"/>
    <m/>
    <m/>
    <m/>
    <x v="1"/>
    <n v="0.95409999999999995"/>
    <m/>
    <n v="38"/>
    <x v="5"/>
    <n v="1981"/>
    <m/>
    <m/>
    <s v="Guyot"/>
    <m/>
    <m/>
    <m/>
    <x v="1"/>
    <n v="0.59709999999999996"/>
    <m/>
    <n v="25"/>
    <x v="4"/>
    <n v="1981"/>
    <m/>
    <m/>
    <s v="Guyot"/>
    <m/>
    <m/>
    <m/>
    <x v="1"/>
    <n v="0.59709999999999996"/>
    <m/>
    <n v="25"/>
    <x v="6"/>
    <n v="1981"/>
    <m/>
    <m/>
    <s v="Guyot"/>
    <m/>
    <m/>
    <m/>
    <x v="0"/>
    <m/>
    <m/>
    <m/>
    <x v="0"/>
    <m/>
    <m/>
    <m/>
    <m/>
    <m/>
    <m/>
    <m/>
    <x v="2"/>
    <m/>
    <m/>
    <m/>
    <x v="0"/>
    <m/>
    <m/>
    <m/>
    <m/>
    <m/>
    <m/>
    <m/>
    <x v="2"/>
    <m/>
    <m/>
    <m/>
    <m/>
    <m/>
    <m/>
    <m/>
    <m/>
    <m/>
    <m/>
    <m/>
    <x v="2"/>
    <m/>
    <m/>
    <m/>
    <m/>
    <m/>
    <m/>
    <m/>
    <m/>
    <m/>
    <m/>
    <m/>
  </r>
  <r>
    <s v="GASCON"/>
    <x v="0"/>
    <n v="2.4234"/>
    <m/>
    <m/>
    <x v="0"/>
    <n v="1999"/>
    <m/>
    <m/>
    <m/>
    <m/>
    <m/>
    <m/>
    <x v="0"/>
    <n v="2.4234"/>
    <m/>
    <n v="23"/>
    <x v="11"/>
    <n v="1999"/>
    <m/>
    <m/>
    <m/>
    <m/>
    <m/>
    <m/>
    <x v="0"/>
    <n v="2.4234"/>
    <m/>
    <n v="128"/>
    <x v="3"/>
    <n v="1999"/>
    <m/>
    <m/>
    <m/>
    <m/>
    <m/>
    <m/>
    <x v="0"/>
    <n v="2.4234"/>
    <m/>
    <n v="120"/>
    <x v="9"/>
    <n v="1999"/>
    <m/>
    <m/>
    <m/>
    <m/>
    <m/>
    <m/>
    <x v="0"/>
    <n v="2.4234"/>
    <m/>
    <n v="179"/>
    <x v="9"/>
    <n v="1999"/>
    <m/>
    <m/>
    <m/>
    <m/>
    <m/>
    <m/>
    <x v="0"/>
    <n v="2.4234"/>
    <m/>
    <n v="193"/>
    <x v="9"/>
    <n v="1999"/>
    <m/>
    <m/>
    <m/>
    <m/>
    <m/>
    <m/>
    <x v="0"/>
    <n v="2.4234"/>
    <m/>
    <n v="150"/>
    <x v="8"/>
    <n v="1999"/>
    <m/>
    <m/>
    <m/>
    <m/>
    <m/>
    <m/>
    <x v="4"/>
    <n v="2.4234"/>
    <m/>
    <n v="174"/>
    <x v="8"/>
    <n v="1999"/>
    <s v="2.50/1.00"/>
    <n v="9720"/>
    <s v="Guyot"/>
    <m/>
    <m/>
    <m/>
    <x v="5"/>
    <n v="2.4234"/>
    <m/>
    <n v="160"/>
    <x v="5"/>
    <n v="1999"/>
    <s v="2.50/1.00"/>
    <n v="9720"/>
    <s v="Guyot"/>
    <m/>
    <m/>
    <m/>
    <x v="5"/>
    <n v="2.4234"/>
    <m/>
    <n v="129"/>
    <x v="5"/>
    <n v="1999"/>
    <s v="2.50/1.00"/>
    <n v="9720"/>
    <s v="Guyot"/>
    <m/>
    <m/>
    <m/>
    <x v="2"/>
    <n v="2.4234"/>
    <m/>
    <n v="212.4"/>
    <x v="4"/>
    <n v="1999"/>
    <s v="2.50/1.00"/>
    <n v="9720"/>
    <s v="Guyot"/>
    <m/>
    <m/>
    <m/>
    <x v="1"/>
    <n v="2.4234"/>
    <m/>
    <n v="225"/>
    <x v="4"/>
    <n v="1999"/>
    <s v="2.50/1.00"/>
    <n v="9720"/>
    <s v="Guyot"/>
    <m/>
    <m/>
    <m/>
    <x v="2"/>
    <n v="2.4234"/>
    <m/>
    <n v="148"/>
    <x v="4"/>
    <n v="1999"/>
    <s v="2.50/1.00"/>
    <n v="9720"/>
    <s v="Guyot"/>
    <m/>
    <m/>
    <m/>
    <x v="2"/>
    <n v="2.4234"/>
    <m/>
    <n v="201"/>
    <x v="4"/>
    <n v="1999"/>
    <s v="2.50/1.00"/>
    <n v="9720"/>
    <s v="Guyot"/>
    <m/>
    <m/>
    <m/>
    <x v="2"/>
    <n v="2.4234"/>
    <m/>
    <n v="98"/>
    <x v="5"/>
    <n v="1999"/>
    <s v="2.50/1.00"/>
    <n v="9720"/>
    <s v="Guyot"/>
    <m/>
    <m/>
    <m/>
    <x v="2"/>
    <n v="2.4234"/>
    <m/>
    <n v="153"/>
    <x v="5"/>
    <n v="1999"/>
    <s v="2.50/1.00"/>
    <n v="9720"/>
    <s v="Guyot"/>
    <m/>
    <m/>
    <m/>
    <x v="2"/>
    <n v="2.4234"/>
    <m/>
    <n v="95"/>
    <x v="5"/>
    <n v="1999"/>
    <s v="2.50/1.00"/>
    <n v="9720"/>
    <s v="Guyot"/>
    <m/>
    <m/>
    <m/>
    <x v="3"/>
    <n v="2.4234"/>
    <m/>
    <n v="125"/>
    <x v="6"/>
    <n v="1999"/>
    <s v="2.50/1.00"/>
    <n v="8170"/>
    <s v="Guyot "/>
    <m/>
    <m/>
    <m/>
    <x v="3"/>
    <n v="2.4234"/>
    <m/>
    <n v="131"/>
    <x v="5"/>
    <n v="1999"/>
    <s v="2.50/1.00"/>
    <n v="8170"/>
    <s v="Guyot "/>
    <m/>
    <m/>
    <m/>
    <x v="3"/>
    <n v="2.4234"/>
    <m/>
    <n v="88"/>
    <x v="7"/>
    <n v="1999"/>
    <s v="2.50/1.00"/>
    <n v="8170"/>
    <s v="Guyot "/>
    <m/>
    <m/>
    <m/>
    <x v="3"/>
    <n v="2.4234"/>
    <m/>
    <n v="50"/>
    <x v="4"/>
    <n v="1999"/>
    <s v="2.50/1.00"/>
    <n v="8170"/>
    <s v="Guyot "/>
    <m/>
    <m/>
    <m/>
    <x v="3"/>
    <n v="2.4234"/>
    <m/>
    <n v="12"/>
    <x v="4"/>
    <n v="1999"/>
    <s v="2.50/1.00"/>
    <n v="8170"/>
    <s v="Guyot "/>
    <m/>
    <m/>
    <m/>
    <x v="3"/>
    <n v="2.4234"/>
    <m/>
    <n v="121"/>
    <n v="49.929850623091525"/>
    <n v="1999"/>
    <s v="2.50/1.00"/>
    <n v="8170"/>
    <s v="Guyot "/>
    <m/>
    <m/>
    <m/>
    <x v="3"/>
    <n v="2.4234"/>
    <m/>
    <n v="106"/>
    <n v="43.74019971940249"/>
    <n v="1999"/>
    <s v="2.50/1.00"/>
    <n v="8170"/>
    <s v="Guyot "/>
    <m/>
    <m/>
    <m/>
  </r>
  <r>
    <s v="GRANDE PIECE"/>
    <x v="0"/>
    <n v="6.5410000000000004"/>
    <m/>
    <n v="423"/>
    <x v="11"/>
    <n v="1990"/>
    <m/>
    <m/>
    <m/>
    <m/>
    <m/>
    <m/>
    <x v="0"/>
    <n v="6.5410000000000004"/>
    <m/>
    <n v="427"/>
    <x v="12"/>
    <n v="1990"/>
    <m/>
    <m/>
    <m/>
    <m/>
    <m/>
    <m/>
    <x v="0"/>
    <n v="6.5410000000000004"/>
    <m/>
    <n v="319"/>
    <x v="4"/>
    <n v="1990"/>
    <m/>
    <m/>
    <m/>
    <m/>
    <m/>
    <m/>
    <x v="0"/>
    <n v="6.5410000000000004"/>
    <m/>
    <n v="290"/>
    <x v="10"/>
    <n v="1990"/>
    <m/>
    <m/>
    <m/>
    <m/>
    <m/>
    <m/>
    <x v="0"/>
    <n v="6.5410000000000004"/>
    <m/>
    <n v="702"/>
    <x v="10"/>
    <n v="1990"/>
    <m/>
    <m/>
    <m/>
    <m/>
    <m/>
    <m/>
    <x v="4"/>
    <n v="6.5410000000000004"/>
    <m/>
    <n v="458"/>
    <x v="10"/>
    <n v="1990"/>
    <m/>
    <m/>
    <m/>
    <m/>
    <m/>
    <m/>
    <x v="4"/>
    <n v="6.5410000000000004"/>
    <m/>
    <n v="368"/>
    <x v="9"/>
    <n v="1990"/>
    <m/>
    <m/>
    <m/>
    <m/>
    <m/>
    <m/>
    <x v="5"/>
    <n v="6.5410000000000004"/>
    <m/>
    <s v="Arraché"/>
    <x v="0"/>
    <m/>
    <m/>
    <m/>
    <m/>
    <m/>
    <m/>
    <m/>
    <x v="4"/>
    <n v="6.5410000000000004"/>
    <m/>
    <s v="Arraché"/>
    <x v="0"/>
    <m/>
    <m/>
    <m/>
    <m/>
    <m/>
    <m/>
    <m/>
    <x v="0"/>
    <n v="6.5410000000000004"/>
    <m/>
    <s v="Arraché"/>
    <x v="0"/>
    <m/>
    <m/>
    <m/>
    <m/>
    <m/>
    <m/>
    <m/>
    <x v="0"/>
    <n v="6.5410000000000004"/>
    <m/>
    <s v="Arraché"/>
    <x v="0"/>
    <m/>
    <m/>
    <m/>
    <m/>
    <m/>
    <m/>
    <m/>
    <x v="0"/>
    <n v="6.5410000000000004"/>
    <m/>
    <s v="Arraché"/>
    <x v="0"/>
    <m/>
    <m/>
    <m/>
    <m/>
    <m/>
    <m/>
    <m/>
    <x v="0"/>
    <n v="6.5410000000000004"/>
    <m/>
    <s v="Arraché"/>
    <x v="0"/>
    <m/>
    <m/>
    <m/>
    <m/>
    <m/>
    <m/>
    <m/>
    <x v="0"/>
    <n v="6.5410000000000004"/>
    <m/>
    <s v="Arraché"/>
    <x v="0"/>
    <m/>
    <m/>
    <m/>
    <m/>
    <m/>
    <m/>
    <m/>
    <x v="0"/>
    <n v="6.5410000000000004"/>
    <m/>
    <s v="Arraché"/>
    <x v="0"/>
    <m/>
    <m/>
    <m/>
    <m/>
    <m/>
    <m/>
    <m/>
    <x v="0"/>
    <n v="6.5410000000000004"/>
    <m/>
    <s v="Arraché"/>
    <x v="0"/>
    <m/>
    <m/>
    <m/>
    <m/>
    <m/>
    <m/>
    <m/>
    <x v="0"/>
    <n v="6.5410000000000004"/>
    <m/>
    <s v="Arraché"/>
    <x v="0"/>
    <m/>
    <m/>
    <m/>
    <m/>
    <m/>
    <m/>
    <m/>
    <x v="0"/>
    <n v="6.5410000000000004"/>
    <m/>
    <s v="Arraché"/>
    <x v="1"/>
    <m/>
    <m/>
    <m/>
    <m/>
    <m/>
    <m/>
    <m/>
    <x v="1"/>
    <n v="6.5410000000000004"/>
    <m/>
    <s v="Plantier"/>
    <x v="0"/>
    <n v="2018"/>
    <s v="2.50/1.00"/>
    <n v="23976"/>
    <s v="Buisson"/>
    <m/>
    <m/>
    <m/>
    <x v="1"/>
    <n v="6.5410000000000004"/>
    <m/>
    <s v="Plantier"/>
    <x v="0"/>
    <n v="2018"/>
    <s v="2.50/1.00"/>
    <n v="23976"/>
    <s v="Buisson"/>
    <m/>
    <m/>
    <m/>
    <x v="1"/>
    <n v="6.5410000000000004"/>
    <m/>
    <s v="Plantier"/>
    <x v="0"/>
    <n v="2018"/>
    <s v="2.50/1.00"/>
    <n v="23976"/>
    <s v="Buisson"/>
    <m/>
    <m/>
    <m/>
    <x v="1"/>
    <n v="6.5410000000000004"/>
    <m/>
    <n v="87"/>
    <x v="5"/>
    <n v="2018"/>
    <s v="2.50/1.00"/>
    <n v="23976"/>
    <s v="Buisson"/>
    <m/>
    <m/>
    <m/>
    <x v="1"/>
    <n v="6.5410000000000004"/>
    <m/>
    <n v="142"/>
    <n v="21.709218773887784"/>
    <n v="2018"/>
    <s v="2.50/1.00"/>
    <n v="23976"/>
    <s v="Buisson"/>
    <m/>
    <m/>
    <m/>
    <x v="1"/>
    <n v="6.5410000000000004"/>
    <m/>
    <n v="410"/>
    <n v="62.681547164042193"/>
    <n v="2018"/>
    <s v="2.50/1.00"/>
    <n v="23976"/>
    <s v="Buisson"/>
    <m/>
    <m/>
    <m/>
  </r>
  <r>
    <s v="GRANDE PLAINE"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5"/>
    <n v="2.7164999999999999"/>
    <m/>
    <s v="Plantier"/>
    <x v="0"/>
    <n v="2005"/>
    <s v="2.50/1.00"/>
    <n v="3665"/>
    <s v="Guyot"/>
    <m/>
    <m/>
    <m/>
    <x v="6"/>
    <n v="2.7164999999999999"/>
    <m/>
    <n v="172"/>
    <x v="9"/>
    <n v="2006"/>
    <s v="2.50/1.00"/>
    <n v="3665"/>
    <s v="Guyot"/>
    <m/>
    <m/>
    <m/>
    <x v="6"/>
    <n v="2.7164999999999999"/>
    <m/>
    <n v="374"/>
    <x v="6"/>
    <n v="2006"/>
    <s v="2.50/1.00"/>
    <n v="3665"/>
    <s v="Guyot"/>
    <m/>
    <m/>
    <m/>
    <x v="6"/>
    <n v="2.7164999999999999"/>
    <m/>
    <n v="361"/>
    <x v="6"/>
    <n v="2006"/>
    <s v="2.50/1.00"/>
    <n v="3665"/>
    <s v="Guyot"/>
    <m/>
    <m/>
    <m/>
    <x v="5"/>
    <n v="2.7164999999999999"/>
    <m/>
    <n v="272.13"/>
    <x v="5"/>
    <n v="2006"/>
    <s v="2.50/1.00"/>
    <n v="3665"/>
    <s v="Guyot"/>
    <m/>
    <m/>
    <m/>
    <x v="4"/>
    <n v="2.7164999999999999"/>
    <m/>
    <n v="328"/>
    <x v="5"/>
    <n v="2006"/>
    <s v="2.50/1.00"/>
    <n v="3665"/>
    <s v="Guyot"/>
    <m/>
    <m/>
    <m/>
    <x v="5"/>
    <n v="2.7164999999999999"/>
    <m/>
    <n v="262"/>
    <x v="5"/>
    <n v="2006"/>
    <s v="2.50/1.00"/>
    <n v="3665"/>
    <s v="Guyot"/>
    <m/>
    <m/>
    <m/>
    <x v="5"/>
    <n v="2.7164999999999999"/>
    <m/>
    <n v="291"/>
    <x v="5"/>
    <n v="2006"/>
    <s v="2.50/1.00"/>
    <n v="3665"/>
    <s v="Guyot"/>
    <m/>
    <m/>
    <m/>
    <x v="5"/>
    <n v="2.7164999999999999"/>
    <m/>
    <n v="211"/>
    <x v="6"/>
    <n v="2006"/>
    <s v="2.50/1.00"/>
    <n v="3665"/>
    <s v="Guyot"/>
    <m/>
    <m/>
    <m/>
    <x v="5"/>
    <n v="2.7164999999999999"/>
    <m/>
    <n v="376"/>
    <x v="6"/>
    <n v="2006"/>
    <s v="2.50/1.00"/>
    <n v="3665"/>
    <s v="Guyot"/>
    <m/>
    <m/>
    <m/>
    <x v="5"/>
    <n v="2.7164999999999999"/>
    <m/>
    <n v="170"/>
    <x v="6"/>
    <n v="2006"/>
    <s v="2.50/1.00"/>
    <n v="3665"/>
    <s v="Guyot"/>
    <m/>
    <m/>
    <m/>
    <x v="5"/>
    <n v="2.7164999999999999"/>
    <m/>
    <n v="213"/>
    <x v="7"/>
    <n v="2005"/>
    <s v="2.50/1.00"/>
    <n v="9255"/>
    <s v="Guyot"/>
    <m/>
    <m/>
    <m/>
    <x v="5"/>
    <n v="2.7164999999999999"/>
    <m/>
    <n v="156"/>
    <x v="6"/>
    <n v="2005"/>
    <s v="2.50/1.00"/>
    <n v="9255"/>
    <s v="Guyot"/>
    <m/>
    <m/>
    <m/>
    <x v="5"/>
    <n v="2.7164999999999999"/>
    <m/>
    <n v="219"/>
    <x v="8"/>
    <n v="2005"/>
    <s v="2.50/1.00"/>
    <n v="9255"/>
    <s v="Guyot"/>
    <m/>
    <m/>
    <m/>
    <x v="4"/>
    <n v="2.7164999999999999"/>
    <m/>
    <n v="287"/>
    <x v="5"/>
    <n v="2005"/>
    <s v="2.50/1.00"/>
    <n v="9255"/>
    <s v="Guyot"/>
    <m/>
    <m/>
    <m/>
    <x v="4"/>
    <n v="2.7164999999999999"/>
    <m/>
    <n v="150"/>
    <x v="6"/>
    <n v="2005"/>
    <s v="2.50/1.00"/>
    <n v="9255"/>
    <s v="Guyot"/>
    <m/>
    <m/>
    <m/>
    <x v="4"/>
    <n v="2.7164999999999999"/>
    <m/>
    <n v="251"/>
    <n v="92.398306644579421"/>
    <n v="2005"/>
    <s v="2.50/1.00"/>
    <n v="9255"/>
    <s v="Guyot"/>
    <m/>
    <m/>
    <m/>
    <x v="4"/>
    <n v="2.7164999999999999"/>
    <m/>
    <n v="133"/>
    <n v="48.96005889931898"/>
    <n v="2005"/>
    <s v="2.50/1.00"/>
    <n v="9255"/>
    <s v="Guyot"/>
    <m/>
    <m/>
    <m/>
  </r>
  <r>
    <s v="GUIBERT"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n v="1.7110000000000001"/>
    <m/>
    <n v="24"/>
    <x v="11"/>
    <n v="2000"/>
    <m/>
    <m/>
    <m/>
    <m/>
    <m/>
    <m/>
    <x v="0"/>
    <n v="1.7110000000000001"/>
    <m/>
    <n v="96"/>
    <x v="11"/>
    <n v="2000"/>
    <m/>
    <m/>
    <m/>
    <m/>
    <m/>
    <m/>
    <x v="0"/>
    <n v="1.7110000000000001"/>
    <m/>
    <n v="132"/>
    <x v="10"/>
    <n v="2000"/>
    <m/>
    <m/>
    <m/>
    <m/>
    <m/>
    <m/>
    <x v="4"/>
    <n v="1.7110000000000001"/>
    <m/>
    <n v="142"/>
    <x v="10"/>
    <n v="2005"/>
    <s v="2.50/1.00"/>
    <n v="3545"/>
    <s v="Guyot"/>
    <m/>
    <m/>
    <m/>
    <x v="5"/>
    <n v="1.7110000000000001"/>
    <m/>
    <n v="132"/>
    <x v="7"/>
    <n v="2005"/>
    <s v="2.50/1.00"/>
    <n v="3545"/>
    <s v="Guyot"/>
    <m/>
    <m/>
    <m/>
    <x v="5"/>
    <n v="1.7110000000000001"/>
    <m/>
    <n v="103"/>
    <x v="7"/>
    <n v="2005"/>
    <s v="2.50/1.00"/>
    <n v="3545"/>
    <s v="Guyot"/>
    <m/>
    <m/>
    <m/>
    <x v="2"/>
    <n v="1.7110000000000001"/>
    <m/>
    <n v="185.85"/>
    <x v="6"/>
    <n v="2005"/>
    <s v="2.50/1.00"/>
    <n v="3545"/>
    <s v="Guyot"/>
    <m/>
    <m/>
    <m/>
    <x v="1"/>
    <n v="1.7110000000000001"/>
    <m/>
    <n v="273"/>
    <x v="6"/>
    <n v="2005"/>
    <s v="2.50/1.00"/>
    <n v="3545"/>
    <s v="Guyot"/>
    <m/>
    <m/>
    <m/>
    <x v="2"/>
    <n v="1.7110000000000001"/>
    <m/>
    <n v="121"/>
    <x v="6"/>
    <n v="2005"/>
    <s v="2.50/1.00"/>
    <n v="3545"/>
    <s v="Guyot"/>
    <m/>
    <m/>
    <m/>
    <x v="2"/>
    <n v="1.7110000000000001"/>
    <m/>
    <n v="235"/>
    <x v="6"/>
    <n v="2005"/>
    <s v="2.50/1.00"/>
    <n v="3545"/>
    <s v="Guyot"/>
    <m/>
    <m/>
    <m/>
    <x v="2"/>
    <n v="1.7110000000000001"/>
    <m/>
    <n v="98"/>
    <x v="7"/>
    <n v="2005"/>
    <s v="2.50/1.00"/>
    <n v="3545"/>
    <s v="Guyot"/>
    <m/>
    <m/>
    <m/>
    <x v="2"/>
    <n v="1.7110000000000001"/>
    <m/>
    <n v="181"/>
    <x v="7"/>
    <n v="2005"/>
    <s v="2.50/1.00"/>
    <n v="3545"/>
    <s v="Guyot"/>
    <m/>
    <m/>
    <m/>
    <x v="2"/>
    <n v="1.7110000000000001"/>
    <m/>
    <n v="150"/>
    <x v="7"/>
    <n v="2005"/>
    <s v="2.50/1.00"/>
    <n v="3545"/>
    <s v="Guyot"/>
    <m/>
    <m/>
    <m/>
    <x v="3"/>
    <n v="1.7110000000000001"/>
    <m/>
    <n v="138"/>
    <x v="8"/>
    <n v="2000"/>
    <s v="2.00/1.00"/>
    <n v="6400"/>
    <s v="Guyot"/>
    <m/>
    <m/>
    <m/>
    <x v="3"/>
    <n v="1.7110000000000001"/>
    <m/>
    <n v="131"/>
    <x v="7"/>
    <n v="2000"/>
    <s v="2.00/1.00"/>
    <n v="6400"/>
    <s v="Guyot"/>
    <m/>
    <m/>
    <m/>
    <x v="3"/>
    <n v="1.7110000000000001"/>
    <m/>
    <n v="100"/>
    <x v="9"/>
    <n v="2000"/>
    <s v="2.00/1.00"/>
    <n v="6400"/>
    <s v="Guyot"/>
    <m/>
    <m/>
    <m/>
    <x v="3"/>
    <n v="1.7110000000000001"/>
    <m/>
    <n v="125"/>
    <x v="6"/>
    <n v="2000"/>
    <s v="2.00/1.00"/>
    <n v="6400"/>
    <s v="Guyot"/>
    <m/>
    <m/>
    <m/>
    <x v="3"/>
    <n v="1.7110000000000001"/>
    <m/>
    <n v="37"/>
    <x v="7"/>
    <n v="2000"/>
    <s v="2.00/1.00"/>
    <n v="6400"/>
    <s v="Guyot"/>
    <m/>
    <m/>
    <m/>
    <x v="3"/>
    <n v="1.7110000000000001"/>
    <m/>
    <n v="156"/>
    <n v="91.174751607247217"/>
    <n v="2000"/>
    <s v="2.00/1.00"/>
    <n v="6400"/>
    <s v="Guyot"/>
    <m/>
    <m/>
    <m/>
    <x v="3"/>
    <n v="1.7110000000000001"/>
    <m/>
    <n v="134"/>
    <n v="78.316773816481586"/>
    <n v="2000"/>
    <s v="2.00/1.00"/>
    <n v="6400"/>
    <s v="Guyot"/>
    <m/>
    <m/>
    <m/>
  </r>
  <r>
    <s v="LA CAVE"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5"/>
    <n v="0.95"/>
    <m/>
    <s v="Plantier"/>
    <x v="0"/>
    <n v="2005"/>
    <s v="2.50/1.00"/>
    <n v="2859"/>
    <s v="Guyot"/>
    <m/>
    <m/>
    <m/>
    <x v="6"/>
    <n v="0.95"/>
    <m/>
    <n v="49"/>
    <x v="11"/>
    <n v="2005"/>
    <s v="2.50/1.00"/>
    <n v="2859"/>
    <s v="Guyot"/>
    <m/>
    <m/>
    <m/>
    <x v="6"/>
    <n v="0.95"/>
    <m/>
    <n v="110"/>
    <x v="8"/>
    <n v="2005"/>
    <s v="2.50/1.00"/>
    <n v="2859"/>
    <s v="Guyot"/>
    <m/>
    <m/>
    <m/>
    <x v="6"/>
    <n v="0.95"/>
    <m/>
    <n v="60"/>
    <x v="8"/>
    <n v="2005"/>
    <s v="2.50/1.00"/>
    <n v="2859"/>
    <s v="Guyot"/>
    <m/>
    <m/>
    <m/>
    <x v="5"/>
    <n v="0.95"/>
    <m/>
    <n v="92.92"/>
    <x v="7"/>
    <n v="2005"/>
    <s v="2.50/1.00"/>
    <n v="2859"/>
    <s v="Guyot"/>
    <m/>
    <m/>
    <m/>
    <x v="4"/>
    <n v="0.95"/>
    <m/>
    <n v="109"/>
    <x v="7"/>
    <n v="2005"/>
    <s v="2.50/1.00"/>
    <n v="2859"/>
    <s v="Guyot"/>
    <m/>
    <m/>
    <m/>
    <x v="5"/>
    <n v="0.95"/>
    <m/>
    <n v="121"/>
    <x v="7"/>
    <n v="2005"/>
    <s v="2.50/1.00"/>
    <n v="2859"/>
    <s v="Guyot"/>
    <m/>
    <m/>
    <m/>
    <x v="5"/>
    <n v="0.95"/>
    <m/>
    <n v="125"/>
    <x v="7"/>
    <n v="2005"/>
    <s v="2.50/1.00"/>
    <n v="2859"/>
    <s v="Guyot"/>
    <m/>
    <m/>
    <m/>
    <x v="5"/>
    <n v="0.95"/>
    <m/>
    <n v="84"/>
    <x v="8"/>
    <n v="2005"/>
    <s v="2.50/1.00"/>
    <n v="2859"/>
    <s v="Guyot"/>
    <m/>
    <m/>
    <m/>
    <x v="5"/>
    <n v="0.95"/>
    <m/>
    <n v="118"/>
    <x v="8"/>
    <n v="2005"/>
    <s v="2.50/1.00"/>
    <n v="2859"/>
    <s v="Guyot"/>
    <m/>
    <m/>
    <m/>
    <x v="5"/>
    <n v="0.95"/>
    <m/>
    <n v="34"/>
    <x v="8"/>
    <n v="2005"/>
    <s v="2.50/1.00"/>
    <n v="2859"/>
    <s v="Guyot"/>
    <m/>
    <m/>
    <m/>
    <x v="5"/>
    <n v="0.95"/>
    <m/>
    <n v="106"/>
    <x v="9"/>
    <n v="2005"/>
    <s v="2.50/1.00"/>
    <n v="3057"/>
    <s v="Guyot"/>
    <m/>
    <m/>
    <m/>
    <x v="5"/>
    <n v="0.95"/>
    <m/>
    <n v="100"/>
    <x v="8"/>
    <n v="2005"/>
    <s v="2.50/1.00"/>
    <n v="3057"/>
    <s v="Guyot"/>
    <m/>
    <m/>
    <m/>
    <x v="5"/>
    <n v="0.95"/>
    <m/>
    <n v="75"/>
    <x v="10"/>
    <n v="2005"/>
    <s v="2.50/1.00"/>
    <n v="3057"/>
    <s v="Guyot"/>
    <m/>
    <m/>
    <m/>
    <x v="4"/>
    <n v="0.95"/>
    <m/>
    <n v="100"/>
    <x v="7"/>
    <n v="2005"/>
    <s v="2.50/1.00"/>
    <n v="3057"/>
    <s v="Guyot"/>
    <m/>
    <m/>
    <m/>
    <x v="4"/>
    <n v="0.95"/>
    <m/>
    <n v="80"/>
    <x v="8"/>
    <n v="2005"/>
    <s v="2.50/1.00"/>
    <n v="3057"/>
    <s v="Guyot"/>
    <m/>
    <m/>
    <m/>
    <x v="4"/>
    <n v="0.95"/>
    <m/>
    <n v="63"/>
    <n v="66.31578947368422"/>
    <n v="2005"/>
    <s v="2.50/1.00"/>
    <n v="3057"/>
    <s v="Guyot"/>
    <m/>
    <m/>
    <m/>
    <x v="4"/>
    <n v="0.95"/>
    <m/>
    <n v="66"/>
    <n v="69.473684210526315"/>
    <n v="2005"/>
    <s v="2.50/1.00"/>
    <n v="3057"/>
    <s v="Guyot"/>
    <m/>
    <m/>
    <m/>
  </r>
  <r>
    <s v="LA CROIX"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4"/>
    <n v="0.93"/>
    <m/>
    <n v="109"/>
    <x v="8"/>
    <n v="2005"/>
    <s v="2.50/1.00"/>
    <n v="9255"/>
    <s v="Guyot"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1"/>
    <m/>
    <m/>
    <m/>
    <m/>
    <m/>
    <m/>
    <m/>
    <x v="0"/>
    <m/>
    <m/>
    <m/>
    <x v="0"/>
    <m/>
    <m/>
    <m/>
    <m/>
    <m/>
    <m/>
    <m/>
    <x v="0"/>
    <n v="1.0315000000000001"/>
    <m/>
    <s v="Arraché"/>
    <x v="0"/>
    <m/>
    <m/>
    <m/>
    <m/>
    <m/>
    <m/>
    <m/>
    <x v="0"/>
    <m/>
    <m/>
    <m/>
    <x v="0"/>
    <m/>
    <m/>
    <m/>
    <m/>
    <m/>
    <m/>
    <m/>
    <x v="1"/>
    <n v="1.0315000000000001"/>
    <s v="Plantier"/>
    <m/>
    <x v="0"/>
    <n v="2021"/>
    <s v="2.50/1.00"/>
    <n v="3200"/>
    <s v="Buisson"/>
    <m/>
    <m/>
    <m/>
    <x v="1"/>
    <n v="1.0315000000000001"/>
    <s v="Plantier"/>
    <m/>
    <m/>
    <n v="2021"/>
    <s v="2.50/1.00"/>
    <n v="3200"/>
    <s v="Buisson"/>
    <m/>
    <m/>
    <m/>
    <x v="1"/>
    <n v="1.0315000000000001"/>
    <m/>
    <n v="20"/>
    <n v="19.389238972370332"/>
    <n v="2021"/>
    <s v="2.50/1.00"/>
    <n v="3200"/>
    <s v="Buisson"/>
    <m/>
    <m/>
    <m/>
  </r>
  <r>
    <s v="LA GRANDE PENTE"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5"/>
    <n v="0.93"/>
    <m/>
    <s v="Plantier"/>
    <x v="0"/>
    <n v="2005"/>
    <s v="2.50/1.00"/>
    <n v="9255"/>
    <s v="Guyot"/>
    <m/>
    <m/>
    <m/>
    <x v="6"/>
    <n v="0.93"/>
    <m/>
    <n v="49"/>
    <x v="12"/>
    <n v="2005"/>
    <s v="2.50/1.00"/>
    <n v="9255"/>
    <s v="Guyot"/>
    <m/>
    <m/>
    <m/>
    <x v="6"/>
    <n v="0.93"/>
    <m/>
    <n v="66"/>
    <x v="9"/>
    <n v="2005"/>
    <s v="2.50/1.00"/>
    <n v="9255"/>
    <s v="Guyot"/>
    <m/>
    <m/>
    <m/>
    <x v="6"/>
    <n v="0.93"/>
    <m/>
    <n v="60"/>
    <x v="9"/>
    <n v="2005"/>
    <s v="2.50/1.00"/>
    <n v="9255"/>
    <s v="Guyot"/>
    <m/>
    <m/>
    <m/>
    <x v="5"/>
    <n v="0.93"/>
    <m/>
    <n v="73.010000000000005"/>
    <x v="8"/>
    <n v="2005"/>
    <s v="2.50/1.00"/>
    <n v="9255"/>
    <s v="Guyot"/>
    <m/>
    <m/>
    <m/>
    <x v="0"/>
    <m/>
    <m/>
    <m/>
    <x v="0"/>
    <m/>
    <m/>
    <m/>
    <m/>
    <m/>
    <m/>
    <m/>
    <x v="5"/>
    <n v="0.93"/>
    <m/>
    <n v="81"/>
    <x v="8"/>
    <n v="2005"/>
    <s v="2.50/1.00"/>
    <n v="9255"/>
    <s v="Guyot"/>
    <m/>
    <m/>
    <m/>
    <x v="5"/>
    <n v="0.93"/>
    <m/>
    <n v="104"/>
    <x v="8"/>
    <n v="2005"/>
    <s v="2.50/1.00"/>
    <n v="9255"/>
    <s v="Guyot"/>
    <m/>
    <m/>
    <m/>
    <x v="5"/>
    <n v="0.93"/>
    <m/>
    <n v="70"/>
    <x v="9"/>
    <n v="2005"/>
    <s v="2.50/1.00"/>
    <n v="9255"/>
    <s v="Guyot"/>
    <m/>
    <m/>
    <m/>
    <x v="5"/>
    <n v="0.93"/>
    <m/>
    <n v="90"/>
    <x v="9"/>
    <n v="2005"/>
    <s v="2.50/1.00"/>
    <n v="9255"/>
    <s v="Guyot"/>
    <m/>
    <m/>
    <m/>
    <x v="5"/>
    <n v="0.93"/>
    <m/>
    <n v="75"/>
    <x v="9"/>
    <n v="2005"/>
    <s v="2.50/1.00"/>
    <n v="9255"/>
    <s v="Guyot"/>
    <m/>
    <m/>
    <m/>
    <x v="5"/>
    <n v="0.93"/>
    <m/>
    <n v="125"/>
    <x v="10"/>
    <n v="2005"/>
    <s v="2.50/1.00"/>
    <n v="2859"/>
    <s v="Guyot"/>
    <m/>
    <m/>
    <m/>
    <x v="5"/>
    <n v="0.93"/>
    <m/>
    <n v="50"/>
    <x v="9"/>
    <n v="2005"/>
    <s v="2.50/1.00"/>
    <n v="2859"/>
    <s v="Guyot"/>
    <m/>
    <m/>
    <m/>
    <x v="5"/>
    <n v="0.93"/>
    <m/>
    <n v="81"/>
    <x v="11"/>
    <n v="2005"/>
    <s v="2.50/1.00"/>
    <n v="2859"/>
    <s v="Guyot"/>
    <m/>
    <m/>
    <m/>
    <x v="4"/>
    <n v="0.93"/>
    <m/>
    <n v="100"/>
    <x v="8"/>
    <n v="2005"/>
    <s v="2.50/1.00"/>
    <n v="2859"/>
    <s v="Guyot"/>
    <m/>
    <m/>
    <m/>
    <x v="4"/>
    <n v="0.93"/>
    <m/>
    <n v="80"/>
    <x v="9"/>
    <n v="2005"/>
    <s v="2.50/1.00"/>
    <n v="2859"/>
    <s v="Guyot"/>
    <m/>
    <m/>
    <m/>
    <x v="4"/>
    <n v="0.93"/>
    <m/>
    <n v="71"/>
    <n v="76.344086021505376"/>
    <n v="2005"/>
    <s v="2.50/1.00"/>
    <n v="2859"/>
    <s v="Guyot"/>
    <m/>
    <m/>
    <m/>
    <x v="4"/>
    <n v="0.93"/>
    <m/>
    <n v="73"/>
    <n v="78.494623655913969"/>
    <n v="2005"/>
    <s v="2.50/1.00"/>
    <n v="2859"/>
    <s v="Guyot"/>
    <m/>
    <m/>
    <m/>
  </r>
  <r>
    <s v="LATAPIE"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1"/>
    <n v="5.1837999999999997"/>
    <m/>
    <m/>
    <x v="0"/>
    <n v="2015"/>
    <s v="2.50/1.00"/>
    <n v="2830"/>
    <s v="Buisson"/>
    <m/>
    <m/>
    <m/>
    <x v="1"/>
    <n v="5.1837999999999997"/>
    <m/>
    <s v="Plantier"/>
    <x v="0"/>
    <n v="2016"/>
    <s v="2.50/1.00"/>
    <n v="2830"/>
    <s v="Buisson"/>
    <m/>
    <m/>
    <m/>
    <x v="2"/>
    <n v="5.2138"/>
    <m/>
    <n v="863"/>
    <x v="11"/>
    <n v="2015"/>
    <s v="2.50/1.00"/>
    <n v="18589"/>
    <s v="Buisson"/>
    <m/>
    <m/>
    <m/>
    <x v="2"/>
    <n v="5.2138"/>
    <m/>
    <n v="519"/>
    <x v="10"/>
    <n v="2015"/>
    <s v="2.50/1.00"/>
    <n v="18589"/>
    <s v="Buisson"/>
    <m/>
    <m/>
    <m/>
    <x v="2"/>
    <n v="5.2138"/>
    <m/>
    <n v="850"/>
    <x v="12"/>
    <n v="2015"/>
    <s v="2.50/1.00"/>
    <n v="18589"/>
    <s v="Buisson"/>
    <m/>
    <m/>
    <m/>
    <x v="2"/>
    <n v="5.2138"/>
    <m/>
    <n v="912"/>
    <x v="9"/>
    <n v="2015"/>
    <s v="2.50/1.00"/>
    <n v="18589"/>
    <s v="Buisson"/>
    <m/>
    <m/>
    <m/>
    <x v="0"/>
    <n v="5.2138"/>
    <m/>
    <n v="737"/>
    <x v="10"/>
    <n v="2015"/>
    <s v="2.50/1.00"/>
    <n v="18589"/>
    <s v="Buisson"/>
    <m/>
    <m/>
    <m/>
    <x v="0"/>
    <n v="5.2138"/>
    <m/>
    <n v="964"/>
    <n v="184.89393532548237"/>
    <n v="2015"/>
    <s v="2.50/1.00"/>
    <n v="18589"/>
    <s v="Buisson"/>
    <m/>
    <m/>
    <m/>
    <x v="0"/>
    <n v="5.1837999999999997"/>
    <m/>
    <n v="993"/>
    <n v="191.55831629306687"/>
    <n v="2015"/>
    <s v="2.50/1.00"/>
    <n v="18589"/>
    <s v="Buisson"/>
    <m/>
    <m/>
    <m/>
  </r>
  <r>
    <s v="LE CARRE"/>
    <x v="0"/>
    <n v="2.9876"/>
    <m/>
    <n v="329"/>
    <x v="12"/>
    <n v="1999"/>
    <m/>
    <m/>
    <m/>
    <m/>
    <m/>
    <m/>
    <x v="0"/>
    <n v="2.9876"/>
    <m/>
    <n v="456"/>
    <x v="13"/>
    <n v="1999"/>
    <m/>
    <m/>
    <m/>
    <m/>
    <m/>
    <m/>
    <x v="0"/>
    <n v="2.9876"/>
    <m/>
    <n v="453"/>
    <x v="5"/>
    <n v="1999"/>
    <m/>
    <m/>
    <m/>
    <m/>
    <m/>
    <m/>
    <x v="0"/>
    <n v="2.9876"/>
    <m/>
    <n v="326"/>
    <x v="11"/>
    <n v="1999"/>
    <m/>
    <m/>
    <m/>
    <m/>
    <m/>
    <m/>
    <x v="0"/>
    <n v="2.9876"/>
    <m/>
    <n v="524"/>
    <x v="12"/>
    <n v="1999"/>
    <m/>
    <m/>
    <m/>
    <m/>
    <m/>
    <m/>
    <x v="0"/>
    <n v="2.9876"/>
    <m/>
    <n v="410"/>
    <x v="12"/>
    <n v="1999"/>
    <m/>
    <m/>
    <m/>
    <m/>
    <m/>
    <m/>
    <x v="0"/>
    <n v="2.9876"/>
    <m/>
    <n v="437"/>
    <x v="11"/>
    <n v="1999"/>
    <m/>
    <m/>
    <m/>
    <m/>
    <m/>
    <m/>
    <x v="7"/>
    <n v="2.9876"/>
    <m/>
    <n v="430"/>
    <x v="13"/>
    <n v="2000"/>
    <s v="2.00/1.00"/>
    <n v="6400"/>
    <s v="Guyot"/>
    <m/>
    <m/>
    <m/>
    <x v="7"/>
    <n v="2.9876"/>
    <m/>
    <n v="440"/>
    <x v="10"/>
    <n v="2000"/>
    <s v="2.00/1.00"/>
    <n v="6400"/>
    <s v="Guyot"/>
    <m/>
    <m/>
    <m/>
    <x v="7"/>
    <n v="2.9876"/>
    <m/>
    <n v="252"/>
    <x v="10"/>
    <n v="2000"/>
    <s v="2.00/1.00"/>
    <n v="6400"/>
    <s v="Guyot"/>
    <m/>
    <m/>
    <m/>
    <x v="6"/>
    <n v="2.9876"/>
    <m/>
    <n v="278.77"/>
    <x v="9"/>
    <n v="2000"/>
    <s v="2.00/1.00"/>
    <n v="6400"/>
    <s v="Guyot"/>
    <m/>
    <m/>
    <m/>
    <x v="5"/>
    <n v="2.9876"/>
    <m/>
    <n v="417"/>
    <x v="9"/>
    <n v="2000"/>
    <s v="2.00/1.00"/>
    <n v="6400"/>
    <s v="Guyot"/>
    <m/>
    <m/>
    <m/>
    <x v="6"/>
    <n v="2.9876"/>
    <m/>
    <n v="202"/>
    <x v="9"/>
    <n v="2000"/>
    <s v="2.00/1.00"/>
    <n v="6400"/>
    <s v="Guyot"/>
    <m/>
    <m/>
    <m/>
    <x v="6"/>
    <n v="2.9876"/>
    <m/>
    <n v="249"/>
    <x v="9"/>
    <n v="2000"/>
    <s v="2.00/1.00"/>
    <n v="6400"/>
    <s v="Guyot"/>
    <m/>
    <m/>
    <m/>
    <x v="6"/>
    <n v="2.9876"/>
    <m/>
    <n v="176"/>
    <x v="10"/>
    <n v="2000"/>
    <s v="2.00/1.00"/>
    <n v="6400"/>
    <s v="Guyot"/>
    <m/>
    <m/>
    <m/>
    <x v="6"/>
    <n v="2.9876"/>
    <m/>
    <n v="265"/>
    <x v="10"/>
    <n v="2000"/>
    <s v="2.00/1.00"/>
    <n v="6400"/>
    <s v="Guyot"/>
    <m/>
    <m/>
    <m/>
    <x v="6"/>
    <n v="3.2875999999999999"/>
    <m/>
    <n v="170"/>
    <x v="10"/>
    <n v="2000"/>
    <s v="2.00/1.00"/>
    <n v="6400"/>
    <s v="Guyot"/>
    <m/>
    <m/>
    <m/>
    <x v="6"/>
    <n v="3.2875999999999999"/>
    <m/>
    <n v="44"/>
    <x v="12"/>
    <n v="1999"/>
    <s v="2.50/1.00"/>
    <n v="9720"/>
    <s v="Guyot"/>
    <m/>
    <m/>
    <m/>
    <x v="6"/>
    <n v="3.2875999999999999"/>
    <m/>
    <n v="138"/>
    <x v="11"/>
    <n v="1999"/>
    <s v="2.50/1.00"/>
    <n v="9720"/>
    <s v="Guyot"/>
    <m/>
    <m/>
    <m/>
    <x v="6"/>
    <n v="3.2875999999999999"/>
    <m/>
    <n v="275"/>
    <x v="13"/>
    <n v="1999"/>
    <s v="2.50/1.00"/>
    <n v="9720"/>
    <s v="Guyot"/>
    <m/>
    <m/>
    <m/>
    <x v="5"/>
    <n v="3.2875999999999999"/>
    <m/>
    <n v="188"/>
    <x v="10"/>
    <n v="1999"/>
    <s v="2.50/1.00"/>
    <n v="9720"/>
    <s v="Guyot"/>
    <m/>
    <m/>
    <m/>
    <x v="5"/>
    <n v="3.2875999999999999"/>
    <m/>
    <n v="100"/>
    <x v="11"/>
    <n v="1999"/>
    <s v="2.50/1.00"/>
    <n v="9720"/>
    <s v="Guyot"/>
    <m/>
    <m/>
    <m/>
    <x v="5"/>
    <n v="3.2875999999999999"/>
    <m/>
    <n v="250"/>
    <n v="76.043314271809223"/>
    <n v="1999"/>
    <s v="2.50/1.00"/>
    <n v="9720"/>
    <s v="Guyot"/>
    <m/>
    <m/>
    <m/>
    <x v="5"/>
    <n v="2.9876"/>
    <m/>
    <n v="69"/>
    <n v="23.095461239791135"/>
    <n v="1999"/>
    <s v="2.50/1.00"/>
    <n v="9720"/>
    <s v="Guyot"/>
    <m/>
    <m/>
    <m/>
  </r>
  <r>
    <s v="LE CHAT"/>
    <x v="0"/>
    <n v="1.8839999999999999"/>
    <m/>
    <n v="176"/>
    <x v="13"/>
    <n v="1964"/>
    <m/>
    <m/>
    <m/>
    <m/>
    <m/>
    <m/>
    <x v="0"/>
    <n v="1.8839999999999999"/>
    <m/>
    <n v="152"/>
    <x v="14"/>
    <n v="1964"/>
    <m/>
    <m/>
    <m/>
    <m/>
    <m/>
    <m/>
    <x v="0"/>
    <n v="1.8839999999999999"/>
    <m/>
    <n v="180"/>
    <x v="6"/>
    <n v="1964"/>
    <m/>
    <m/>
    <m/>
    <m/>
    <m/>
    <m/>
    <x v="0"/>
    <n v="1.8839999999999999"/>
    <m/>
    <s v="Arraché"/>
    <x v="0"/>
    <m/>
    <m/>
    <m/>
    <m/>
    <m/>
    <m/>
    <m/>
    <x v="0"/>
    <n v="1.8839999999999999"/>
    <m/>
    <s v="Arraché"/>
    <x v="0"/>
    <m/>
    <m/>
    <m/>
    <m/>
    <m/>
    <m/>
    <m/>
    <x v="0"/>
    <n v="1.8839999999999999"/>
    <m/>
    <s v="Arraché"/>
    <x v="0"/>
    <m/>
    <m/>
    <m/>
    <m/>
    <m/>
    <m/>
    <m/>
    <x v="0"/>
    <n v="1.9019999999999999"/>
    <m/>
    <s v="Plantier"/>
    <x v="0"/>
    <n v="2005"/>
    <m/>
    <m/>
    <m/>
    <m/>
    <m/>
    <m/>
    <x v="8"/>
    <n v="1.9019999999999999"/>
    <m/>
    <n v="123"/>
    <x v="14"/>
    <n v="2005"/>
    <s v="2.50/1.00"/>
    <n v="3057"/>
    <s v="Guyot"/>
    <m/>
    <m/>
    <m/>
    <x v="8"/>
    <n v="1.9019999999999999"/>
    <m/>
    <n v="330"/>
    <x v="11"/>
    <n v="2005"/>
    <s v="2.50/1.00"/>
    <n v="3057"/>
    <s v="Guyot"/>
    <m/>
    <m/>
    <m/>
    <x v="8"/>
    <n v="1.9019999999999999"/>
    <m/>
    <n v="258"/>
    <x v="11"/>
    <n v="2005"/>
    <s v="2.50/1.00"/>
    <n v="3057"/>
    <s v="Guyot"/>
    <m/>
    <m/>
    <m/>
    <x v="7"/>
    <n v="1.9019999999999999"/>
    <m/>
    <n v="292.05"/>
    <x v="10"/>
    <n v="2005"/>
    <s v="2.50/1.00"/>
    <n v="3057"/>
    <s v="Guyot"/>
    <m/>
    <m/>
    <m/>
    <x v="6"/>
    <n v="1.9019999999999999"/>
    <m/>
    <n v="396"/>
    <x v="10"/>
    <n v="2005"/>
    <s v="2.50/1.00"/>
    <n v="3057"/>
    <s v="Guyot"/>
    <m/>
    <m/>
    <m/>
    <x v="7"/>
    <n v="1.9019999999999999"/>
    <m/>
    <n v="215"/>
    <x v="10"/>
    <n v="2005"/>
    <s v="2.50/1.00"/>
    <n v="3057"/>
    <s v="Guyot"/>
    <m/>
    <m/>
    <m/>
    <x v="7"/>
    <n v="1.9019999999999999"/>
    <m/>
    <n v="304"/>
    <x v="10"/>
    <n v="2005"/>
    <s v="2.50/1.00"/>
    <n v="3057"/>
    <s v="Guyot"/>
    <m/>
    <m/>
    <m/>
    <x v="7"/>
    <n v="1.9019999999999999"/>
    <m/>
    <n v="148"/>
    <x v="11"/>
    <n v="2005"/>
    <s v="2.50/1.00"/>
    <n v="3057"/>
    <s v="Guyot"/>
    <m/>
    <m/>
    <m/>
    <x v="7"/>
    <n v="1.9019999999999999"/>
    <m/>
    <n v="286"/>
    <x v="11"/>
    <n v="2005"/>
    <s v="2.50/1.00"/>
    <n v="3057"/>
    <s v="Guyot"/>
    <m/>
    <m/>
    <m/>
    <x v="7"/>
    <n v="1.9019999999999999"/>
    <m/>
    <n v="177"/>
    <x v="11"/>
    <n v="2005"/>
    <s v="2.50/1.00"/>
    <n v="3057"/>
    <s v="Guyot"/>
    <m/>
    <m/>
    <m/>
    <x v="7"/>
    <n v="1.9019999999999999"/>
    <m/>
    <n v="188"/>
    <x v="13"/>
    <n v="2005"/>
    <s v="2.50/1.00"/>
    <n v="7390"/>
    <s v="Guyot"/>
    <m/>
    <m/>
    <m/>
    <x v="7"/>
    <n v="1.9019999999999999"/>
    <m/>
    <n v="175"/>
    <x v="12"/>
    <n v="2005"/>
    <s v="2.50/1.00"/>
    <n v="7390"/>
    <s v="Guyot"/>
    <m/>
    <m/>
    <m/>
    <x v="7"/>
    <n v="1.9019999999999999"/>
    <m/>
    <n v="100"/>
    <x v="14"/>
    <n v="2005"/>
    <s v="2.50/1.00"/>
    <n v="7390"/>
    <s v="Guyot"/>
    <m/>
    <m/>
    <m/>
    <x v="6"/>
    <n v="1.9019999999999999"/>
    <m/>
    <n v="219"/>
    <x v="11"/>
    <n v="2005"/>
    <s v="2.50/1.00"/>
    <n v="7390"/>
    <s v="Guyot"/>
    <m/>
    <m/>
    <m/>
    <x v="6"/>
    <n v="1.9019999999999999"/>
    <m/>
    <n v="87"/>
    <x v="12"/>
    <n v="2005"/>
    <s v="2.50/1.00"/>
    <n v="7390"/>
    <s v="Guyot"/>
    <m/>
    <m/>
    <m/>
    <x v="6"/>
    <n v="1.9019999999999999"/>
    <m/>
    <n v="244"/>
    <n v="128.28601472134596"/>
    <n v="2005"/>
    <s v="2.50/1.00"/>
    <n v="7390"/>
    <s v="Guyot"/>
    <m/>
    <m/>
    <m/>
    <x v="6"/>
    <n v="1.9019999999999999"/>
    <m/>
    <n v="117"/>
    <n v="61.514195583596219"/>
    <n v="2005"/>
    <s v="2.50/1.00"/>
    <n v="7390"/>
    <s v="Guyot"/>
    <m/>
    <m/>
    <m/>
  </r>
  <r>
    <s v="NOUVELLE"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4"/>
    <n v="0.874"/>
    <m/>
    <n v="77"/>
    <x v="12"/>
    <n v="1990"/>
    <m/>
    <m/>
    <m/>
    <m/>
    <m/>
    <m/>
    <x v="4"/>
    <n v="0.874"/>
    <m/>
    <n v="96"/>
    <x v="12"/>
    <n v="1990"/>
    <m/>
    <m/>
    <m/>
    <m/>
    <m/>
    <m/>
    <x v="4"/>
    <n v="0.874"/>
    <m/>
    <n v="92.92"/>
    <x v="11"/>
    <n v="1990"/>
    <m/>
    <m/>
    <m/>
    <m/>
    <m/>
    <m/>
    <x v="3"/>
    <n v="0.874"/>
    <m/>
    <n v="109"/>
    <x v="11"/>
    <n v="1990"/>
    <m/>
    <m/>
    <m/>
    <m/>
    <m/>
    <m/>
    <x v="4"/>
    <n v="0.874"/>
    <m/>
    <n v="94"/>
    <x v="11"/>
    <n v="1990"/>
    <m/>
    <m/>
    <m/>
    <m/>
    <m/>
    <m/>
    <x v="4"/>
    <n v="0.874"/>
    <m/>
    <n v="69"/>
    <x v="11"/>
    <n v="1990"/>
    <m/>
    <m/>
    <m/>
    <m/>
    <m/>
    <m/>
    <x v="4"/>
    <n v="0.874"/>
    <m/>
    <n v="35"/>
    <x v="12"/>
    <n v="1990"/>
    <m/>
    <m/>
    <m/>
    <m/>
    <m/>
    <m/>
    <x v="4"/>
    <n v="0.874"/>
    <m/>
    <n v="90"/>
    <x v="12"/>
    <n v="1990"/>
    <m/>
    <m/>
    <m/>
    <m/>
    <m/>
    <m/>
    <x v="4"/>
    <n v="0.874"/>
    <m/>
    <n v="14"/>
    <x v="12"/>
    <n v="1990"/>
    <m/>
    <m/>
    <m/>
    <m/>
    <m/>
    <m/>
    <x v="1"/>
    <n v="0.874"/>
    <m/>
    <n v="63"/>
    <x v="14"/>
    <n v="1999"/>
    <s v="2.20/1.00"/>
    <n v="3480"/>
    <s v="Guyot"/>
    <m/>
    <m/>
    <m/>
    <x v="1"/>
    <n v="0.874"/>
    <m/>
    <n v="44"/>
    <x v="13"/>
    <n v="1999"/>
    <s v="2.20/1.00"/>
    <n v="3480"/>
    <s v="Guyot"/>
    <m/>
    <m/>
    <m/>
    <x v="1"/>
    <n v="0.874"/>
    <m/>
    <n v="50"/>
    <x v="15"/>
    <n v="1999"/>
    <s v="2.20/1.00"/>
    <n v="3480"/>
    <s v="Guyot"/>
    <m/>
    <m/>
    <m/>
    <x v="1"/>
    <n v="0.874"/>
    <m/>
    <n v="62"/>
    <x v="12"/>
    <n v="1999"/>
    <s v="2.20/1.00"/>
    <n v="3480"/>
    <s v="Guyot"/>
    <m/>
    <m/>
    <m/>
    <x v="1"/>
    <n v="0.874"/>
    <m/>
    <n v="25"/>
    <x v="13"/>
    <n v="1999"/>
    <s v="2.20/1.00"/>
    <n v="3480"/>
    <s v="Guyot"/>
    <m/>
    <m/>
    <m/>
    <x v="1"/>
    <n v="0.874"/>
    <m/>
    <n v="61"/>
    <n v="69.794050343249424"/>
    <n v="1999"/>
    <s v="2.20/1.00"/>
    <n v="3480"/>
    <s v="Guyot"/>
    <m/>
    <m/>
    <m/>
    <x v="1"/>
    <n v="0.874"/>
    <m/>
    <n v="34"/>
    <n v="38.901601830663616"/>
    <n v="1999"/>
    <s v="2.20/1.00"/>
    <n v="3480"/>
    <s v="Guyot"/>
    <m/>
    <m/>
    <m/>
  </r>
  <r>
    <s v="NOUVELLE ARAMON"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9"/>
    <n v="0.42649999999999999"/>
    <m/>
    <n v="22"/>
    <x v="13"/>
    <m/>
    <m/>
    <m/>
    <m/>
    <m/>
    <m/>
    <m/>
    <x v="9"/>
    <n v="0.42649999999999999"/>
    <m/>
    <n v="6.4"/>
    <x v="13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1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2"/>
    <m/>
    <m/>
    <m/>
    <x v="0"/>
    <m/>
    <m/>
    <m/>
    <m/>
    <m/>
    <m/>
    <m/>
    <x v="2"/>
    <m/>
    <m/>
    <m/>
    <m/>
    <m/>
    <m/>
    <m/>
    <m/>
    <m/>
    <m/>
    <m/>
    <x v="2"/>
    <m/>
    <m/>
    <m/>
    <m/>
    <m/>
    <m/>
    <m/>
    <m/>
    <m/>
    <m/>
    <m/>
  </r>
  <r>
    <s v="NOUVELLE CAB"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3"/>
    <n v="0.35899999999999999"/>
    <m/>
    <n v="22"/>
    <x v="14"/>
    <n v="2008"/>
    <s v="2.50/1.00"/>
    <n v="18800"/>
    <s v="Guyot"/>
    <m/>
    <m/>
    <m/>
    <x v="3"/>
    <n v="0.35899999999999999"/>
    <m/>
    <n v="25"/>
    <x v="14"/>
    <n v="2008"/>
    <s v="2.50/1.00"/>
    <n v="18800"/>
    <s v="Guyot"/>
    <m/>
    <m/>
    <m/>
    <x v="3"/>
    <n v="0.35899999999999999"/>
    <m/>
    <n v="33.18"/>
    <x v="12"/>
    <n v="2008"/>
    <s v="2.50/1.00"/>
    <n v="18800"/>
    <s v="Guyot"/>
    <m/>
    <m/>
    <m/>
    <x v="2"/>
    <n v="0.35899999999999999"/>
    <m/>
    <n v="27"/>
    <x v="12"/>
    <n v="2008"/>
    <s v="2.50/1.00"/>
    <n v="18800"/>
    <s v="Guyot"/>
    <m/>
    <m/>
    <m/>
    <x v="3"/>
    <n v="0.35899999999999999"/>
    <m/>
    <n v="40"/>
    <x v="12"/>
    <n v="2008"/>
    <s v="2.50/1.00"/>
    <n v="18800"/>
    <s v="Guyot"/>
    <m/>
    <m/>
    <m/>
    <x v="3"/>
    <n v="0.35899999999999999"/>
    <m/>
    <n v="28"/>
    <x v="12"/>
    <n v="2008"/>
    <s v="2.50/1.00"/>
    <n v="18800"/>
    <s v="Guyot"/>
    <m/>
    <m/>
    <m/>
    <x v="0"/>
    <m/>
    <m/>
    <m/>
    <x v="0"/>
    <m/>
    <m/>
    <m/>
    <m/>
    <m/>
    <m/>
    <m/>
    <x v="3"/>
    <n v="0.35899999999999999"/>
    <m/>
    <n v="21"/>
    <x v="13"/>
    <n v="2008"/>
    <s v="2.50/1.00"/>
    <n v="18800"/>
    <s v="Guyot"/>
    <m/>
    <m/>
    <m/>
    <x v="3"/>
    <n v="0.35899999999999999"/>
    <m/>
    <n v="54"/>
    <x v="0"/>
    <n v="2008"/>
    <s v="2.50/1.00"/>
    <n v="18800"/>
    <s v="Guyot"/>
    <m/>
    <m/>
    <m/>
    <x v="4"/>
    <n v="0.35899999999999999"/>
    <m/>
    <n v="0"/>
    <x v="1"/>
    <n v="1990"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2"/>
    <m/>
    <m/>
    <m/>
    <x v="0"/>
    <m/>
    <m/>
    <m/>
    <m/>
    <m/>
    <m/>
    <m/>
    <x v="2"/>
    <m/>
    <m/>
    <m/>
    <m/>
    <m/>
    <m/>
    <m/>
    <m/>
    <m/>
    <m/>
    <m/>
    <x v="2"/>
    <m/>
    <m/>
    <m/>
    <m/>
    <m/>
    <m/>
    <m/>
    <m/>
    <m/>
    <m/>
    <m/>
  </r>
  <r>
    <s v="PLATEAU"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5"/>
    <n v="1.0359"/>
    <m/>
    <s v="Plantier"/>
    <x v="0"/>
    <n v="2006"/>
    <s v="2.20/1.00"/>
    <n v="3480"/>
    <s v="Guyot"/>
    <m/>
    <m/>
    <m/>
    <x v="6"/>
    <n v="1.0359"/>
    <m/>
    <s v="Plantier"/>
    <x v="0"/>
    <n v="2006"/>
    <s v="2.20/1.00"/>
    <n v="3480"/>
    <s v="Guyot"/>
    <m/>
    <m/>
    <m/>
    <x v="6"/>
    <n v="1.0359"/>
    <m/>
    <n v="77"/>
    <x v="15"/>
    <n v="1999"/>
    <s v="2.20/1.00"/>
    <n v="3480"/>
    <s v="Guyot"/>
    <m/>
    <m/>
    <m/>
    <x v="6"/>
    <n v="1.0359"/>
    <m/>
    <n v="90"/>
    <x v="15"/>
    <n v="1999"/>
    <s v="2.20/1.00"/>
    <n v="3480"/>
    <s v="Guyot"/>
    <m/>
    <m/>
    <m/>
    <x v="5"/>
    <n v="1.0359"/>
    <m/>
    <n v="106.2"/>
    <x v="13"/>
    <n v="1999"/>
    <s v="2.20/1.00"/>
    <n v="3480"/>
    <s v="Guyot"/>
    <m/>
    <m/>
    <m/>
    <x v="4"/>
    <n v="1.0359"/>
    <m/>
    <n v="164"/>
    <x v="13"/>
    <n v="1999"/>
    <s v="2.20/1.00"/>
    <n v="3480"/>
    <s v="Guyot"/>
    <m/>
    <m/>
    <m/>
    <x v="5"/>
    <n v="1.0359"/>
    <m/>
    <n v="107"/>
    <x v="13"/>
    <n v="1999"/>
    <s v="2.20/1.00"/>
    <n v="3480"/>
    <s v="Guyot"/>
    <m/>
    <m/>
    <m/>
    <x v="5"/>
    <n v="1.0359"/>
    <m/>
    <n v="138"/>
    <x v="13"/>
    <n v="1999"/>
    <s v="2.20/1.00"/>
    <n v="3480"/>
    <s v="Guyot"/>
    <m/>
    <m/>
    <m/>
    <x v="5"/>
    <n v="1.0359"/>
    <m/>
    <n v="98"/>
    <x v="13"/>
    <n v="1999"/>
    <s v="2.20/1.00"/>
    <n v="3480"/>
    <s v="Guyot"/>
    <m/>
    <m/>
    <m/>
    <x v="5"/>
    <n v="1.0359"/>
    <m/>
    <n v="181"/>
    <x v="14"/>
    <n v="1999"/>
    <s v="2.20/1.00"/>
    <n v="3480"/>
    <s v="Guyot"/>
    <m/>
    <m/>
    <m/>
    <x v="5"/>
    <n v="1.0359"/>
    <m/>
    <n v="150"/>
    <x v="13"/>
    <n v="1999"/>
    <s v="2.20/1.00"/>
    <n v="3480"/>
    <s v="Guyot"/>
    <m/>
    <m/>
    <m/>
    <x v="5"/>
    <n v="1.0359"/>
    <m/>
    <n v="100"/>
    <x v="15"/>
    <n v="2006"/>
    <s v="2.50/1.00"/>
    <n v="3665"/>
    <s v="Guyot"/>
    <m/>
    <m/>
    <m/>
    <x v="5"/>
    <n v="1.0359"/>
    <m/>
    <n v="94"/>
    <x v="14"/>
    <n v="2006"/>
    <s v="2.50/1.00"/>
    <n v="3665"/>
    <s v="Guyot"/>
    <m/>
    <m/>
    <m/>
    <x v="5"/>
    <n v="1.0359"/>
    <m/>
    <n v="100"/>
    <x v="16"/>
    <n v="2006"/>
    <s v="2.50/1.00"/>
    <n v="3665"/>
    <s v="Guyot"/>
    <m/>
    <m/>
    <m/>
    <x v="4"/>
    <n v="1.0359"/>
    <m/>
    <n v="150"/>
    <x v="13"/>
    <n v="2006"/>
    <s v="2.50/1.00"/>
    <n v="3665"/>
    <s v="Guyot"/>
    <m/>
    <m/>
    <m/>
    <x v="4"/>
    <n v="1.0359"/>
    <m/>
    <n v="100"/>
    <x v="14"/>
    <n v="2006"/>
    <s v="2.50/1.00"/>
    <n v="3665"/>
    <s v="Guyot"/>
    <m/>
    <m/>
    <m/>
    <x v="4"/>
    <n v="1.0359"/>
    <m/>
    <n v="83"/>
    <n v="80.123564050584037"/>
    <n v="2006"/>
    <s v="2.50/1.00"/>
    <n v="3665"/>
    <s v="Guyot"/>
    <m/>
    <m/>
    <m/>
    <x v="4"/>
    <n v="1.0359"/>
    <m/>
    <n v="75"/>
    <n v="72.400810889081953"/>
    <n v="2006"/>
    <s v="2.50/1.00"/>
    <n v="3665"/>
    <s v="Guyot"/>
    <m/>
    <m/>
    <m/>
  </r>
  <r>
    <s v="PORTALE"/>
    <x v="0"/>
    <n v="2"/>
    <m/>
    <n v="182"/>
    <x v="14"/>
    <n v="1966"/>
    <m/>
    <m/>
    <m/>
    <m/>
    <m/>
    <m/>
    <x v="0"/>
    <n v="2"/>
    <m/>
    <n v="152"/>
    <x v="15"/>
    <n v="1966"/>
    <m/>
    <m/>
    <m/>
    <m/>
    <m/>
    <m/>
    <x v="0"/>
    <n v="2"/>
    <m/>
    <n v="93"/>
    <x v="7"/>
    <n v="1966"/>
    <m/>
    <m/>
    <m/>
    <m/>
    <m/>
    <m/>
    <x v="0"/>
    <n v="2"/>
    <m/>
    <s v="Arraché"/>
    <x v="0"/>
    <m/>
    <m/>
    <m/>
    <m/>
    <m/>
    <m/>
    <m/>
    <x v="0"/>
    <n v="2"/>
    <m/>
    <s v="Arraché"/>
    <x v="0"/>
    <m/>
    <m/>
    <m/>
    <m/>
    <m/>
    <m/>
    <m/>
    <x v="0"/>
    <n v="2"/>
    <m/>
    <s v="Arraché"/>
    <x v="0"/>
    <m/>
    <m/>
    <m/>
    <m/>
    <m/>
    <m/>
    <m/>
    <x v="0"/>
    <n v="2"/>
    <m/>
    <s v="Arraché"/>
    <x v="0"/>
    <m/>
    <m/>
    <m/>
    <m/>
    <m/>
    <m/>
    <m/>
    <x v="0"/>
    <m/>
    <m/>
    <m/>
    <x v="0"/>
    <m/>
    <m/>
    <m/>
    <m/>
    <m/>
    <m/>
    <m/>
    <x v="10"/>
    <n v="5.17"/>
    <m/>
    <s v="Plantier"/>
    <x v="0"/>
    <n v="2008"/>
    <n v="0.95409999999999995"/>
    <n v="10100"/>
    <s v="Guyot"/>
    <m/>
    <m/>
    <m/>
    <x v="10"/>
    <n v="5.17"/>
    <m/>
    <s v="Plantier"/>
    <x v="0"/>
    <n v="2008"/>
    <n v="0.95409999999999995"/>
    <n v="10100"/>
    <s v="Guyot"/>
    <m/>
    <m/>
    <m/>
    <x v="8"/>
    <n v="5.17"/>
    <m/>
    <n v="451.35"/>
    <x v="14"/>
    <s v="97/2000"/>
    <n v="0.95409999999999995"/>
    <n v="10100"/>
    <s v="Guyot"/>
    <m/>
    <m/>
    <m/>
    <x v="7"/>
    <n v="5.17"/>
    <m/>
    <n v="847"/>
    <x v="14"/>
    <s v="97/2000"/>
    <n v="0.95409999999999995"/>
    <n v="10100"/>
    <s v="Guyot"/>
    <m/>
    <m/>
    <m/>
    <x v="8"/>
    <n v="5.17"/>
    <m/>
    <n v="551"/>
    <x v="14"/>
    <s v="97/2000"/>
    <n v="0.95409999999999995"/>
    <n v="10100"/>
    <s v="Guyot"/>
    <m/>
    <m/>
    <m/>
    <x v="8"/>
    <n v="5.17"/>
    <m/>
    <n v="443"/>
    <x v="14"/>
    <s v="97/2000"/>
    <n v="0.95409999999999995"/>
    <n v="10100"/>
    <s v="Guyot"/>
    <m/>
    <m/>
    <m/>
    <x v="8"/>
    <n v="5.17"/>
    <m/>
    <n v="422"/>
    <x v="14"/>
    <s v="97/2000"/>
    <n v="0.95409999999999995"/>
    <n v="10100"/>
    <s v="Guyot"/>
    <m/>
    <m/>
    <m/>
    <x v="8"/>
    <n v="5.17"/>
    <m/>
    <n v="920"/>
    <x v="15"/>
    <s v="97/2000"/>
    <n v="0.95409999999999995"/>
    <n v="10100"/>
    <s v="Guyot"/>
    <m/>
    <m/>
    <m/>
    <x v="8"/>
    <n v="5.17"/>
    <m/>
    <n v="503"/>
    <x v="14"/>
    <s v="97/2000"/>
    <s v="2.00/0.90"/>
    <n v="10100"/>
    <s v="Guyot"/>
    <m/>
    <m/>
    <m/>
    <x v="8"/>
    <n v="5.17"/>
    <m/>
    <n v="463"/>
    <x v="16"/>
    <n v="2008"/>
    <s v="2.50/1.00"/>
    <n v="18800"/>
    <s v="Guyot"/>
    <m/>
    <m/>
    <m/>
    <x v="8"/>
    <n v="5.17"/>
    <m/>
    <n v="456"/>
    <x v="15"/>
    <n v="2008"/>
    <s v="2.50/1.00"/>
    <n v="18800"/>
    <s v="Guyot"/>
    <m/>
    <m/>
    <m/>
    <x v="8"/>
    <n v="5.17"/>
    <m/>
    <n v="388"/>
    <x v="17"/>
    <n v="2008"/>
    <s v="2.50/1.00"/>
    <n v="18800"/>
    <s v="Guyot"/>
    <m/>
    <m/>
    <m/>
    <x v="7"/>
    <n v="5.17"/>
    <m/>
    <n v="544"/>
    <x v="14"/>
    <n v="2008"/>
    <s v="2.50/1.00"/>
    <n v="18800"/>
    <s v="Guyot"/>
    <m/>
    <m/>
    <m/>
    <x v="7"/>
    <n v="5.17"/>
    <m/>
    <n v="287"/>
    <x v="15"/>
    <n v="2008"/>
    <s v="2.50/1.00"/>
    <n v="18800"/>
    <s v="Guyot"/>
    <m/>
    <m/>
    <m/>
    <x v="7"/>
    <n v="5.17"/>
    <m/>
    <n v="450"/>
    <n v="87.040618955512571"/>
    <n v="2008"/>
    <s v="2.50/1.00"/>
    <n v="18800"/>
    <s v="Guyot"/>
    <m/>
    <m/>
    <m/>
    <x v="7"/>
    <n v="5.17"/>
    <m/>
    <n v="330"/>
    <n v="63.829787234042556"/>
    <n v="2008"/>
    <s v="2.50/1.00"/>
    <n v="18800"/>
    <s v="Guyot"/>
    <m/>
    <m/>
    <m/>
  </r>
  <r>
    <s v="PUEL"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9"/>
    <n v="0.85299999999999998"/>
    <m/>
    <s v="Plantier"/>
    <x v="0"/>
    <n v="2015"/>
    <s v="2.50/1.00"/>
    <n v="18589"/>
    <s v="Buisson"/>
    <m/>
    <m/>
    <m/>
    <x v="9"/>
    <n v="0.85299999999999998"/>
    <m/>
    <m/>
    <x v="0"/>
    <n v="2015"/>
    <s v="2.50/1.00"/>
    <n v="18589"/>
    <s v="Buisson"/>
    <m/>
    <m/>
    <m/>
    <x v="9"/>
    <n v="0.85299999999999998"/>
    <m/>
    <n v="26"/>
    <x v="15"/>
    <n v="2015"/>
    <s v="2.50/1.00"/>
    <n v="18589"/>
    <s v="Buisson"/>
    <m/>
    <m/>
    <m/>
    <x v="9"/>
    <n v="0.85299999999999998"/>
    <m/>
    <n v="44"/>
    <x v="17"/>
    <n v="2014"/>
    <s v="2.50/1.00"/>
    <n v="3324"/>
    <s v="Buisson"/>
    <m/>
    <m/>
    <m/>
    <x v="9"/>
    <n v="0.85299999999999998"/>
    <m/>
    <n v="88"/>
    <x v="16"/>
    <n v="2014"/>
    <s v="2.50/1.00"/>
    <n v="3324"/>
    <s v="Buisson"/>
    <m/>
    <m/>
    <m/>
    <x v="9"/>
    <n v="0.85299999999999998"/>
    <m/>
    <n v="119"/>
    <x v="18"/>
    <n v="2014"/>
    <s v="2.50/1.00"/>
    <n v="3324"/>
    <s v="Buisson"/>
    <m/>
    <m/>
    <m/>
    <x v="8"/>
    <n v="0.85299999999999998"/>
    <m/>
    <n v="93"/>
    <x v="15"/>
    <n v="2014"/>
    <s v="2.50/1.00"/>
    <n v="3324"/>
    <s v="Buisson"/>
    <m/>
    <m/>
    <m/>
    <x v="8"/>
    <n v="0.85299999999999998"/>
    <m/>
    <n v="44"/>
    <x v="16"/>
    <n v="2014"/>
    <s v="2.50/1.00"/>
    <n v="3324"/>
    <s v="Buisson"/>
    <m/>
    <m/>
    <m/>
    <x v="8"/>
    <n v="0.85299999999999998"/>
    <m/>
    <n v="134"/>
    <n v="157.0926143024619"/>
    <n v="2014"/>
    <s v="2.50/1.00"/>
    <n v="3324"/>
    <s v="Buisson"/>
    <m/>
    <m/>
    <m/>
    <x v="8"/>
    <n v="0.85299999999999998"/>
    <m/>
    <n v="141"/>
    <n v="165.2989449003517"/>
    <n v="2014"/>
    <s v="2.50/1.00"/>
    <n v="3324"/>
    <s v="Buisson"/>
    <m/>
    <m/>
    <m/>
  </r>
  <r>
    <s v="ROQUES SINGLA VIGOUR"/>
    <x v="0"/>
    <n v="0.501"/>
    <m/>
    <n v="76"/>
    <x v="15"/>
    <n v="1995"/>
    <m/>
    <m/>
    <m/>
    <m/>
    <m/>
    <m/>
    <x v="0"/>
    <n v="0.501"/>
    <m/>
    <n v="70"/>
    <x v="16"/>
    <n v="1995"/>
    <m/>
    <m/>
    <m/>
    <m/>
    <m/>
    <m/>
    <x v="0"/>
    <n v="0.501"/>
    <m/>
    <n v="81"/>
    <x v="8"/>
    <n v="1995"/>
    <m/>
    <m/>
    <m/>
    <m/>
    <m/>
    <m/>
    <x v="0"/>
    <n v="0.501"/>
    <m/>
    <n v="72"/>
    <x v="12"/>
    <n v="1995"/>
    <m/>
    <m/>
    <m/>
    <m/>
    <m/>
    <m/>
    <x v="0"/>
    <n v="0.501"/>
    <m/>
    <n v="83"/>
    <x v="13"/>
    <n v="1995"/>
    <m/>
    <m/>
    <m/>
    <m/>
    <m/>
    <m/>
    <x v="0"/>
    <n v="0.501"/>
    <m/>
    <n v="90"/>
    <x v="13"/>
    <n v="1995"/>
    <m/>
    <m/>
    <m/>
    <m/>
    <m/>
    <m/>
    <x v="0"/>
    <n v="0.501"/>
    <m/>
    <n v="92"/>
    <x v="12"/>
    <n v="1995"/>
    <m/>
    <m/>
    <m/>
    <m/>
    <m/>
    <m/>
    <x v="8"/>
    <n v="0.55110000000000003"/>
    <m/>
    <n v="111"/>
    <x v="15"/>
    <s v="95/97/98/99"/>
    <s v="2.50/1.00"/>
    <n v="7689"/>
    <s v="Guyot"/>
    <m/>
    <m/>
    <m/>
    <x v="8"/>
    <n v="0.55110000000000003"/>
    <m/>
    <n v="88"/>
    <x v="16"/>
    <s v="95/97/98/99"/>
    <s v="2.50/1.00"/>
    <n v="7689"/>
    <s v="Guyot"/>
    <m/>
    <m/>
    <m/>
    <x v="8"/>
    <n v="0.55110000000000003"/>
    <m/>
    <n v="51"/>
    <x v="16"/>
    <s v="95/97/98/99"/>
    <s v="2.50/1.00"/>
    <n v="7689"/>
    <s v="Guyot"/>
    <m/>
    <m/>
    <m/>
    <x v="7"/>
    <n v="0.55110000000000003"/>
    <m/>
    <n v="59.73"/>
    <x v="15"/>
    <s v="95/97/98/99"/>
    <s v="2.50/1.00"/>
    <n v="7689"/>
    <s v="Guyot"/>
    <m/>
    <m/>
    <m/>
    <x v="6"/>
    <n v="0.55110000000000003"/>
    <m/>
    <n v="75"/>
    <x v="15"/>
    <s v="95/97/98/99"/>
    <s v="2.50/1.00"/>
    <n v="7689"/>
    <s v="Guyot"/>
    <m/>
    <m/>
    <m/>
    <x v="7"/>
    <n v="0.55110000000000003"/>
    <m/>
    <n v="54"/>
    <x v="15"/>
    <s v="95/97/98/99"/>
    <s v="2.50/1.00"/>
    <n v="7689"/>
    <s v="Guyot"/>
    <m/>
    <m/>
    <m/>
    <x v="7"/>
    <n v="0.55110000000000003"/>
    <m/>
    <n v="55"/>
    <x v="15"/>
    <s v="95/97/98/99"/>
    <s v="2.50/1.00"/>
    <n v="7689"/>
    <s v="Guyot"/>
    <m/>
    <m/>
    <m/>
    <x v="7"/>
    <n v="0.55110000000000003"/>
    <m/>
    <n v="56"/>
    <x v="15"/>
    <s v="95/97/98/99"/>
    <s v="2.50/1.00"/>
    <n v="7689"/>
    <s v="Guyot"/>
    <m/>
    <m/>
    <m/>
    <x v="7"/>
    <n v="0.55110000000000003"/>
    <m/>
    <n v="111"/>
    <x v="16"/>
    <s v="95/97/98/99"/>
    <s v="2.50/1.00"/>
    <n v="7689"/>
    <s v="Guyot"/>
    <m/>
    <m/>
    <m/>
    <x v="7"/>
    <n v="0.55110000000000003"/>
    <m/>
    <n v="75"/>
    <x v="16"/>
    <s v="95/97/98/99"/>
    <s v="2.50/1.00"/>
    <n v="7689"/>
    <s v="Guyot"/>
    <m/>
    <m/>
    <m/>
    <x v="7"/>
    <n v="1.5325"/>
    <m/>
    <n v="88"/>
    <x v="18"/>
    <s v="95/97/98/99"/>
    <s v="2.50/1.00"/>
    <n v="7689"/>
    <s v="Guyot"/>
    <m/>
    <m/>
    <m/>
    <x v="7"/>
    <n v="2.1755"/>
    <m/>
    <n v="63"/>
    <x v="17"/>
    <s v="95/97/98/99"/>
    <s v="2.50/1.00"/>
    <n v="7689"/>
    <s v="Guyot"/>
    <m/>
    <m/>
    <m/>
    <x v="7"/>
    <n v="2.1755"/>
    <m/>
    <n v="138"/>
    <x v="19"/>
    <s v="95/97/98/99"/>
    <s v="2.50/1.00"/>
    <n v="7689"/>
    <s v="Guyot"/>
    <m/>
    <m/>
    <m/>
    <x v="6"/>
    <n v="2.1755"/>
    <m/>
    <n v="212"/>
    <x v="16"/>
    <s v="95/97/98/99"/>
    <s v="2.50/1.00"/>
    <n v="7689"/>
    <s v="Guyot"/>
    <m/>
    <m/>
    <m/>
    <x v="6"/>
    <n v="2.1755"/>
    <m/>
    <n v="117"/>
    <x v="17"/>
    <s v="95/97/98/99"/>
    <s v="2.50/1.00"/>
    <n v="7689"/>
    <s v="Guyot"/>
    <m/>
    <m/>
    <m/>
    <x v="6"/>
    <n v="2.1755"/>
    <m/>
    <n v="249"/>
    <n v="114.4564467938405"/>
    <s v="95/97/98/99"/>
    <s v="2.50/1.00"/>
    <n v="7689"/>
    <s v="Guyot"/>
    <m/>
    <m/>
    <m/>
    <x v="6"/>
    <n v="2.1865000000000001"/>
    <m/>
    <n v="138"/>
    <n v="63.114566659044129"/>
    <s v="95/97/98/99"/>
    <s v="2.50/1.00"/>
    <n v="7689"/>
    <s v="Guyot"/>
    <m/>
    <m/>
    <m/>
  </r>
  <r>
    <s v="ROSSIGNOL"/>
    <x v="4"/>
    <n v="1.7"/>
    <m/>
    <n v="352"/>
    <x v="16"/>
    <n v="1975"/>
    <m/>
    <m/>
    <m/>
    <m/>
    <m/>
    <m/>
    <x v="4"/>
    <n v="1.7"/>
    <m/>
    <n v="316"/>
    <x v="17"/>
    <n v="1975"/>
    <m/>
    <m/>
    <m/>
    <m/>
    <m/>
    <m/>
    <x v="2"/>
    <n v="1.7"/>
    <m/>
    <n v="209"/>
    <x v="9"/>
    <n v="1975"/>
    <m/>
    <m/>
    <m/>
    <m/>
    <m/>
    <m/>
    <x v="4"/>
    <n v="1.7"/>
    <m/>
    <n v="241"/>
    <x v="13"/>
    <n v="1975"/>
    <m/>
    <m/>
    <m/>
    <m/>
    <m/>
    <m/>
    <x v="4"/>
    <n v="1.7"/>
    <m/>
    <n v="262"/>
    <x v="14"/>
    <n v="1975"/>
    <m/>
    <m/>
    <m/>
    <m/>
    <m/>
    <m/>
    <x v="5"/>
    <n v="1.7"/>
    <m/>
    <n v="217"/>
    <x v="14"/>
    <n v="1975"/>
    <m/>
    <m/>
    <m/>
    <m/>
    <m/>
    <m/>
    <x v="6"/>
    <n v="1.7"/>
    <m/>
    <n v="207"/>
    <x v="13"/>
    <n v="1975"/>
    <m/>
    <m/>
    <m/>
    <m/>
    <m/>
    <m/>
    <x v="9"/>
    <n v="1.7"/>
    <m/>
    <n v="215"/>
    <x v="16"/>
    <m/>
    <m/>
    <m/>
    <m/>
    <m/>
    <m/>
    <m/>
    <x v="0"/>
    <m/>
    <m/>
    <s v="Arraché"/>
    <x v="0"/>
    <m/>
    <m/>
    <m/>
    <m/>
    <m/>
    <m/>
    <m/>
    <x v="0"/>
    <m/>
    <m/>
    <s v="Arraché"/>
    <x v="0"/>
    <m/>
    <m/>
    <m/>
    <m/>
    <m/>
    <m/>
    <m/>
    <x v="0"/>
    <m/>
    <m/>
    <s v="Arraché"/>
    <x v="0"/>
    <m/>
    <m/>
    <m/>
    <m/>
    <m/>
    <m/>
    <m/>
    <x v="0"/>
    <m/>
    <m/>
    <s v="Arraché"/>
    <x v="0"/>
    <m/>
    <m/>
    <m/>
    <m/>
    <m/>
    <m/>
    <m/>
    <x v="6"/>
    <n v="1.6901999999999999"/>
    <m/>
    <s v="Plantier"/>
    <x v="0"/>
    <n v="2012"/>
    <s v="2.50/1.00"/>
    <n v="17678"/>
    <s v="Buisson"/>
    <m/>
    <m/>
    <m/>
    <x v="6"/>
    <n v="1.6901999999999999"/>
    <m/>
    <s v="Plantier"/>
    <x v="0"/>
    <n v="2012"/>
    <s v="2.50/1.00"/>
    <n v="17678"/>
    <s v="Buisson"/>
    <m/>
    <m/>
    <m/>
    <x v="6"/>
    <n v="1.6901999999999999"/>
    <m/>
    <n v="155"/>
    <x v="16"/>
    <n v="2012"/>
    <s v="2.50/1.00"/>
    <n v="17678"/>
    <s v="Buisson"/>
    <m/>
    <m/>
    <m/>
    <x v="6"/>
    <n v="1.6901999999999999"/>
    <m/>
    <n v="369"/>
    <x v="17"/>
    <n v="2012"/>
    <s v="2.50/1.00"/>
    <n v="17678"/>
    <s v="Buisson"/>
    <m/>
    <m/>
    <m/>
    <x v="6"/>
    <n v="1.6901999999999999"/>
    <m/>
    <n v="340"/>
    <x v="17"/>
    <n v="2012"/>
    <s v="2.50/1.00"/>
    <n v="17678"/>
    <s v="Buisson"/>
    <m/>
    <m/>
    <m/>
    <x v="6"/>
    <n v="1.6901999999999999"/>
    <m/>
    <n v="57"/>
    <x v="19"/>
    <n v="2012"/>
    <s v="2.50/1.00"/>
    <n v="7259"/>
    <s v="Buisson"/>
    <m/>
    <m/>
    <m/>
    <x v="6"/>
    <n v="1.6901999999999999"/>
    <m/>
    <n v="325"/>
    <x v="18"/>
    <n v="2012"/>
    <s v="2.50/1.00"/>
    <n v="7259"/>
    <s v="Buisson"/>
    <m/>
    <m/>
    <m/>
    <x v="6"/>
    <n v="1.6901999999999999"/>
    <m/>
    <n v="394"/>
    <x v="20"/>
    <n v="2012"/>
    <s v="2.50/1.00"/>
    <n v="7259"/>
    <s v="Buisson"/>
    <m/>
    <m/>
    <m/>
    <x v="5"/>
    <n v="1.6701999999999999"/>
    <m/>
    <n v="225"/>
    <x v="17"/>
    <n v="2012"/>
    <s v="2.50/1.00"/>
    <n v="7259"/>
    <s v="Buisson"/>
    <m/>
    <m/>
    <m/>
    <x v="5"/>
    <n v="1.6901999999999999"/>
    <m/>
    <n v="125"/>
    <x v="18"/>
    <n v="2012"/>
    <s v="2.50/1.00"/>
    <n v="7259"/>
    <s v="Buisson"/>
    <m/>
    <m/>
    <m/>
    <x v="5"/>
    <n v="1.6901999999999999"/>
    <m/>
    <n v="489"/>
    <n v="289.31487397941072"/>
    <n v="2012"/>
    <s v="2.50/1.00"/>
    <n v="7259"/>
    <s v="Buisson"/>
    <m/>
    <m/>
    <m/>
    <x v="5"/>
    <n v="1.6901999999999999"/>
    <m/>
    <n v="381"/>
    <n v="225.41711040113597"/>
    <n v="2012"/>
    <s v="2.50/1.00"/>
    <n v="7259"/>
    <s v="Buisson"/>
    <m/>
    <m/>
    <m/>
  </r>
  <r>
    <s v="ROUTE DE CAPESTANG"/>
    <x v="0"/>
    <n v="0.83799999999999997"/>
    <m/>
    <n v="59"/>
    <x v="17"/>
    <n v="1980"/>
    <m/>
    <m/>
    <m/>
    <m/>
    <m/>
    <m/>
    <x v="0"/>
    <n v="0.83799999999999997"/>
    <m/>
    <n v="81"/>
    <x v="18"/>
    <n v="1980"/>
    <m/>
    <m/>
    <m/>
    <m/>
    <m/>
    <m/>
    <x v="0"/>
    <n v="0.83799999999999997"/>
    <m/>
    <n v="52"/>
    <x v="10"/>
    <n v="1980"/>
    <m/>
    <m/>
    <m/>
    <m/>
    <m/>
    <m/>
    <x v="0"/>
    <n v="0.83799999999999997"/>
    <m/>
    <n v="48"/>
    <x v="14"/>
    <n v="1980"/>
    <m/>
    <m/>
    <m/>
    <m/>
    <m/>
    <m/>
    <x v="0"/>
    <n v="0.83799999999999997"/>
    <m/>
    <n v="71"/>
    <x v="15"/>
    <n v="1980"/>
    <m/>
    <m/>
    <m/>
    <m/>
    <m/>
    <m/>
    <x v="0"/>
    <n v="0.83799999999999997"/>
    <m/>
    <n v="60"/>
    <x v="15"/>
    <n v="1980"/>
    <m/>
    <m/>
    <m/>
    <m/>
    <m/>
    <m/>
    <x v="0"/>
    <n v="0.83799999999999997"/>
    <m/>
    <n v="57"/>
    <x v="14"/>
    <n v="1980"/>
    <m/>
    <m/>
    <m/>
    <m/>
    <m/>
    <m/>
    <x v="5"/>
    <n v="0.83799999999999997"/>
    <m/>
    <n v="57"/>
    <x v="17"/>
    <m/>
    <m/>
    <m/>
    <m/>
    <m/>
    <m/>
    <m/>
    <x v="11"/>
    <n v="0.83799999999999997"/>
    <m/>
    <n v="50"/>
    <x v="17"/>
    <m/>
    <m/>
    <m/>
    <m/>
    <m/>
    <m/>
    <m/>
    <x v="11"/>
    <n v="0.83799999999999997"/>
    <m/>
    <n v="34"/>
    <x v="17"/>
    <m/>
    <m/>
    <m/>
    <m/>
    <m/>
    <m/>
    <m/>
    <x v="9"/>
    <n v="0.83799999999999997"/>
    <m/>
    <n v="53.1"/>
    <x v="16"/>
    <m/>
    <m/>
    <m/>
    <m/>
    <m/>
    <m/>
    <m/>
    <x v="8"/>
    <n v="0.83799999999999997"/>
    <m/>
    <n v="55"/>
    <x v="16"/>
    <m/>
    <m/>
    <m/>
    <m/>
    <m/>
    <m/>
    <m/>
    <x v="9"/>
    <n v="0.83799999999999997"/>
    <m/>
    <n v="34"/>
    <x v="16"/>
    <m/>
    <m/>
    <m/>
    <m/>
    <m/>
    <m/>
    <m/>
    <x v="9"/>
    <n v="0.83799999999999997"/>
    <m/>
    <n v="28"/>
    <x v="16"/>
    <m/>
    <m/>
    <m/>
    <m/>
    <m/>
    <m/>
    <m/>
    <x v="1"/>
    <n v="0.83799999999999997"/>
    <m/>
    <s v="Arraché"/>
    <x v="0"/>
    <m/>
    <m/>
    <m/>
    <m/>
    <m/>
    <m/>
    <m/>
    <x v="1"/>
    <n v="0.83799999999999997"/>
    <m/>
    <s v="Arraché"/>
    <x v="0"/>
    <m/>
    <m/>
    <m/>
    <m/>
    <m/>
    <m/>
    <m/>
    <x v="1"/>
    <n v="0.83799999999999997"/>
    <m/>
    <s v="Plantier"/>
    <x v="0"/>
    <m/>
    <m/>
    <m/>
    <m/>
    <m/>
    <m/>
    <m/>
    <x v="2"/>
    <n v="0.83799999999999997"/>
    <m/>
    <n v="0"/>
    <x v="20"/>
    <n v="2016"/>
    <s v="2.50/1.00"/>
    <n v="2830"/>
    <s v="Buisson"/>
    <m/>
    <m/>
    <m/>
    <x v="2"/>
    <n v="0.83799999999999997"/>
    <m/>
    <n v="56"/>
    <x v="19"/>
    <n v="2016"/>
    <s v="2.50/1.00"/>
    <n v="2830"/>
    <s v="Buisson"/>
    <m/>
    <m/>
    <m/>
    <x v="2"/>
    <n v="0.83799999999999997"/>
    <m/>
    <n v="25"/>
    <x v="21"/>
    <n v="2016"/>
    <s v="2.50/1.00"/>
    <n v="2830"/>
    <s v="Buisson"/>
    <m/>
    <m/>
    <m/>
    <x v="2"/>
    <n v="0.83799999999999997"/>
    <m/>
    <n v="93"/>
    <x v="18"/>
    <n v="2016"/>
    <s v="2.50/1.00"/>
    <n v="2830"/>
    <s v="Buisson"/>
    <m/>
    <m/>
    <m/>
    <x v="0"/>
    <n v="0.83799999999999997"/>
    <m/>
    <n v="75"/>
    <x v="19"/>
    <n v="2016"/>
    <s v="2.50/1.00"/>
    <n v="2830"/>
    <s v="Buisson"/>
    <m/>
    <m/>
    <m/>
    <x v="0"/>
    <n v="0.83799999999999997"/>
    <m/>
    <n v="53"/>
    <n v="63.245823389021481"/>
    <n v="2016"/>
    <s v="2.50/1.00"/>
    <n v="2830"/>
    <s v="Buisson"/>
    <m/>
    <m/>
    <m/>
    <x v="0"/>
    <n v="0.83799999999999997"/>
    <m/>
    <n v="125"/>
    <n v="149.16467780429596"/>
    <n v="2016"/>
    <s v="2.50/1.00"/>
    <n v="2830"/>
    <s v="Buisson"/>
    <m/>
    <m/>
    <m/>
  </r>
  <r>
    <s v="SAINT AUGUSTIN"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n v="0.877"/>
    <m/>
    <n v="83"/>
    <x v="16"/>
    <n v="1978"/>
    <m/>
    <m/>
    <m/>
    <m/>
    <m/>
    <m/>
    <x v="0"/>
    <n v="0.877"/>
    <m/>
    <s v="Arraché"/>
    <x v="0"/>
    <m/>
    <m/>
    <m/>
    <m/>
    <m/>
    <m/>
    <m/>
    <x v="0"/>
    <n v="0.877"/>
    <m/>
    <s v="Arraché"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5"/>
    <n v="2.0425"/>
    <m/>
    <n v="116"/>
    <x v="18"/>
    <n v="1997"/>
    <s v="2.50/1.00"/>
    <n v="7911"/>
    <s v="Buisson"/>
    <m/>
    <m/>
    <m/>
    <x v="2"/>
    <n v="2.0425"/>
    <m/>
    <n v="252.22"/>
    <x v="17"/>
    <n v="1997"/>
    <s v="2.50/1.00"/>
    <n v="7911"/>
    <s v="Buisson"/>
    <m/>
    <m/>
    <m/>
    <x v="1"/>
    <n v="2.0425"/>
    <m/>
    <n v="239"/>
    <x v="17"/>
    <n v="2012"/>
    <s v="2.50/1.00"/>
    <n v="7911"/>
    <s v="Buisson"/>
    <m/>
    <m/>
    <m/>
    <x v="2"/>
    <n v="2.0425"/>
    <m/>
    <n v="202"/>
    <x v="17"/>
    <n v="2012"/>
    <s v="2.50/1.00"/>
    <n v="7911"/>
    <s v="Buisson"/>
    <m/>
    <m/>
    <m/>
    <x v="2"/>
    <n v="2.0425"/>
    <m/>
    <n v="303"/>
    <x v="17"/>
    <n v="2012"/>
    <s v="2.50/1.00"/>
    <n v="7911"/>
    <s v="Buisson"/>
    <m/>
    <m/>
    <m/>
    <x v="2"/>
    <n v="2.0425"/>
    <m/>
    <n v="98"/>
    <x v="17"/>
    <n v="2012"/>
    <s v="2.50/1.00"/>
    <n v="7911"/>
    <s v="Buisson"/>
    <m/>
    <m/>
    <m/>
    <x v="2"/>
    <n v="2.0425"/>
    <m/>
    <n v="195"/>
    <x v="18"/>
    <n v="2012"/>
    <s v="2.50/1.00"/>
    <n v="7911"/>
    <s v="Buisson"/>
    <m/>
    <m/>
    <m/>
    <x v="2"/>
    <n v="2.0425"/>
    <m/>
    <n v="150"/>
    <x v="18"/>
    <n v="2012"/>
    <s v="2.50/1.00"/>
    <n v="7911"/>
    <s v="Buisson"/>
    <m/>
    <m/>
    <m/>
    <x v="3"/>
    <n v="2.0425"/>
    <m/>
    <n v="113"/>
    <x v="21"/>
    <s v="97/2000"/>
    <s v="2.00/0.90"/>
    <n v="10100"/>
    <s v="Guyot"/>
    <m/>
    <m/>
    <m/>
    <x v="3"/>
    <n v="2.0425"/>
    <m/>
    <n v="138"/>
    <x v="20"/>
    <s v="97/2000"/>
    <s v="2.00/0.90"/>
    <n v="10100"/>
    <s v="Guyot"/>
    <m/>
    <m/>
    <m/>
    <x v="3"/>
    <n v="2.0425"/>
    <m/>
    <n v="87"/>
    <x v="22"/>
    <s v="97/2000"/>
    <s v="2.00/0.90"/>
    <n v="10100"/>
    <s v="Guyot"/>
    <m/>
    <m/>
    <m/>
    <x v="3"/>
    <n v="2.0425"/>
    <m/>
    <n v="125"/>
    <x v="19"/>
    <s v="97/2000"/>
    <s v="2.00/0.90"/>
    <n v="10100"/>
    <s v="Guyot"/>
    <m/>
    <m/>
    <m/>
    <x v="3"/>
    <n v="2.0425"/>
    <m/>
    <n v="25"/>
    <x v="20"/>
    <s v="97/2000"/>
    <s v="2.00/0.90"/>
    <n v="10100"/>
    <s v="Guyot"/>
    <m/>
    <m/>
    <m/>
    <x v="3"/>
    <n v="2.0425"/>
    <m/>
    <n v="148"/>
    <n v="72.460220318237461"/>
    <s v="97/2000"/>
    <s v="2.00/0.90"/>
    <n v="10100"/>
    <s v="Guyot"/>
    <m/>
    <m/>
    <m/>
    <x v="3"/>
    <n v="2.0425"/>
    <m/>
    <n v="136"/>
    <n v="66.585067319461444"/>
    <s v="97/2000"/>
    <s v="2.00/0.90"/>
    <n v="10100"/>
    <s v="Guyot"/>
    <m/>
    <m/>
    <m/>
  </r>
  <r>
    <s v="SAINT PAUL"/>
    <x v="0"/>
    <n v="1.8"/>
    <m/>
    <n v="223"/>
    <x v="18"/>
    <n v="1957"/>
    <m/>
    <m/>
    <m/>
    <m/>
    <m/>
    <m/>
    <x v="0"/>
    <n v="1.8"/>
    <m/>
    <n v="222"/>
    <x v="19"/>
    <n v="1957"/>
    <m/>
    <m/>
    <m/>
    <m/>
    <m/>
    <m/>
    <x v="0"/>
    <n v="1.8"/>
    <m/>
    <n v="221"/>
    <x v="11"/>
    <n v="1957"/>
    <m/>
    <m/>
    <m/>
    <m/>
    <m/>
    <m/>
    <x v="0"/>
    <n v="1.8"/>
    <m/>
    <n v="145"/>
    <x v="15"/>
    <n v="1957"/>
    <m/>
    <m/>
    <m/>
    <m/>
    <m/>
    <m/>
    <x v="0"/>
    <n v="1.8"/>
    <m/>
    <n v="238"/>
    <x v="17"/>
    <n v="1957"/>
    <m/>
    <m/>
    <m/>
    <m/>
    <m/>
    <m/>
    <x v="0"/>
    <n v="1.8"/>
    <m/>
    <n v="223"/>
    <x v="16"/>
    <n v="1957"/>
    <m/>
    <m/>
    <m/>
    <m/>
    <m/>
    <m/>
    <x v="0"/>
    <n v="1.8"/>
    <m/>
    <n v="207"/>
    <x v="15"/>
    <n v="1957"/>
    <m/>
    <m/>
    <m/>
    <m/>
    <m/>
    <m/>
    <x v="0"/>
    <n v="1.8"/>
    <m/>
    <n v="221"/>
    <x v="18"/>
    <m/>
    <m/>
    <m/>
    <m/>
    <m/>
    <m/>
    <m/>
    <x v="0"/>
    <n v="1.8"/>
    <m/>
    <n v="198"/>
    <x v="18"/>
    <m/>
    <m/>
    <m/>
    <m/>
    <m/>
    <m/>
    <m/>
    <x v="0"/>
    <n v="1.8"/>
    <m/>
    <n v="120"/>
    <x v="19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8"/>
    <n v="2.2705000000000002"/>
    <m/>
    <s v="Plantier"/>
    <x v="0"/>
    <n v="2012"/>
    <s v="2.50/1.00"/>
    <n v="7259"/>
    <s v="Buisson"/>
    <m/>
    <m/>
    <m/>
    <x v="8"/>
    <n v="2.2705000000000002"/>
    <m/>
    <s v="Plantier"/>
    <x v="0"/>
    <n v="2012"/>
    <s v="2.50/1.00"/>
    <n v="7259"/>
    <s v="Buisson"/>
    <m/>
    <m/>
    <m/>
    <x v="8"/>
    <n v="2.2705000000000002"/>
    <m/>
    <n v="98"/>
    <x v="18"/>
    <n v="2012"/>
    <s v="2.50/1.00"/>
    <n v="7259"/>
    <s v="Buisson"/>
    <m/>
    <m/>
    <m/>
    <x v="8"/>
    <n v="2.2705000000000002"/>
    <m/>
    <n v="223"/>
    <x v="19"/>
    <n v="2012"/>
    <s v="2.50/1.00"/>
    <n v="7259"/>
    <s v="Buisson"/>
    <m/>
    <m/>
    <m/>
    <x v="8"/>
    <n v="2.2705000000000002"/>
    <m/>
    <n v="163"/>
    <x v="19"/>
    <n v="2012"/>
    <s v="2.50/1.00"/>
    <n v="7259"/>
    <s v="Buisson"/>
    <m/>
    <m/>
    <m/>
    <x v="8"/>
    <n v="2.2705000000000002"/>
    <m/>
    <n v="244"/>
    <x v="22"/>
    <n v="2012"/>
    <s v="2.50/1.00"/>
    <n v="7911"/>
    <s v="Buisson"/>
    <m/>
    <m/>
    <m/>
    <x v="8"/>
    <n v="2.2705000000000002"/>
    <m/>
    <n v="188"/>
    <x v="21"/>
    <n v="2012"/>
    <s v="2.50/1.00"/>
    <n v="7911"/>
    <s v="Buisson"/>
    <m/>
    <m/>
    <m/>
    <x v="8"/>
    <n v="2.2705000000000002"/>
    <m/>
    <n v="225"/>
    <x v="23"/>
    <n v="2012"/>
    <s v="2.50/1.00"/>
    <n v="7911"/>
    <s v="Buisson"/>
    <m/>
    <m/>
    <m/>
    <x v="7"/>
    <n v="2.2705000000000002"/>
    <m/>
    <n v="206"/>
    <x v="20"/>
    <n v="2012"/>
    <s v="2.50/1.00"/>
    <n v="7911"/>
    <s v="Buisson"/>
    <m/>
    <m/>
    <m/>
    <x v="7"/>
    <n v="2.2705000000000002"/>
    <m/>
    <n v="162"/>
    <x v="21"/>
    <n v="2012"/>
    <s v="2.50/1.00"/>
    <n v="7911"/>
    <s v="Buisson"/>
    <m/>
    <m/>
    <m/>
    <x v="7"/>
    <n v="2.2705000000000002"/>
    <m/>
    <n v="390"/>
    <n v="171.76833296630696"/>
    <n v="2012"/>
    <s v="2.50/1.00"/>
    <n v="7911"/>
    <s v="Buisson"/>
    <m/>
    <m/>
    <m/>
    <x v="7"/>
    <n v="2.2705000000000002"/>
    <m/>
    <n v="282"/>
    <n v="124.20171768332965"/>
    <n v="2012"/>
    <s v="2.50/1.00"/>
    <n v="7911"/>
    <s v="Buisson"/>
    <m/>
    <m/>
    <m/>
  </r>
  <r>
    <s v="SAINTE MARIE"/>
    <x v="2"/>
    <n v="1.9855"/>
    <m/>
    <n v="236"/>
    <x v="19"/>
    <n v="1994"/>
    <m/>
    <m/>
    <m/>
    <m/>
    <m/>
    <m/>
    <x v="2"/>
    <n v="1.9855"/>
    <m/>
    <n v="152"/>
    <x v="20"/>
    <n v="1994"/>
    <m/>
    <m/>
    <m/>
    <m/>
    <m/>
    <m/>
    <x v="3"/>
    <n v="1.9855"/>
    <m/>
    <n v="104"/>
    <x v="12"/>
    <n v="1994"/>
    <m/>
    <m/>
    <m/>
    <m/>
    <m/>
    <m/>
    <x v="2"/>
    <n v="1.9855"/>
    <m/>
    <n v="146"/>
    <x v="16"/>
    <n v="1994"/>
    <m/>
    <m/>
    <m/>
    <m/>
    <m/>
    <m/>
    <x v="2"/>
    <n v="1.9855"/>
    <m/>
    <n v="179"/>
    <x v="18"/>
    <n v="1994"/>
    <m/>
    <m/>
    <m/>
    <m/>
    <m/>
    <m/>
    <x v="2"/>
    <n v="1.9855"/>
    <m/>
    <n v="193"/>
    <x v="17"/>
    <n v="1994"/>
    <m/>
    <m/>
    <m/>
    <m/>
    <m/>
    <m/>
    <x v="2"/>
    <n v="1.9855"/>
    <m/>
    <n v="207"/>
    <x v="16"/>
    <n v="1994"/>
    <m/>
    <m/>
    <m/>
    <m/>
    <m/>
    <m/>
    <x v="2"/>
    <n v="1.9855"/>
    <m/>
    <n v="172"/>
    <x v="19"/>
    <n v="1994"/>
    <m/>
    <m/>
    <s v="Guyot"/>
    <m/>
    <m/>
    <m/>
    <x v="3"/>
    <n v="1.9855"/>
    <m/>
    <n v="165"/>
    <x v="19"/>
    <n v="1994"/>
    <m/>
    <m/>
    <s v="Guyot"/>
    <m/>
    <m/>
    <m/>
    <x v="3"/>
    <n v="1.9855"/>
    <m/>
    <n v="129"/>
    <x v="20"/>
    <n v="1994"/>
    <m/>
    <m/>
    <s v="Guyot"/>
    <m/>
    <m/>
    <m/>
    <x v="3"/>
    <n v="1.9855"/>
    <m/>
    <n v="159.30000000000001"/>
    <x v="18"/>
    <n v="1994"/>
    <m/>
    <m/>
    <s v="Guyot"/>
    <m/>
    <m/>
    <m/>
    <x v="2"/>
    <n v="1.9855"/>
    <m/>
    <n v="150"/>
    <x v="18"/>
    <n v="1994"/>
    <m/>
    <m/>
    <s v="Guyot"/>
    <m/>
    <m/>
    <m/>
    <x v="3"/>
    <n v="1.9855"/>
    <m/>
    <n v="161"/>
    <x v="18"/>
    <n v="1994"/>
    <m/>
    <m/>
    <s v="Guyot"/>
    <m/>
    <m/>
    <m/>
    <x v="3"/>
    <n v="1.9855"/>
    <m/>
    <n v="110"/>
    <x v="18"/>
    <n v="1994"/>
    <m/>
    <m/>
    <s v="Guyot"/>
    <m/>
    <m/>
    <m/>
    <x v="3"/>
    <n v="1.9855"/>
    <m/>
    <n v="77"/>
    <x v="19"/>
    <n v="1994"/>
    <m/>
    <m/>
    <s v="Guyot"/>
    <m/>
    <m/>
    <m/>
    <x v="3"/>
    <n v="1.9855"/>
    <m/>
    <n v="139"/>
    <x v="20"/>
    <n v="1994"/>
    <m/>
    <m/>
    <s v="Guyot"/>
    <m/>
    <m/>
    <m/>
    <x v="3"/>
    <n v="1.9855"/>
    <m/>
    <n v="82"/>
    <x v="20"/>
    <n v="1994"/>
    <m/>
    <m/>
    <s v="Guyot"/>
    <m/>
    <m/>
    <m/>
    <x v="4"/>
    <n v="1.9855"/>
    <m/>
    <n v="75"/>
    <x v="23"/>
    <n v="1994"/>
    <m/>
    <m/>
    <s v="Guyot"/>
    <m/>
    <m/>
    <m/>
    <x v="4"/>
    <n v="1.9855"/>
    <m/>
    <n v="75"/>
    <x v="22"/>
    <n v="1994"/>
    <m/>
    <m/>
    <s v="Guyot"/>
    <m/>
    <m/>
    <m/>
    <x v="4"/>
    <n v="1.9855"/>
    <m/>
    <n v="75"/>
    <x v="24"/>
    <n v="1994"/>
    <m/>
    <m/>
    <s v="Guyot"/>
    <m/>
    <m/>
    <m/>
    <x v="0"/>
    <m/>
    <m/>
    <m/>
    <x v="0"/>
    <m/>
    <m/>
    <m/>
    <m/>
    <m/>
    <m/>
    <m/>
    <x v="5"/>
    <n v="1.9855"/>
    <s v="Plantier"/>
    <m/>
    <x v="0"/>
    <n v="2021"/>
    <s v="2.50/1.00"/>
    <n v="7300"/>
    <s v="Buisson"/>
    <m/>
    <m/>
    <m/>
    <x v="5"/>
    <n v="1.9855"/>
    <s v="Plantier"/>
    <m/>
    <m/>
    <n v="2021"/>
    <s v="2.50/1.00"/>
    <n v="7300"/>
    <s v="Buisson"/>
    <m/>
    <m/>
    <m/>
    <x v="5"/>
    <n v="1.9855"/>
    <m/>
    <n v="108"/>
    <n v="54.394359103500378"/>
    <n v="2021"/>
    <s v="2.50/1.00"/>
    <n v="7300"/>
    <s v="Buisson"/>
    <m/>
    <m/>
    <m/>
  </r>
  <r>
    <s v="SAINTE MARIE MOULOU"/>
    <x v="1"/>
    <n v="3"/>
    <m/>
    <n v="382"/>
    <x v="20"/>
    <n v="1966"/>
    <m/>
    <m/>
    <m/>
    <m/>
    <m/>
    <m/>
    <x v="1"/>
    <n v="3"/>
    <m/>
    <n v="205"/>
    <x v="21"/>
    <n v="1966"/>
    <m/>
    <m/>
    <m/>
    <m/>
    <m/>
    <m/>
    <x v="4"/>
    <n v="3"/>
    <m/>
    <n v="215"/>
    <x v="13"/>
    <n v="1966"/>
    <m/>
    <m/>
    <m/>
    <m/>
    <m/>
    <m/>
    <x v="1"/>
    <n v="3"/>
    <m/>
    <n v="217"/>
    <x v="17"/>
    <n v="1966"/>
    <m/>
    <m/>
    <m/>
    <m/>
    <m/>
    <m/>
    <x v="1"/>
    <n v="3"/>
    <m/>
    <n v="333"/>
    <x v="19"/>
    <n v="1966"/>
    <m/>
    <m/>
    <m/>
    <m/>
    <m/>
    <m/>
    <x v="1"/>
    <n v="3"/>
    <m/>
    <n v="271"/>
    <x v="18"/>
    <n v="1966"/>
    <m/>
    <m/>
    <m/>
    <m/>
    <m/>
    <m/>
    <x v="1"/>
    <n v="3"/>
    <m/>
    <n v="173"/>
    <x v="17"/>
    <n v="1966"/>
    <m/>
    <m/>
    <m/>
    <m/>
    <m/>
    <m/>
    <x v="0"/>
    <n v="3"/>
    <m/>
    <n v="271"/>
    <x v="20"/>
    <m/>
    <m/>
    <m/>
    <m/>
    <m/>
    <m/>
    <m/>
    <x v="7"/>
    <n v="2.8180000000000001"/>
    <m/>
    <s v="Arraché"/>
    <x v="0"/>
    <m/>
    <m/>
    <m/>
    <m/>
    <m/>
    <m/>
    <m/>
    <x v="7"/>
    <n v="2.8180000000000001"/>
    <m/>
    <s v="Arraché"/>
    <x v="0"/>
    <m/>
    <m/>
    <m/>
    <m/>
    <m/>
    <m/>
    <m/>
    <x v="6"/>
    <n v="2.8180000000000001"/>
    <m/>
    <s v="Arraché"/>
    <x v="0"/>
    <m/>
    <m/>
    <m/>
    <m/>
    <m/>
    <m/>
    <m/>
    <x v="5"/>
    <n v="2.8180000000000001"/>
    <m/>
    <s v="Arraché"/>
    <x v="0"/>
    <m/>
    <m/>
    <m/>
    <m/>
    <m/>
    <m/>
    <m/>
    <x v="6"/>
    <n v="2.8180000000000001"/>
    <m/>
    <s v="Arraché"/>
    <x v="0"/>
    <m/>
    <m/>
    <m/>
    <m/>
    <m/>
    <m/>
    <m/>
    <x v="6"/>
    <n v="2.8180000000000001"/>
    <m/>
    <s v="Arraché"/>
    <x v="0"/>
    <m/>
    <m/>
    <m/>
    <m/>
    <m/>
    <m/>
    <m/>
    <x v="6"/>
    <n v="2.8180000000000001"/>
    <m/>
    <s v="Arraché"/>
    <x v="0"/>
    <m/>
    <m/>
    <m/>
    <m/>
    <m/>
    <m/>
    <m/>
    <x v="6"/>
    <n v="2.8180000000000001"/>
    <m/>
    <s v="Arraché"/>
    <x v="0"/>
    <m/>
    <m/>
    <m/>
    <m/>
    <m/>
    <m/>
    <m/>
    <x v="6"/>
    <n v="2.8180000000000001"/>
    <m/>
    <s v="Arraché"/>
    <x v="0"/>
    <m/>
    <m/>
    <m/>
    <m/>
    <m/>
    <m/>
    <m/>
    <x v="6"/>
    <n v="2.8180000000000001"/>
    <m/>
    <s v="Plantier"/>
    <x v="1"/>
    <n v="2017"/>
    <s v="2.50/1.00"/>
    <n v="10750"/>
    <s v="Buisson"/>
    <m/>
    <m/>
    <m/>
    <x v="6"/>
    <n v="2.8180000000000001"/>
    <m/>
    <s v="Plantier"/>
    <x v="0"/>
    <n v="2017"/>
    <s v="2.50/1.00"/>
    <n v="10750"/>
    <s v="Buisson"/>
    <m/>
    <m/>
    <m/>
    <x v="6"/>
    <n v="2.8180000000000001"/>
    <m/>
    <n v="0"/>
    <x v="0"/>
    <n v="2017"/>
    <s v="2.50/1.00"/>
    <n v="10750"/>
    <s v="Buisson"/>
    <m/>
    <m/>
    <m/>
    <x v="5"/>
    <n v="2.8180000000000001"/>
    <m/>
    <n v="50"/>
    <x v="21"/>
    <n v="2017"/>
    <s v="2.50/1.00"/>
    <n v="10750"/>
    <s v="Buisson"/>
    <m/>
    <m/>
    <m/>
    <x v="5"/>
    <n v="2.8180000000000001"/>
    <m/>
    <n v="87"/>
    <x v="22"/>
    <n v="2017"/>
    <s v="2.50/1.00"/>
    <n v="10750"/>
    <s v="Buisson"/>
    <m/>
    <m/>
    <m/>
    <x v="5"/>
    <n v="2.8180000000000001"/>
    <m/>
    <n v="63"/>
    <n v="22.356281050390347"/>
    <n v="2017"/>
    <s v="2.50/1.00"/>
    <n v="10750"/>
    <s v="Buisson"/>
    <m/>
    <m/>
    <m/>
    <x v="5"/>
    <n v="2.8180000000000001"/>
    <m/>
    <n v="95"/>
    <n v="33.711852377572747"/>
    <n v="2017"/>
    <s v="2.50/1.00"/>
    <n v="10750"/>
    <s v="Buisson"/>
    <m/>
    <m/>
    <m/>
  </r>
  <r>
    <s v="SINGLA"/>
    <x v="1"/>
    <n v="1.0580000000000001"/>
    <m/>
    <n v="117"/>
    <x v="21"/>
    <n v="1958"/>
    <m/>
    <m/>
    <m/>
    <m/>
    <m/>
    <m/>
    <x v="1"/>
    <n v="1.0580000000000001"/>
    <m/>
    <n v="105"/>
    <x v="22"/>
    <n v="1958"/>
    <m/>
    <m/>
    <m/>
    <m/>
    <m/>
    <m/>
    <x v="4"/>
    <n v="1.0580000000000001"/>
    <m/>
    <n v="116"/>
    <x v="14"/>
    <n v="1958"/>
    <m/>
    <m/>
    <m/>
    <m/>
    <m/>
    <m/>
    <x v="1"/>
    <n v="1.0580000000000001"/>
    <m/>
    <n v="120"/>
    <x v="18"/>
    <n v="1958"/>
    <m/>
    <m/>
    <m/>
    <m/>
    <m/>
    <m/>
    <x v="1"/>
    <n v="1.0580000000000001"/>
    <m/>
    <n v="155"/>
    <x v="20"/>
    <n v="1958"/>
    <m/>
    <m/>
    <m/>
    <m/>
    <m/>
    <m/>
    <x v="1"/>
    <n v="1.0580000000000001"/>
    <m/>
    <n v="121"/>
    <x v="19"/>
    <n v="1958"/>
    <m/>
    <m/>
    <m/>
    <m/>
    <m/>
    <m/>
    <x v="1"/>
    <n v="1.0580000000000001"/>
    <m/>
    <n v="92"/>
    <x v="18"/>
    <n v="1958"/>
    <m/>
    <m/>
    <m/>
    <m/>
    <m/>
    <m/>
    <x v="1"/>
    <n v="0.89270000000000005"/>
    <m/>
    <n v="123"/>
    <x v="21"/>
    <m/>
    <m/>
    <m/>
    <m/>
    <m/>
    <m/>
    <m/>
    <x v="2"/>
    <n v="0.89270000000000005"/>
    <m/>
    <n v="99"/>
    <x v="20"/>
    <m/>
    <m/>
    <m/>
    <m/>
    <m/>
    <m/>
    <m/>
    <x v="2"/>
    <n v="0.89270000000000005"/>
    <m/>
    <n v="90"/>
    <x v="21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7"/>
    <n v="0.64300000000000002"/>
    <m/>
    <n v="81"/>
    <x v="19"/>
    <n v="1999"/>
    <s v="2.50/1.00"/>
    <n v="8170"/>
    <s v="Guyot "/>
    <m/>
    <m/>
    <m/>
    <x v="0"/>
    <m/>
    <m/>
    <m/>
    <x v="0"/>
    <m/>
    <m/>
    <m/>
    <m/>
    <m/>
    <m/>
    <m/>
    <x v="9"/>
    <n v="1.0580000000000001"/>
    <m/>
    <s v="Plantier"/>
    <x v="0"/>
    <n v="2014"/>
    <s v="2.50/1.00"/>
    <n v="3324"/>
    <s v="Buisson"/>
    <m/>
    <m/>
    <m/>
    <x v="9"/>
    <n v="1.0580000000000001"/>
    <m/>
    <m/>
    <x v="0"/>
    <n v="2014"/>
    <s v="2.50/1.00"/>
    <n v="3324"/>
    <s v="Buisson"/>
    <m/>
    <m/>
    <m/>
    <x v="9"/>
    <n v="1.0580000000000001"/>
    <m/>
    <n v="14"/>
    <x v="21"/>
    <n v="2014"/>
    <s v="2.50/1.00"/>
    <n v="3324"/>
    <s v="Buisson"/>
    <m/>
    <m/>
    <m/>
    <x v="9"/>
    <n v="1.0580000000000001"/>
    <m/>
    <n v="37"/>
    <x v="24"/>
    <n v="2014"/>
    <s v="2.50/1.00"/>
    <n v="3765"/>
    <s v="Buisson"/>
    <m/>
    <m/>
    <m/>
    <x v="9"/>
    <n v="1.0580000000000001"/>
    <m/>
    <n v="38"/>
    <x v="23"/>
    <n v="2014"/>
    <s v="2.50/1.00"/>
    <n v="3765"/>
    <s v="Buisson"/>
    <m/>
    <m/>
    <m/>
    <x v="9"/>
    <n v="1.0580000000000001"/>
    <m/>
    <n v="75"/>
    <x v="25"/>
    <n v="2014"/>
    <s v="2.50/1.00"/>
    <n v="3765"/>
    <s v="Buisson"/>
    <m/>
    <m/>
    <m/>
    <x v="8"/>
    <n v="1.0580000000000001"/>
    <m/>
    <n v="81"/>
    <x v="22"/>
    <n v="2014"/>
    <s v="2.50/1.00"/>
    <n v="3765"/>
    <s v="Buisson"/>
    <m/>
    <m/>
    <m/>
    <x v="8"/>
    <n v="1.0580000000000001"/>
    <m/>
    <n v="68"/>
    <x v="23"/>
    <n v="2014"/>
    <s v="2.50/1.00"/>
    <n v="3765"/>
    <s v="Buisson"/>
    <m/>
    <m/>
    <m/>
    <x v="8"/>
    <n v="1.0580000000000001"/>
    <m/>
    <n v="160"/>
    <n v="151.22873345935727"/>
    <n v="2014"/>
    <s v="2.50/1.00"/>
    <n v="3765"/>
    <s v="Buisson"/>
    <m/>
    <m/>
    <m/>
    <x v="8"/>
    <n v="1.0580000000000001"/>
    <m/>
    <n v="140"/>
    <n v="132.32514177693761"/>
    <n v="2014"/>
    <s v="2.50/1.00"/>
    <n v="3765"/>
    <s v="Buisson"/>
    <m/>
    <m/>
    <m/>
  </r>
  <r>
    <s v="SINGLA HAUT"/>
    <x v="0"/>
    <n v="0.64300000000000002"/>
    <m/>
    <n v="100"/>
    <x v="22"/>
    <n v="1997"/>
    <m/>
    <m/>
    <m/>
    <m/>
    <m/>
    <m/>
    <x v="0"/>
    <n v="0.64300000000000002"/>
    <m/>
    <n v="105"/>
    <x v="23"/>
    <n v="1997"/>
    <m/>
    <m/>
    <m/>
    <m/>
    <m/>
    <m/>
    <x v="0"/>
    <n v="0.64300000000000002"/>
    <m/>
    <n v="104"/>
    <x v="15"/>
    <n v="1997"/>
    <m/>
    <m/>
    <m/>
    <m/>
    <m/>
    <m/>
    <x v="0"/>
    <n v="0.64300000000000002"/>
    <m/>
    <n v="85"/>
    <x v="19"/>
    <n v="1997"/>
    <m/>
    <m/>
    <m/>
    <m/>
    <m/>
    <m/>
    <x v="0"/>
    <n v="0.64300000000000002"/>
    <m/>
    <n v="107"/>
    <x v="21"/>
    <n v="1997"/>
    <m/>
    <m/>
    <m/>
    <m/>
    <m/>
    <m/>
    <x v="0"/>
    <n v="0.64300000000000002"/>
    <m/>
    <n v="121"/>
    <x v="20"/>
    <n v="1997"/>
    <m/>
    <m/>
    <m/>
    <m/>
    <m/>
    <m/>
    <x v="0"/>
    <n v="0.64300000000000002"/>
    <m/>
    <n v="92"/>
    <x v="19"/>
    <n v="1997"/>
    <m/>
    <m/>
    <m/>
    <m/>
    <m/>
    <m/>
    <x v="8"/>
    <n v="0.64300000000000002"/>
    <m/>
    <n v="135"/>
    <x v="22"/>
    <n v="1999"/>
    <s v="2.50/1.00"/>
    <n v="8170"/>
    <s v="Guyot "/>
    <m/>
    <m/>
    <m/>
    <x v="8"/>
    <n v="0.64300000000000002"/>
    <m/>
    <n v="110"/>
    <x v="21"/>
    <n v="1999"/>
    <s v="2.50/1.00"/>
    <n v="8170"/>
    <s v="Guyot "/>
    <m/>
    <m/>
    <m/>
    <x v="8"/>
    <n v="0.64300000000000002"/>
    <m/>
    <n v="77"/>
    <x v="22"/>
    <n v="1999"/>
    <s v="2.50/1.00"/>
    <n v="8170"/>
    <s v="Guyot "/>
    <m/>
    <m/>
    <m/>
    <x v="7"/>
    <n v="0.64300000000000002"/>
    <m/>
    <n v="86.28"/>
    <x v="19"/>
    <n v="1999"/>
    <s v="2.50/1.00"/>
    <n v="8170"/>
    <s v="Guyot "/>
    <m/>
    <m/>
    <m/>
    <x v="6"/>
    <n v="0.64300000000000002"/>
    <m/>
    <n v="109"/>
    <x v="19"/>
    <n v="1999"/>
    <s v="2.50/1.00"/>
    <n v="8170"/>
    <s v="Guyot "/>
    <m/>
    <m/>
    <m/>
    <x v="7"/>
    <n v="1.35"/>
    <m/>
    <s v="Arraché"/>
    <x v="0"/>
    <m/>
    <m/>
    <m/>
    <m/>
    <m/>
    <m/>
    <m/>
    <x v="7"/>
    <n v="0.64300000000000002"/>
    <m/>
    <n v="110"/>
    <x v="19"/>
    <n v="1999"/>
    <s v="2.50/1.00"/>
    <n v="8170"/>
    <s v="Guyot "/>
    <m/>
    <m/>
    <m/>
    <x v="7"/>
    <n v="0.64300000000000002"/>
    <m/>
    <n v="56"/>
    <x v="20"/>
    <n v="1999"/>
    <s v="2.50/1.00"/>
    <n v="8170"/>
    <s v="Guyot "/>
    <m/>
    <m/>
    <m/>
    <x v="7"/>
    <n v="0.64300000000000002"/>
    <m/>
    <n v="105"/>
    <x v="21"/>
    <n v="1999"/>
    <s v="2.50/1.00"/>
    <n v="8170"/>
    <s v="Guyot "/>
    <m/>
    <m/>
    <m/>
    <x v="7"/>
    <n v="0.64300000000000002"/>
    <m/>
    <n v="54"/>
    <x v="22"/>
    <n v="1999"/>
    <s v="2.50/1.00"/>
    <n v="8170"/>
    <s v="Guyot "/>
    <m/>
    <m/>
    <m/>
    <x v="7"/>
    <n v="0.64300000000000002"/>
    <m/>
    <n v="50"/>
    <x v="25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2"/>
    <m/>
    <m/>
    <m/>
    <x v="0"/>
    <m/>
    <m/>
    <m/>
    <m/>
    <m/>
    <m/>
    <m/>
    <x v="2"/>
    <m/>
    <m/>
    <m/>
    <m/>
    <m/>
    <m/>
    <m/>
    <m/>
    <m/>
    <m/>
    <m/>
    <x v="2"/>
    <m/>
    <m/>
    <m/>
    <m/>
    <m/>
    <m/>
    <m/>
    <m/>
    <m/>
    <m/>
    <m/>
  </r>
  <r>
    <s v="SOUS AMANDIER"/>
    <x v="5"/>
    <n v="1.865"/>
    <m/>
    <n v="147"/>
    <x v="23"/>
    <n v="1961"/>
    <m/>
    <m/>
    <m/>
    <m/>
    <m/>
    <m/>
    <x v="5"/>
    <n v="1.35"/>
    <m/>
    <n v="94"/>
    <x v="24"/>
    <n v="1961"/>
    <m/>
    <m/>
    <m/>
    <m/>
    <m/>
    <m/>
    <x v="5"/>
    <n v="1.35"/>
    <m/>
    <n v="105"/>
    <x v="16"/>
    <n v="1961"/>
    <m/>
    <m/>
    <m/>
    <m/>
    <m/>
    <m/>
    <x v="5"/>
    <n v="1.35"/>
    <m/>
    <n v="86"/>
    <x v="20"/>
    <n v="1961"/>
    <m/>
    <m/>
    <m/>
    <m/>
    <m/>
    <m/>
    <x v="5"/>
    <n v="1.35"/>
    <m/>
    <n v="131"/>
    <x v="22"/>
    <n v="1961"/>
    <m/>
    <m/>
    <m/>
    <m/>
    <m/>
    <m/>
    <x v="6"/>
    <n v="1.35"/>
    <m/>
    <n v="96"/>
    <x v="21"/>
    <n v="1961"/>
    <m/>
    <m/>
    <m/>
    <m/>
    <m/>
    <m/>
    <x v="7"/>
    <n v="1.35"/>
    <m/>
    <s v="Arraché"/>
    <x v="0"/>
    <m/>
    <m/>
    <m/>
    <m/>
    <m/>
    <m/>
    <m/>
    <x v="8"/>
    <n v="1.35"/>
    <m/>
    <s v="Arraché"/>
    <x v="0"/>
    <m/>
    <m/>
    <m/>
    <m/>
    <m/>
    <m/>
    <m/>
    <x v="8"/>
    <n v="1.35"/>
    <m/>
    <s v="Arraché"/>
    <x v="0"/>
    <m/>
    <m/>
    <m/>
    <m/>
    <m/>
    <m/>
    <m/>
    <x v="8"/>
    <n v="1.35"/>
    <m/>
    <s v="Arraché"/>
    <x v="0"/>
    <m/>
    <m/>
    <m/>
    <m/>
    <m/>
    <m/>
    <m/>
    <x v="7"/>
    <n v="1.35"/>
    <m/>
    <s v="Arraché"/>
    <x v="0"/>
    <m/>
    <m/>
    <m/>
    <m/>
    <m/>
    <m/>
    <m/>
    <x v="6"/>
    <n v="1.35"/>
    <m/>
    <s v="Arraché"/>
    <x v="0"/>
    <m/>
    <m/>
    <m/>
    <m/>
    <m/>
    <m/>
    <m/>
    <x v="0"/>
    <m/>
    <m/>
    <m/>
    <x v="0"/>
    <m/>
    <m/>
    <m/>
    <m/>
    <m/>
    <m/>
    <m/>
    <x v="7"/>
    <n v="1.35"/>
    <m/>
    <s v="Arraché"/>
    <x v="0"/>
    <m/>
    <m/>
    <m/>
    <m/>
    <m/>
    <m/>
    <m/>
    <x v="1"/>
    <n v="1.35"/>
    <m/>
    <s v="Plantier"/>
    <x v="0"/>
    <n v="2014"/>
    <s v="2.50/1.00"/>
    <n v="3765"/>
    <s v="Buisson"/>
    <m/>
    <m/>
    <m/>
    <x v="1"/>
    <n v="1.35"/>
    <m/>
    <m/>
    <x v="0"/>
    <n v="2014"/>
    <s v="2.50/1.00"/>
    <n v="3765"/>
    <s v="Buisson"/>
    <m/>
    <m/>
    <m/>
    <x v="1"/>
    <n v="1.35"/>
    <m/>
    <n v="26"/>
    <x v="23"/>
    <n v="2014"/>
    <s v="2.50/1.00"/>
    <n v="3765"/>
    <s v="Buisson"/>
    <m/>
    <m/>
    <m/>
    <x v="2"/>
    <n v="1.35"/>
    <m/>
    <n v="250"/>
    <x v="26"/>
    <n v="2014"/>
    <s v="2.50/1.00"/>
    <n v="4457"/>
    <s v="Buisson"/>
    <m/>
    <m/>
    <m/>
    <x v="2"/>
    <n v="1.35"/>
    <m/>
    <n v="175"/>
    <x v="24"/>
    <n v="2014"/>
    <s v="2.50/1.00"/>
    <n v="4457"/>
    <s v="Buisson"/>
    <m/>
    <m/>
    <m/>
    <x v="2"/>
    <n v="1.35"/>
    <m/>
    <n v="156"/>
    <x v="26"/>
    <n v="2014"/>
    <s v="2.50/1.00"/>
    <n v="4457"/>
    <s v="Buisson"/>
    <m/>
    <m/>
    <m/>
    <x v="2"/>
    <n v="1.35"/>
    <m/>
    <n v="237"/>
    <x v="23"/>
    <n v="2014"/>
    <s v="2.50/1.00"/>
    <n v="4457"/>
    <s v="Buisson"/>
    <m/>
    <m/>
    <m/>
    <x v="2"/>
    <m/>
    <m/>
    <m/>
    <x v="0"/>
    <m/>
    <m/>
    <m/>
    <m/>
    <m/>
    <m/>
    <m/>
    <x v="0"/>
    <n v="1.35"/>
    <m/>
    <n v="326"/>
    <n v="241.48148148148147"/>
    <n v="2014"/>
    <s v="2.50/1.00"/>
    <n v="4457"/>
    <s v="Buisson"/>
    <m/>
    <m/>
    <m/>
    <x v="0"/>
    <n v="1.35"/>
    <m/>
    <n v="217"/>
    <n v="160.74074074074073"/>
    <n v="2014"/>
    <s v="2.50/1.00"/>
    <n v="4457"/>
    <s v="Buisson"/>
    <m/>
    <m/>
    <m/>
  </r>
  <r>
    <s v="TERRET LONG FUMIER"/>
    <x v="0"/>
    <n v="0.9"/>
    <m/>
    <n v="94"/>
    <x v="24"/>
    <n v="1961"/>
    <m/>
    <m/>
    <m/>
    <m/>
    <m/>
    <m/>
    <x v="0"/>
    <n v="0.9"/>
    <m/>
    <n v="94"/>
    <x v="25"/>
    <n v="1961"/>
    <m/>
    <m/>
    <m/>
    <m/>
    <m/>
    <m/>
    <x v="0"/>
    <n v="0.9"/>
    <m/>
    <n v="64"/>
    <x v="17"/>
    <n v="1961"/>
    <m/>
    <m/>
    <m/>
    <m/>
    <m/>
    <m/>
    <x v="0"/>
    <n v="0.9"/>
    <m/>
    <s v="Arraché"/>
    <x v="0"/>
    <m/>
    <m/>
    <m/>
    <m/>
    <m/>
    <m/>
    <m/>
    <x v="0"/>
    <n v="0.9"/>
    <m/>
    <s v="Arraché"/>
    <x v="0"/>
    <m/>
    <m/>
    <m/>
    <m/>
    <m/>
    <m/>
    <m/>
    <x v="0"/>
    <n v="0.9"/>
    <m/>
    <s v="Arraché"/>
    <x v="0"/>
    <m/>
    <m/>
    <m/>
    <m/>
    <m/>
    <m/>
    <m/>
    <x v="0"/>
    <n v="0.98209999999999997"/>
    <m/>
    <s v="Plantier"/>
    <x v="0"/>
    <n v="2005"/>
    <m/>
    <m/>
    <m/>
    <m/>
    <m/>
    <m/>
    <x v="10"/>
    <n v="0.98209999999999997"/>
    <m/>
    <n v="86"/>
    <x v="23"/>
    <n v="2005"/>
    <s v="2.50/1.00"/>
    <n v="7390"/>
    <s v="Guyot"/>
    <m/>
    <m/>
    <m/>
    <x v="12"/>
    <n v="0.98209999999999997"/>
    <m/>
    <n v="154"/>
    <x v="22"/>
    <n v="2005"/>
    <s v="2.50/1.00"/>
    <n v="7390"/>
    <s v="Guyot"/>
    <m/>
    <m/>
    <m/>
    <x v="12"/>
    <n v="0.98209999999999997"/>
    <m/>
    <n v="109"/>
    <x v="23"/>
    <n v="2005"/>
    <s v="2.50/1.00"/>
    <n v="7390"/>
    <s v="Guyot"/>
    <m/>
    <m/>
    <m/>
    <x v="10"/>
    <n v="0.98209999999999997"/>
    <m/>
    <n v="132.75"/>
    <x v="20"/>
    <n v="2005"/>
    <s v="2.50/1.00"/>
    <n v="7390"/>
    <s v="Guyot"/>
    <m/>
    <m/>
    <m/>
    <x v="9"/>
    <n v="0.98209999999999997"/>
    <m/>
    <n v="150"/>
    <x v="20"/>
    <n v="2005"/>
    <s v="2.50/1.00"/>
    <n v="7390"/>
    <s v="Guyot"/>
    <m/>
    <m/>
    <m/>
    <x v="10"/>
    <n v="0.98209999999999997"/>
    <m/>
    <n v="121"/>
    <x v="20"/>
    <n v="2005"/>
    <s v="2.50/1.00"/>
    <n v="7390"/>
    <s v="Guyot"/>
    <m/>
    <m/>
    <m/>
    <x v="10"/>
    <n v="0.98209999999999997"/>
    <m/>
    <n v="110"/>
    <x v="20"/>
    <n v="2005"/>
    <s v="2.50/1.00"/>
    <n v="7390"/>
    <s v="Guyot"/>
    <m/>
    <m/>
    <m/>
    <x v="10"/>
    <n v="0.98209999999999997"/>
    <m/>
    <n v="56"/>
    <x v="21"/>
    <n v="2005"/>
    <s v="2.50/1.00"/>
    <n v="7390"/>
    <s v="Guyot"/>
    <m/>
    <m/>
    <m/>
    <x v="10"/>
    <n v="0.98209999999999997"/>
    <m/>
    <n v="146"/>
    <x v="22"/>
    <n v="2005"/>
    <s v="2.50/1.00"/>
    <n v="7390"/>
    <s v="Guyot"/>
    <m/>
    <m/>
    <m/>
    <x v="10"/>
    <n v="0.98209999999999997"/>
    <m/>
    <n v="68"/>
    <x v="24"/>
    <n v="2005"/>
    <s v="2.50/1.00"/>
    <n v="7390"/>
    <s v="Guyot"/>
    <m/>
    <m/>
    <m/>
    <x v="10"/>
    <n v="0.98209999999999997"/>
    <m/>
    <n v="100"/>
    <x v="27"/>
    <n v="2005"/>
    <s v="2.50/1.00"/>
    <n v="3070"/>
    <s v="Guyot"/>
    <m/>
    <m/>
    <m/>
    <x v="10"/>
    <n v="0.98209999999999997"/>
    <m/>
    <n v="63"/>
    <x v="25"/>
    <n v="2005"/>
    <s v="2.50/1.00"/>
    <n v="3070"/>
    <s v="Guyot"/>
    <m/>
    <m/>
    <m/>
    <x v="10"/>
    <n v="0.98209999999999997"/>
    <m/>
    <n v="50"/>
    <x v="27"/>
    <n v="2005"/>
    <s v="2.50/1.00"/>
    <n v="3070"/>
    <s v="Guyot"/>
    <m/>
    <m/>
    <m/>
    <x v="9"/>
    <n v="0.98209999999999997"/>
    <m/>
    <n v="75"/>
    <x v="24"/>
    <n v="2005"/>
    <s v="2.50/1.00"/>
    <n v="3070"/>
    <s v="Guyot"/>
    <m/>
    <m/>
    <m/>
    <x v="9"/>
    <n v="0.98209999999999997"/>
    <m/>
    <n v="37"/>
    <x v="24"/>
    <n v="2005"/>
    <s v="2.50/1.00"/>
    <n v="3070"/>
    <s v="Guyot"/>
    <m/>
    <m/>
    <m/>
    <x v="9"/>
    <n v="0.98209999999999997"/>
    <m/>
    <n v="86"/>
    <n v="87.567457489054064"/>
    <n v="2005"/>
    <s v="2.50/1.00"/>
    <n v="3070"/>
    <s v="Guyot"/>
    <m/>
    <m/>
    <m/>
    <x v="9"/>
    <n v="0.98209999999999997"/>
    <m/>
    <n v="50"/>
    <n v="50.911312493636089"/>
    <n v="2005"/>
    <s v="2.50/1.00"/>
    <n v="3070"/>
    <s v="Guyot"/>
    <m/>
    <m/>
    <m/>
  </r>
  <r>
    <s v="TERRET LONG HAUT"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n v="1.1531"/>
    <m/>
    <s v="Plantier"/>
    <x v="0"/>
    <n v="2005"/>
    <m/>
    <m/>
    <m/>
    <m/>
    <m/>
    <m/>
    <x v="8"/>
    <n v="1.1531"/>
    <m/>
    <n v="49"/>
    <x v="24"/>
    <n v="2005"/>
    <s v="2.50/1.00"/>
    <n v="3070"/>
    <s v="Guyot"/>
    <m/>
    <m/>
    <m/>
    <x v="8"/>
    <n v="1.1531"/>
    <m/>
    <n v="88"/>
    <x v="23"/>
    <n v="2005"/>
    <s v="2.50/1.00"/>
    <n v="3070"/>
    <s v="Guyot"/>
    <m/>
    <m/>
    <m/>
    <x v="8"/>
    <n v="1.1531"/>
    <m/>
    <n v="103"/>
    <x v="24"/>
    <n v="2005"/>
    <s v="2.50/1.00"/>
    <n v="3070"/>
    <s v="Guyot"/>
    <m/>
    <m/>
    <m/>
    <x v="7"/>
    <n v="1.1531"/>
    <m/>
    <n v="92.92"/>
    <x v="21"/>
    <n v="2005"/>
    <s v="2.50/1.00"/>
    <n v="3070"/>
    <s v="Guyot"/>
    <m/>
    <m/>
    <m/>
    <x v="6"/>
    <n v="1.1531"/>
    <m/>
    <n v="137"/>
    <x v="21"/>
    <n v="2005"/>
    <s v="2.50/1.00"/>
    <n v="3070"/>
    <s v="Guyot"/>
    <m/>
    <m/>
    <m/>
    <x v="7"/>
    <n v="1.1531"/>
    <m/>
    <n v="81"/>
    <x v="21"/>
    <n v="2005"/>
    <s v="2.50/1.00"/>
    <n v="3070"/>
    <s v="Guyot"/>
    <m/>
    <m/>
    <m/>
    <x v="7"/>
    <n v="1.1531"/>
    <m/>
    <n v="110"/>
    <x v="21"/>
    <n v="2005"/>
    <s v="2.50/1.00"/>
    <n v="3070"/>
    <s v="Guyot"/>
    <m/>
    <m/>
    <m/>
    <x v="7"/>
    <n v="1.1531"/>
    <m/>
    <n v="63"/>
    <x v="22"/>
    <n v="2005"/>
    <s v="2.50/1.00"/>
    <n v="3070"/>
    <s v="Guyot"/>
    <m/>
    <m/>
    <m/>
    <x v="7"/>
    <n v="1.1531"/>
    <m/>
    <n v="63"/>
    <x v="23"/>
    <n v="2005"/>
    <s v="2.50/1.00"/>
    <n v="3070"/>
    <s v="Guyot"/>
    <m/>
    <m/>
    <m/>
    <x v="7"/>
    <n v="1.0931"/>
    <m/>
    <n v="82"/>
    <x v="25"/>
    <n v="2005"/>
    <s v="2.50/1.00"/>
    <n v="3070"/>
    <s v="Guyot"/>
    <m/>
    <m/>
    <m/>
    <x v="7"/>
    <n v="1.0931"/>
    <m/>
    <n v="125"/>
    <x v="28"/>
    <n v="2005"/>
    <s v="2.50/1.00"/>
    <n v="3545"/>
    <s v="Guyot"/>
    <m/>
    <m/>
    <m/>
    <x v="7"/>
    <n v="1.0931"/>
    <m/>
    <n v="75"/>
    <x v="26"/>
    <n v="2005"/>
    <s v="2.50/1.00"/>
    <n v="3545"/>
    <s v="Guyot"/>
    <m/>
    <m/>
    <m/>
    <x v="7"/>
    <n v="1.0931"/>
    <m/>
    <n v="50"/>
    <x v="28"/>
    <n v="2005"/>
    <s v="2.50/1.00"/>
    <n v="3545"/>
    <s v="Guyot"/>
    <m/>
    <m/>
    <m/>
    <x v="6"/>
    <n v="1.0931"/>
    <m/>
    <n v="81"/>
    <x v="25"/>
    <n v="2005"/>
    <s v="2.50/1.00"/>
    <n v="3545"/>
    <s v="Guyot"/>
    <m/>
    <m/>
    <m/>
    <x v="6"/>
    <n v="1.0931"/>
    <m/>
    <n v="56"/>
    <x v="25"/>
    <n v="2005"/>
    <s v="2.50/1.00"/>
    <n v="3545"/>
    <s v="Guyot"/>
    <m/>
    <m/>
    <m/>
    <x v="6"/>
    <n v="1.0931"/>
    <m/>
    <n v="160"/>
    <n v="146.37270149117191"/>
    <n v="2005"/>
    <s v="2.50/1.00"/>
    <n v="3545"/>
    <s v="Guyot"/>
    <m/>
    <m/>
    <m/>
    <x v="6"/>
    <n v="1.0931"/>
    <m/>
    <n v="58"/>
    <n v="53.060104290549816"/>
    <n v="2005"/>
    <s v="2.50/1.00"/>
    <n v="3545"/>
    <s v="Guyot"/>
    <m/>
    <m/>
    <m/>
  </r>
  <r>
    <s v="VIGOUROUX"/>
    <x v="0"/>
    <n v="0.9"/>
    <m/>
    <n v="94"/>
    <x v="24"/>
    <n v="1961"/>
    <m/>
    <m/>
    <m/>
    <m/>
    <m/>
    <m/>
    <x v="0"/>
    <n v="1.0315000000000001"/>
    <m/>
    <n v="87"/>
    <x v="26"/>
    <n v="1999"/>
    <m/>
    <m/>
    <m/>
    <m/>
    <m/>
    <m/>
    <x v="0"/>
    <n v="1.0315000000000001"/>
    <m/>
    <n v="157"/>
    <x v="18"/>
    <n v="1999"/>
    <m/>
    <m/>
    <m/>
    <m/>
    <m/>
    <m/>
    <x v="0"/>
    <n v="1.0315000000000001"/>
    <m/>
    <n v="146"/>
    <x v="21"/>
    <n v="1999"/>
    <m/>
    <m/>
    <m/>
    <m/>
    <m/>
    <m/>
    <x v="0"/>
    <n v="0.9"/>
    <m/>
    <s v="Arraché"/>
    <x v="0"/>
    <m/>
    <m/>
    <m/>
    <m/>
    <m/>
    <m/>
    <m/>
    <x v="0"/>
    <n v="1.0315000000000001"/>
    <m/>
    <n v="169"/>
    <x v="22"/>
    <n v="1999"/>
    <m/>
    <m/>
    <m/>
    <m/>
    <m/>
    <m/>
    <x v="0"/>
    <n v="1.0315000000000001"/>
    <m/>
    <n v="155"/>
    <x v="20"/>
    <n v="1999"/>
    <m/>
    <m/>
    <m/>
    <m/>
    <m/>
    <m/>
    <x v="8"/>
    <n v="1.0315000000000001"/>
    <m/>
    <n v="197"/>
    <x v="25"/>
    <m/>
    <m/>
    <m/>
    <m/>
    <m/>
    <m/>
    <m/>
    <x v="8"/>
    <n v="1.0315000000000001"/>
    <m/>
    <n v="187"/>
    <x v="24"/>
    <m/>
    <m/>
    <m/>
    <m/>
    <m/>
    <m/>
    <m/>
    <x v="8"/>
    <n v="1.0315000000000001"/>
    <m/>
    <n v="116"/>
    <x v="25"/>
    <m/>
    <m/>
    <m/>
    <m/>
    <m/>
    <m/>
    <m/>
    <x v="7"/>
    <n v="1.0315000000000001"/>
    <m/>
    <n v="139.38"/>
    <x v="22"/>
    <m/>
    <m/>
    <m/>
    <m/>
    <m/>
    <m/>
    <m/>
    <x v="6"/>
    <n v="1.0315000000000001"/>
    <m/>
    <n v="157"/>
    <x v="22"/>
    <m/>
    <m/>
    <m/>
    <m/>
    <m/>
    <m/>
    <m/>
    <x v="7"/>
    <n v="1.0315000000000001"/>
    <m/>
    <n v="108"/>
    <x v="22"/>
    <m/>
    <m/>
    <m/>
    <m/>
    <m/>
    <m/>
    <m/>
    <x v="7"/>
    <n v="1.0315000000000001"/>
    <m/>
    <n v="83"/>
    <x v="22"/>
    <m/>
    <m/>
    <m/>
    <m/>
    <m/>
    <m/>
    <m/>
    <x v="7"/>
    <n v="1.0315000000000001"/>
    <m/>
    <n v="56"/>
    <x v="23"/>
    <m/>
    <m/>
    <m/>
    <m/>
    <m/>
    <m/>
    <m/>
    <x v="7"/>
    <n v="1.0315000000000001"/>
    <m/>
    <n v="83"/>
    <x v="24"/>
    <m/>
    <m/>
    <m/>
    <m/>
    <m/>
    <m/>
    <m/>
    <x v="7"/>
    <n v="1.0205"/>
    <m/>
    <n v="54"/>
    <x v="26"/>
    <m/>
    <m/>
    <m/>
    <m/>
    <m/>
    <m/>
    <m/>
    <x v="0"/>
    <m/>
    <m/>
    <m/>
    <x v="1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0"/>
    <m/>
    <m/>
    <m/>
    <x v="0"/>
    <m/>
    <m/>
    <m/>
    <m/>
    <m/>
    <m/>
    <m/>
    <x v="2"/>
    <m/>
    <m/>
    <m/>
    <x v="0"/>
    <m/>
    <m/>
    <m/>
    <m/>
    <m/>
    <m/>
    <m/>
    <x v="2"/>
    <m/>
    <m/>
    <m/>
    <m/>
    <m/>
    <m/>
    <m/>
    <m/>
    <m/>
    <m/>
    <m/>
    <x v="2"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42156F7-89D2-4C9C-92F8-C649468C8D23}" name="Tableau croisé dynamique5" cacheId="9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Y4" firstHeaderRow="0" firstDataRow="1" firstDataCol="1"/>
  <pivotFields count="289">
    <pivotField showAll="0"/>
    <pivotField axis="axisRow" showAll="0">
      <items count="7">
        <item x="2"/>
        <item x="1"/>
        <item x="4"/>
        <item x="5"/>
        <item x="3"/>
        <item h="1" x="0"/>
        <item t="default"/>
      </items>
    </pivotField>
    <pivotField showAll="0"/>
    <pivotField showAll="0"/>
    <pivotField showAll="0"/>
    <pivotField dataField="1" showAll="0">
      <items count="26">
        <item x="11"/>
        <item x="8"/>
        <item x="17"/>
        <item x="23"/>
        <item x="7"/>
        <item x="14"/>
        <item x="13"/>
        <item x="3"/>
        <item x="24"/>
        <item x="1"/>
        <item x="12"/>
        <item x="21"/>
        <item x="9"/>
        <item x="19"/>
        <item x="4"/>
        <item x="18"/>
        <item x="20"/>
        <item x="10"/>
        <item x="5"/>
        <item x="2"/>
        <item x="15"/>
        <item x="22"/>
        <item x="6"/>
        <item x="16"/>
        <item h="1"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 sumSubtotal="1">
      <items count="7">
        <item sd="0" x="2"/>
        <item sd="0" x="1"/>
        <item x="4"/>
        <item sd="0" x="5"/>
        <item sd="0" x="3"/>
        <item h="1" x="0"/>
        <item t="sum"/>
      </items>
    </pivotField>
    <pivotField showAll="0"/>
    <pivotField showAll="0"/>
    <pivotField showAll="0"/>
    <pivotField dataField="1" showAll="0">
      <items count="28">
        <item x="11"/>
        <item x="8"/>
        <item x="12"/>
        <item x="21"/>
        <item x="24"/>
        <item x="4"/>
        <item x="15"/>
        <item x="20"/>
        <item x="14"/>
        <item x="7"/>
        <item x="26"/>
        <item x="3"/>
        <item x="2"/>
        <item x="18"/>
        <item x="22"/>
        <item x="1"/>
        <item x="25"/>
        <item x="9"/>
        <item x="5"/>
        <item x="19"/>
        <item x="10"/>
        <item x="6"/>
        <item x="16"/>
        <item x="13"/>
        <item x="23"/>
        <item x="17"/>
        <item h="1"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7">
        <item x="3"/>
        <item x="4"/>
        <item x="2"/>
        <item x="5"/>
        <item x="1"/>
        <item h="1" x="0"/>
        <item t="default"/>
      </items>
    </pivotField>
    <pivotField showAll="0"/>
    <pivotField showAll="0"/>
    <pivotField showAll="0"/>
    <pivotField dataField="1" showAll="0">
      <items count="20">
        <item x="7"/>
        <item x="4"/>
        <item x="12"/>
        <item x="3"/>
        <item x="10"/>
        <item x="17"/>
        <item x="13"/>
        <item x="16"/>
        <item x="1"/>
        <item x="2"/>
        <item x="6"/>
        <item x="14"/>
        <item x="11"/>
        <item x="9"/>
        <item x="5"/>
        <item x="18"/>
        <item x="8"/>
        <item x="15"/>
        <item h="1"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7">
        <item x="2"/>
        <item x="1"/>
        <item x="4"/>
        <item x="5"/>
        <item x="3"/>
        <item h="1" x="0"/>
        <item t="default"/>
      </items>
    </pivotField>
    <pivotField showAll="0"/>
    <pivotField showAll="0"/>
    <pivotField showAll="0"/>
    <pivotField dataField="1" showAll="0">
      <items count="23">
        <item x="10"/>
        <item x="9"/>
        <item x="14"/>
        <item x="20"/>
        <item x="8"/>
        <item x="6"/>
        <item x="2"/>
        <item x="17"/>
        <item x="3"/>
        <item x="16"/>
        <item x="7"/>
        <item x="15"/>
        <item x="4"/>
        <item x="1"/>
        <item x="5"/>
        <item x="11"/>
        <item x="18"/>
        <item x="19"/>
        <item x="21"/>
        <item x="13"/>
        <item x="12"/>
        <item h="1"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7">
        <item x="2"/>
        <item x="1"/>
        <item x="4"/>
        <item x="5"/>
        <item x="3"/>
        <item h="1" x="0"/>
        <item t="default"/>
      </items>
    </pivotField>
    <pivotField showAll="0"/>
    <pivotField showAll="0"/>
    <pivotField showAll="0"/>
    <pivotField dataField="1" showAll="0">
      <items count="24">
        <item x="11"/>
        <item x="9"/>
        <item x="15"/>
        <item x="2"/>
        <item x="18"/>
        <item x="16"/>
        <item x="22"/>
        <item x="1"/>
        <item x="10"/>
        <item x="19"/>
        <item x="6"/>
        <item x="4"/>
        <item x="5"/>
        <item x="7"/>
        <item x="17"/>
        <item x="3"/>
        <item x="20"/>
        <item x="8"/>
        <item x="14"/>
        <item x="13"/>
        <item x="21"/>
        <item x="12"/>
        <item h="1"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8">
        <item x="2"/>
        <item x="1"/>
        <item x="5"/>
        <item x="6"/>
        <item x="3"/>
        <item x="4"/>
        <item h="1" x="0"/>
        <item t="default"/>
      </items>
    </pivotField>
    <pivotField showAll="0"/>
    <pivotField showAll="0"/>
    <pivotField showAll="0"/>
    <pivotField dataField="1" showAll="0">
      <items count="24">
        <item x="11"/>
        <item x="10"/>
        <item x="21"/>
        <item x="15"/>
        <item x="9"/>
        <item x="2"/>
        <item x="18"/>
        <item x="1"/>
        <item x="3"/>
        <item x="6"/>
        <item x="17"/>
        <item x="7"/>
        <item x="19"/>
        <item x="8"/>
        <item x="16"/>
        <item x="14"/>
        <item x="4"/>
        <item x="12"/>
        <item x="5"/>
        <item x="22"/>
        <item x="13"/>
        <item x="20"/>
        <item h="1"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9">
        <item x="2"/>
        <item x="1"/>
        <item x="6"/>
        <item x="7"/>
        <item x="3"/>
        <item x="4"/>
        <item x="5"/>
        <item h="1" x="0"/>
        <item t="default"/>
      </items>
    </pivotField>
    <pivotField showAll="0"/>
    <pivotField showAll="0"/>
    <pivotField showAll="0"/>
    <pivotField dataField="1" showAll="0">
      <items count="22">
        <item x="5"/>
        <item x="9"/>
        <item x="17"/>
        <item x="8"/>
        <item x="14"/>
        <item x="1"/>
        <item x="10"/>
        <item x="18"/>
        <item x="3"/>
        <item x="2"/>
        <item x="16"/>
        <item x="7"/>
        <item x="15"/>
        <item x="6"/>
        <item x="13"/>
        <item x="19"/>
        <item x="11"/>
        <item x="20"/>
        <item x="4"/>
        <item x="12"/>
        <item h="1"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12">
        <item x="2"/>
        <item x="10"/>
        <item x="7"/>
        <item x="1"/>
        <item x="4"/>
        <item x="9"/>
        <item x="8"/>
        <item x="3"/>
        <item x="5"/>
        <item x="6"/>
        <item h="1" x="0"/>
        <item t="default"/>
      </items>
    </pivotField>
    <pivotField showAll="0"/>
    <pivotField showAll="0"/>
    <pivotField showAll="0"/>
    <pivotField dataField="1" showAll="0">
      <items count="27">
        <item x="24"/>
        <item x="11"/>
        <item x="12"/>
        <item x="9"/>
        <item x="14"/>
        <item x="17"/>
        <item x="8"/>
        <item x="1"/>
        <item x="10"/>
        <item x="5"/>
        <item x="19"/>
        <item x="23"/>
        <item x="20"/>
        <item x="3"/>
        <item x="2"/>
        <item x="6"/>
        <item x="7"/>
        <item x="18"/>
        <item x="16"/>
        <item x="21"/>
        <item x="13"/>
        <item x="4"/>
        <item x="25"/>
        <item x="15"/>
        <item x="22"/>
        <item h="1"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14">
        <item x="9"/>
        <item x="3"/>
        <item x="12"/>
        <item x="7"/>
        <item x="2"/>
        <item x="5"/>
        <item x="1"/>
        <item x="8"/>
        <item x="10"/>
        <item x="4"/>
        <item x="11"/>
        <item x="6"/>
        <item h="1" x="0"/>
        <item t="default"/>
      </items>
    </pivotField>
    <pivotField showAll="0"/>
    <pivotField showAll="0"/>
    <pivotField showAll="0"/>
    <pivotField dataField="1" showAll="0">
      <items count="26">
        <item x="13"/>
        <item x="17"/>
        <item x="14"/>
        <item x="5"/>
        <item x="1"/>
        <item x="9"/>
        <item x="15"/>
        <item x="23"/>
        <item x="7"/>
        <item x="4"/>
        <item x="19"/>
        <item x="12"/>
        <item x="3"/>
        <item x="18"/>
        <item x="20"/>
        <item x="8"/>
        <item x="2"/>
        <item x="6"/>
        <item x="10"/>
        <item x="22"/>
        <item x="16"/>
        <item x="21"/>
        <item x="11"/>
        <item x="24"/>
        <item h="1"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14">
        <item x="9"/>
        <item x="3"/>
        <item x="12"/>
        <item x="7"/>
        <item x="2"/>
        <item x="5"/>
        <item x="1"/>
        <item x="8"/>
        <item x="10"/>
        <item x="4"/>
        <item x="11"/>
        <item x="6"/>
        <item h="1" x="0"/>
        <item t="default"/>
      </items>
    </pivotField>
    <pivotField showAll="0"/>
    <pivotField showAll="0"/>
    <pivotField showAll="0"/>
    <pivotField dataField="1" showAll="0">
      <items count="27">
        <item x="13"/>
        <item x="17"/>
        <item x="5"/>
        <item x="18"/>
        <item x="7"/>
        <item x="8"/>
        <item x="9"/>
        <item x="20"/>
        <item x="19"/>
        <item x="1"/>
        <item x="14"/>
        <item x="4"/>
        <item x="10"/>
        <item x="15"/>
        <item x="24"/>
        <item x="3"/>
        <item x="16"/>
        <item x="21"/>
        <item x="12"/>
        <item x="23"/>
        <item x="25"/>
        <item x="22"/>
        <item x="2"/>
        <item x="6"/>
        <item x="11"/>
        <item h="1"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12">
        <item x="3"/>
        <item x="10"/>
        <item x="6"/>
        <item x="2"/>
        <item x="1"/>
        <item x="7"/>
        <item x="8"/>
        <item x="4"/>
        <item x="9"/>
        <item x="5"/>
        <item h="1" x="0"/>
        <item t="default"/>
      </items>
    </pivotField>
    <pivotField showAll="0"/>
    <pivotField showAll="0"/>
    <pivotField showAll="0"/>
    <pivotField dataField="1" showAll="0">
      <items count="24">
        <item x="16"/>
        <item x="2"/>
        <item x="8"/>
        <item x="18"/>
        <item x="21"/>
        <item x="3"/>
        <item x="14"/>
        <item x="4"/>
        <item x="12"/>
        <item x="9"/>
        <item x="7"/>
        <item x="5"/>
        <item x="13"/>
        <item x="11"/>
        <item x="15"/>
        <item x="6"/>
        <item x="17"/>
        <item x="19"/>
        <item x="22"/>
        <item x="20"/>
        <item x="1"/>
        <item x="10"/>
        <item h="1"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11">
        <item x="2"/>
        <item x="9"/>
        <item x="5"/>
        <item x="1"/>
        <item x="6"/>
        <item x="7"/>
        <item x="3"/>
        <item x="8"/>
        <item x="4"/>
        <item h="1" x="0"/>
        <item t="default"/>
      </items>
    </pivotField>
    <pivotField showAll="0"/>
    <pivotField showAll="0"/>
    <pivotField showAll="0"/>
    <pivotField dataField="1" showAll="0">
      <items count="24">
        <item x="16"/>
        <item x="12"/>
        <item x="18"/>
        <item x="2"/>
        <item x="3"/>
        <item x="4"/>
        <item x="7"/>
        <item x="17"/>
        <item x="8"/>
        <item x="21"/>
        <item x="5"/>
        <item x="11"/>
        <item x="1"/>
        <item x="15"/>
        <item x="9"/>
        <item x="22"/>
        <item x="20"/>
        <item x="13"/>
        <item x="6"/>
        <item x="14"/>
        <item x="19"/>
        <item x="10"/>
        <item h="1"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12">
        <item x="3"/>
        <item x="10"/>
        <item x="6"/>
        <item x="2"/>
        <item x="1"/>
        <item x="7"/>
        <item x="8"/>
        <item x="4"/>
        <item x="9"/>
        <item x="5"/>
        <item h="1" x="0"/>
        <item t="default"/>
      </items>
    </pivotField>
    <pivotField showAll="0"/>
    <pivotField showAll="0"/>
    <pivotField showAll="0"/>
    <pivotField dataField="1" showAll="0">
      <items count="24">
        <item x="16"/>
        <item x="4"/>
        <item x="9"/>
        <item x="21"/>
        <item x="6"/>
        <item x="2"/>
        <item x="18"/>
        <item x="8"/>
        <item x="5"/>
        <item x="15"/>
        <item x="3"/>
        <item x="17"/>
        <item x="13"/>
        <item x="22"/>
        <item x="14"/>
        <item x="11"/>
        <item x="12"/>
        <item x="10"/>
        <item x="1"/>
        <item x="20"/>
        <item x="19"/>
        <item x="7"/>
        <item h="1"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12">
        <item x="3"/>
        <item x="10"/>
        <item x="6"/>
        <item x="2"/>
        <item x="1"/>
        <item x="7"/>
        <item x="8"/>
        <item x="4"/>
        <item x="9"/>
        <item x="5"/>
        <item h="1" x="0"/>
        <item t="default"/>
      </items>
    </pivotField>
    <pivotField showAll="0"/>
    <pivotField showAll="0"/>
    <pivotField showAll="0"/>
    <pivotField dataField="1" showAll="0">
      <items count="24">
        <item x="16"/>
        <item x="18"/>
        <item x="12"/>
        <item x="11"/>
        <item x="22"/>
        <item x="4"/>
        <item x="9"/>
        <item x="14"/>
        <item x="3"/>
        <item x="2"/>
        <item x="21"/>
        <item x="1"/>
        <item x="15"/>
        <item x="5"/>
        <item x="8"/>
        <item x="20"/>
        <item x="7"/>
        <item x="13"/>
        <item x="6"/>
        <item x="17"/>
        <item x="10"/>
        <item x="19"/>
        <item h="1"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12">
        <item x="3"/>
        <item x="10"/>
        <item x="6"/>
        <item x="2"/>
        <item x="1"/>
        <item x="7"/>
        <item x="8"/>
        <item x="9"/>
        <item x="4"/>
        <item x="5"/>
        <item h="1" x="0"/>
        <item t="default"/>
      </items>
    </pivotField>
    <pivotField showAll="0"/>
    <pivotField showAll="0"/>
    <pivotField showAll="0"/>
    <pivotField dataField="1" showAll="0">
      <items count="25">
        <item x="3"/>
        <item x="19"/>
        <item x="12"/>
        <item x="5"/>
        <item x="18"/>
        <item x="17"/>
        <item x="1"/>
        <item x="4"/>
        <item x="23"/>
        <item x="22"/>
        <item x="21"/>
        <item x="7"/>
        <item x="10"/>
        <item x="9"/>
        <item x="6"/>
        <item x="11"/>
        <item x="2"/>
        <item x="14"/>
        <item x="20"/>
        <item x="8"/>
        <item x="16"/>
        <item x="13"/>
        <item x="15"/>
        <item h="1"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12">
        <item x="3"/>
        <item x="10"/>
        <item x="6"/>
        <item x="2"/>
        <item x="1"/>
        <item x="7"/>
        <item x="8"/>
        <item x="9"/>
        <item x="4"/>
        <item x="5"/>
        <item h="1" x="0"/>
        <item t="default"/>
      </items>
    </pivotField>
    <pivotField showAll="0"/>
    <pivotField showAll="0"/>
    <pivotField showAll="0"/>
    <pivotField dataField="1" showAll="0">
      <items count="26">
        <item x="23"/>
        <item x="13"/>
        <item x="5"/>
        <item x="3"/>
        <item x="20"/>
        <item x="4"/>
        <item x="24"/>
        <item x="1"/>
        <item x="10"/>
        <item x="18"/>
        <item x="9"/>
        <item x="19"/>
        <item x="12"/>
        <item x="7"/>
        <item x="2"/>
        <item x="8"/>
        <item x="6"/>
        <item x="22"/>
        <item x="11"/>
        <item x="21"/>
        <item x="14"/>
        <item x="15"/>
        <item x="16"/>
        <item x="17"/>
        <item h="1"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12">
        <item x="3"/>
        <item x="10"/>
        <item x="6"/>
        <item x="2"/>
        <item x="1"/>
        <item x="7"/>
        <item x="8"/>
        <item x="9"/>
        <item x="4"/>
        <item x="5"/>
        <item h="1" x="0"/>
        <item t="default"/>
      </items>
    </pivotField>
    <pivotField showAll="0"/>
    <pivotField showAll="0"/>
    <pivotField showAll="0"/>
    <pivotField dataField="1" showAll="0">
      <items count="28">
        <item x="21"/>
        <item x="12"/>
        <item x="23"/>
        <item x="15"/>
        <item x="8"/>
        <item x="5"/>
        <item x="20"/>
        <item x="4"/>
        <item x="10"/>
        <item x="26"/>
        <item x="3"/>
        <item x="6"/>
        <item x="2"/>
        <item x="24"/>
        <item x="19"/>
        <item x="18"/>
        <item x="25"/>
        <item x="9"/>
        <item x="22"/>
        <item x="7"/>
        <item x="11"/>
        <item x="14"/>
        <item x="16"/>
        <item x="1"/>
        <item x="13"/>
        <item x="17"/>
        <item h="1"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12">
        <item x="4"/>
        <item x="10"/>
        <item x="6"/>
        <item x="3"/>
        <item x="2"/>
        <item x="7"/>
        <item x="8"/>
        <item x="9"/>
        <item x="1"/>
        <item x="5"/>
        <item h="1" x="0"/>
        <item t="default"/>
      </items>
    </pivotField>
    <pivotField showAll="0"/>
    <pivotField showAll="0"/>
    <pivotField showAll="0"/>
    <pivotField dataField="1" showAll="0">
      <items count="30">
        <item h="1" x="20"/>
        <item x="12"/>
        <item x="19"/>
        <item x="24"/>
        <item x="23"/>
        <item x="5"/>
        <item x="3"/>
        <item x="0"/>
        <item x="4"/>
        <item x="6"/>
        <item x="17"/>
        <item x="21"/>
        <item x="2"/>
        <item x="18"/>
        <item x="14"/>
        <item x="25"/>
        <item x="7"/>
        <item x="8"/>
        <item x="16"/>
        <item x="15"/>
        <item x="13"/>
        <item x="27"/>
        <item x="22"/>
        <item x="9"/>
        <item x="28"/>
        <item x="10"/>
        <item x="11"/>
        <item x="26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12">
        <item x="4"/>
        <item x="10"/>
        <item x="6"/>
        <item x="3"/>
        <item x="2"/>
        <item x="7"/>
        <item x="8"/>
        <item x="9"/>
        <item x="1"/>
        <item x="5"/>
        <item h="1" x="0"/>
        <item t="default"/>
      </items>
    </pivotField>
    <pivotField showAll="0"/>
    <pivotField showAll="0"/>
    <pivotField showAll="0"/>
    <pivotField dataField="1" showAll="0">
      <items count="28">
        <item x="17"/>
        <item x="23"/>
        <item x="22"/>
        <item x="3"/>
        <item x="4"/>
        <item x="11"/>
        <item x="2"/>
        <item x="13"/>
        <item x="9"/>
        <item x="5"/>
        <item x="6"/>
        <item x="25"/>
        <item x="19"/>
        <item x="20"/>
        <item x="26"/>
        <item x="7"/>
        <item x="21"/>
        <item x="15"/>
        <item x="1"/>
        <item x="14"/>
        <item x="12"/>
        <item x="10"/>
        <item x="16"/>
        <item x="8"/>
        <item x="24"/>
        <item x="18"/>
        <item h="1"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12">
        <item x="4"/>
        <item x="10"/>
        <item x="6"/>
        <item x="3"/>
        <item x="2"/>
        <item x="7"/>
        <item x="8"/>
        <item x="9"/>
        <item x="1"/>
        <item x="5"/>
        <item h="1" x="0"/>
        <item t="default"/>
      </items>
    </pivotField>
    <pivotField showAll="0"/>
    <pivotField showAll="0"/>
    <pivotField showAll="0"/>
    <pivotField dataField="1" showAll="0">
      <items count="30">
        <item x="1"/>
        <item x="2"/>
        <item x="21"/>
        <item x="7"/>
        <item x="24"/>
        <item x="5"/>
        <item x="6"/>
        <item x="22"/>
        <item x="4"/>
        <item x="28"/>
        <item x="27"/>
        <item x="14"/>
        <item x="15"/>
        <item x="9"/>
        <item x="19"/>
        <item x="25"/>
        <item x="17"/>
        <item x="10"/>
        <item x="8"/>
        <item x="13"/>
        <item x="11"/>
        <item x="16"/>
        <item x="23"/>
        <item x="3"/>
        <item x="26"/>
        <item x="18"/>
        <item x="12"/>
        <item x="20"/>
        <item h="1"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11">
        <item x="9"/>
        <item x="5"/>
        <item x="3"/>
        <item x="2"/>
        <item x="6"/>
        <item x="7"/>
        <item x="8"/>
        <item x="1"/>
        <item x="4"/>
        <item h="1" x="0"/>
        <item t="default"/>
      </items>
    </pivotField>
    <pivotField showAll="0"/>
    <pivotField showAll="0"/>
    <pivotField showAll="0"/>
    <pivotField dataField="1" showAll="0">
      <items count="27">
        <item x="21"/>
        <item x="4"/>
        <item x="3"/>
        <item x="1"/>
        <item x="10"/>
        <item x="19"/>
        <item x="2"/>
        <item x="12"/>
        <item x="6"/>
        <item x="25"/>
        <item x="24"/>
        <item x="22"/>
        <item x="20"/>
        <item x="16"/>
        <item x="14"/>
        <item x="7"/>
        <item x="5"/>
        <item x="8"/>
        <item x="15"/>
        <item x="18"/>
        <item x="11"/>
        <item x="17"/>
        <item x="13"/>
        <item x="9"/>
        <item x="23"/>
        <item h="1"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11">
        <item x="9"/>
        <item x="5"/>
        <item x="3"/>
        <item x="0"/>
        <item x="6"/>
        <item x="7"/>
        <item x="8"/>
        <item x="1"/>
        <item x="4"/>
        <item h="1" x="2"/>
        <item t="default"/>
      </items>
    </pivotField>
    <pivotField showAll="0"/>
    <pivotField showAll="0"/>
    <pivotField showAll="0"/>
    <pivotField dataField="1" showAll="0">
      <items count="27">
        <item x="4"/>
        <item x="20"/>
        <item x="3"/>
        <item x="5"/>
        <item x="7"/>
        <item x="13"/>
        <item x="11"/>
        <item x="22"/>
        <item x="1"/>
        <item x="24"/>
        <item x="12"/>
        <item x="25"/>
        <item x="16"/>
        <item x="17"/>
        <item x="6"/>
        <item x="15"/>
        <item x="23"/>
        <item x="2"/>
        <item x="21"/>
        <item x="18"/>
        <item x="8"/>
        <item x="9"/>
        <item x="19"/>
        <item x="14"/>
        <item x="10"/>
        <item h="1"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11">
        <item x="9"/>
        <item x="5"/>
        <item x="3"/>
        <item x="0"/>
        <item x="6"/>
        <item x="7"/>
        <item x="8"/>
        <item x="1"/>
        <item x="4"/>
        <item h="1" x="2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1">
        <item x="9"/>
        <item x="5"/>
        <item x="3"/>
        <item x="0"/>
        <item x="6"/>
        <item x="7"/>
        <item x="8"/>
        <item x="1"/>
        <item x="4"/>
        <item h="1" x="2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4">
    <field x="13"/>
    <field x="25"/>
    <field x="37"/>
    <field x="49"/>
    <field x="61"/>
    <field x="73"/>
    <field x="85"/>
    <field x="97"/>
    <field x="109"/>
    <field x="1"/>
    <field x="121"/>
    <field x="133"/>
    <field x="145"/>
    <field x="157"/>
    <field x="169"/>
    <field x="181"/>
    <field x="193"/>
    <field x="205"/>
    <field x="217"/>
    <field x="229"/>
    <field x="241"/>
    <field x="253"/>
    <field x="265"/>
    <field x="277"/>
  </rowFields>
  <rowItems count="1">
    <i t="grand">
      <x/>
    </i>
  </rowItems>
  <colFields count="1">
    <field x="-2"/>
  </colFields>
  <colItems count="24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</colItems>
  <dataFields count="24">
    <dataField name="Moyenne de 2000 - RENDEMENT" fld="5" subtotal="average" baseField="13" baseItem="0"/>
    <dataField name="Moyenne de 2001 - RENDEMENT" fld="17" subtotal="average" baseField="1" baseItem="0"/>
    <dataField name="Moyenne de 2002 - RENDEMENT" fld="29" subtotal="average" baseField="1" baseItem="0"/>
    <dataField name="Moyenne de 2003 - RENDEMENT" fld="41" subtotal="average" baseField="1" baseItem="0"/>
    <dataField name="Moyenne de 2004 - RENDEMENT" fld="53" subtotal="average" baseField="1" baseItem="0"/>
    <dataField name="Moyenne de 2005 - RENDEMENT" fld="65" subtotal="average" baseField="0" baseItem="0"/>
    <dataField name="Somme de 2006 - RENDEMENT" fld="77" baseField="0" baseItem="0"/>
    <dataField name="Somme de 2007 - RENDEMENT" fld="89" baseField="0" baseItem="0"/>
    <dataField name="Somme de 2008 - RENDEMENT" fld="101" baseField="0" baseItem="0"/>
    <dataField name="Somme de 2009 - RENDEMENT" fld="113" baseField="0" baseItem="0"/>
    <dataField name="Somme de 2010 - RENDEMENT" fld="125" baseField="0" baseItem="0"/>
    <dataField name="Somme de 2011 - RENDEMENT" fld="137" baseField="0" baseItem="0"/>
    <dataField name="Somme de 2012 - RENDEMENT" fld="149" baseField="0" baseItem="0"/>
    <dataField name="Somme de 2013 - RENDEMENT" fld="161" baseField="0" baseItem="0"/>
    <dataField name="Somme de 2014 - RENDEMENT" fld="173" baseField="0" baseItem="0"/>
    <dataField name="Somme de 2015 - RENDEMENT" fld="185" baseField="0" baseItem="0"/>
    <dataField name="Somme de 2016 - RENDEMENT" fld="197" baseField="0" baseItem="0"/>
    <dataField name="Somme de 2017 - RENDEMENT" fld="209" baseField="0" baseItem="0"/>
    <dataField name="Somme de 2018 - RENDEMENT" fld="221" baseField="0" baseItem="0"/>
    <dataField name="Somme de 2019 - RENDEMENT" fld="233" baseField="0" baseItem="0"/>
    <dataField name="Somme de 2020 - RENDEMENT" fld="245" baseField="0" baseItem="0"/>
    <dataField name="Somme de 2021 - RENDEMENT" fld="257" baseField="0" baseItem="0"/>
    <dataField name="Somme de 2022 - RENDEMENT" fld="269" baseField="0" baseItem="0"/>
    <dataField name="Somme de 2023 - RENDEMENT" fld="28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5C21F-63C3-45AD-BC7B-47309DA2BC8C}">
  <dimension ref="B1:D42"/>
  <sheetViews>
    <sheetView zoomScale="85" zoomScaleNormal="85" workbookViewId="0">
      <selection activeCell="D31" sqref="D31"/>
    </sheetView>
  </sheetViews>
  <sheetFormatPr baseColWidth="10" defaultRowHeight="14.5" x14ac:dyDescent="0.35"/>
  <cols>
    <col min="2" max="2" width="21.54296875" bestFit="1" customWidth="1"/>
    <col min="4" max="4" width="20.26953125" bestFit="1" customWidth="1"/>
    <col min="8" max="8" width="18.1796875" bestFit="1" customWidth="1"/>
  </cols>
  <sheetData>
    <row r="1" spans="2:4" x14ac:dyDescent="0.35">
      <c r="B1" s="10" t="s">
        <v>3</v>
      </c>
      <c r="D1" s="10" t="s">
        <v>1</v>
      </c>
    </row>
    <row r="2" spans="2:4" x14ac:dyDescent="0.35">
      <c r="B2" t="s">
        <v>5</v>
      </c>
      <c r="D2" t="s">
        <v>48</v>
      </c>
    </row>
    <row r="3" spans="2:4" x14ac:dyDescent="0.35">
      <c r="B3" t="s">
        <v>10</v>
      </c>
      <c r="D3" t="s">
        <v>54</v>
      </c>
    </row>
    <row r="4" spans="2:4" x14ac:dyDescent="0.35">
      <c r="B4" t="s">
        <v>9</v>
      </c>
      <c r="D4" t="s">
        <v>53</v>
      </c>
    </row>
    <row r="5" spans="2:4" x14ac:dyDescent="0.35">
      <c r="B5" t="s">
        <v>8</v>
      </c>
      <c r="D5" t="s">
        <v>52</v>
      </c>
    </row>
    <row r="6" spans="2:4" x14ac:dyDescent="0.35">
      <c r="B6" t="s">
        <v>15</v>
      </c>
      <c r="D6" t="s">
        <v>57</v>
      </c>
    </row>
    <row r="7" spans="2:4" x14ac:dyDescent="0.35">
      <c r="B7" t="s">
        <v>12</v>
      </c>
      <c r="D7" t="s">
        <v>50</v>
      </c>
    </row>
    <row r="8" spans="2:4" x14ac:dyDescent="0.35">
      <c r="B8" t="s">
        <v>14</v>
      </c>
      <c r="D8" t="s">
        <v>56</v>
      </c>
    </row>
    <row r="9" spans="2:4" x14ac:dyDescent="0.35">
      <c r="B9" t="s">
        <v>11</v>
      </c>
      <c r="D9" t="s">
        <v>55</v>
      </c>
    </row>
    <row r="10" spans="2:4" x14ac:dyDescent="0.35">
      <c r="B10" t="s">
        <v>4</v>
      </c>
      <c r="D10" t="s">
        <v>47</v>
      </c>
    </row>
    <row r="11" spans="2:4" x14ac:dyDescent="0.35">
      <c r="B11" t="s">
        <v>7</v>
      </c>
      <c r="D11" t="s">
        <v>51</v>
      </c>
    </row>
    <row r="12" spans="2:4" x14ac:dyDescent="0.35">
      <c r="B12" t="s">
        <v>6</v>
      </c>
      <c r="D12" t="s">
        <v>49</v>
      </c>
    </row>
    <row r="13" spans="2:4" x14ac:dyDescent="0.35">
      <c r="B13" t="s">
        <v>16</v>
      </c>
      <c r="D13" t="s">
        <v>58</v>
      </c>
    </row>
    <row r="14" spans="2:4" x14ac:dyDescent="0.35">
      <c r="B14" t="s">
        <v>17</v>
      </c>
      <c r="D14" t="s">
        <v>71</v>
      </c>
    </row>
    <row r="15" spans="2:4" x14ac:dyDescent="0.35">
      <c r="B15" t="s">
        <v>18</v>
      </c>
    </row>
    <row r="16" spans="2:4" x14ac:dyDescent="0.35">
      <c r="B16" t="s">
        <v>19</v>
      </c>
    </row>
    <row r="17" spans="2:2" x14ac:dyDescent="0.35">
      <c r="B17" t="s">
        <v>20</v>
      </c>
    </row>
    <row r="18" spans="2:2" x14ac:dyDescent="0.35">
      <c r="B18" t="s">
        <v>21</v>
      </c>
    </row>
    <row r="19" spans="2:2" x14ac:dyDescent="0.35">
      <c r="B19" t="s">
        <v>22</v>
      </c>
    </row>
    <row r="20" spans="2:2" x14ac:dyDescent="0.35">
      <c r="B20" t="s">
        <v>23</v>
      </c>
    </row>
    <row r="21" spans="2:2" x14ac:dyDescent="0.35">
      <c r="B21" t="s">
        <v>24</v>
      </c>
    </row>
    <row r="22" spans="2:2" x14ac:dyDescent="0.35">
      <c r="B22" t="s">
        <v>25</v>
      </c>
    </row>
    <row r="23" spans="2:2" x14ac:dyDescent="0.35">
      <c r="B23" t="s">
        <v>26</v>
      </c>
    </row>
    <row r="24" spans="2:2" x14ac:dyDescent="0.35">
      <c r="B24" t="s">
        <v>27</v>
      </c>
    </row>
    <row r="25" spans="2:2" x14ac:dyDescent="0.35">
      <c r="B25" t="s">
        <v>28</v>
      </c>
    </row>
    <row r="26" spans="2:2" x14ac:dyDescent="0.35">
      <c r="B26" t="s">
        <v>29</v>
      </c>
    </row>
    <row r="27" spans="2:2" x14ac:dyDescent="0.35">
      <c r="B27" t="s">
        <v>30</v>
      </c>
    </row>
    <row r="28" spans="2:2" x14ac:dyDescent="0.35">
      <c r="B28" t="s">
        <v>31</v>
      </c>
    </row>
    <row r="29" spans="2:2" x14ac:dyDescent="0.35">
      <c r="B29" t="s">
        <v>32</v>
      </c>
    </row>
    <row r="30" spans="2:2" x14ac:dyDescent="0.35">
      <c r="B30" t="s">
        <v>33</v>
      </c>
    </row>
    <row r="31" spans="2:2" x14ac:dyDescent="0.35">
      <c r="B31" t="s">
        <v>34</v>
      </c>
    </row>
    <row r="32" spans="2:2" x14ac:dyDescent="0.35">
      <c r="B32" t="s">
        <v>35</v>
      </c>
    </row>
    <row r="33" spans="2:2" x14ac:dyDescent="0.35">
      <c r="B33" t="s">
        <v>41</v>
      </c>
    </row>
    <row r="34" spans="2:2" x14ac:dyDescent="0.35">
      <c r="B34" t="s">
        <v>42</v>
      </c>
    </row>
    <row r="35" spans="2:2" x14ac:dyDescent="0.35">
      <c r="B35" t="s">
        <v>43</v>
      </c>
    </row>
    <row r="36" spans="2:2" x14ac:dyDescent="0.35">
      <c r="B36" t="s">
        <v>36</v>
      </c>
    </row>
    <row r="37" spans="2:2" x14ac:dyDescent="0.35">
      <c r="B37" t="s">
        <v>37</v>
      </c>
    </row>
    <row r="38" spans="2:2" x14ac:dyDescent="0.35">
      <c r="B38" t="s">
        <v>38</v>
      </c>
    </row>
    <row r="39" spans="2:2" x14ac:dyDescent="0.35">
      <c r="B39" t="s">
        <v>39</v>
      </c>
    </row>
    <row r="40" spans="2:2" x14ac:dyDescent="0.35">
      <c r="B40" t="s">
        <v>40</v>
      </c>
    </row>
    <row r="41" spans="2:2" x14ac:dyDescent="0.35">
      <c r="B41" t="s">
        <v>44</v>
      </c>
    </row>
    <row r="42" spans="2:2" x14ac:dyDescent="0.35">
      <c r="B42" t="s">
        <v>45</v>
      </c>
    </row>
  </sheetData>
  <autoFilter ref="B1:D42" xr:uid="{1145C21F-63C3-45AD-BC7B-47309DA2BC8C}">
    <sortState xmlns:xlrd2="http://schemas.microsoft.com/office/spreadsheetml/2017/richdata2" ref="B2:D42">
      <sortCondition ref="D1"/>
    </sortState>
  </autoFilter>
  <pageMargins left="0.7" right="0.7" top="0.75" bottom="0.75" header="0.3" footer="0.3"/>
  <pageSetup paperSize="9" orientation="portrait" r:id="rId1"/>
  <headerFooter>
    <oddFooter>&amp;L&amp;1#&amp;"Calibri"&amp;10&amp;K000000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A161D-8D79-46C2-A7B8-5684D9EFC8BC}">
  <dimension ref="A1:KD58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33" sqref="D33"/>
    </sheetView>
  </sheetViews>
  <sheetFormatPr baseColWidth="10" defaultRowHeight="14.5" x14ac:dyDescent="0.35"/>
  <cols>
    <col min="1" max="1" width="25.6328125" style="4" bestFit="1" customWidth="1"/>
    <col min="2" max="2" width="19.1796875" style="13" bestFit="1" customWidth="1"/>
    <col min="3" max="3" width="22.453125" style="4" bestFit="1" customWidth="1"/>
    <col min="4" max="4" width="19.7265625" style="4" bestFit="1" customWidth="1"/>
    <col min="5" max="5" width="19.36328125" style="4" bestFit="1" customWidth="1"/>
    <col min="6" max="6" width="23.81640625" style="4" bestFit="1" customWidth="1"/>
    <col min="7" max="7" width="13.1796875" style="4" bestFit="1" customWidth="1"/>
    <col min="8" max="8" width="23.7265625" style="4" bestFit="1" customWidth="1"/>
    <col min="9" max="9" width="17.54296875" style="4" bestFit="1" customWidth="1"/>
    <col min="10" max="10" width="18" style="45" bestFit="1" customWidth="1"/>
    <col min="11" max="11" width="23.1796875" style="45" bestFit="1" customWidth="1"/>
    <col min="12" max="12" width="21" style="45" bestFit="1" customWidth="1"/>
    <col min="13" max="13" width="25.1796875" style="45" bestFit="1" customWidth="1"/>
    <col min="14" max="14" width="18.26953125" style="48" bestFit="1" customWidth="1"/>
    <col min="15" max="15" width="16.90625" style="49" bestFit="1" customWidth="1"/>
    <col min="16" max="16" width="14.1796875" style="49" bestFit="1" customWidth="1"/>
    <col min="17" max="17" width="13.7265625" style="49" bestFit="1" customWidth="1"/>
    <col min="18" max="18" width="22.7265625" style="49" bestFit="1" customWidth="1"/>
    <col min="19" max="19" width="9.6328125" style="49" bestFit="1" customWidth="1"/>
    <col min="20" max="20" width="18" style="49" bestFit="1" customWidth="1"/>
    <col min="21" max="21" width="11.81640625" style="49" bestFit="1" customWidth="1"/>
    <col min="22" max="22" width="12.36328125" style="50" customWidth="1"/>
    <col min="23" max="23" width="13" customWidth="1"/>
    <col min="24" max="24" width="15.90625" customWidth="1"/>
    <col min="25" max="25" width="13.1796875" customWidth="1"/>
    <col min="26" max="26" width="13" bestFit="1" customWidth="1"/>
    <col min="27" max="27" width="17.08984375" bestFit="1" customWidth="1"/>
    <col min="28" max="28" width="7.1796875" bestFit="1" customWidth="1"/>
    <col min="29" max="29" width="17.26953125" bestFit="1" customWidth="1"/>
    <col min="30" max="30" width="11.1796875" bestFit="1" customWidth="1"/>
    <col min="32" max="32" width="13" bestFit="1" customWidth="1"/>
    <col min="33" max="33" width="15.90625" bestFit="1" customWidth="1"/>
    <col min="34" max="34" width="17" bestFit="1" customWidth="1"/>
    <col min="35" max="35" width="23.1796875" bestFit="1" customWidth="1"/>
    <col min="36" max="36" width="21" bestFit="1" customWidth="1"/>
    <col min="37" max="37" width="25.1796875" bestFit="1" customWidth="1"/>
    <col min="41" max="41" width="13" bestFit="1" customWidth="1"/>
    <col min="42" max="42" width="15.90625" bestFit="1" customWidth="1"/>
    <col min="45" max="45" width="18.08984375" customWidth="1"/>
    <col min="50" max="50" width="13" bestFit="1" customWidth="1"/>
    <col min="51" max="51" width="15.90625" bestFit="1" customWidth="1"/>
    <col min="52" max="52" width="13.1796875" bestFit="1" customWidth="1"/>
    <col min="53" max="53" width="13" bestFit="1" customWidth="1"/>
    <col min="54" max="54" width="17.08984375" bestFit="1" customWidth="1"/>
    <col min="55" max="55" width="7.1796875" bestFit="1" customWidth="1"/>
    <col min="56" max="56" width="17.26953125" bestFit="1" customWidth="1"/>
    <col min="57" max="57" width="11.1796875" bestFit="1" customWidth="1"/>
    <col min="58" max="58" width="11.7265625" bestFit="1" customWidth="1"/>
    <col min="59" max="59" width="13" bestFit="1" customWidth="1"/>
    <col min="60" max="60" width="15.90625" bestFit="1" customWidth="1"/>
    <col min="61" max="61" width="13.1796875" bestFit="1" customWidth="1"/>
    <col min="62" max="62" width="13" bestFit="1" customWidth="1"/>
    <col min="63" max="63" width="17.08984375" bestFit="1" customWidth="1"/>
    <col min="64" max="64" width="7.1796875" bestFit="1" customWidth="1"/>
    <col min="66" max="66" width="11.1796875" bestFit="1" customWidth="1"/>
    <col min="67" max="67" width="11.7265625" bestFit="1" customWidth="1"/>
    <col min="68" max="68" width="21.90625" bestFit="1" customWidth="1"/>
    <col min="69" max="69" width="15.90625" bestFit="1" customWidth="1"/>
    <col min="70" max="70" width="13.1796875" bestFit="1" customWidth="1"/>
    <col min="71" max="71" width="13" bestFit="1" customWidth="1"/>
    <col min="72" max="72" width="17.08984375" bestFit="1" customWidth="1"/>
    <col min="73" max="73" width="7.1796875" bestFit="1" customWidth="1"/>
    <col min="74" max="74" width="17.26953125" bestFit="1" customWidth="1"/>
    <col min="75" max="75" width="11.1796875" bestFit="1" customWidth="1"/>
    <col min="76" max="76" width="11.7265625" bestFit="1" customWidth="1"/>
    <col min="77" max="77" width="16.1796875" bestFit="1" customWidth="1"/>
    <col min="78" max="78" width="15.90625" bestFit="1" customWidth="1"/>
    <col min="79" max="79" width="13.1796875" bestFit="1" customWidth="1"/>
    <col min="80" max="80" width="13" bestFit="1" customWidth="1"/>
    <col min="81" max="81" width="17.08984375" bestFit="1" customWidth="1"/>
    <col min="82" max="82" width="17" bestFit="1" customWidth="1"/>
    <col min="83" max="83" width="17.26953125" bestFit="1" customWidth="1"/>
    <col min="84" max="84" width="11.1796875" bestFit="1" customWidth="1"/>
    <col min="85" max="85" width="11.7265625" bestFit="1" customWidth="1"/>
    <col min="86" max="86" width="20.81640625" style="58" bestFit="1" customWidth="1"/>
    <col min="87" max="87" width="15.90625" bestFit="1" customWidth="1"/>
    <col min="88" max="88" width="13.1796875" bestFit="1" customWidth="1"/>
    <col min="89" max="89" width="13" bestFit="1" customWidth="1"/>
    <col min="90" max="90" width="17.08984375" bestFit="1" customWidth="1"/>
    <col min="91" max="91" width="7.1796875" bestFit="1" customWidth="1"/>
    <col min="92" max="92" width="17.26953125" bestFit="1" customWidth="1"/>
    <col min="93" max="93" width="11.1796875" bestFit="1" customWidth="1"/>
    <col min="94" max="94" width="17" bestFit="1" customWidth="1"/>
    <col min="95" max="95" width="23.1796875" bestFit="1" customWidth="1"/>
    <col min="96" max="96" width="15.90625" bestFit="1" customWidth="1"/>
    <col min="97" max="97" width="13.1796875" bestFit="1" customWidth="1"/>
    <col min="98" max="98" width="23.81640625" bestFit="1" customWidth="1"/>
    <col min="99" max="99" width="17.08984375" bestFit="1" customWidth="1"/>
    <col min="100" max="100" width="14.1796875" bestFit="1" customWidth="1"/>
    <col min="101" max="101" width="17.81640625" bestFit="1" customWidth="1"/>
    <col min="102" max="102" width="11.7265625" bestFit="1" customWidth="1"/>
    <col min="103" max="103" width="12.26953125" bestFit="1" customWidth="1"/>
    <col min="104" max="104" width="20.54296875" bestFit="1" customWidth="1"/>
    <col min="105" max="105" width="15.90625" bestFit="1" customWidth="1"/>
    <col min="106" max="106" width="13.1796875" bestFit="1" customWidth="1"/>
    <col min="107" max="107" width="13" bestFit="1" customWidth="1"/>
    <col min="108" max="108" width="17.08984375" bestFit="1" customWidth="1"/>
    <col min="109" max="109" width="14.54296875" bestFit="1" customWidth="1"/>
    <col min="110" max="110" width="17.26953125" bestFit="1" customWidth="1"/>
    <col min="111" max="111" width="11.1796875" bestFit="1" customWidth="1"/>
    <col min="112" max="112" width="11.7265625" bestFit="1" customWidth="1"/>
    <col min="113" max="113" width="20.54296875" bestFit="1" customWidth="1"/>
    <col min="114" max="114" width="15.90625" bestFit="1" customWidth="1"/>
    <col min="115" max="115" width="13.1796875" bestFit="1" customWidth="1"/>
    <col min="116" max="116" width="13" bestFit="1" customWidth="1"/>
    <col min="117" max="117" width="17.08984375" bestFit="1" customWidth="1"/>
    <col min="122" max="122" width="20.54296875" bestFit="1" customWidth="1"/>
    <col min="123" max="123" width="16.453125" bestFit="1" customWidth="1"/>
    <col min="124" max="124" width="13.7265625" bestFit="1" customWidth="1"/>
    <col min="125" max="125" width="13.453125" bestFit="1" customWidth="1"/>
    <col min="126" max="126" width="17.7265625" bestFit="1" customWidth="1"/>
    <col min="127" max="127" width="14.54296875" bestFit="1" customWidth="1"/>
    <col min="128" max="128" width="17.81640625" bestFit="1" customWidth="1"/>
    <col min="129" max="129" width="11.7265625" bestFit="1" customWidth="1"/>
    <col min="130" max="130" width="12.26953125" bestFit="1" customWidth="1"/>
    <col min="131" max="131" width="20.54296875" bestFit="1" customWidth="1"/>
    <col min="132" max="132" width="16.453125" bestFit="1" customWidth="1"/>
    <col min="133" max="133" width="13.7265625" bestFit="1" customWidth="1"/>
    <col min="134" max="134" width="13.453125" bestFit="1" customWidth="1"/>
    <col min="135" max="135" width="17.7265625" bestFit="1" customWidth="1"/>
    <col min="137" max="137" width="17.81640625" bestFit="1" customWidth="1"/>
    <col min="138" max="138" width="11.7265625" bestFit="1" customWidth="1"/>
    <col min="139" max="139" width="12.26953125" bestFit="1" customWidth="1"/>
    <col min="140" max="140" width="20.54296875" bestFit="1" customWidth="1"/>
    <col min="141" max="141" width="16.453125" bestFit="1" customWidth="1"/>
    <col min="142" max="142" width="13.7265625" bestFit="1" customWidth="1"/>
    <col min="143" max="143" width="13.453125" bestFit="1" customWidth="1"/>
    <col min="144" max="144" width="17.7265625" bestFit="1" customWidth="1"/>
    <col min="146" max="146" width="17.81640625" bestFit="1" customWidth="1"/>
    <col min="147" max="147" width="11.7265625" bestFit="1" customWidth="1"/>
    <col min="148" max="148" width="15.1796875" customWidth="1"/>
    <col min="149" max="149" width="20.54296875" bestFit="1" customWidth="1"/>
    <col min="150" max="150" width="16.453125" customWidth="1"/>
    <col min="151" max="151" width="13.7265625" customWidth="1"/>
    <col min="152" max="152" width="13.453125" customWidth="1"/>
    <col min="153" max="153" width="17.7265625" bestFit="1" customWidth="1"/>
    <col min="154" max="154" width="14.54296875" bestFit="1" customWidth="1"/>
    <col min="155" max="155" width="17.81640625" bestFit="1" customWidth="1"/>
    <col min="156" max="156" width="11.7265625" bestFit="1" customWidth="1"/>
    <col min="157" max="157" width="12.26953125" bestFit="1" customWidth="1"/>
    <col min="158" max="158" width="20.54296875" bestFit="1" customWidth="1"/>
    <col min="159" max="159" width="22.36328125" bestFit="1" customWidth="1"/>
    <col min="160" max="160" width="13.7265625" bestFit="1" customWidth="1"/>
    <col min="161" max="161" width="13.453125" bestFit="1" customWidth="1"/>
    <col min="162" max="162" width="17.7265625" bestFit="1" customWidth="1"/>
    <col min="163" max="163" width="7.1796875" bestFit="1" customWidth="1"/>
    <col min="164" max="164" width="17.81640625" bestFit="1" customWidth="1"/>
    <col min="165" max="165" width="11.7265625" bestFit="1" customWidth="1"/>
    <col min="166" max="166" width="12.26953125" bestFit="1" customWidth="1"/>
    <col min="167" max="167" width="20.54296875" bestFit="1" customWidth="1"/>
    <col min="168" max="168" width="16.453125" bestFit="1" customWidth="1"/>
    <col min="169" max="169" width="13.7265625" bestFit="1" customWidth="1"/>
    <col min="170" max="170" width="13.453125" bestFit="1" customWidth="1"/>
    <col min="171" max="171" width="17.7265625" bestFit="1" customWidth="1"/>
    <col min="173" max="173" width="17.81640625" bestFit="1" customWidth="1"/>
    <col min="174" max="174" width="11.7265625" bestFit="1" customWidth="1"/>
    <col min="175" max="175" width="12.26953125" bestFit="1" customWidth="1"/>
    <col min="176" max="176" width="20.54296875" bestFit="1" customWidth="1"/>
    <col min="177" max="177" width="16.453125" bestFit="1" customWidth="1"/>
    <col min="178" max="178" width="13.7265625" bestFit="1" customWidth="1"/>
    <col min="179" max="179" width="13.453125" bestFit="1" customWidth="1"/>
    <col min="180" max="180" width="17.7265625" bestFit="1" customWidth="1"/>
    <col min="181" max="181" width="14.54296875" bestFit="1" customWidth="1"/>
    <col min="182" max="182" width="17.81640625" bestFit="1" customWidth="1"/>
    <col min="183" max="183" width="11.7265625" bestFit="1" customWidth="1"/>
    <col min="184" max="184" width="12.26953125" bestFit="1" customWidth="1"/>
    <col min="185" max="185" width="22.6328125" bestFit="1" customWidth="1"/>
    <col min="186" max="186" width="16.453125" bestFit="1" customWidth="1"/>
    <col min="187" max="187" width="13.7265625" bestFit="1" customWidth="1"/>
    <col min="188" max="188" width="13.453125" bestFit="1" customWidth="1"/>
    <col min="189" max="189" width="17.7265625" bestFit="1" customWidth="1"/>
    <col min="191" max="191" width="17.81640625" bestFit="1" customWidth="1"/>
    <col min="192" max="192" width="11.7265625" bestFit="1" customWidth="1"/>
    <col min="193" max="193" width="12.26953125" bestFit="1" customWidth="1"/>
    <col min="194" max="194" width="20.54296875" bestFit="1" customWidth="1"/>
    <col min="195" max="195" width="16.453125" bestFit="1" customWidth="1"/>
    <col min="196" max="196" width="13.7265625" bestFit="1" customWidth="1"/>
    <col min="197" max="197" width="13.453125" bestFit="1" customWidth="1"/>
    <col min="198" max="198" width="22.7265625" customWidth="1"/>
    <col min="200" max="200" width="17.81640625" bestFit="1" customWidth="1"/>
    <col min="201" max="201" width="11.7265625" bestFit="1" customWidth="1"/>
    <col min="202" max="202" width="12.26953125" bestFit="1" customWidth="1"/>
    <col min="203" max="203" width="23.81640625" bestFit="1" customWidth="1"/>
    <col min="204" max="204" width="16.453125" bestFit="1" customWidth="1"/>
    <col min="205" max="205" width="13.7265625" customWidth="1"/>
    <col min="206" max="206" width="13.453125" customWidth="1"/>
    <col min="207" max="207" width="23.1796875" bestFit="1" customWidth="1"/>
    <col min="208" max="208" width="7.1796875" bestFit="1" customWidth="1"/>
    <col min="209" max="209" width="17.81640625" bestFit="1" customWidth="1"/>
    <col min="210" max="210" width="11.7265625" bestFit="1" customWidth="1"/>
    <col min="211" max="211" width="17" bestFit="1" customWidth="1"/>
    <col min="212" max="212" width="13.36328125" bestFit="1" customWidth="1"/>
    <col min="213" max="213" width="16.453125" bestFit="1" customWidth="1"/>
    <col min="214" max="214" width="13.7265625" bestFit="1" customWidth="1"/>
    <col min="215" max="215" width="13.453125" bestFit="1" customWidth="1"/>
    <col min="216" max="216" width="23.1796875" bestFit="1" customWidth="1"/>
    <col min="217" max="217" width="7.1796875" bestFit="1" customWidth="1"/>
    <col min="219" max="219" width="11.7265625" bestFit="1" customWidth="1"/>
    <col min="220" max="220" width="17" bestFit="1" customWidth="1"/>
    <col min="278" max="278" width="21.90625" bestFit="1" customWidth="1"/>
    <col min="289" max="289" width="25.1796875" bestFit="1" customWidth="1"/>
  </cols>
  <sheetData>
    <row r="1" spans="1:289" s="15" customFormat="1" ht="15" thickBot="1" x14ac:dyDescent="0.4">
      <c r="A1" s="27" t="s">
        <v>46</v>
      </c>
      <c r="B1" s="33">
        <v>2000</v>
      </c>
      <c r="C1" s="34">
        <v>2000</v>
      </c>
      <c r="D1" s="34">
        <v>2000</v>
      </c>
      <c r="E1" s="34">
        <v>2000</v>
      </c>
      <c r="F1" s="34">
        <v>2000</v>
      </c>
      <c r="G1" s="34"/>
      <c r="H1" s="34">
        <v>2000</v>
      </c>
      <c r="I1" s="34">
        <v>2000</v>
      </c>
      <c r="J1" s="34">
        <v>2000</v>
      </c>
      <c r="K1" s="44">
        <v>2000</v>
      </c>
      <c r="L1" s="44">
        <v>2000</v>
      </c>
      <c r="M1" s="44">
        <v>2000</v>
      </c>
      <c r="N1" s="46">
        <v>2001</v>
      </c>
      <c r="O1" s="44">
        <v>2001</v>
      </c>
      <c r="P1" s="44">
        <v>2001</v>
      </c>
      <c r="Q1" s="44">
        <v>2001</v>
      </c>
      <c r="R1" s="44">
        <v>2001</v>
      </c>
      <c r="S1" s="44">
        <v>2001</v>
      </c>
      <c r="T1" s="44">
        <v>2001</v>
      </c>
      <c r="U1" s="44">
        <v>2001</v>
      </c>
      <c r="V1" s="47">
        <v>2001</v>
      </c>
      <c r="W1" s="44">
        <v>2001</v>
      </c>
      <c r="X1" s="44">
        <v>2001</v>
      </c>
      <c r="Y1" s="44">
        <v>2001</v>
      </c>
      <c r="Z1" s="46">
        <v>2002</v>
      </c>
      <c r="AA1" s="46">
        <v>2002</v>
      </c>
      <c r="AB1" s="46">
        <v>2002</v>
      </c>
      <c r="AC1" s="46">
        <v>2002</v>
      </c>
      <c r="AD1" s="46">
        <v>2002</v>
      </c>
      <c r="AE1" s="46">
        <v>2002</v>
      </c>
      <c r="AF1" s="46">
        <v>2002</v>
      </c>
      <c r="AG1" s="46">
        <v>2002</v>
      </c>
      <c r="AH1" s="46">
        <v>2002</v>
      </c>
      <c r="AI1" s="46">
        <v>2002</v>
      </c>
      <c r="AJ1" s="46">
        <v>2002</v>
      </c>
      <c r="AK1" s="46">
        <v>2002</v>
      </c>
      <c r="AL1" s="46">
        <v>2003</v>
      </c>
      <c r="AM1" s="46">
        <v>2003</v>
      </c>
      <c r="AN1" s="46">
        <v>2003</v>
      </c>
      <c r="AO1" s="46">
        <v>2003</v>
      </c>
      <c r="AP1" s="46">
        <v>2003</v>
      </c>
      <c r="AQ1" s="46">
        <v>2003</v>
      </c>
      <c r="AR1" s="46">
        <v>2003</v>
      </c>
      <c r="AS1" s="46">
        <v>2003</v>
      </c>
      <c r="AT1" s="46">
        <v>2003</v>
      </c>
      <c r="AU1" s="46">
        <v>2003</v>
      </c>
      <c r="AV1" s="46">
        <v>2003</v>
      </c>
      <c r="AW1" s="46">
        <v>2003</v>
      </c>
      <c r="AX1" s="46">
        <v>2004</v>
      </c>
      <c r="AY1" s="46">
        <v>2004</v>
      </c>
      <c r="AZ1" s="46">
        <v>2004</v>
      </c>
      <c r="BA1" s="46">
        <v>2004</v>
      </c>
      <c r="BB1" s="46">
        <v>2004</v>
      </c>
      <c r="BC1" s="46">
        <v>2004</v>
      </c>
      <c r="BD1" s="46">
        <v>2004</v>
      </c>
      <c r="BE1" s="46">
        <v>2004</v>
      </c>
      <c r="BF1" s="46">
        <v>2004</v>
      </c>
      <c r="BG1" s="46">
        <v>2004</v>
      </c>
      <c r="BH1" s="46">
        <v>2004</v>
      </c>
      <c r="BI1" s="46">
        <v>2004</v>
      </c>
      <c r="BJ1" s="46">
        <v>2005</v>
      </c>
      <c r="BK1" s="46">
        <v>2005</v>
      </c>
      <c r="BL1" s="46">
        <v>2005</v>
      </c>
      <c r="BM1" s="46">
        <v>2005</v>
      </c>
      <c r="BN1" s="46">
        <v>2005</v>
      </c>
      <c r="BO1" s="46">
        <v>2005</v>
      </c>
      <c r="BP1" s="46">
        <v>2005</v>
      </c>
      <c r="BQ1" s="46">
        <v>2005</v>
      </c>
      <c r="BR1" s="46">
        <v>2005</v>
      </c>
      <c r="BS1" s="46">
        <v>2005</v>
      </c>
      <c r="BT1" s="46">
        <v>2005</v>
      </c>
      <c r="BU1" s="46">
        <v>2005</v>
      </c>
      <c r="BV1" s="46">
        <v>2006</v>
      </c>
      <c r="BW1" s="46">
        <v>2006</v>
      </c>
      <c r="BX1" s="46">
        <v>2006</v>
      </c>
      <c r="BY1" s="46">
        <v>2006</v>
      </c>
      <c r="BZ1" s="46">
        <v>2006</v>
      </c>
      <c r="CA1" s="46">
        <v>2006</v>
      </c>
      <c r="CB1" s="46">
        <v>2006</v>
      </c>
      <c r="CC1" s="46">
        <v>2006</v>
      </c>
      <c r="CD1" s="46">
        <v>2006</v>
      </c>
      <c r="CE1" s="46">
        <v>2006</v>
      </c>
      <c r="CF1" s="46">
        <v>2006</v>
      </c>
      <c r="CG1" s="46">
        <v>2006</v>
      </c>
      <c r="CH1" s="46">
        <v>2007</v>
      </c>
      <c r="CI1" s="46">
        <v>2007</v>
      </c>
      <c r="CJ1" s="46">
        <v>2007</v>
      </c>
      <c r="CK1" s="46">
        <v>2007</v>
      </c>
      <c r="CL1" s="46">
        <v>2007</v>
      </c>
      <c r="CM1" s="46">
        <v>2007</v>
      </c>
      <c r="CN1" s="46">
        <v>2007</v>
      </c>
      <c r="CO1" s="46">
        <v>2007</v>
      </c>
      <c r="CP1" s="46">
        <v>2007</v>
      </c>
      <c r="CQ1" s="46">
        <v>2007</v>
      </c>
      <c r="CR1" s="46">
        <v>2007</v>
      </c>
      <c r="CS1" s="46">
        <v>2007</v>
      </c>
      <c r="CT1" s="46">
        <v>2008</v>
      </c>
      <c r="CU1" s="46">
        <v>2008</v>
      </c>
      <c r="CV1" s="46">
        <v>2008</v>
      </c>
      <c r="CW1" s="46">
        <v>2008</v>
      </c>
      <c r="CX1" s="46">
        <v>2008</v>
      </c>
      <c r="CY1" s="46">
        <v>2008</v>
      </c>
      <c r="CZ1" s="46">
        <v>2008</v>
      </c>
      <c r="DA1" s="46">
        <v>2008</v>
      </c>
      <c r="DB1" s="46">
        <v>2008</v>
      </c>
      <c r="DC1" s="46">
        <v>2008</v>
      </c>
      <c r="DD1" s="46">
        <v>2008</v>
      </c>
      <c r="DE1" s="46">
        <v>2008</v>
      </c>
      <c r="DF1" s="46">
        <v>2009</v>
      </c>
      <c r="DG1" s="46">
        <v>2009</v>
      </c>
      <c r="DH1" s="46">
        <v>2009</v>
      </c>
      <c r="DI1" s="46">
        <v>2009</v>
      </c>
      <c r="DJ1" s="46">
        <v>2009</v>
      </c>
      <c r="DK1" s="46">
        <v>2009</v>
      </c>
      <c r="DL1" s="46">
        <v>2009</v>
      </c>
      <c r="DM1" s="46">
        <v>2009</v>
      </c>
      <c r="DN1" s="46">
        <v>2009</v>
      </c>
      <c r="DO1" s="46">
        <v>2009</v>
      </c>
      <c r="DP1" s="46">
        <v>2009</v>
      </c>
      <c r="DQ1" s="46">
        <v>2009</v>
      </c>
      <c r="DR1" s="46">
        <v>2010</v>
      </c>
      <c r="DS1" s="46">
        <v>2010</v>
      </c>
      <c r="DT1" s="46">
        <v>2010</v>
      </c>
      <c r="DU1" s="46">
        <v>2010</v>
      </c>
      <c r="DV1" s="46">
        <v>2010</v>
      </c>
      <c r="DW1" s="46">
        <v>2010</v>
      </c>
      <c r="DX1" s="46">
        <v>2010</v>
      </c>
      <c r="DY1" s="46">
        <v>2010</v>
      </c>
      <c r="DZ1" s="46">
        <v>2010</v>
      </c>
      <c r="EA1" s="46">
        <v>2010</v>
      </c>
      <c r="EB1" s="46">
        <v>2010</v>
      </c>
      <c r="EC1" s="46">
        <v>2010</v>
      </c>
      <c r="ED1" s="46">
        <v>2011</v>
      </c>
      <c r="EE1" s="46">
        <v>2011</v>
      </c>
      <c r="EF1" s="46">
        <v>2011</v>
      </c>
      <c r="EG1" s="46">
        <v>2011</v>
      </c>
      <c r="EH1" s="46">
        <v>2011</v>
      </c>
      <c r="EI1" s="46">
        <v>2011</v>
      </c>
      <c r="EJ1" s="46">
        <v>2011</v>
      </c>
      <c r="EK1" s="46">
        <v>2011</v>
      </c>
      <c r="EL1" s="46">
        <v>2011</v>
      </c>
      <c r="EM1" s="46">
        <v>2011</v>
      </c>
      <c r="EN1" s="46">
        <v>2011</v>
      </c>
      <c r="EO1" s="46">
        <v>2011</v>
      </c>
      <c r="EP1" s="46">
        <v>2012</v>
      </c>
      <c r="EQ1" s="46">
        <v>2012</v>
      </c>
      <c r="ER1" s="46">
        <v>2012</v>
      </c>
      <c r="ES1" s="46">
        <v>2012</v>
      </c>
      <c r="ET1" s="46">
        <v>2012</v>
      </c>
      <c r="EU1" s="46">
        <v>2012</v>
      </c>
      <c r="EV1" s="46">
        <v>2012</v>
      </c>
      <c r="EW1" s="46">
        <v>2012</v>
      </c>
      <c r="EX1" s="46">
        <v>2012</v>
      </c>
      <c r="EY1" s="46">
        <v>2012</v>
      </c>
      <c r="EZ1" s="46">
        <v>2012</v>
      </c>
      <c r="FA1" s="46">
        <v>2012</v>
      </c>
      <c r="FB1" s="46">
        <v>2013</v>
      </c>
      <c r="FC1" s="46">
        <v>2013</v>
      </c>
      <c r="FD1" s="46">
        <v>2013</v>
      </c>
      <c r="FE1" s="46">
        <v>2013</v>
      </c>
      <c r="FF1" s="46">
        <v>2013</v>
      </c>
      <c r="FG1" s="46">
        <v>2013</v>
      </c>
      <c r="FH1" s="46">
        <v>2013</v>
      </c>
      <c r="FI1" s="46">
        <v>2013</v>
      </c>
      <c r="FJ1" s="46">
        <v>2013</v>
      </c>
      <c r="FK1" s="46">
        <v>2013</v>
      </c>
      <c r="FL1" s="46">
        <v>2013</v>
      </c>
      <c r="FM1" s="46">
        <v>2013</v>
      </c>
      <c r="FN1" s="46">
        <v>2014</v>
      </c>
      <c r="FO1" s="46">
        <v>2014</v>
      </c>
      <c r="FP1" s="46">
        <v>2014</v>
      </c>
      <c r="FQ1" s="46">
        <v>2014</v>
      </c>
      <c r="FR1" s="46">
        <v>2014</v>
      </c>
      <c r="FS1" s="46">
        <v>2014</v>
      </c>
      <c r="FT1" s="46">
        <v>2014</v>
      </c>
      <c r="FU1" s="46">
        <v>2014</v>
      </c>
      <c r="FV1" s="46">
        <v>2014</v>
      </c>
      <c r="FW1" s="46">
        <v>2014</v>
      </c>
      <c r="FX1" s="46">
        <v>2014</v>
      </c>
      <c r="FY1" s="46">
        <v>2014</v>
      </c>
      <c r="FZ1" s="46">
        <v>2015</v>
      </c>
      <c r="GA1" s="46">
        <v>2015</v>
      </c>
      <c r="GB1" s="46">
        <v>2015</v>
      </c>
      <c r="GC1" s="46">
        <v>2015</v>
      </c>
      <c r="GD1" s="46">
        <v>2015</v>
      </c>
      <c r="GE1" s="46">
        <v>2015</v>
      </c>
      <c r="GF1" s="46">
        <v>2015</v>
      </c>
      <c r="GG1" s="46">
        <v>2015</v>
      </c>
      <c r="GH1" s="46">
        <v>2015</v>
      </c>
      <c r="GI1" s="46">
        <v>2015</v>
      </c>
      <c r="GJ1" s="46">
        <v>2015</v>
      </c>
      <c r="GK1" s="46">
        <v>2015</v>
      </c>
      <c r="GL1" s="46">
        <v>2016</v>
      </c>
      <c r="GM1" s="46">
        <v>2016</v>
      </c>
      <c r="GN1" s="46">
        <v>2016</v>
      </c>
      <c r="GO1" s="46">
        <v>2016</v>
      </c>
      <c r="GP1" s="46">
        <v>2016</v>
      </c>
      <c r="GQ1" s="46">
        <v>2016</v>
      </c>
      <c r="GR1" s="46">
        <v>2016</v>
      </c>
      <c r="GS1" s="46">
        <v>2016</v>
      </c>
      <c r="GT1" s="46">
        <v>2016</v>
      </c>
      <c r="GU1" s="46">
        <v>2016</v>
      </c>
      <c r="GV1" s="46">
        <v>2016</v>
      </c>
      <c r="GW1" s="46">
        <v>2016</v>
      </c>
      <c r="GX1" s="46">
        <v>2017</v>
      </c>
      <c r="GY1" s="46">
        <v>2017</v>
      </c>
      <c r="GZ1" s="46">
        <v>2017</v>
      </c>
      <c r="HA1" s="46">
        <v>2017</v>
      </c>
      <c r="HB1" s="46">
        <v>2017</v>
      </c>
      <c r="HC1" s="46">
        <v>2017</v>
      </c>
      <c r="HD1" s="46">
        <v>2017</v>
      </c>
      <c r="HE1" s="46">
        <v>2017</v>
      </c>
      <c r="HF1" s="46">
        <v>2017</v>
      </c>
      <c r="HG1" s="46">
        <v>2017</v>
      </c>
      <c r="HH1" s="46">
        <v>2017</v>
      </c>
      <c r="HI1" s="46">
        <v>2017</v>
      </c>
      <c r="HJ1" s="46">
        <v>2018</v>
      </c>
      <c r="HK1" s="46">
        <v>2018</v>
      </c>
      <c r="HL1" s="46">
        <v>2018</v>
      </c>
      <c r="HM1" s="46">
        <v>2018</v>
      </c>
      <c r="HN1" s="46">
        <v>2018</v>
      </c>
      <c r="HO1" s="46">
        <v>2018</v>
      </c>
      <c r="HP1" s="46">
        <v>2018</v>
      </c>
      <c r="HQ1" s="46">
        <v>2018</v>
      </c>
      <c r="HR1" s="46">
        <v>2018</v>
      </c>
      <c r="HS1" s="46">
        <v>2018</v>
      </c>
      <c r="HT1" s="46">
        <v>2018</v>
      </c>
      <c r="HU1" s="46">
        <v>2018</v>
      </c>
      <c r="HV1" s="46">
        <v>2019</v>
      </c>
      <c r="HW1" s="46">
        <v>2019</v>
      </c>
      <c r="HX1" s="46">
        <v>2019</v>
      </c>
      <c r="HY1" s="46">
        <v>2019</v>
      </c>
      <c r="HZ1" s="46">
        <v>2019</v>
      </c>
      <c r="IA1" s="46">
        <v>2019</v>
      </c>
      <c r="IB1" s="46">
        <v>2019</v>
      </c>
      <c r="IC1" s="46">
        <v>2019</v>
      </c>
      <c r="ID1" s="46">
        <v>2019</v>
      </c>
      <c r="IE1" s="46">
        <v>2019</v>
      </c>
      <c r="IF1" s="46">
        <v>2019</v>
      </c>
      <c r="IG1" s="46">
        <v>2019</v>
      </c>
      <c r="IH1" s="46">
        <v>2020</v>
      </c>
      <c r="II1" s="46">
        <v>2020</v>
      </c>
      <c r="IJ1" s="46">
        <v>2020</v>
      </c>
      <c r="IK1" s="46">
        <v>2020</v>
      </c>
      <c r="IL1" s="46">
        <v>2020</v>
      </c>
      <c r="IM1" s="46">
        <v>2020</v>
      </c>
      <c r="IN1" s="46">
        <v>2020</v>
      </c>
      <c r="IO1" s="46">
        <v>2020</v>
      </c>
      <c r="IP1" s="46">
        <v>2020</v>
      </c>
      <c r="IQ1" s="46">
        <v>2020</v>
      </c>
      <c r="IR1" s="46">
        <v>2020</v>
      </c>
      <c r="IS1" s="46">
        <v>2020</v>
      </c>
      <c r="IT1" s="46">
        <v>2021</v>
      </c>
      <c r="IU1" s="46">
        <v>2021</v>
      </c>
      <c r="IV1" s="46">
        <v>2021</v>
      </c>
      <c r="IW1" s="46">
        <v>2021</v>
      </c>
      <c r="IX1" s="46">
        <v>2021</v>
      </c>
      <c r="IY1" s="46">
        <v>2021</v>
      </c>
      <c r="IZ1" s="46">
        <v>2021</v>
      </c>
      <c r="JA1" s="46">
        <v>2021</v>
      </c>
      <c r="JB1" s="46">
        <v>2021</v>
      </c>
      <c r="JC1" s="46">
        <v>2021</v>
      </c>
      <c r="JD1" s="46">
        <v>2021</v>
      </c>
      <c r="JE1" s="46">
        <v>2021</v>
      </c>
      <c r="JF1" s="46">
        <v>2022</v>
      </c>
      <c r="JG1" s="46">
        <v>2022</v>
      </c>
      <c r="JH1" s="46">
        <v>2022</v>
      </c>
      <c r="JI1" s="46">
        <v>2022</v>
      </c>
      <c r="JJ1" s="46">
        <v>2022</v>
      </c>
      <c r="JK1" s="46">
        <v>2022</v>
      </c>
      <c r="JL1" s="46">
        <v>2022</v>
      </c>
      <c r="JM1" s="46">
        <v>2022</v>
      </c>
      <c r="JN1" s="46">
        <v>2022</v>
      </c>
      <c r="JO1" s="46">
        <v>2022</v>
      </c>
      <c r="JP1" s="46">
        <v>2022</v>
      </c>
      <c r="JQ1" s="46">
        <v>2022</v>
      </c>
      <c r="JR1" s="75">
        <v>2023</v>
      </c>
      <c r="JS1" s="75">
        <v>2023</v>
      </c>
      <c r="JT1" s="75">
        <v>2023</v>
      </c>
      <c r="JU1" s="75">
        <v>2023</v>
      </c>
      <c r="JV1" s="75">
        <v>2023</v>
      </c>
      <c r="JW1" s="75">
        <v>2023</v>
      </c>
      <c r="JX1" s="75">
        <v>2023</v>
      </c>
      <c r="JY1" s="75">
        <v>2023</v>
      </c>
      <c r="JZ1" s="75">
        <v>2023</v>
      </c>
      <c r="KA1" s="75">
        <v>2023</v>
      </c>
      <c r="KB1" s="75">
        <v>2023</v>
      </c>
      <c r="KC1" s="75">
        <v>2023</v>
      </c>
    </row>
    <row r="2" spans="1:289" s="17" customFormat="1" ht="15" thickBot="1" x14ac:dyDescent="0.4">
      <c r="A2" s="35" t="s">
        <v>0</v>
      </c>
      <c r="B2" s="11" t="str">
        <f>B1&amp;" - CEPAGE"</f>
        <v>2000 - CEPAGE</v>
      </c>
      <c r="C2" s="12" t="str">
        <f>C1 &amp; " - SUPERFICIE"</f>
        <v>2000 - SUPERFICIE</v>
      </c>
      <c r="D2" s="12" t="str">
        <f>D1 &amp; " - TONNES"</f>
        <v>2000 - TONNES</v>
      </c>
      <c r="E2" s="12" t="str">
        <f>E1 &amp; " - HECTOS"</f>
        <v>2000 - HECTOS</v>
      </c>
      <c r="F2" s="12" t="str">
        <f>F1 &amp; " - RENDEMENT"</f>
        <v>2000 - RENDEMENT</v>
      </c>
      <c r="G2" s="12" t="s">
        <v>2</v>
      </c>
      <c r="H2" s="12" t="str">
        <f xml:space="preserve"> H1 &amp; " - PLANTATION"</f>
        <v>2000 - PLANTATION</v>
      </c>
      <c r="I2" s="12" t="str">
        <f xml:space="preserve"> I1 &amp; " - PIEDS"</f>
        <v>2000 - PIEDS</v>
      </c>
      <c r="J2" s="12" t="str">
        <f xml:space="preserve"> J1 &amp; " - TAILLE"</f>
        <v>2000 - TAILLE</v>
      </c>
      <c r="K2" s="105" t="str">
        <f xml:space="preserve"> K1 &amp; " - PRIX HECTO"</f>
        <v>2000 - PRIX HECTO</v>
      </c>
      <c r="L2" s="106" t="str">
        <f xml:space="preserve"> L1 &amp; " - CA HECTO"</f>
        <v>2000 - CA HECTO</v>
      </c>
      <c r="M2" s="107" t="str">
        <f xml:space="preserve"> M1 &amp; " - CA PARCELLE"</f>
        <v>2000 - CA PARCELLE</v>
      </c>
      <c r="N2" s="72" t="str">
        <f>N1&amp;" - CEPAGE"</f>
        <v>2001 - CEPAGE</v>
      </c>
      <c r="O2" s="73" t="str">
        <f>O1 &amp; " - SUPERFICIE"</f>
        <v>2001 - SUPERFICIE</v>
      </c>
      <c r="P2" s="73" t="str">
        <f>P1 &amp; " - TONNES"</f>
        <v>2001 - TONNES</v>
      </c>
      <c r="Q2" s="73" t="str">
        <f>Q1 &amp; " - HECTOS"</f>
        <v>2001 - HECTOS</v>
      </c>
      <c r="R2" s="73" t="str">
        <f>R1 &amp; " - RENDEMENT"</f>
        <v>2001 - RENDEMENT</v>
      </c>
      <c r="S2" s="73" t="s">
        <v>2</v>
      </c>
      <c r="T2" s="73" t="str">
        <f xml:space="preserve"> T1 &amp; " - PLANTATION"</f>
        <v>2001 - PLANTATION</v>
      </c>
      <c r="U2" s="73" t="str">
        <f xml:space="preserve"> U1 &amp; " - PIEDS"</f>
        <v>2001 - PIEDS</v>
      </c>
      <c r="V2" s="74" t="str">
        <f xml:space="preserve"> V1 &amp; " - TAILLE"</f>
        <v>2001 - TAILLE</v>
      </c>
      <c r="W2" s="115" t="str">
        <f xml:space="preserve"> W1 &amp; " - PRIX HECTO"</f>
        <v>2001 - PRIX HECTO</v>
      </c>
      <c r="X2" s="114" t="str">
        <f xml:space="preserve"> X1 &amp; " - CA HECTO"</f>
        <v>2001 - CA HECTO</v>
      </c>
      <c r="Y2" s="116" t="str">
        <f xml:space="preserve"> Y1 &amp; " - CA PARCELLE"</f>
        <v>2001 - CA PARCELLE</v>
      </c>
      <c r="Z2" s="72" t="str">
        <f>Z1&amp;" - CEPAGE"</f>
        <v>2002 - CEPAGE</v>
      </c>
      <c r="AA2" s="73" t="str">
        <f>AA1 &amp; " - SUPERFICIE"</f>
        <v>2002 - SUPERFICIE</v>
      </c>
      <c r="AB2" s="73" t="str">
        <f>AB1 &amp; " - TONNES"</f>
        <v>2002 - TONNES</v>
      </c>
      <c r="AC2" s="73" t="str">
        <f>AC1 &amp; " - HECTOS"</f>
        <v>2002 - HECTOS</v>
      </c>
      <c r="AD2" s="73" t="str">
        <f>AD1 &amp; " - RENDEMENT"</f>
        <v>2002 - RENDEMENT</v>
      </c>
      <c r="AE2" s="73" t="s">
        <v>2</v>
      </c>
      <c r="AF2" s="73" t="str">
        <f xml:space="preserve"> AF1 &amp; " - PLANTATION"</f>
        <v>2002 - PLANTATION</v>
      </c>
      <c r="AG2" s="73" t="str">
        <f xml:space="preserve"> AG1 &amp; " - PIEDS"</f>
        <v>2002 - PIEDS</v>
      </c>
      <c r="AH2" s="74" t="str">
        <f xml:space="preserve"> AH1 &amp; " - TAILLE"</f>
        <v>2002 - TAILLE</v>
      </c>
      <c r="AI2" s="115" t="str">
        <f xml:space="preserve"> AI1 &amp; " - PRIX HECTO"</f>
        <v>2002 - PRIX HECTO</v>
      </c>
      <c r="AJ2" s="114" t="str">
        <f xml:space="preserve"> AJ1 &amp; " - CA HECTO"</f>
        <v>2002 - CA HECTO</v>
      </c>
      <c r="AK2" s="116" t="str">
        <f xml:space="preserve"> AK1 &amp; " - CA PARCELLE"</f>
        <v>2002 - CA PARCELLE</v>
      </c>
      <c r="AL2" s="72" t="str">
        <f>AL1&amp;" - CEPAGE"</f>
        <v>2003 - CEPAGE</v>
      </c>
      <c r="AM2" s="73" t="str">
        <f>AM1 &amp; " - SUPERFICIE"</f>
        <v>2003 - SUPERFICIE</v>
      </c>
      <c r="AN2" s="73" t="str">
        <f>AN1 &amp; " - TONNES"</f>
        <v>2003 - TONNES</v>
      </c>
      <c r="AO2" s="73" t="str">
        <f>AO1 &amp; " - HECTOS"</f>
        <v>2003 - HECTOS</v>
      </c>
      <c r="AP2" s="73" t="str">
        <f>AP1 &amp; " - RENDEMENT"</f>
        <v>2003 - RENDEMENT</v>
      </c>
      <c r="AQ2" s="73" t="s">
        <v>2</v>
      </c>
      <c r="AR2" s="73" t="str">
        <f xml:space="preserve"> AR1 &amp; " - PLANTATION"</f>
        <v>2003 - PLANTATION</v>
      </c>
      <c r="AS2" s="73" t="str">
        <f xml:space="preserve"> AS1 &amp; " - PIEDS"</f>
        <v>2003 - PIEDS</v>
      </c>
      <c r="AT2" s="74" t="str">
        <f xml:space="preserve"> AT1 &amp; " - TAILLE"</f>
        <v>2003 - TAILLE</v>
      </c>
      <c r="AU2" s="115" t="str">
        <f xml:space="preserve"> AU1 &amp; " - PRIX HECTO"</f>
        <v>2003 - PRIX HECTO</v>
      </c>
      <c r="AV2" s="114" t="str">
        <f xml:space="preserve"> AV1 &amp; " - CA HECTO"</f>
        <v>2003 - CA HECTO</v>
      </c>
      <c r="AW2" s="116" t="str">
        <f xml:space="preserve"> AW1 &amp; " - CA PARCELLE"</f>
        <v>2003 - CA PARCELLE</v>
      </c>
      <c r="AX2" s="72" t="str">
        <f>AX1&amp;" - CEPAGE"</f>
        <v>2004 - CEPAGE</v>
      </c>
      <c r="AY2" s="73" t="str">
        <f>AY1 &amp; " - SUPERFICIE"</f>
        <v>2004 - SUPERFICIE</v>
      </c>
      <c r="AZ2" s="73" t="str">
        <f>AZ1 &amp; " - TONNES"</f>
        <v>2004 - TONNES</v>
      </c>
      <c r="BA2" s="73" t="str">
        <f>BA1 &amp; " - HECTOS"</f>
        <v>2004 - HECTOS</v>
      </c>
      <c r="BB2" s="73" t="str">
        <f>BB1 &amp; " - RENDEMENT"</f>
        <v>2004 - RENDEMENT</v>
      </c>
      <c r="BC2" s="73" t="s">
        <v>2</v>
      </c>
      <c r="BD2" s="73" t="str">
        <f xml:space="preserve"> BD1 &amp; " - PLANTATION"</f>
        <v>2004 - PLANTATION</v>
      </c>
      <c r="BE2" s="73" t="str">
        <f xml:space="preserve"> BE1 &amp; " - PIEDS"</f>
        <v>2004 - PIEDS</v>
      </c>
      <c r="BF2" s="74" t="str">
        <f xml:space="preserve"> BF1 &amp; " - TAILLE"</f>
        <v>2004 - TAILLE</v>
      </c>
      <c r="BG2" s="115" t="str">
        <f xml:space="preserve"> BG1 &amp; " - PRIX HECTO"</f>
        <v>2004 - PRIX HECTO</v>
      </c>
      <c r="BH2" s="114" t="str">
        <f xml:space="preserve"> BH1 &amp; " - CA HECTO"</f>
        <v>2004 - CA HECTO</v>
      </c>
      <c r="BI2" s="116" t="str">
        <f xml:space="preserve"> BI1 &amp; " - CA PARCELLE"</f>
        <v>2004 - CA PARCELLE</v>
      </c>
      <c r="BJ2" s="72" t="str">
        <f>BJ1&amp;" - CEPAGE"</f>
        <v>2005 - CEPAGE</v>
      </c>
      <c r="BK2" s="73" t="str">
        <f>BK1 &amp; " - SUPERFICIE"</f>
        <v>2005 - SUPERFICIE</v>
      </c>
      <c r="BL2" s="73" t="str">
        <f>BL1 &amp; " - TONNES"</f>
        <v>2005 - TONNES</v>
      </c>
      <c r="BM2" s="73" t="str">
        <f>BM1 &amp; " - HECTOS"</f>
        <v>2005 - HECTOS</v>
      </c>
      <c r="BN2" s="73" t="str">
        <f>BN1 &amp; " - RENDEMENT"</f>
        <v>2005 - RENDEMENT</v>
      </c>
      <c r="BO2" s="73" t="s">
        <v>2</v>
      </c>
      <c r="BP2" s="73" t="str">
        <f xml:space="preserve"> BP1 &amp; " - PLANTATION"</f>
        <v>2005 - PLANTATION</v>
      </c>
      <c r="BQ2" s="73" t="str">
        <f xml:space="preserve"> BQ1 &amp; " - PIEDS"</f>
        <v>2005 - PIEDS</v>
      </c>
      <c r="BR2" s="74" t="str">
        <f xml:space="preserve"> BR1 &amp; " - TAILLE"</f>
        <v>2005 - TAILLE</v>
      </c>
      <c r="BS2" s="115" t="str">
        <f xml:space="preserve"> BS1 &amp; " - PRIX HECTO"</f>
        <v>2005 - PRIX HECTO</v>
      </c>
      <c r="BT2" s="114" t="str">
        <f xml:space="preserve"> BT1 &amp; " - CA HECTO"</f>
        <v>2005 - CA HECTO</v>
      </c>
      <c r="BU2" s="116" t="str">
        <f xml:space="preserve"> BU1 &amp; " - CA PARCELLE"</f>
        <v>2005 - CA PARCELLE</v>
      </c>
      <c r="BV2" s="72" t="str">
        <f>BV1&amp;" - CEPAGE"</f>
        <v>2006 - CEPAGE</v>
      </c>
      <c r="BW2" s="73" t="str">
        <f>BW1 &amp; " - SUPERFICIE"</f>
        <v>2006 - SUPERFICIE</v>
      </c>
      <c r="BX2" s="73" t="str">
        <f>BX1 &amp; " - TONNES"</f>
        <v>2006 - TONNES</v>
      </c>
      <c r="BY2" s="73" t="str">
        <f>BY1 &amp; " - HECTOS"</f>
        <v>2006 - HECTOS</v>
      </c>
      <c r="BZ2" s="73" t="str">
        <f>BZ1 &amp; " - RENDEMENT"</f>
        <v>2006 - RENDEMENT</v>
      </c>
      <c r="CA2" s="73" t="s">
        <v>2</v>
      </c>
      <c r="CB2" s="73" t="str">
        <f xml:space="preserve"> CB1 &amp; " - PLANTATION"</f>
        <v>2006 - PLANTATION</v>
      </c>
      <c r="CC2" s="73" t="str">
        <f xml:space="preserve"> CC1 &amp; " - PIEDS"</f>
        <v>2006 - PIEDS</v>
      </c>
      <c r="CD2" s="74" t="str">
        <f xml:space="preserve"> CD1 &amp; " - TAILLE"</f>
        <v>2006 - TAILLE</v>
      </c>
      <c r="CE2" s="115" t="str">
        <f xml:space="preserve"> CE1 &amp; " - PRIX HECTO"</f>
        <v>2006 - PRIX HECTO</v>
      </c>
      <c r="CF2" s="114" t="str">
        <f xml:space="preserve"> CF1 &amp; " - CA HECTO"</f>
        <v>2006 - CA HECTO</v>
      </c>
      <c r="CG2" s="116" t="str">
        <f xml:space="preserve"> CG1 &amp; " - CA PARCELLE"</f>
        <v>2006 - CA PARCELLE</v>
      </c>
      <c r="CH2" s="72" t="str">
        <f>CH1&amp;" - CEPAGE"</f>
        <v>2007 - CEPAGE</v>
      </c>
      <c r="CI2" s="73" t="str">
        <f>CI1 &amp; " - SUPERFICIE"</f>
        <v>2007 - SUPERFICIE</v>
      </c>
      <c r="CJ2" s="73" t="str">
        <f>CJ1 &amp; " - TONNES"</f>
        <v>2007 - TONNES</v>
      </c>
      <c r="CK2" s="73" t="str">
        <f>CK1 &amp; " - HECTOS"</f>
        <v>2007 - HECTOS</v>
      </c>
      <c r="CL2" s="73" t="str">
        <f>CL1 &amp; " - RENDEMENT"</f>
        <v>2007 - RENDEMENT</v>
      </c>
      <c r="CM2" s="73" t="s">
        <v>2</v>
      </c>
      <c r="CN2" s="73" t="str">
        <f xml:space="preserve"> CN1 &amp; " - PLANTATION"</f>
        <v>2007 - PLANTATION</v>
      </c>
      <c r="CO2" s="73" t="str">
        <f xml:space="preserve"> CO1 &amp; " - PIEDS"</f>
        <v>2007 - PIEDS</v>
      </c>
      <c r="CP2" s="74" t="str">
        <f xml:space="preserve"> CP1 &amp; " - TAILLE"</f>
        <v>2007 - TAILLE</v>
      </c>
      <c r="CQ2" s="115" t="str">
        <f xml:space="preserve"> CQ1 &amp; " - PRIX HECTO"</f>
        <v>2007 - PRIX HECTO</v>
      </c>
      <c r="CR2" s="114" t="str">
        <f xml:space="preserve"> CR1 &amp; " - CA HECTO"</f>
        <v>2007 - CA HECTO</v>
      </c>
      <c r="CS2" s="116" t="str">
        <f xml:space="preserve"> CS1 &amp; " - CA PARCELLE"</f>
        <v>2007 - CA PARCELLE</v>
      </c>
      <c r="CT2" s="72" t="str">
        <f>CT1&amp;" - CEPAGE"</f>
        <v>2008 - CEPAGE</v>
      </c>
      <c r="CU2" s="73" t="str">
        <f>CU1 &amp; " - SUPERFICIE"</f>
        <v>2008 - SUPERFICIE</v>
      </c>
      <c r="CV2" s="73" t="str">
        <f>CV1 &amp; " - TONNES"</f>
        <v>2008 - TONNES</v>
      </c>
      <c r="CW2" s="73" t="str">
        <f>CW1 &amp; " - HECTOS"</f>
        <v>2008 - HECTOS</v>
      </c>
      <c r="CX2" s="73" t="str">
        <f>CX1 &amp; " - RENDEMENT"</f>
        <v>2008 - RENDEMENT</v>
      </c>
      <c r="CY2" s="73" t="s">
        <v>2</v>
      </c>
      <c r="CZ2" s="73" t="str">
        <f xml:space="preserve"> CZ1 &amp; " - PLANTATION"</f>
        <v>2008 - PLANTATION</v>
      </c>
      <c r="DA2" s="73" t="str">
        <f xml:space="preserve"> DA1 &amp; " - PIEDS"</f>
        <v>2008 - PIEDS</v>
      </c>
      <c r="DB2" s="74" t="str">
        <f xml:space="preserve"> DB1 &amp; " - TAILLE"</f>
        <v>2008 - TAILLE</v>
      </c>
      <c r="DC2" s="115" t="str">
        <f xml:space="preserve"> DC1 &amp; " - PRIX HECTO"</f>
        <v>2008 - PRIX HECTO</v>
      </c>
      <c r="DD2" s="114" t="str">
        <f xml:space="preserve"> DD1 &amp; " - CA HECTO"</f>
        <v>2008 - CA HECTO</v>
      </c>
      <c r="DE2" s="116" t="str">
        <f xml:space="preserve"> DE1 &amp; " - CA PARCELLE"</f>
        <v>2008 - CA PARCELLE</v>
      </c>
      <c r="DF2" s="72" t="str">
        <f>DF1&amp;" - CEPAGE"</f>
        <v>2009 - CEPAGE</v>
      </c>
      <c r="DG2" s="73" t="str">
        <f>DG1 &amp; " - SUPERFICIE"</f>
        <v>2009 - SUPERFICIE</v>
      </c>
      <c r="DH2" s="73" t="str">
        <f>DH1 &amp; " - TONNES"</f>
        <v>2009 - TONNES</v>
      </c>
      <c r="DI2" s="73" t="str">
        <f>DI1 &amp; " - HECTOS"</f>
        <v>2009 - HECTOS</v>
      </c>
      <c r="DJ2" s="73" t="str">
        <f>DJ1 &amp; " - RENDEMENT"</f>
        <v>2009 - RENDEMENT</v>
      </c>
      <c r="DK2" s="73" t="s">
        <v>2</v>
      </c>
      <c r="DL2" s="73" t="str">
        <f xml:space="preserve"> DL1 &amp; " - PLANTATION"</f>
        <v>2009 - PLANTATION</v>
      </c>
      <c r="DM2" s="73" t="str">
        <f xml:space="preserve"> DM1 &amp; " - PIEDS"</f>
        <v>2009 - PIEDS</v>
      </c>
      <c r="DN2" s="74" t="str">
        <f xml:space="preserve"> DN1 &amp; " - TAILLE"</f>
        <v>2009 - TAILLE</v>
      </c>
      <c r="DO2" s="115" t="str">
        <f xml:space="preserve"> DO1 &amp; " - PRIX HECTO"</f>
        <v>2009 - PRIX HECTO</v>
      </c>
      <c r="DP2" s="114" t="str">
        <f xml:space="preserve"> DP1 &amp; " - CA HECTO"</f>
        <v>2009 - CA HECTO</v>
      </c>
      <c r="DQ2" s="116" t="str">
        <f xml:space="preserve"> DQ1 &amp; " - CA PARCELLE"</f>
        <v>2009 - CA PARCELLE</v>
      </c>
      <c r="DR2" s="72" t="str">
        <f>DR1&amp;" - CEPAGE"</f>
        <v>2010 - CEPAGE</v>
      </c>
      <c r="DS2" s="73" t="str">
        <f>DS1 &amp; " - SUPERFICIE"</f>
        <v>2010 - SUPERFICIE</v>
      </c>
      <c r="DT2" s="73" t="str">
        <f>DT1 &amp; " - TONNES"</f>
        <v>2010 - TONNES</v>
      </c>
      <c r="DU2" s="73" t="str">
        <f>DU1 &amp; " - HECTOS"</f>
        <v>2010 - HECTOS</v>
      </c>
      <c r="DV2" s="73" t="str">
        <f>DV1 &amp; " - RENDEMENT"</f>
        <v>2010 - RENDEMENT</v>
      </c>
      <c r="DW2" s="73" t="s">
        <v>2</v>
      </c>
      <c r="DX2" s="73" t="str">
        <f xml:space="preserve"> DX1 &amp; " - PLANTATION"</f>
        <v>2010 - PLANTATION</v>
      </c>
      <c r="DY2" s="73" t="str">
        <f xml:space="preserve"> DY1 &amp; " - PIEDS"</f>
        <v>2010 - PIEDS</v>
      </c>
      <c r="DZ2" s="74" t="str">
        <f xml:space="preserve"> DZ1 &amp; " - TAILLE"</f>
        <v>2010 - TAILLE</v>
      </c>
      <c r="EA2" s="115" t="str">
        <f xml:space="preserve"> EA1 &amp; " - PRIX HECTO"</f>
        <v>2010 - PRIX HECTO</v>
      </c>
      <c r="EB2" s="114" t="str">
        <f xml:space="preserve"> EB1 &amp; " - CA HECTO"</f>
        <v>2010 - CA HECTO</v>
      </c>
      <c r="EC2" s="116" t="str">
        <f xml:space="preserve"> EC1 &amp; " - CA PARCELLE"</f>
        <v>2010 - CA PARCELLE</v>
      </c>
      <c r="ED2" s="72" t="str">
        <f>ED1&amp;" - CEPAGE"</f>
        <v>2011 - CEPAGE</v>
      </c>
      <c r="EE2" s="73" t="str">
        <f>EE1 &amp; " - SUPERFICIE"</f>
        <v>2011 - SUPERFICIE</v>
      </c>
      <c r="EF2" s="73" t="str">
        <f>EF1 &amp; " - TONNES"</f>
        <v>2011 - TONNES</v>
      </c>
      <c r="EG2" s="73" t="str">
        <f>EG1 &amp; " - HECTOS"</f>
        <v>2011 - HECTOS</v>
      </c>
      <c r="EH2" s="73" t="str">
        <f>EH1 &amp; " - RENDEMENT"</f>
        <v>2011 - RENDEMENT</v>
      </c>
      <c r="EI2" s="73" t="s">
        <v>2</v>
      </c>
      <c r="EJ2" s="73" t="str">
        <f xml:space="preserve"> EJ1 &amp; " - PLANTATION"</f>
        <v>2011 - PLANTATION</v>
      </c>
      <c r="EK2" s="73" t="str">
        <f xml:space="preserve"> EK1 &amp; " - PIEDS"</f>
        <v>2011 - PIEDS</v>
      </c>
      <c r="EL2" s="74" t="str">
        <f xml:space="preserve"> EL1 &amp; " - TAILLE"</f>
        <v>2011 - TAILLE</v>
      </c>
      <c r="EM2" s="115" t="str">
        <f xml:space="preserve"> EM1 &amp; " - PRIX HECTO"</f>
        <v>2011 - PRIX HECTO</v>
      </c>
      <c r="EN2" s="114" t="str">
        <f xml:space="preserve"> EN1 &amp; " - CA HECTO"</f>
        <v>2011 - CA HECTO</v>
      </c>
      <c r="EO2" s="116" t="str">
        <f xml:space="preserve"> EO1 &amp; " - CA PARCELLE"</f>
        <v>2011 - CA PARCELLE</v>
      </c>
      <c r="EP2" s="72" t="str">
        <f>EP1&amp;" - CEPAGE"</f>
        <v>2012 - CEPAGE</v>
      </c>
      <c r="EQ2" s="73" t="str">
        <f>EQ1 &amp; " - SUPERFICIE"</f>
        <v>2012 - SUPERFICIE</v>
      </c>
      <c r="ER2" s="73" t="str">
        <f>ER1 &amp; " - TONNES"</f>
        <v>2012 - TONNES</v>
      </c>
      <c r="ES2" s="73" t="str">
        <f>ES1 &amp; " - HECTOS"</f>
        <v>2012 - HECTOS</v>
      </c>
      <c r="ET2" s="73" t="str">
        <f>ET1 &amp; " - RENDEMENT"</f>
        <v>2012 - RENDEMENT</v>
      </c>
      <c r="EU2" s="73" t="s">
        <v>2</v>
      </c>
      <c r="EV2" s="73" t="str">
        <f xml:space="preserve"> EV1 &amp; " - PLANTATION"</f>
        <v>2012 - PLANTATION</v>
      </c>
      <c r="EW2" s="73" t="str">
        <f xml:space="preserve"> EW1 &amp; " - PIEDS"</f>
        <v>2012 - PIEDS</v>
      </c>
      <c r="EX2" s="74" t="str">
        <f xml:space="preserve"> EX1 &amp; " - TAILLE"</f>
        <v>2012 - TAILLE</v>
      </c>
      <c r="EY2" s="115" t="str">
        <f xml:space="preserve"> EY1 &amp; " - PRIX HECTO"</f>
        <v>2012 - PRIX HECTO</v>
      </c>
      <c r="EZ2" s="114" t="str">
        <f xml:space="preserve"> EZ1 &amp; " - CA HECTO"</f>
        <v>2012 - CA HECTO</v>
      </c>
      <c r="FA2" s="116" t="str">
        <f xml:space="preserve"> FA1 &amp; " - CA PARCELLE"</f>
        <v>2012 - CA PARCELLE</v>
      </c>
      <c r="FB2" s="72" t="str">
        <f>FB1&amp;" - CEPAGE"</f>
        <v>2013 - CEPAGE</v>
      </c>
      <c r="FC2" s="73" t="str">
        <f>FC1 &amp; " - SUPERFICIE"</f>
        <v>2013 - SUPERFICIE</v>
      </c>
      <c r="FD2" s="73" t="str">
        <f>FD1 &amp; " - TONNES"</f>
        <v>2013 - TONNES</v>
      </c>
      <c r="FE2" s="73" t="str">
        <f>FE1 &amp; " - HECTOS"</f>
        <v>2013 - HECTOS</v>
      </c>
      <c r="FF2" s="73" t="str">
        <f>FF1 &amp; " - RENDEMENT"</f>
        <v>2013 - RENDEMENT</v>
      </c>
      <c r="FG2" s="73" t="s">
        <v>2</v>
      </c>
      <c r="FH2" s="73" t="str">
        <f xml:space="preserve"> FH1 &amp; " - PLANTATION"</f>
        <v>2013 - PLANTATION</v>
      </c>
      <c r="FI2" s="73" t="str">
        <f xml:space="preserve"> FI1 &amp; " - PIEDS"</f>
        <v>2013 - PIEDS</v>
      </c>
      <c r="FJ2" s="74" t="str">
        <f xml:space="preserve"> FJ1 &amp; " - TAILLE"</f>
        <v>2013 - TAILLE</v>
      </c>
      <c r="FK2" s="115" t="str">
        <f xml:space="preserve"> FK1 &amp; " - PRIX HECTO"</f>
        <v>2013 - PRIX HECTO</v>
      </c>
      <c r="FL2" s="114" t="str">
        <f xml:space="preserve"> FL1 &amp; " - CA HECTO"</f>
        <v>2013 - CA HECTO</v>
      </c>
      <c r="FM2" s="116" t="str">
        <f xml:space="preserve"> FM1 &amp; " - CA PARCELLE"</f>
        <v>2013 - CA PARCELLE</v>
      </c>
      <c r="FN2" s="72" t="str">
        <f>FN1&amp;" - CEPAGE"</f>
        <v>2014 - CEPAGE</v>
      </c>
      <c r="FO2" s="73" t="str">
        <f>FO1 &amp; " - SUPERFICIE"</f>
        <v>2014 - SUPERFICIE</v>
      </c>
      <c r="FP2" s="73" t="str">
        <f>FP1 &amp; " - TONNES"</f>
        <v>2014 - TONNES</v>
      </c>
      <c r="FQ2" s="73" t="str">
        <f>FQ1 &amp; " - HECTOS"</f>
        <v>2014 - HECTOS</v>
      </c>
      <c r="FR2" s="73" t="str">
        <f>FR1 &amp; " - RENDEMENT"</f>
        <v>2014 - RENDEMENT</v>
      </c>
      <c r="FS2" s="73" t="s">
        <v>2</v>
      </c>
      <c r="FT2" s="73" t="str">
        <f xml:space="preserve"> FT1 &amp; " - PLANTATION"</f>
        <v>2014 - PLANTATION</v>
      </c>
      <c r="FU2" s="73" t="str">
        <f xml:space="preserve"> FU1 &amp; " - PIEDS"</f>
        <v>2014 - PIEDS</v>
      </c>
      <c r="FV2" s="74" t="str">
        <f xml:space="preserve"> FV1 &amp; " - TAILLE"</f>
        <v>2014 - TAILLE</v>
      </c>
      <c r="FW2" s="115" t="str">
        <f xml:space="preserve"> FW1 &amp; " - PRIX HECTO"</f>
        <v>2014 - PRIX HECTO</v>
      </c>
      <c r="FX2" s="114" t="str">
        <f xml:space="preserve"> FX1 &amp; " - CA HECTO"</f>
        <v>2014 - CA HECTO</v>
      </c>
      <c r="FY2" s="116" t="str">
        <f xml:space="preserve"> FY1 &amp; " - CA PARCELLE"</f>
        <v>2014 - CA PARCELLE</v>
      </c>
      <c r="FZ2" s="72" t="str">
        <f>FZ1&amp;" - CEPAGE"</f>
        <v>2015 - CEPAGE</v>
      </c>
      <c r="GA2" s="73" t="str">
        <f>GA1 &amp; " - SUPERFICIE"</f>
        <v>2015 - SUPERFICIE</v>
      </c>
      <c r="GB2" s="73" t="str">
        <f>GB1 &amp; " - TONNES"</f>
        <v>2015 - TONNES</v>
      </c>
      <c r="GC2" s="73" t="str">
        <f>GC1 &amp; " - HECTOS"</f>
        <v>2015 - HECTOS</v>
      </c>
      <c r="GD2" s="73" t="str">
        <f>GD1 &amp; " - RENDEMENT"</f>
        <v>2015 - RENDEMENT</v>
      </c>
      <c r="GE2" s="73" t="s">
        <v>2</v>
      </c>
      <c r="GF2" s="73" t="str">
        <f xml:space="preserve"> GF1 &amp; " - PLANTATION"</f>
        <v>2015 - PLANTATION</v>
      </c>
      <c r="GG2" s="73" t="str">
        <f xml:space="preserve"> GG1 &amp; " - PIEDS"</f>
        <v>2015 - PIEDS</v>
      </c>
      <c r="GH2" s="74" t="str">
        <f xml:space="preserve"> GH1 &amp; " - TAILLE"</f>
        <v>2015 - TAILLE</v>
      </c>
      <c r="GI2" s="115" t="str">
        <f xml:space="preserve"> GI1 &amp; " - PRIX HECTO"</f>
        <v>2015 - PRIX HECTO</v>
      </c>
      <c r="GJ2" s="114" t="str">
        <f xml:space="preserve"> GJ1 &amp; " - CA HECTO"</f>
        <v>2015 - CA HECTO</v>
      </c>
      <c r="GK2" s="116" t="str">
        <f xml:space="preserve"> GK1 &amp; " - CA PARCELLE"</f>
        <v>2015 - CA PARCELLE</v>
      </c>
      <c r="GL2" s="72" t="str">
        <f>GL1&amp;" - CEPAGE"</f>
        <v>2016 - CEPAGE</v>
      </c>
      <c r="GM2" s="73" t="str">
        <f>GM1 &amp; " - SUPERFICIE"</f>
        <v>2016 - SUPERFICIE</v>
      </c>
      <c r="GN2" s="73" t="str">
        <f>GN1 &amp; " - TONNES"</f>
        <v>2016 - TONNES</v>
      </c>
      <c r="GO2" s="73" t="str">
        <f>GO1 &amp; " - HECTOS"</f>
        <v>2016 - HECTOS</v>
      </c>
      <c r="GP2" s="73" t="str">
        <f>GP1 &amp; " - RENDEMENT"</f>
        <v>2016 - RENDEMENT</v>
      </c>
      <c r="GQ2" s="73" t="s">
        <v>2</v>
      </c>
      <c r="GR2" s="73" t="str">
        <f xml:space="preserve"> GR1 &amp; " - PLANTATION"</f>
        <v>2016 - PLANTATION</v>
      </c>
      <c r="GS2" s="73" t="str">
        <f xml:space="preserve"> GS1 &amp; " - PIEDS"</f>
        <v>2016 - PIEDS</v>
      </c>
      <c r="GT2" s="74" t="str">
        <f xml:space="preserve"> GT1 &amp; " - TAILLE"</f>
        <v>2016 - TAILLE</v>
      </c>
      <c r="GU2" s="115" t="str">
        <f xml:space="preserve"> GU1 &amp; " - PRIX HECTO"</f>
        <v>2016 - PRIX HECTO</v>
      </c>
      <c r="GV2" s="114" t="str">
        <f xml:space="preserve"> GV1 &amp; " - CA HECTO"</f>
        <v>2016 - CA HECTO</v>
      </c>
      <c r="GW2" s="116" t="str">
        <f xml:space="preserve"> GW1 &amp; " - CA PARCELLE"</f>
        <v>2016 - CA PARCELLE</v>
      </c>
      <c r="GX2" s="72" t="str">
        <f>GX1&amp;" - CEPAGE"</f>
        <v>2017 - CEPAGE</v>
      </c>
      <c r="GY2" s="73" t="str">
        <f>GY1 &amp; " - SUPERFICIE"</f>
        <v>2017 - SUPERFICIE</v>
      </c>
      <c r="GZ2" s="73" t="str">
        <f>GZ1 &amp; " - TONNES"</f>
        <v>2017 - TONNES</v>
      </c>
      <c r="HA2" s="73" t="str">
        <f>HA1 &amp; " - HECTOS"</f>
        <v>2017 - HECTOS</v>
      </c>
      <c r="HB2" s="73" t="str">
        <f>HB1 &amp; " - RENDEMENT"</f>
        <v>2017 - RENDEMENT</v>
      </c>
      <c r="HC2" s="73" t="s">
        <v>2</v>
      </c>
      <c r="HD2" s="73" t="str">
        <f xml:space="preserve"> HD1 &amp; " - PLANTATION"</f>
        <v>2017 - PLANTATION</v>
      </c>
      <c r="HE2" s="73" t="str">
        <f xml:space="preserve"> HE1 &amp; " - PIEDS"</f>
        <v>2017 - PIEDS</v>
      </c>
      <c r="HF2" s="74" t="str">
        <f xml:space="preserve"> HF1 &amp; " - TAILLE"</f>
        <v>2017 - TAILLE</v>
      </c>
      <c r="HG2" s="115" t="str">
        <f xml:space="preserve"> HG1 &amp; " - PRIX HECTO"</f>
        <v>2017 - PRIX HECTO</v>
      </c>
      <c r="HH2" s="114" t="str">
        <f xml:space="preserve"> HH1 &amp; " - CA HECTO"</f>
        <v>2017 - CA HECTO</v>
      </c>
      <c r="HI2" s="116" t="str">
        <f xml:space="preserve"> HI1 &amp; " - CA PARCELLE"</f>
        <v>2017 - CA PARCELLE</v>
      </c>
      <c r="HJ2" s="72" t="str">
        <f>HJ1&amp;" - CEPAGE"</f>
        <v>2018 - CEPAGE</v>
      </c>
      <c r="HK2" s="73" t="str">
        <f>HK1 &amp; " - SUPERFICIE"</f>
        <v>2018 - SUPERFICIE</v>
      </c>
      <c r="HL2" s="73" t="str">
        <f>HL1 &amp; " - TONNES"</f>
        <v>2018 - TONNES</v>
      </c>
      <c r="HM2" s="73" t="str">
        <f>HM1 &amp; " - HECTOS"</f>
        <v>2018 - HECTOS</v>
      </c>
      <c r="HN2" s="73" t="str">
        <f>HN1 &amp; " - RENDEMENT"</f>
        <v>2018 - RENDEMENT</v>
      </c>
      <c r="HO2" s="73" t="s">
        <v>2</v>
      </c>
      <c r="HP2" s="73" t="str">
        <f xml:space="preserve"> HP1 &amp; " - PLANTATION"</f>
        <v>2018 - PLANTATION</v>
      </c>
      <c r="HQ2" s="73" t="str">
        <f xml:space="preserve"> HQ1 &amp; " - PIEDS"</f>
        <v>2018 - PIEDS</v>
      </c>
      <c r="HR2" s="74" t="str">
        <f xml:space="preserve"> HR1 &amp; " - TAILLE"</f>
        <v>2018 - TAILLE</v>
      </c>
      <c r="HS2" s="115" t="str">
        <f xml:space="preserve"> HS1 &amp; " - PRIX HECTO"</f>
        <v>2018 - PRIX HECTO</v>
      </c>
      <c r="HT2" s="114" t="str">
        <f xml:space="preserve"> HT1 &amp; " - CA HECTO"</f>
        <v>2018 - CA HECTO</v>
      </c>
      <c r="HU2" s="116" t="str">
        <f xml:space="preserve"> HU1 &amp; " - CA PARCELLE"</f>
        <v>2018 - CA PARCELLE</v>
      </c>
      <c r="HV2" s="72" t="str">
        <f>HV1&amp;" - CEPAGE"</f>
        <v>2019 - CEPAGE</v>
      </c>
      <c r="HW2" s="73" t="str">
        <f>HW1 &amp; " - SUPERFICIE"</f>
        <v>2019 - SUPERFICIE</v>
      </c>
      <c r="HX2" s="73" t="str">
        <f>HX1 &amp; " - TONNES"</f>
        <v>2019 - TONNES</v>
      </c>
      <c r="HY2" s="73" t="str">
        <f>HY1 &amp; " - HECTOS"</f>
        <v>2019 - HECTOS</v>
      </c>
      <c r="HZ2" s="73" t="str">
        <f>HZ1 &amp; " - RENDEMENT"</f>
        <v>2019 - RENDEMENT</v>
      </c>
      <c r="IA2" s="73" t="s">
        <v>2</v>
      </c>
      <c r="IB2" s="73" t="str">
        <f xml:space="preserve"> IB1 &amp; " - PLANTATION"</f>
        <v>2019 - PLANTATION</v>
      </c>
      <c r="IC2" s="73" t="str">
        <f xml:space="preserve"> IC1 &amp; " - PIEDS"</f>
        <v>2019 - PIEDS</v>
      </c>
      <c r="ID2" s="74" t="str">
        <f xml:space="preserve"> ID1 &amp; " - TAILLE"</f>
        <v>2019 - TAILLE</v>
      </c>
      <c r="IE2" s="115" t="str">
        <f xml:space="preserve"> IE1 &amp; " - PRIX HECTO"</f>
        <v>2019 - PRIX HECTO</v>
      </c>
      <c r="IF2" s="114" t="str">
        <f xml:space="preserve"> IF1 &amp; " - CA HECTO"</f>
        <v>2019 - CA HECTO</v>
      </c>
      <c r="IG2" s="116" t="str">
        <f xml:space="preserve"> IG1 &amp; " - CA PARCELLE"</f>
        <v>2019 - CA PARCELLE</v>
      </c>
      <c r="IH2" s="72" t="str">
        <f>IH1&amp;" - CEPAGE"</f>
        <v>2020 - CEPAGE</v>
      </c>
      <c r="II2" s="73" t="str">
        <f>II1 &amp; " - SUPERFICIE"</f>
        <v>2020 - SUPERFICIE</v>
      </c>
      <c r="IJ2" s="73" t="str">
        <f>IJ1 &amp; " - TONNES"</f>
        <v>2020 - TONNES</v>
      </c>
      <c r="IK2" s="73" t="str">
        <f>IK1 &amp; " - HECTOS"</f>
        <v>2020 - HECTOS</v>
      </c>
      <c r="IL2" s="73" t="str">
        <f>IL1 &amp; " - RENDEMENT"</f>
        <v>2020 - RENDEMENT</v>
      </c>
      <c r="IM2" s="73" t="s">
        <v>2</v>
      </c>
      <c r="IN2" s="73" t="str">
        <f xml:space="preserve"> IN1 &amp; " - PLANTATION"</f>
        <v>2020 - PLANTATION</v>
      </c>
      <c r="IO2" s="73" t="str">
        <f xml:space="preserve"> IO1 &amp; " - PIEDS"</f>
        <v>2020 - PIEDS</v>
      </c>
      <c r="IP2" s="74" t="str">
        <f xml:space="preserve"> IP1 &amp; " - TAILLE"</f>
        <v>2020 - TAILLE</v>
      </c>
      <c r="IQ2" s="115" t="str">
        <f xml:space="preserve"> IQ1 &amp; " - PRIX HECTO"</f>
        <v>2020 - PRIX HECTO</v>
      </c>
      <c r="IR2" s="114" t="str">
        <f xml:space="preserve"> IR1 &amp; " - CA HECTO"</f>
        <v>2020 - CA HECTO</v>
      </c>
      <c r="IS2" s="116" t="str">
        <f xml:space="preserve"> IS1 &amp; " - CA PARCELLE"</f>
        <v>2020 - CA PARCELLE</v>
      </c>
      <c r="IT2" s="72" t="str">
        <f>IT1&amp;" - CEPAGE"</f>
        <v>2021 - CEPAGE</v>
      </c>
      <c r="IU2" s="73" t="str">
        <f>IU1 &amp; " - SUPERFICIE"</f>
        <v>2021 - SUPERFICIE</v>
      </c>
      <c r="IV2" s="73" t="str">
        <f>IV1 &amp; " - TONNES"</f>
        <v>2021 - TONNES</v>
      </c>
      <c r="IW2" s="73" t="str">
        <f>IW1 &amp; " - HECTOS"</f>
        <v>2021 - HECTOS</v>
      </c>
      <c r="IX2" s="73" t="str">
        <f>IX1 &amp; " - RENDEMENT"</f>
        <v>2021 - RENDEMENT</v>
      </c>
      <c r="IY2" s="73" t="s">
        <v>2</v>
      </c>
      <c r="IZ2" s="73" t="str">
        <f xml:space="preserve"> IZ1 &amp; " - PLANTATION"</f>
        <v>2021 - PLANTATION</v>
      </c>
      <c r="JA2" s="73" t="str">
        <f xml:space="preserve"> JA1 &amp; " - PIEDS"</f>
        <v>2021 - PIEDS</v>
      </c>
      <c r="JB2" s="74" t="str">
        <f xml:space="preserve"> JB1 &amp; " - TAILLE"</f>
        <v>2021 - TAILLE</v>
      </c>
      <c r="JC2" s="115" t="str">
        <f xml:space="preserve"> JC1 &amp; " - PRIX HECTO"</f>
        <v>2021 - PRIX HECTO</v>
      </c>
      <c r="JD2" s="114" t="str">
        <f xml:space="preserve"> JD1 &amp; " - CA HECTO"</f>
        <v>2021 - CA HECTO</v>
      </c>
      <c r="JE2" s="116" t="str">
        <f xml:space="preserve"> JE1 &amp; " - CA PARCELLE"</f>
        <v>2021 - CA PARCELLE</v>
      </c>
      <c r="JF2" s="72" t="str">
        <f>JF1&amp;" - CEPAGE"</f>
        <v>2022 - CEPAGE</v>
      </c>
      <c r="JG2" s="73" t="str">
        <f>JG1 &amp; " - SUPERFICIE"</f>
        <v>2022 - SUPERFICIE</v>
      </c>
      <c r="JH2" s="73" t="str">
        <f>JH1 &amp; " - TONNES"</f>
        <v>2022 - TONNES</v>
      </c>
      <c r="JI2" s="73" t="str">
        <f>JI1 &amp; " - HECTOS"</f>
        <v>2022 - HECTOS</v>
      </c>
      <c r="JJ2" s="73" t="str">
        <f>JJ1 &amp; " - RENDEMENT"</f>
        <v>2022 - RENDEMENT</v>
      </c>
      <c r="JK2" s="73" t="s">
        <v>2</v>
      </c>
      <c r="JL2" s="73" t="str">
        <f xml:space="preserve"> JL1 &amp; " - PLANTATION"</f>
        <v>2022 - PLANTATION</v>
      </c>
      <c r="JM2" s="73" t="str">
        <f xml:space="preserve"> JM1 &amp; " - PIEDS"</f>
        <v>2022 - PIEDS</v>
      </c>
      <c r="JN2" s="74" t="str">
        <f xml:space="preserve"> JN1 &amp; " - TAILLE"</f>
        <v>2022 - TAILLE</v>
      </c>
      <c r="JO2" s="115" t="str">
        <f xml:space="preserve"> JO1 &amp; " - PRIX HECTO"</f>
        <v>2022 - PRIX HECTO</v>
      </c>
      <c r="JP2" s="114" t="str">
        <f xml:space="preserve"> JP1 &amp; " - CA HECTO"</f>
        <v>2022 - CA HECTO</v>
      </c>
      <c r="JQ2" s="116" t="str">
        <f xml:space="preserve"> JQ1 &amp; " - CA PARCELLE"</f>
        <v>2022 - CA PARCELLE</v>
      </c>
      <c r="JR2" s="72" t="str">
        <f>JR1&amp;" - CEPAGE"</f>
        <v>2023 - CEPAGE</v>
      </c>
      <c r="JS2" s="73" t="str">
        <f>JS1 &amp; " - SUPERFICIE"</f>
        <v>2023 - SUPERFICIE</v>
      </c>
      <c r="JT2" s="73" t="str">
        <f>JT1 &amp; " - TONNES"</f>
        <v>2023 - TONNES</v>
      </c>
      <c r="JU2" s="73" t="str">
        <f>JU1 &amp; " - HECTOS"</f>
        <v>2023 - HECTOS</v>
      </c>
      <c r="JV2" s="73" t="str">
        <f>JV1 &amp; " - RENDEMENT"</f>
        <v>2023 - RENDEMENT</v>
      </c>
      <c r="JW2" s="73" t="s">
        <v>2</v>
      </c>
      <c r="JX2" s="73" t="str">
        <f xml:space="preserve"> JX1 &amp; " - PLANTATION"</f>
        <v>2023 - PLANTATION</v>
      </c>
      <c r="JY2" s="73" t="str">
        <f xml:space="preserve"> JY1 &amp; " - PIEDS"</f>
        <v>2023 - PIEDS</v>
      </c>
      <c r="JZ2" s="74" t="str">
        <f xml:space="preserve"> JZ1 &amp; " - TAILLE"</f>
        <v>2023 - TAILLE</v>
      </c>
      <c r="KA2" s="115" t="str">
        <f xml:space="preserve"> KA1 &amp; " - PRIX HECTO"</f>
        <v>2023 - PRIX HECTO</v>
      </c>
      <c r="KB2" s="114" t="str">
        <f xml:space="preserve"> KB1 &amp; " - CA HECTO"</f>
        <v>2023 - CA HECTO</v>
      </c>
      <c r="KC2" s="116" t="str">
        <f xml:space="preserve"> KC1 &amp; " - CA PARCELLE"</f>
        <v>2023 - CA PARCELLE</v>
      </c>
    </row>
    <row r="3" spans="1:289" s="16" customFormat="1" x14ac:dyDescent="0.35">
      <c r="A3" s="18" t="s">
        <v>4</v>
      </c>
      <c r="B3" s="21"/>
      <c r="C3" s="7"/>
      <c r="D3" s="7"/>
      <c r="E3" s="7"/>
      <c r="F3" s="7"/>
      <c r="G3" s="7"/>
      <c r="H3" s="6"/>
      <c r="I3" s="6"/>
      <c r="J3" s="76"/>
      <c r="K3" s="101"/>
      <c r="L3" s="101"/>
      <c r="M3" s="101"/>
      <c r="N3" s="78"/>
      <c r="O3" s="79"/>
      <c r="P3" s="79"/>
      <c r="Q3" s="79"/>
      <c r="R3" s="79"/>
      <c r="S3" s="79"/>
      <c r="T3" s="80"/>
      <c r="U3" s="80"/>
      <c r="V3" s="80"/>
      <c r="W3" s="6"/>
      <c r="X3" s="6"/>
      <c r="Y3" s="76"/>
      <c r="Z3" s="78"/>
      <c r="AA3" s="79"/>
      <c r="AB3" s="79"/>
      <c r="AC3" s="79"/>
      <c r="AD3" s="79"/>
      <c r="AE3" s="79"/>
      <c r="AF3" s="80"/>
      <c r="AG3" s="80"/>
      <c r="AH3" s="80"/>
      <c r="AI3" s="6"/>
      <c r="AJ3" s="6"/>
      <c r="AK3" s="76"/>
      <c r="AL3" s="78"/>
      <c r="AM3" s="79"/>
      <c r="AN3" s="79"/>
      <c r="AO3" s="79"/>
      <c r="AP3" s="79"/>
      <c r="AQ3" s="79"/>
      <c r="AR3" s="80"/>
      <c r="AS3" s="80"/>
      <c r="AT3" s="80"/>
      <c r="AU3" s="6"/>
      <c r="AV3" s="6"/>
      <c r="AW3" s="76"/>
      <c r="AX3" s="78"/>
      <c r="AY3" s="79"/>
      <c r="AZ3" s="79"/>
      <c r="BA3" s="79"/>
      <c r="BB3" s="79"/>
      <c r="BC3" s="79"/>
      <c r="BD3" s="80"/>
      <c r="BE3" s="80"/>
      <c r="BF3" s="80"/>
      <c r="BG3" s="6"/>
      <c r="BH3" s="6"/>
      <c r="BI3" s="76"/>
      <c r="BJ3" s="78"/>
      <c r="BK3" s="79"/>
      <c r="BL3" s="79"/>
      <c r="BM3" s="79"/>
      <c r="BN3" s="79"/>
      <c r="BO3" s="79"/>
      <c r="BP3" s="80"/>
      <c r="BQ3" s="80"/>
      <c r="BR3" s="80"/>
      <c r="BS3" s="6"/>
      <c r="BT3" s="6"/>
      <c r="BU3" s="76"/>
      <c r="BV3" s="78"/>
      <c r="BW3" s="79"/>
      <c r="BX3" s="79"/>
      <c r="BY3" s="79"/>
      <c r="BZ3" s="79"/>
      <c r="CA3" s="79"/>
      <c r="CB3" s="80"/>
      <c r="CC3" s="80"/>
      <c r="CD3" s="80"/>
      <c r="CE3" s="6"/>
      <c r="CF3" s="6"/>
      <c r="CG3" s="76"/>
      <c r="CH3" s="78"/>
      <c r="CI3" s="79"/>
      <c r="CJ3" s="79"/>
      <c r="CK3" s="79"/>
      <c r="CL3" s="79"/>
      <c r="CM3" s="79"/>
      <c r="CN3" s="80"/>
      <c r="CO3" s="80"/>
      <c r="CP3" s="80"/>
      <c r="CQ3" s="6"/>
      <c r="CR3" s="6"/>
      <c r="CS3" s="76"/>
      <c r="CT3" s="78"/>
      <c r="CU3" s="79"/>
      <c r="CV3" s="79"/>
      <c r="CW3" s="79"/>
      <c r="CX3" s="79"/>
      <c r="CY3" s="79"/>
      <c r="CZ3" s="80"/>
      <c r="DA3" s="80"/>
      <c r="DB3" s="80"/>
      <c r="DC3" s="6"/>
      <c r="DD3" s="6"/>
      <c r="DE3" s="76"/>
      <c r="DF3" s="78"/>
      <c r="DG3" s="79"/>
      <c r="DH3" s="79"/>
      <c r="DI3" s="79"/>
      <c r="DJ3" s="79"/>
      <c r="DK3" s="79"/>
      <c r="DL3" s="80"/>
      <c r="DM3" s="80"/>
      <c r="DN3" s="80"/>
      <c r="DO3" s="6"/>
      <c r="DP3" s="6"/>
      <c r="DQ3" s="76"/>
      <c r="DR3" s="78"/>
      <c r="DS3" s="79"/>
      <c r="DT3" s="79"/>
      <c r="DU3" s="79"/>
      <c r="DV3" s="79"/>
      <c r="DW3" s="79"/>
      <c r="DX3" s="80"/>
      <c r="DY3" s="80"/>
      <c r="DZ3" s="80"/>
      <c r="EA3" s="6"/>
      <c r="EB3" s="6"/>
      <c r="EC3" s="76"/>
      <c r="ED3" s="78"/>
      <c r="EE3" s="79"/>
      <c r="EF3" s="79"/>
      <c r="EG3" s="79"/>
      <c r="EH3" s="79"/>
      <c r="EI3" s="79"/>
      <c r="EJ3" s="80"/>
      <c r="EK3" s="80"/>
      <c r="EL3" s="80"/>
      <c r="EM3" s="6"/>
      <c r="EN3" s="6"/>
      <c r="EO3" s="76"/>
      <c r="EP3" s="78"/>
      <c r="EQ3" s="79"/>
      <c r="ER3" s="79"/>
      <c r="ES3" s="79"/>
      <c r="ET3" s="79"/>
      <c r="EU3" s="79"/>
      <c r="EV3" s="80"/>
      <c r="EW3" s="80"/>
      <c r="EX3" s="80"/>
      <c r="EY3" s="6"/>
      <c r="EZ3" s="6"/>
      <c r="FA3" s="76"/>
      <c r="FB3" s="78"/>
      <c r="FC3" s="79"/>
      <c r="FD3" s="79"/>
      <c r="FE3" s="79"/>
      <c r="FF3" s="79"/>
      <c r="FG3" s="79"/>
      <c r="FH3" s="80"/>
      <c r="FI3" s="80"/>
      <c r="FJ3" s="80"/>
      <c r="FK3" s="6"/>
      <c r="FL3" s="6"/>
      <c r="FM3" s="76"/>
      <c r="FN3" s="78"/>
      <c r="FO3" s="79"/>
      <c r="FP3" s="79"/>
      <c r="FQ3" s="79"/>
      <c r="FR3" s="79"/>
      <c r="FS3" s="79"/>
      <c r="FT3" s="80"/>
      <c r="FU3" s="80"/>
      <c r="FV3" s="80"/>
      <c r="FW3" s="6"/>
      <c r="FX3" s="6"/>
      <c r="FY3" s="76"/>
      <c r="FZ3" s="78"/>
      <c r="GA3" s="79"/>
      <c r="GB3" s="79"/>
      <c r="GC3" s="79"/>
      <c r="GD3" s="79"/>
      <c r="GE3" s="79"/>
      <c r="GF3" s="80"/>
      <c r="GG3" s="80"/>
      <c r="GH3" s="80"/>
      <c r="GI3" s="6"/>
      <c r="GJ3" s="6"/>
      <c r="GK3" s="76"/>
      <c r="GL3" s="78"/>
      <c r="GM3" s="79"/>
      <c r="GN3" s="79"/>
      <c r="GO3" s="79"/>
      <c r="GP3" s="79"/>
      <c r="GQ3" s="79"/>
      <c r="GR3" s="80"/>
      <c r="GS3" s="80"/>
      <c r="GT3" s="80"/>
      <c r="GU3" s="6"/>
      <c r="GV3" s="6"/>
      <c r="GW3" s="76"/>
      <c r="GX3" s="21"/>
      <c r="GY3" s="80">
        <v>0.82499999999999996</v>
      </c>
      <c r="GZ3" s="6"/>
      <c r="HA3" s="6">
        <v>37</v>
      </c>
      <c r="HB3" s="7">
        <f>HA3/GY3</f>
        <v>44.848484848484851</v>
      </c>
      <c r="HC3" s="56"/>
      <c r="HD3" s="56"/>
      <c r="HE3" s="56"/>
      <c r="HF3" s="56"/>
      <c r="HG3" s="6"/>
      <c r="HH3" s="6"/>
      <c r="HI3" s="76"/>
      <c r="HJ3" s="78"/>
      <c r="HK3" s="79"/>
      <c r="HL3" s="79"/>
      <c r="HM3" s="79"/>
      <c r="HN3" s="79"/>
      <c r="HO3" s="79"/>
      <c r="HP3" s="80"/>
      <c r="HQ3" s="80"/>
      <c r="HR3" s="80"/>
      <c r="HS3" s="6"/>
      <c r="HT3" s="6"/>
      <c r="HU3" s="76"/>
      <c r="HV3" s="78"/>
      <c r="HW3" s="6"/>
      <c r="HX3" s="79"/>
      <c r="HY3" s="79"/>
      <c r="HZ3" s="79"/>
      <c r="IA3" s="79"/>
      <c r="IB3" s="80"/>
      <c r="IC3" s="80"/>
      <c r="ID3" s="80"/>
      <c r="IE3" s="6"/>
      <c r="IF3" s="6"/>
      <c r="IG3" s="76"/>
      <c r="IH3" s="78"/>
      <c r="II3" s="79"/>
      <c r="IJ3" s="79"/>
      <c r="IK3" s="79"/>
      <c r="IL3" s="79"/>
      <c r="IM3" s="79"/>
      <c r="IN3" s="80"/>
      <c r="IO3" s="80"/>
      <c r="IP3" s="80"/>
      <c r="IQ3" s="6"/>
      <c r="IR3" s="6"/>
      <c r="IS3" s="76"/>
      <c r="IT3" s="21" t="s">
        <v>57</v>
      </c>
      <c r="IU3" s="6">
        <v>1.6579999999999999</v>
      </c>
      <c r="IV3" s="6" t="s">
        <v>64</v>
      </c>
      <c r="IW3" s="6"/>
      <c r="IX3" s="6"/>
      <c r="IY3" s="6">
        <v>2021</v>
      </c>
      <c r="IZ3" s="6" t="s">
        <v>65</v>
      </c>
      <c r="JA3" s="6">
        <v>6500</v>
      </c>
      <c r="JB3" s="6" t="s">
        <v>72</v>
      </c>
      <c r="JC3" s="6"/>
      <c r="JD3" s="6"/>
      <c r="JE3" s="76"/>
      <c r="JF3" s="21" t="s">
        <v>57</v>
      </c>
      <c r="JG3" s="6">
        <v>1.6579999999999999</v>
      </c>
      <c r="JH3" s="6" t="s">
        <v>64</v>
      </c>
      <c r="JI3" s="6"/>
      <c r="JJ3" s="6"/>
      <c r="JK3" s="6">
        <v>2021</v>
      </c>
      <c r="JL3" s="6" t="s">
        <v>65</v>
      </c>
      <c r="JM3" s="6">
        <v>6500</v>
      </c>
      <c r="JN3" s="6" t="s">
        <v>72</v>
      </c>
      <c r="JO3" s="6"/>
      <c r="JP3" s="6"/>
      <c r="JQ3" s="76"/>
      <c r="JR3" s="21" t="s">
        <v>57</v>
      </c>
      <c r="JS3" s="6">
        <v>1.6579999999999999</v>
      </c>
      <c r="JT3" s="6" t="s">
        <v>64</v>
      </c>
      <c r="JU3" s="6">
        <v>0</v>
      </c>
      <c r="JV3" s="6"/>
      <c r="JW3" s="6">
        <v>2021</v>
      </c>
      <c r="JX3" s="6" t="s">
        <v>65</v>
      </c>
      <c r="JY3" s="6">
        <v>6500</v>
      </c>
      <c r="JZ3" s="6" t="s">
        <v>72</v>
      </c>
      <c r="KA3" s="6"/>
      <c r="KB3" s="6"/>
      <c r="KC3" s="53"/>
    </row>
    <row r="4" spans="1:289" x14ac:dyDescent="0.35">
      <c r="A4" s="19" t="s">
        <v>5</v>
      </c>
      <c r="B4" s="22"/>
      <c r="C4" s="63">
        <v>0.92100000000000004</v>
      </c>
      <c r="D4" s="3"/>
      <c r="E4" s="3">
        <v>100</v>
      </c>
      <c r="F4" s="5">
        <f t="shared" ref="F4:F13" si="0">E4/C4</f>
        <v>108.57763300760043</v>
      </c>
      <c r="G4" s="57">
        <v>1964</v>
      </c>
      <c r="H4" s="3"/>
      <c r="I4" s="1"/>
      <c r="J4" s="70"/>
      <c r="K4" s="102"/>
      <c r="L4" s="102"/>
      <c r="M4" s="102"/>
      <c r="N4" s="62"/>
      <c r="O4" s="63">
        <v>0.92100000000000004</v>
      </c>
      <c r="P4" s="63"/>
      <c r="Q4" s="63">
        <v>94</v>
      </c>
      <c r="R4" s="59">
        <f t="shared" ref="R4:R8" si="1">Q4/O4</f>
        <v>102.0629750271444</v>
      </c>
      <c r="S4" s="84">
        <v>1964</v>
      </c>
      <c r="T4" s="63"/>
      <c r="U4" s="63"/>
      <c r="V4" s="63"/>
      <c r="W4" s="1"/>
      <c r="X4" s="1"/>
      <c r="Y4" s="70"/>
      <c r="Z4" s="62"/>
      <c r="AA4" s="59"/>
      <c r="AB4" s="59"/>
      <c r="AC4" s="59"/>
      <c r="AD4" s="59"/>
      <c r="AE4" s="95"/>
      <c r="AF4" s="63"/>
      <c r="AG4" s="63"/>
      <c r="AH4" s="63"/>
      <c r="AI4" s="1"/>
      <c r="AJ4" s="1"/>
      <c r="AK4" s="70"/>
      <c r="AL4" s="62"/>
      <c r="AM4" s="63">
        <v>0.92100000000000004</v>
      </c>
      <c r="AN4" s="63"/>
      <c r="AO4" s="63">
        <v>96</v>
      </c>
      <c r="AP4" s="59">
        <f t="shared" ref="AP4:AP5" si="2">AO4/AM4</f>
        <v>104.23452768729641</v>
      </c>
      <c r="AQ4" s="84">
        <v>1964</v>
      </c>
      <c r="AR4" s="63"/>
      <c r="AS4" s="63"/>
      <c r="AT4" s="63"/>
      <c r="AU4" s="1"/>
      <c r="AV4" s="1"/>
      <c r="AW4" s="70"/>
      <c r="AX4" s="62"/>
      <c r="AY4" s="63">
        <v>0.92100000000000004</v>
      </c>
      <c r="AZ4" s="63"/>
      <c r="BA4" s="63">
        <v>96</v>
      </c>
      <c r="BB4" s="59">
        <f t="shared" ref="BB4:BB5" si="3">BA4/AY4</f>
        <v>104.23452768729641</v>
      </c>
      <c r="BC4" s="84">
        <v>1964</v>
      </c>
      <c r="BD4" s="63"/>
      <c r="BE4" s="63"/>
      <c r="BF4" s="63"/>
      <c r="BG4" s="1"/>
      <c r="BH4" s="1"/>
      <c r="BI4" s="70"/>
      <c r="BJ4" s="62"/>
      <c r="BK4" s="63">
        <v>0.92100000000000004</v>
      </c>
      <c r="BL4" s="63"/>
      <c r="BM4" s="63">
        <v>84</v>
      </c>
      <c r="BN4" s="59">
        <f t="shared" ref="BN4:BN5" si="4">BM4/BK4</f>
        <v>91.205211726384363</v>
      </c>
      <c r="BO4" s="84">
        <v>1964</v>
      </c>
      <c r="BP4" s="63"/>
      <c r="BQ4" s="63"/>
      <c r="BR4" s="63"/>
      <c r="BS4" s="1"/>
      <c r="BT4" s="1"/>
      <c r="BU4" s="70"/>
      <c r="BV4" s="62"/>
      <c r="BW4" s="63">
        <v>0.92100000000000004</v>
      </c>
      <c r="BX4" s="63"/>
      <c r="BY4" s="63">
        <v>68</v>
      </c>
      <c r="BZ4" s="59">
        <f t="shared" ref="BZ4" si="5">BY4/BW4</f>
        <v>73.832790445168285</v>
      </c>
      <c r="CA4" s="96">
        <v>1964</v>
      </c>
      <c r="CB4" s="61"/>
      <c r="CC4" s="61"/>
      <c r="CD4" s="61"/>
      <c r="CE4" s="1"/>
      <c r="CF4" s="1"/>
      <c r="CG4" s="70"/>
      <c r="CH4" s="62"/>
      <c r="CI4" s="63">
        <v>0.92100000000000004</v>
      </c>
      <c r="CJ4" s="63"/>
      <c r="CK4" s="63">
        <v>74</v>
      </c>
      <c r="CL4" s="59">
        <f t="shared" ref="CL4" si="6">CK4/CI4</f>
        <v>80.347448425624322</v>
      </c>
      <c r="CM4" s="84"/>
      <c r="CN4" s="84"/>
      <c r="CO4" s="84"/>
      <c r="CP4" s="63"/>
      <c r="CQ4" s="1"/>
      <c r="CR4" s="1"/>
      <c r="CS4" s="70"/>
      <c r="CT4" s="62"/>
      <c r="CU4" s="63">
        <v>0.92100000000000004</v>
      </c>
      <c r="CV4" s="63"/>
      <c r="CW4" s="63" t="s">
        <v>62</v>
      </c>
      <c r="CX4" s="64"/>
      <c r="CY4" s="64"/>
      <c r="CZ4" s="64"/>
      <c r="DA4" s="64"/>
      <c r="DB4" s="64"/>
      <c r="DC4" s="1"/>
      <c r="DD4" s="1"/>
      <c r="DE4" s="70"/>
      <c r="DF4" s="62"/>
      <c r="DG4" s="63">
        <v>0.92100000000000004</v>
      </c>
      <c r="DH4" s="63"/>
      <c r="DI4" s="63" t="s">
        <v>62</v>
      </c>
      <c r="DJ4" s="64"/>
      <c r="DK4" s="64"/>
      <c r="DL4" s="64"/>
      <c r="DM4" s="64"/>
      <c r="DN4" s="64"/>
      <c r="DO4" s="1"/>
      <c r="DP4" s="1"/>
      <c r="DQ4" s="70"/>
      <c r="DR4" s="62"/>
      <c r="DS4" s="63">
        <v>0.92100000000000004</v>
      </c>
      <c r="DT4" s="63"/>
      <c r="DU4" s="63" t="s">
        <v>62</v>
      </c>
      <c r="DV4" s="64"/>
      <c r="DW4" s="64"/>
      <c r="DX4" s="64"/>
      <c r="DY4" s="64"/>
      <c r="DZ4" s="64"/>
      <c r="EA4" s="1"/>
      <c r="EB4" s="1"/>
      <c r="EC4" s="70"/>
      <c r="ED4" s="62"/>
      <c r="EE4" s="63">
        <v>0.92100000000000004</v>
      </c>
      <c r="EF4" s="63"/>
      <c r="EG4" s="63" t="s">
        <v>62</v>
      </c>
      <c r="EH4" s="59"/>
      <c r="EI4" s="60"/>
      <c r="EJ4" s="61"/>
      <c r="EK4" s="61"/>
      <c r="EL4" s="61"/>
      <c r="EM4" s="1"/>
      <c r="EN4" s="1"/>
      <c r="EO4" s="70"/>
      <c r="EP4" s="22"/>
      <c r="EQ4" s="63">
        <v>0.92100000000000004</v>
      </c>
      <c r="ER4" s="3"/>
      <c r="ES4" s="3" t="s">
        <v>62</v>
      </c>
      <c r="ET4" s="2"/>
      <c r="EU4" s="2"/>
      <c r="EV4" s="2"/>
      <c r="EW4" s="2"/>
      <c r="EX4" s="2"/>
      <c r="EY4" s="1"/>
      <c r="EZ4" s="1"/>
      <c r="FA4" s="70"/>
      <c r="FB4" s="62"/>
      <c r="FC4" s="63">
        <v>0.92100000000000004</v>
      </c>
      <c r="FD4" s="63"/>
      <c r="FE4" s="63" t="s">
        <v>62</v>
      </c>
      <c r="FF4" s="64"/>
      <c r="FG4" s="64"/>
      <c r="FH4" s="64"/>
      <c r="FI4" s="64"/>
      <c r="FJ4" s="64"/>
      <c r="FK4" s="1"/>
      <c r="FL4" s="1"/>
      <c r="FM4" s="70"/>
      <c r="FN4" s="22"/>
      <c r="FO4" s="63">
        <v>0.92100000000000004</v>
      </c>
      <c r="FP4" s="3"/>
      <c r="FQ4" s="3" t="s">
        <v>62</v>
      </c>
      <c r="FR4" s="2"/>
      <c r="FS4" s="2"/>
      <c r="FT4" s="2"/>
      <c r="FU4" s="2"/>
      <c r="FV4" s="2"/>
      <c r="FW4" s="1"/>
      <c r="FX4" s="1"/>
      <c r="FY4" s="70"/>
      <c r="FZ4" s="22"/>
      <c r="GA4" s="63">
        <v>0.92100000000000004</v>
      </c>
      <c r="GB4" s="3"/>
      <c r="GC4" s="3" t="s">
        <v>62</v>
      </c>
      <c r="GD4" s="2"/>
      <c r="GE4" s="2"/>
      <c r="GF4" s="2"/>
      <c r="GG4" s="2"/>
      <c r="GH4" s="2"/>
      <c r="GI4" s="1"/>
      <c r="GJ4" s="1"/>
      <c r="GK4" s="70"/>
      <c r="GL4" s="22"/>
      <c r="GM4" s="63">
        <v>0.92100000000000004</v>
      </c>
      <c r="GN4" s="3"/>
      <c r="GO4" s="3" t="s">
        <v>62</v>
      </c>
      <c r="GP4" s="5"/>
      <c r="GQ4" s="1"/>
      <c r="GR4" s="61"/>
      <c r="GS4" s="61"/>
      <c r="GT4" s="61"/>
      <c r="GU4" s="1"/>
      <c r="GV4" s="1"/>
      <c r="GW4" s="70"/>
      <c r="GX4" s="22" t="s">
        <v>47</v>
      </c>
      <c r="GY4" s="63">
        <v>1.0426</v>
      </c>
      <c r="GZ4" s="3"/>
      <c r="HA4" s="3" t="s">
        <v>64</v>
      </c>
      <c r="HB4" s="5"/>
      <c r="HC4" s="1">
        <v>2017</v>
      </c>
      <c r="HD4" s="1" t="s">
        <v>65</v>
      </c>
      <c r="HE4" s="1">
        <v>2840</v>
      </c>
      <c r="HF4" s="1" t="s">
        <v>72</v>
      </c>
      <c r="HG4" s="1"/>
      <c r="HH4" s="1"/>
      <c r="HI4" s="70"/>
      <c r="HJ4" s="22" t="s">
        <v>47</v>
      </c>
      <c r="HK4" s="63">
        <v>1.0426</v>
      </c>
      <c r="HL4" s="3"/>
      <c r="HM4" s="3" t="s">
        <v>64</v>
      </c>
      <c r="HN4" s="5"/>
      <c r="HO4" s="1">
        <v>2017</v>
      </c>
      <c r="HP4" s="1" t="s">
        <v>65</v>
      </c>
      <c r="HQ4" s="1">
        <v>2840</v>
      </c>
      <c r="HR4" s="1" t="s">
        <v>72</v>
      </c>
      <c r="HS4" s="1"/>
      <c r="HT4" s="1"/>
      <c r="HU4" s="70"/>
      <c r="HV4" s="22" t="s">
        <v>47</v>
      </c>
      <c r="HW4" s="3">
        <v>1.0426</v>
      </c>
      <c r="HX4" s="3"/>
      <c r="HY4" s="3">
        <v>19</v>
      </c>
      <c r="HZ4" s="5">
        <f t="shared" ref="HZ4" si="7">HY4/HW4</f>
        <v>18.223671590255133</v>
      </c>
      <c r="IA4" s="1">
        <v>2017</v>
      </c>
      <c r="IB4" s="1" t="s">
        <v>65</v>
      </c>
      <c r="IC4" s="1">
        <v>2840</v>
      </c>
      <c r="ID4" s="1" t="s">
        <v>72</v>
      </c>
      <c r="IE4" s="1"/>
      <c r="IF4" s="1"/>
      <c r="IG4" s="70"/>
      <c r="IH4" s="119" t="s">
        <v>47</v>
      </c>
      <c r="II4" s="1">
        <v>1.0426</v>
      </c>
      <c r="IJ4" s="2"/>
      <c r="IK4" s="1">
        <v>52</v>
      </c>
      <c r="IL4" s="120">
        <f t="shared" ref="IL4" si="8">IK4/II4</f>
        <v>49.875311720698257</v>
      </c>
      <c r="IM4" s="1">
        <v>2017</v>
      </c>
      <c r="IN4" s="1" t="s">
        <v>65</v>
      </c>
      <c r="IO4" s="1">
        <v>2840</v>
      </c>
      <c r="IP4" s="1" t="s">
        <v>72</v>
      </c>
      <c r="IQ4" s="1"/>
      <c r="IR4" s="1"/>
      <c r="IS4" s="70"/>
      <c r="IT4" s="22" t="s">
        <v>47</v>
      </c>
      <c r="IU4" s="3">
        <v>1.0426</v>
      </c>
      <c r="IV4" s="3"/>
      <c r="IW4" s="3">
        <v>37</v>
      </c>
      <c r="IX4" s="5">
        <v>35.488202570496838</v>
      </c>
      <c r="IY4" s="3">
        <v>2017</v>
      </c>
      <c r="IZ4" s="3" t="s">
        <v>65</v>
      </c>
      <c r="JA4" s="3">
        <v>2840</v>
      </c>
      <c r="JB4" s="3" t="s">
        <v>72</v>
      </c>
      <c r="JC4" s="1"/>
      <c r="JD4" s="1"/>
      <c r="JE4" s="70"/>
      <c r="JF4" s="22" t="s">
        <v>47</v>
      </c>
      <c r="JG4" s="3">
        <v>1.0426</v>
      </c>
      <c r="JH4" s="3"/>
      <c r="JI4" s="3">
        <v>136</v>
      </c>
      <c r="JJ4" s="5">
        <v>130.44312296182622</v>
      </c>
      <c r="JK4" s="3">
        <v>2017</v>
      </c>
      <c r="JL4" s="3" t="s">
        <v>65</v>
      </c>
      <c r="JM4" s="3">
        <v>2840</v>
      </c>
      <c r="JN4" s="3" t="s">
        <v>72</v>
      </c>
      <c r="JO4" s="1"/>
      <c r="JP4" s="1"/>
      <c r="JQ4" s="70"/>
      <c r="JR4" s="22" t="s">
        <v>47</v>
      </c>
      <c r="JS4" s="3">
        <v>1.0426</v>
      </c>
      <c r="JT4" s="3"/>
      <c r="JU4" s="3">
        <v>122</v>
      </c>
      <c r="JV4" s="5">
        <f>JU4/JS4</f>
        <v>117.01515442163821</v>
      </c>
      <c r="JW4" s="3">
        <v>2017</v>
      </c>
      <c r="JX4" s="3" t="s">
        <v>65</v>
      </c>
      <c r="JY4" s="3">
        <v>2840</v>
      </c>
      <c r="JZ4" s="3" t="s">
        <v>72</v>
      </c>
      <c r="KA4" s="1"/>
      <c r="KB4" s="1"/>
      <c r="KC4" s="8"/>
    </row>
    <row r="5" spans="1:289" x14ac:dyDescent="0.35">
      <c r="A5" s="19" t="s">
        <v>6</v>
      </c>
      <c r="B5" s="22"/>
      <c r="C5" s="63">
        <v>0.68200000000000005</v>
      </c>
      <c r="D5" s="3"/>
      <c r="E5" s="3">
        <v>100</v>
      </c>
      <c r="F5" s="5">
        <f t="shared" si="0"/>
        <v>146.62756598240469</v>
      </c>
      <c r="G5" s="57">
        <v>1975</v>
      </c>
      <c r="H5" s="3"/>
      <c r="I5" s="1"/>
      <c r="J5" s="70"/>
      <c r="K5" s="102"/>
      <c r="L5" s="102"/>
      <c r="M5" s="102"/>
      <c r="N5" s="62"/>
      <c r="O5" s="63">
        <v>0.68200000000000005</v>
      </c>
      <c r="P5" s="63"/>
      <c r="Q5" s="63">
        <v>64</v>
      </c>
      <c r="R5" s="59">
        <f t="shared" si="1"/>
        <v>93.841642228738991</v>
      </c>
      <c r="S5" s="84">
        <v>1975</v>
      </c>
      <c r="T5" s="63"/>
      <c r="U5" s="63"/>
      <c r="V5" s="63"/>
      <c r="W5" s="1"/>
      <c r="X5" s="1"/>
      <c r="Y5" s="70"/>
      <c r="Z5" s="62"/>
      <c r="AA5" s="59"/>
      <c r="AB5" s="59"/>
      <c r="AC5" s="59"/>
      <c r="AD5" s="59"/>
      <c r="AE5" s="95"/>
      <c r="AF5" s="63"/>
      <c r="AG5" s="63"/>
      <c r="AH5" s="63"/>
      <c r="AI5" s="1"/>
      <c r="AJ5" s="1"/>
      <c r="AK5" s="70"/>
      <c r="AL5" s="62"/>
      <c r="AM5" s="63">
        <v>0.68200000000000005</v>
      </c>
      <c r="AN5" s="63"/>
      <c r="AO5" s="63">
        <v>48</v>
      </c>
      <c r="AP5" s="59">
        <f t="shared" si="2"/>
        <v>70.381231671554247</v>
      </c>
      <c r="AQ5" s="84">
        <v>1975</v>
      </c>
      <c r="AR5" s="63"/>
      <c r="AS5" s="63"/>
      <c r="AT5" s="63"/>
      <c r="AU5" s="1"/>
      <c r="AV5" s="1"/>
      <c r="AW5" s="70"/>
      <c r="AX5" s="62"/>
      <c r="AY5" s="63">
        <v>0.68200000000000005</v>
      </c>
      <c r="AZ5" s="63"/>
      <c r="BA5" s="63">
        <v>60</v>
      </c>
      <c r="BB5" s="59">
        <f t="shared" si="3"/>
        <v>87.976539589442808</v>
      </c>
      <c r="BC5" s="84">
        <v>1975</v>
      </c>
      <c r="BD5" s="63"/>
      <c r="BE5" s="63"/>
      <c r="BF5" s="63"/>
      <c r="BG5" s="1"/>
      <c r="BH5" s="1"/>
      <c r="BI5" s="70"/>
      <c r="BJ5" s="62"/>
      <c r="BK5" s="63">
        <v>0.68200000000000005</v>
      </c>
      <c r="BL5" s="63"/>
      <c r="BM5" s="63">
        <v>60</v>
      </c>
      <c r="BN5" s="59">
        <f t="shared" si="4"/>
        <v>87.976539589442808</v>
      </c>
      <c r="BO5" s="84">
        <v>1975</v>
      </c>
      <c r="BP5" s="63"/>
      <c r="BQ5" s="63"/>
      <c r="BR5" s="63"/>
      <c r="BS5" s="1"/>
      <c r="BT5" s="1"/>
      <c r="BU5" s="70"/>
      <c r="BV5" s="62"/>
      <c r="BW5" s="59"/>
      <c r="BX5" s="59"/>
      <c r="BY5" s="59"/>
      <c r="BZ5" s="59"/>
      <c r="CA5" s="60"/>
      <c r="CB5" s="61"/>
      <c r="CC5" s="61"/>
      <c r="CD5" s="61"/>
      <c r="CE5" s="1"/>
      <c r="CF5" s="1"/>
      <c r="CG5" s="70"/>
      <c r="CH5" s="62"/>
      <c r="CI5" s="59"/>
      <c r="CJ5" s="59"/>
      <c r="CK5" s="59"/>
      <c r="CL5" s="59"/>
      <c r="CM5" s="95"/>
      <c r="CN5" s="63"/>
      <c r="CO5" s="63"/>
      <c r="CP5" s="63"/>
      <c r="CQ5" s="1"/>
      <c r="CR5" s="1"/>
      <c r="CS5" s="70"/>
      <c r="CT5" s="62"/>
      <c r="CU5" s="59"/>
      <c r="CV5" s="59"/>
      <c r="CW5" s="59"/>
      <c r="CX5" s="59"/>
      <c r="CY5" s="60"/>
      <c r="CZ5" s="61"/>
      <c r="DA5" s="61"/>
      <c r="DB5" s="61"/>
      <c r="DC5" s="1"/>
      <c r="DD5" s="1"/>
      <c r="DE5" s="70"/>
      <c r="DF5" s="62"/>
      <c r="DG5" s="59"/>
      <c r="DH5" s="59"/>
      <c r="DI5" s="59"/>
      <c r="DJ5" s="59"/>
      <c r="DK5" s="60"/>
      <c r="DL5" s="61"/>
      <c r="DM5" s="61"/>
      <c r="DN5" s="61"/>
      <c r="DO5" s="1"/>
      <c r="DP5" s="1"/>
      <c r="DQ5" s="70"/>
      <c r="DR5" s="62"/>
      <c r="DS5" s="59"/>
      <c r="DT5" s="59"/>
      <c r="DU5" s="59"/>
      <c r="DV5" s="59"/>
      <c r="DW5" s="60"/>
      <c r="DX5" s="61"/>
      <c r="DY5" s="61"/>
      <c r="DZ5" s="61"/>
      <c r="EA5" s="1"/>
      <c r="EB5" s="1"/>
      <c r="EC5" s="70"/>
      <c r="ED5" s="62"/>
      <c r="EE5" s="59"/>
      <c r="EF5" s="59"/>
      <c r="EG5" s="59"/>
      <c r="EH5" s="59"/>
      <c r="EI5" s="60"/>
      <c r="EJ5" s="61"/>
      <c r="EK5" s="61"/>
      <c r="EL5" s="61"/>
      <c r="EM5" s="1"/>
      <c r="EN5" s="1"/>
      <c r="EO5" s="70"/>
      <c r="EP5" s="62"/>
      <c r="EQ5" s="59"/>
      <c r="ER5" s="59"/>
      <c r="ES5" s="59"/>
      <c r="ET5" s="59"/>
      <c r="EU5" s="60"/>
      <c r="EV5" s="61"/>
      <c r="EW5" s="61"/>
      <c r="EX5" s="61"/>
      <c r="EY5" s="1"/>
      <c r="EZ5" s="1"/>
      <c r="FA5" s="70"/>
      <c r="FB5" s="62"/>
      <c r="FC5" s="59"/>
      <c r="FD5" s="59"/>
      <c r="FE5" s="59"/>
      <c r="FF5" s="59"/>
      <c r="FG5" s="60"/>
      <c r="FH5" s="61"/>
      <c r="FI5" s="61"/>
      <c r="FJ5" s="61"/>
      <c r="FK5" s="1"/>
      <c r="FL5" s="1"/>
      <c r="FM5" s="70"/>
      <c r="FN5" s="62"/>
      <c r="FO5" s="59"/>
      <c r="FP5" s="59"/>
      <c r="FQ5" s="59"/>
      <c r="FR5" s="59"/>
      <c r="FS5" s="60"/>
      <c r="FT5" s="61"/>
      <c r="FU5" s="61"/>
      <c r="FV5" s="61"/>
      <c r="FW5" s="1"/>
      <c r="FX5" s="1"/>
      <c r="FY5" s="70"/>
      <c r="FZ5" s="62"/>
      <c r="GA5" s="59"/>
      <c r="GB5" s="59"/>
      <c r="GC5" s="59"/>
      <c r="GD5" s="59"/>
      <c r="GE5" s="60"/>
      <c r="GF5" s="61"/>
      <c r="GG5" s="61"/>
      <c r="GH5" s="61"/>
      <c r="GI5" s="1"/>
      <c r="GJ5" s="1"/>
      <c r="GK5" s="70"/>
      <c r="GL5" s="62"/>
      <c r="GM5" s="59"/>
      <c r="GN5" s="59"/>
      <c r="GO5" s="59"/>
      <c r="GP5" s="59"/>
      <c r="GQ5" s="60"/>
      <c r="GR5" s="61"/>
      <c r="GS5" s="61"/>
      <c r="GT5" s="61"/>
      <c r="GU5" s="1"/>
      <c r="GV5" s="1"/>
      <c r="GW5" s="70"/>
      <c r="GX5" s="62"/>
      <c r="GY5" s="59"/>
      <c r="GZ5" s="59"/>
      <c r="HA5" s="59"/>
      <c r="HB5" s="59"/>
      <c r="HC5" s="60"/>
      <c r="HD5" s="61"/>
      <c r="HE5" s="61"/>
      <c r="HF5" s="61"/>
      <c r="HG5" s="1"/>
      <c r="HH5" s="1"/>
      <c r="HI5" s="70"/>
      <c r="HJ5" s="62"/>
      <c r="HK5" s="59"/>
      <c r="HL5" s="59"/>
      <c r="HM5" s="59"/>
      <c r="HN5" s="59"/>
      <c r="HO5" s="60"/>
      <c r="HP5" s="61"/>
      <c r="HQ5" s="61"/>
      <c r="HR5" s="61"/>
      <c r="HS5" s="1"/>
      <c r="HT5" s="1"/>
      <c r="HU5" s="70"/>
      <c r="HV5" s="62"/>
      <c r="HW5" s="3"/>
      <c r="HX5" s="59"/>
      <c r="HY5" s="59"/>
      <c r="HZ5" s="59"/>
      <c r="IA5" s="60"/>
      <c r="IB5" s="61"/>
      <c r="IC5" s="61"/>
      <c r="ID5" s="61"/>
      <c r="IE5" s="1"/>
      <c r="IF5" s="1"/>
      <c r="IG5" s="70"/>
      <c r="IH5" s="62"/>
      <c r="II5" s="59"/>
      <c r="IJ5" s="59"/>
      <c r="IK5" s="59"/>
      <c r="IL5" s="59"/>
      <c r="IM5" s="60"/>
      <c r="IN5" s="61"/>
      <c r="IO5" s="61"/>
      <c r="IP5" s="61"/>
      <c r="IQ5" s="1"/>
      <c r="IR5" s="1"/>
      <c r="IS5" s="70"/>
      <c r="IT5" s="62"/>
      <c r="IU5" s="59"/>
      <c r="IV5" s="59"/>
      <c r="IW5" s="59"/>
      <c r="IX5" s="59"/>
      <c r="IY5" s="60"/>
      <c r="IZ5" s="61"/>
      <c r="JA5" s="61"/>
      <c r="JB5" s="61"/>
      <c r="JC5" s="1"/>
      <c r="JD5" s="1"/>
      <c r="JE5" s="70"/>
      <c r="JF5" s="62"/>
      <c r="JG5" s="59"/>
      <c r="JH5" s="59"/>
      <c r="JI5" s="59"/>
      <c r="JJ5" s="59"/>
      <c r="JK5" s="60"/>
      <c r="JL5" s="61"/>
      <c r="JM5" s="61"/>
      <c r="JN5" s="61"/>
      <c r="JO5" s="1"/>
      <c r="JP5" s="1"/>
      <c r="JQ5" s="70"/>
      <c r="JR5" s="62"/>
      <c r="JS5" s="59"/>
      <c r="JT5" s="59"/>
      <c r="JU5" s="59"/>
      <c r="JV5" s="5"/>
      <c r="JW5" s="59"/>
      <c r="JX5" s="63"/>
      <c r="JY5" s="63"/>
      <c r="JZ5" s="63"/>
      <c r="KA5" s="1"/>
      <c r="KB5" s="1"/>
      <c r="KC5" s="8"/>
    </row>
    <row r="6" spans="1:289" x14ac:dyDescent="0.35">
      <c r="A6" s="19" t="s">
        <v>12</v>
      </c>
      <c r="B6" s="22"/>
      <c r="C6" s="63">
        <v>3.1974999999999998</v>
      </c>
      <c r="D6" s="3"/>
      <c r="E6" s="3">
        <v>317</v>
      </c>
      <c r="F6" s="5">
        <f t="shared" si="0"/>
        <v>99.139953088350282</v>
      </c>
      <c r="G6" s="57">
        <v>1966</v>
      </c>
      <c r="H6" s="3"/>
      <c r="I6" s="3"/>
      <c r="J6" s="69"/>
      <c r="K6" s="103"/>
      <c r="L6" s="103"/>
      <c r="M6" s="103"/>
      <c r="N6" s="62"/>
      <c r="O6" s="63">
        <v>3.1974999999999998</v>
      </c>
      <c r="P6" s="63"/>
      <c r="Q6" s="63">
        <v>293</v>
      </c>
      <c r="R6" s="59">
        <f t="shared" si="1"/>
        <v>91.634089132134491</v>
      </c>
      <c r="S6" s="84">
        <v>1966</v>
      </c>
      <c r="T6" s="63"/>
      <c r="U6" s="63"/>
      <c r="V6" s="63"/>
      <c r="W6" s="3"/>
      <c r="X6" s="3"/>
      <c r="Y6" s="69"/>
      <c r="Z6" s="62"/>
      <c r="AA6" s="59"/>
      <c r="AB6" s="59"/>
      <c r="AC6" s="59"/>
      <c r="AD6" s="59"/>
      <c r="AE6" s="59"/>
      <c r="AF6" s="63"/>
      <c r="AG6" s="63"/>
      <c r="AH6" s="63"/>
      <c r="AI6" s="3"/>
      <c r="AJ6" s="3"/>
      <c r="AK6" s="69"/>
      <c r="AL6" s="62"/>
      <c r="AM6" s="59"/>
      <c r="AN6" s="59"/>
      <c r="AO6" s="59"/>
      <c r="AP6" s="59"/>
      <c r="AQ6" s="59"/>
      <c r="AR6" s="63"/>
      <c r="AS6" s="63"/>
      <c r="AT6" s="63"/>
      <c r="AU6" s="3"/>
      <c r="AV6" s="3"/>
      <c r="AW6" s="69"/>
      <c r="AX6" s="62"/>
      <c r="AY6" s="59"/>
      <c r="AZ6" s="59"/>
      <c r="BA6" s="59"/>
      <c r="BB6" s="59"/>
      <c r="BC6" s="59"/>
      <c r="BD6" s="63"/>
      <c r="BE6" s="63"/>
      <c r="BF6" s="63"/>
      <c r="BG6" s="3"/>
      <c r="BH6" s="3"/>
      <c r="BI6" s="69"/>
      <c r="BJ6" s="62"/>
      <c r="BK6" s="59"/>
      <c r="BL6" s="59"/>
      <c r="BM6" s="59"/>
      <c r="BN6" s="59"/>
      <c r="BO6" s="59"/>
      <c r="BP6" s="63"/>
      <c r="BQ6" s="63"/>
      <c r="BR6" s="63"/>
      <c r="BS6" s="3"/>
      <c r="BT6" s="3"/>
      <c r="BU6" s="69"/>
      <c r="BV6" s="62"/>
      <c r="BW6" s="59"/>
      <c r="BX6" s="59"/>
      <c r="BY6" s="59"/>
      <c r="BZ6" s="59"/>
      <c r="CA6" s="59"/>
      <c r="CB6" s="63"/>
      <c r="CC6" s="63"/>
      <c r="CD6" s="63"/>
      <c r="CE6" s="3"/>
      <c r="CF6" s="3"/>
      <c r="CG6" s="69"/>
      <c r="CH6" s="62"/>
      <c r="CI6" s="59"/>
      <c r="CJ6" s="59"/>
      <c r="CK6" s="59"/>
      <c r="CL6" s="59"/>
      <c r="CM6" s="59"/>
      <c r="CN6" s="63"/>
      <c r="CO6" s="63"/>
      <c r="CP6" s="63"/>
      <c r="CQ6" s="3"/>
      <c r="CR6" s="3"/>
      <c r="CS6" s="69"/>
      <c r="CT6" s="62"/>
      <c r="CU6" s="59"/>
      <c r="CV6" s="59"/>
      <c r="CW6" s="59"/>
      <c r="CX6" s="59"/>
      <c r="CY6" s="59"/>
      <c r="CZ6" s="63"/>
      <c r="DA6" s="63"/>
      <c r="DB6" s="63"/>
      <c r="DC6" s="3"/>
      <c r="DD6" s="3"/>
      <c r="DE6" s="69"/>
      <c r="DF6" s="62"/>
      <c r="DG6" s="59"/>
      <c r="DH6" s="59"/>
      <c r="DI6" s="59"/>
      <c r="DJ6" s="59"/>
      <c r="DK6" s="59"/>
      <c r="DL6" s="63"/>
      <c r="DM6" s="63"/>
      <c r="DN6" s="63"/>
      <c r="DO6" s="3"/>
      <c r="DP6" s="3"/>
      <c r="DQ6" s="69"/>
      <c r="DR6" s="62"/>
      <c r="DS6" s="59"/>
      <c r="DT6" s="59"/>
      <c r="DU6" s="59"/>
      <c r="DV6" s="59"/>
      <c r="DW6" s="59"/>
      <c r="DX6" s="63"/>
      <c r="DY6" s="63"/>
      <c r="DZ6" s="63"/>
      <c r="EA6" s="3"/>
      <c r="EB6" s="3"/>
      <c r="EC6" s="69"/>
      <c r="ED6" s="62"/>
      <c r="EE6" s="59"/>
      <c r="EF6" s="59"/>
      <c r="EG6" s="59"/>
      <c r="EH6" s="59"/>
      <c r="EI6" s="59"/>
      <c r="EJ6" s="63"/>
      <c r="EK6" s="63"/>
      <c r="EL6" s="63"/>
      <c r="EM6" s="3"/>
      <c r="EN6" s="3"/>
      <c r="EO6" s="69"/>
      <c r="EP6" s="62"/>
      <c r="EQ6" s="59"/>
      <c r="ER6" s="59"/>
      <c r="ES6" s="59"/>
      <c r="ET6" s="59"/>
      <c r="EU6" s="59"/>
      <c r="EV6" s="63"/>
      <c r="EW6" s="63"/>
      <c r="EX6" s="63"/>
      <c r="EY6" s="3"/>
      <c r="EZ6" s="3"/>
      <c r="FA6" s="69"/>
      <c r="FB6" s="62"/>
      <c r="FC6" s="59"/>
      <c r="FD6" s="59"/>
      <c r="FE6" s="59"/>
      <c r="FF6" s="59"/>
      <c r="FG6" s="59"/>
      <c r="FH6" s="63"/>
      <c r="FI6" s="63"/>
      <c r="FJ6" s="63"/>
      <c r="FK6" s="3"/>
      <c r="FL6" s="3"/>
      <c r="FM6" s="69"/>
      <c r="FN6" s="62"/>
      <c r="FO6" s="59"/>
      <c r="FP6" s="59"/>
      <c r="FQ6" s="59"/>
      <c r="FR6" s="59"/>
      <c r="FS6" s="59"/>
      <c r="FT6" s="63"/>
      <c r="FU6" s="63"/>
      <c r="FV6" s="63"/>
      <c r="FW6" s="3"/>
      <c r="FX6" s="3"/>
      <c r="FY6" s="69"/>
      <c r="FZ6" s="62"/>
      <c r="GA6" s="59"/>
      <c r="GB6" s="59"/>
      <c r="GC6" s="59"/>
      <c r="GD6" s="59"/>
      <c r="GE6" s="59"/>
      <c r="GF6" s="63"/>
      <c r="GG6" s="63"/>
      <c r="GH6" s="63"/>
      <c r="GI6" s="3"/>
      <c r="GJ6" s="3"/>
      <c r="GK6" s="69"/>
      <c r="GL6" s="62"/>
      <c r="GM6" s="59"/>
      <c r="GN6" s="59"/>
      <c r="GO6" s="59"/>
      <c r="GP6" s="59"/>
      <c r="GQ6" s="59"/>
      <c r="GR6" s="63"/>
      <c r="GS6" s="63"/>
      <c r="GT6" s="63"/>
      <c r="GU6" s="3"/>
      <c r="GV6" s="3"/>
      <c r="GW6" s="69"/>
      <c r="GX6" s="118"/>
      <c r="GY6" s="64"/>
      <c r="GZ6" s="2"/>
      <c r="HA6" s="2"/>
      <c r="HB6" s="2"/>
      <c r="HC6" s="2"/>
      <c r="HD6" s="2"/>
      <c r="HE6" s="2"/>
      <c r="HF6" s="2"/>
      <c r="HG6" s="3"/>
      <c r="HH6" s="3"/>
      <c r="HI6" s="69"/>
      <c r="HJ6" s="62"/>
      <c r="HK6" s="59"/>
      <c r="HL6" s="59"/>
      <c r="HM6" s="59"/>
      <c r="HN6" s="59"/>
      <c r="HO6" s="59"/>
      <c r="HP6" s="63"/>
      <c r="HQ6" s="63"/>
      <c r="HR6" s="63"/>
      <c r="HS6" s="3"/>
      <c r="HT6" s="3"/>
      <c r="HU6" s="69"/>
      <c r="HV6" s="62"/>
      <c r="HW6" s="3"/>
      <c r="HX6" s="59"/>
      <c r="HY6" s="59"/>
      <c r="HZ6" s="59"/>
      <c r="IA6" s="59"/>
      <c r="IB6" s="63"/>
      <c r="IC6" s="63"/>
      <c r="ID6" s="63"/>
      <c r="IE6" s="3"/>
      <c r="IF6" s="3"/>
      <c r="IG6" s="69"/>
      <c r="IH6" s="62"/>
      <c r="II6" s="59"/>
      <c r="IJ6" s="59"/>
      <c r="IK6" s="59"/>
      <c r="IL6" s="59"/>
      <c r="IM6" s="59"/>
      <c r="IN6" s="63"/>
      <c r="IO6" s="63"/>
      <c r="IP6" s="63"/>
      <c r="IQ6" s="3"/>
      <c r="IR6" s="3"/>
      <c r="IS6" s="69"/>
      <c r="IT6" s="62"/>
      <c r="IU6" s="59"/>
      <c r="IV6" s="59"/>
      <c r="IW6" s="59"/>
      <c r="IX6" s="59"/>
      <c r="IY6" s="59"/>
      <c r="IZ6" s="63"/>
      <c r="JA6" s="63"/>
      <c r="JB6" s="63"/>
      <c r="JC6" s="3"/>
      <c r="JD6" s="3"/>
      <c r="JE6" s="69"/>
      <c r="JF6" s="62"/>
      <c r="JG6" s="59"/>
      <c r="JH6" s="59"/>
      <c r="JI6" s="59"/>
      <c r="JJ6" s="59"/>
      <c r="JK6" s="59"/>
      <c r="JL6" s="63"/>
      <c r="JM6" s="63"/>
      <c r="JN6" s="63"/>
      <c r="JO6" s="3"/>
      <c r="JP6" s="3"/>
      <c r="JQ6" s="69"/>
      <c r="JR6" s="62"/>
      <c r="JS6" s="59"/>
      <c r="JT6" s="59"/>
      <c r="JU6" s="59"/>
      <c r="JV6" s="5"/>
      <c r="JW6" s="59"/>
      <c r="JX6" s="63"/>
      <c r="JY6" s="63"/>
      <c r="JZ6" s="63"/>
      <c r="KA6" s="3"/>
      <c r="KB6" s="3"/>
      <c r="KC6" s="23"/>
    </row>
    <row r="7" spans="1:289" x14ac:dyDescent="0.35">
      <c r="A7" s="19" t="s">
        <v>7</v>
      </c>
      <c r="B7" s="22"/>
      <c r="C7" s="63">
        <v>1.9604999999999999</v>
      </c>
      <c r="D7" s="3"/>
      <c r="E7" s="3">
        <v>236</v>
      </c>
      <c r="F7" s="5">
        <f t="shared" si="0"/>
        <v>120.37745473093599</v>
      </c>
      <c r="G7" s="57">
        <v>1961</v>
      </c>
      <c r="H7" s="3"/>
      <c r="I7" s="1"/>
      <c r="J7" s="70"/>
      <c r="K7" s="102"/>
      <c r="L7" s="102"/>
      <c r="M7" s="102"/>
      <c r="N7" s="62"/>
      <c r="O7" s="63">
        <v>1.9604999999999999</v>
      </c>
      <c r="P7" s="63"/>
      <c r="Q7" s="63">
        <v>140</v>
      </c>
      <c r="R7" s="59">
        <f t="shared" si="1"/>
        <v>71.410354501402708</v>
      </c>
      <c r="S7" s="84">
        <v>1961</v>
      </c>
      <c r="T7" s="63"/>
      <c r="U7" s="63"/>
      <c r="V7" s="63"/>
      <c r="W7" s="1"/>
      <c r="X7" s="1"/>
      <c r="Y7" s="70"/>
      <c r="Z7" s="62"/>
      <c r="AA7" s="59"/>
      <c r="AB7" s="59"/>
      <c r="AC7" s="59"/>
      <c r="AD7" s="59"/>
      <c r="AE7" s="95"/>
      <c r="AF7" s="63"/>
      <c r="AG7" s="63"/>
      <c r="AH7" s="63"/>
      <c r="AI7" s="1"/>
      <c r="AJ7" s="1"/>
      <c r="AK7" s="70"/>
      <c r="AL7" s="62"/>
      <c r="AM7" s="63">
        <v>1.9604999999999999</v>
      </c>
      <c r="AN7" s="63"/>
      <c r="AO7" s="63">
        <v>144</v>
      </c>
      <c r="AP7" s="59">
        <f t="shared" ref="AP7:AP8" si="9">AO7/AM7</f>
        <v>73.45065034429993</v>
      </c>
      <c r="AQ7" s="84">
        <v>1961</v>
      </c>
      <c r="AR7" s="63"/>
      <c r="AS7" s="63"/>
      <c r="AT7" s="63"/>
      <c r="AU7" s="1"/>
      <c r="AV7" s="1"/>
      <c r="AW7" s="70"/>
      <c r="AX7" s="62"/>
      <c r="AY7" s="63">
        <v>1.9604999999999999</v>
      </c>
      <c r="AZ7" s="63"/>
      <c r="BA7" s="63">
        <v>262</v>
      </c>
      <c r="BB7" s="59">
        <f t="shared" ref="BB7:BB8" si="10">BA7/AY7</f>
        <v>133.63937770976793</v>
      </c>
      <c r="BC7" s="84">
        <v>1961</v>
      </c>
      <c r="BD7" s="63"/>
      <c r="BE7" s="63"/>
      <c r="BF7" s="63"/>
      <c r="BG7" s="1"/>
      <c r="BH7" s="1"/>
      <c r="BI7" s="70"/>
      <c r="BJ7" s="62"/>
      <c r="BK7" s="63">
        <v>1.9604999999999999</v>
      </c>
      <c r="BL7" s="63"/>
      <c r="BM7" s="63">
        <v>181</v>
      </c>
      <c r="BN7" s="59">
        <f t="shared" ref="BN7:BN8" si="11">BM7/BK7</f>
        <v>92.323386891099219</v>
      </c>
      <c r="BO7" s="84">
        <v>1961</v>
      </c>
      <c r="BP7" s="63"/>
      <c r="BQ7" s="63"/>
      <c r="BR7" s="63"/>
      <c r="BS7" s="1"/>
      <c r="BT7" s="1"/>
      <c r="BU7" s="70"/>
      <c r="BV7" s="62"/>
      <c r="BW7" s="63">
        <v>1.9604999999999999</v>
      </c>
      <c r="BX7" s="63"/>
      <c r="BY7" s="63">
        <v>184</v>
      </c>
      <c r="BZ7" s="59">
        <f t="shared" ref="BZ7:BZ8" si="12">BY7/BW7</f>
        <v>93.853608773272128</v>
      </c>
      <c r="CA7" s="96">
        <v>1961</v>
      </c>
      <c r="CB7" s="61"/>
      <c r="CC7" s="61"/>
      <c r="CD7" s="61"/>
      <c r="CE7" s="1"/>
      <c r="CF7" s="1"/>
      <c r="CG7" s="70"/>
      <c r="CH7" s="62"/>
      <c r="CI7" s="63">
        <v>1.9604999999999999</v>
      </c>
      <c r="CJ7" s="63"/>
      <c r="CK7" s="63">
        <v>197</v>
      </c>
      <c r="CL7" s="59">
        <f t="shared" ref="CL7:CL8" si="13">CK7/CI7</f>
        <v>100.48457026268809</v>
      </c>
      <c r="CM7" s="84"/>
      <c r="CN7" s="84"/>
      <c r="CO7" s="84"/>
      <c r="CP7" s="63"/>
      <c r="CQ7" s="1"/>
      <c r="CR7" s="1"/>
      <c r="CS7" s="70"/>
      <c r="CT7" s="62" t="s">
        <v>57</v>
      </c>
      <c r="CU7" s="63">
        <v>1.8532999999999999</v>
      </c>
      <c r="CV7" s="63"/>
      <c r="CW7" s="63" t="s">
        <v>62</v>
      </c>
      <c r="CX7" s="64"/>
      <c r="CY7" s="64"/>
      <c r="CZ7" s="64"/>
      <c r="DA7" s="64"/>
      <c r="DB7" s="64"/>
      <c r="DC7" s="1"/>
      <c r="DD7" s="1"/>
      <c r="DE7" s="70"/>
      <c r="DF7" s="62" t="s">
        <v>57</v>
      </c>
      <c r="DG7" s="63">
        <v>1.8532999999999999</v>
      </c>
      <c r="DH7" s="63"/>
      <c r="DI7" s="63" t="s">
        <v>62</v>
      </c>
      <c r="DJ7" s="64"/>
      <c r="DK7" s="64"/>
      <c r="DL7" s="64"/>
      <c r="DM7" s="64"/>
      <c r="DN7" s="64"/>
      <c r="DO7" s="1"/>
      <c r="DP7" s="1"/>
      <c r="DQ7" s="70"/>
      <c r="DR7" s="62" t="s">
        <v>57</v>
      </c>
      <c r="DS7" s="63">
        <v>1.8532999999999999</v>
      </c>
      <c r="DT7" s="63"/>
      <c r="DU7" s="63" t="s">
        <v>62</v>
      </c>
      <c r="DV7" s="64"/>
      <c r="DW7" s="64"/>
      <c r="DX7" s="64"/>
      <c r="DY7" s="64"/>
      <c r="DZ7" s="64"/>
      <c r="EA7" s="1"/>
      <c r="EB7" s="1"/>
      <c r="EC7" s="70"/>
      <c r="ED7" s="62"/>
      <c r="EE7" s="59"/>
      <c r="EF7" s="59"/>
      <c r="EG7" s="59"/>
      <c r="EH7" s="59"/>
      <c r="EI7" s="60"/>
      <c r="EJ7" s="61"/>
      <c r="EK7" s="61"/>
      <c r="EL7" s="61"/>
      <c r="EM7" s="1"/>
      <c r="EN7" s="1"/>
      <c r="EO7" s="70"/>
      <c r="EP7" s="22" t="s">
        <v>57</v>
      </c>
      <c r="EQ7" s="63">
        <v>1.8532999999999999</v>
      </c>
      <c r="ER7" s="3"/>
      <c r="ES7" s="3" t="s">
        <v>62</v>
      </c>
      <c r="ET7" s="2"/>
      <c r="EU7" s="2"/>
      <c r="EV7" s="2"/>
      <c r="EW7" s="2"/>
      <c r="EX7" s="2"/>
      <c r="EY7" s="1"/>
      <c r="EZ7" s="1"/>
      <c r="FA7" s="70"/>
      <c r="FB7" s="62" t="s">
        <v>57</v>
      </c>
      <c r="FC7" s="63">
        <v>1.8532999999999999</v>
      </c>
      <c r="FD7" s="63"/>
      <c r="FE7" s="63" t="s">
        <v>62</v>
      </c>
      <c r="FF7" s="64"/>
      <c r="FG7" s="64"/>
      <c r="FH7" s="64"/>
      <c r="FI7" s="64"/>
      <c r="FJ7" s="64"/>
      <c r="FK7" s="1"/>
      <c r="FL7" s="1"/>
      <c r="FM7" s="70"/>
      <c r="FN7" s="22" t="s">
        <v>57</v>
      </c>
      <c r="FO7" s="63">
        <v>1.8532999999999999</v>
      </c>
      <c r="FP7" s="3"/>
      <c r="FQ7" s="3" t="s">
        <v>62</v>
      </c>
      <c r="FR7" s="2"/>
      <c r="FS7" s="2"/>
      <c r="FT7" s="2"/>
      <c r="FU7" s="2"/>
      <c r="FV7" s="2"/>
      <c r="FW7" s="1"/>
      <c r="FX7" s="1"/>
      <c r="FY7" s="70"/>
      <c r="FZ7" s="22" t="s">
        <v>57</v>
      </c>
      <c r="GA7" s="63">
        <v>1.8532999999999999</v>
      </c>
      <c r="GB7" s="3"/>
      <c r="GC7" s="3" t="s">
        <v>62</v>
      </c>
      <c r="GD7" s="2"/>
      <c r="GE7" s="2"/>
      <c r="GF7" s="2"/>
      <c r="GG7" s="2"/>
      <c r="GH7" s="2"/>
      <c r="GI7" s="1"/>
      <c r="GJ7" s="1"/>
      <c r="GK7" s="70"/>
      <c r="GL7" s="22" t="s">
        <v>57</v>
      </c>
      <c r="GM7" s="63">
        <v>1.8532999999999999</v>
      </c>
      <c r="GN7" s="3"/>
      <c r="GO7" s="3" t="s">
        <v>62</v>
      </c>
      <c r="GP7" s="5"/>
      <c r="GQ7" s="60"/>
      <c r="GR7" s="61"/>
      <c r="GS7" s="61"/>
      <c r="GT7" s="61"/>
      <c r="GU7" s="1"/>
      <c r="GV7" s="1"/>
      <c r="GW7" s="70"/>
      <c r="GX7" s="22" t="s">
        <v>57</v>
      </c>
      <c r="GY7" s="63">
        <v>1.8532999999999999</v>
      </c>
      <c r="GZ7" s="3"/>
      <c r="HA7" s="3" t="s">
        <v>64</v>
      </c>
      <c r="HB7" s="5"/>
      <c r="HC7" s="1">
        <v>2017</v>
      </c>
      <c r="HD7" s="1" t="s">
        <v>65</v>
      </c>
      <c r="HE7" s="1">
        <v>6114</v>
      </c>
      <c r="HF7" s="1" t="s">
        <v>72</v>
      </c>
      <c r="HG7" s="1"/>
      <c r="HH7" s="1"/>
      <c r="HI7" s="70"/>
      <c r="HJ7" s="22" t="s">
        <v>57</v>
      </c>
      <c r="HK7" s="63">
        <v>1.8532999999999999</v>
      </c>
      <c r="HL7" s="3"/>
      <c r="HM7" s="3" t="s">
        <v>64</v>
      </c>
      <c r="HN7" s="5"/>
      <c r="HO7" s="1">
        <v>2017</v>
      </c>
      <c r="HP7" s="1" t="s">
        <v>65</v>
      </c>
      <c r="HQ7" s="1">
        <v>6114</v>
      </c>
      <c r="HR7" s="1" t="s">
        <v>72</v>
      </c>
      <c r="HS7" s="1"/>
      <c r="HT7" s="1"/>
      <c r="HU7" s="70"/>
      <c r="HV7" s="22" t="s">
        <v>57</v>
      </c>
      <c r="HW7" s="3">
        <v>1.8532999999999999</v>
      </c>
      <c r="HX7" s="3"/>
      <c r="HY7" s="3">
        <v>50</v>
      </c>
      <c r="HZ7" s="5">
        <f t="shared" ref="HZ7:HZ9" si="14">HY7/HW7</f>
        <v>26.978902498246374</v>
      </c>
      <c r="IA7" s="1">
        <v>2017</v>
      </c>
      <c r="IB7" s="1" t="s">
        <v>65</v>
      </c>
      <c r="IC7" s="1">
        <v>6114</v>
      </c>
      <c r="ID7" s="1" t="s">
        <v>72</v>
      </c>
      <c r="IE7" s="1"/>
      <c r="IF7" s="1"/>
      <c r="IG7" s="70"/>
      <c r="IH7" s="119" t="s">
        <v>57</v>
      </c>
      <c r="II7" s="1">
        <v>1.8532999999999999</v>
      </c>
      <c r="IJ7" s="2"/>
      <c r="IK7" s="1">
        <v>118</v>
      </c>
      <c r="IL7" s="120">
        <f t="shared" ref="IL7" si="15">IK7/II7</f>
        <v>63.67020989586144</v>
      </c>
      <c r="IM7" s="1">
        <v>2017</v>
      </c>
      <c r="IN7" s="1" t="s">
        <v>65</v>
      </c>
      <c r="IO7" s="1">
        <v>6114</v>
      </c>
      <c r="IP7" s="1" t="s">
        <v>72</v>
      </c>
      <c r="IQ7" s="1"/>
      <c r="IR7" s="1"/>
      <c r="IS7" s="70"/>
      <c r="IT7" s="22" t="s">
        <v>57</v>
      </c>
      <c r="IU7" s="3">
        <v>1.8532999999999999</v>
      </c>
      <c r="IV7" s="3"/>
      <c r="IW7" s="3">
        <v>130</v>
      </c>
      <c r="IX7" s="5">
        <v>70.145146495440571</v>
      </c>
      <c r="IY7" s="3">
        <v>2017</v>
      </c>
      <c r="IZ7" s="3" t="s">
        <v>65</v>
      </c>
      <c r="JA7" s="3">
        <v>6114</v>
      </c>
      <c r="JB7" s="3" t="s">
        <v>72</v>
      </c>
      <c r="JC7" s="1"/>
      <c r="JD7" s="1"/>
      <c r="JE7" s="70"/>
      <c r="JF7" s="22" t="s">
        <v>57</v>
      </c>
      <c r="JG7" s="3">
        <v>1.8532999999999999</v>
      </c>
      <c r="JH7" s="3"/>
      <c r="JI7" s="3">
        <v>234</v>
      </c>
      <c r="JJ7" s="5">
        <v>126.26126369179302</v>
      </c>
      <c r="JK7" s="3">
        <v>2017</v>
      </c>
      <c r="JL7" s="3" t="s">
        <v>65</v>
      </c>
      <c r="JM7" s="3">
        <v>6114</v>
      </c>
      <c r="JN7" s="3" t="s">
        <v>72</v>
      </c>
      <c r="JO7" s="1"/>
      <c r="JP7" s="1"/>
      <c r="JQ7" s="70"/>
      <c r="JR7" s="22" t="s">
        <v>57</v>
      </c>
      <c r="JS7" s="3">
        <v>1.8532999999999999</v>
      </c>
      <c r="JT7" s="3"/>
      <c r="JU7" s="3">
        <v>315</v>
      </c>
      <c r="JV7" s="5">
        <f t="shared" ref="JV7:JV41" si="16">JU7/JS7</f>
        <v>169.96708573895214</v>
      </c>
      <c r="JW7" s="3">
        <v>2017</v>
      </c>
      <c r="JX7" s="3" t="s">
        <v>65</v>
      </c>
      <c r="JY7" s="3">
        <v>6114</v>
      </c>
      <c r="JZ7" s="3" t="s">
        <v>72</v>
      </c>
      <c r="KA7" s="1"/>
      <c r="KB7" s="1"/>
      <c r="KC7" s="8"/>
    </row>
    <row r="8" spans="1:289" x14ac:dyDescent="0.35">
      <c r="A8" s="19" t="s">
        <v>8</v>
      </c>
      <c r="B8" s="22" t="s">
        <v>58</v>
      </c>
      <c r="C8" s="63">
        <v>4.6944999999999997</v>
      </c>
      <c r="D8" s="3"/>
      <c r="E8" s="3">
        <v>670</v>
      </c>
      <c r="F8" s="5">
        <f t="shared" si="0"/>
        <v>142.72020449462138</v>
      </c>
      <c r="G8" s="57">
        <v>1963</v>
      </c>
      <c r="H8" s="3"/>
      <c r="I8" s="3"/>
      <c r="J8" s="69"/>
      <c r="K8" s="103"/>
      <c r="L8" s="103"/>
      <c r="M8" s="103"/>
      <c r="N8" s="62" t="s">
        <v>58</v>
      </c>
      <c r="O8" s="63">
        <v>4.6944999999999997</v>
      </c>
      <c r="P8" s="63"/>
      <c r="Q8" s="63">
        <v>533</v>
      </c>
      <c r="R8" s="59">
        <f t="shared" si="1"/>
        <v>113.53711790393014</v>
      </c>
      <c r="S8" s="84">
        <v>1963</v>
      </c>
      <c r="T8" s="63"/>
      <c r="U8" s="63"/>
      <c r="V8" s="63"/>
      <c r="W8" s="3"/>
      <c r="X8" s="3"/>
      <c r="Y8" s="69"/>
      <c r="Z8" s="62"/>
      <c r="AA8" s="59"/>
      <c r="AB8" s="59"/>
      <c r="AC8" s="59"/>
      <c r="AD8" s="59"/>
      <c r="AE8" s="59"/>
      <c r="AF8" s="63"/>
      <c r="AG8" s="63"/>
      <c r="AH8" s="63"/>
      <c r="AI8" s="3"/>
      <c r="AJ8" s="3"/>
      <c r="AK8" s="69"/>
      <c r="AL8" s="62" t="s">
        <v>58</v>
      </c>
      <c r="AM8" s="63">
        <v>4.6944999999999997</v>
      </c>
      <c r="AN8" s="63"/>
      <c r="AO8" s="63">
        <v>459</v>
      </c>
      <c r="AP8" s="59">
        <f t="shared" si="9"/>
        <v>97.773990840345093</v>
      </c>
      <c r="AQ8" s="84">
        <v>1963</v>
      </c>
      <c r="AR8" s="63"/>
      <c r="AS8" s="63"/>
      <c r="AT8" s="63"/>
      <c r="AU8" s="3"/>
      <c r="AV8" s="3"/>
      <c r="AW8" s="69"/>
      <c r="AX8" s="62" t="s">
        <v>58</v>
      </c>
      <c r="AY8" s="63">
        <v>4.6944999999999997</v>
      </c>
      <c r="AZ8" s="63"/>
      <c r="BA8" s="63">
        <v>560</v>
      </c>
      <c r="BB8" s="59">
        <f t="shared" si="10"/>
        <v>119.2885291298328</v>
      </c>
      <c r="BC8" s="84">
        <v>1963</v>
      </c>
      <c r="BD8" s="63"/>
      <c r="BE8" s="63"/>
      <c r="BF8" s="63"/>
      <c r="BG8" s="3"/>
      <c r="BH8" s="3"/>
      <c r="BI8" s="69"/>
      <c r="BJ8" s="62" t="s">
        <v>58</v>
      </c>
      <c r="BK8" s="63">
        <v>4.6944999999999997</v>
      </c>
      <c r="BL8" s="63"/>
      <c r="BM8" s="63">
        <v>615</v>
      </c>
      <c r="BN8" s="59">
        <f t="shared" si="11"/>
        <v>131.00436681222709</v>
      </c>
      <c r="BO8" s="84">
        <v>1963</v>
      </c>
      <c r="BP8" s="63"/>
      <c r="BQ8" s="63"/>
      <c r="BR8" s="63"/>
      <c r="BS8" s="3"/>
      <c r="BT8" s="3"/>
      <c r="BU8" s="69"/>
      <c r="BV8" s="62" t="s">
        <v>58</v>
      </c>
      <c r="BW8" s="63">
        <v>4.6944999999999997</v>
      </c>
      <c r="BX8" s="63"/>
      <c r="BY8" s="63">
        <v>437</v>
      </c>
      <c r="BZ8" s="59">
        <f t="shared" si="12"/>
        <v>93.087655767387375</v>
      </c>
      <c r="CA8" s="96">
        <v>1963</v>
      </c>
      <c r="CB8" s="63"/>
      <c r="CC8" s="63"/>
      <c r="CD8" s="63"/>
      <c r="CE8" s="3"/>
      <c r="CF8" s="3"/>
      <c r="CG8" s="69"/>
      <c r="CH8" s="117" t="s">
        <v>58</v>
      </c>
      <c r="CI8" s="84">
        <v>4.6944999999999997</v>
      </c>
      <c r="CJ8" s="84"/>
      <c r="CK8" s="84">
        <v>467</v>
      </c>
      <c r="CL8" s="59">
        <f t="shared" si="13"/>
        <v>99.478112685056985</v>
      </c>
      <c r="CM8" s="84"/>
      <c r="CN8" s="84"/>
      <c r="CO8" s="84"/>
      <c r="CP8" s="84"/>
      <c r="CQ8" s="3"/>
      <c r="CR8" s="3"/>
      <c r="CS8" s="69"/>
      <c r="CT8" s="85" t="s">
        <v>58</v>
      </c>
      <c r="CU8" s="84">
        <v>4.6944999999999997</v>
      </c>
      <c r="CV8" s="64"/>
      <c r="CW8" s="64">
        <v>330</v>
      </c>
      <c r="CX8" s="59">
        <f>CW8/CU8</f>
        <v>70.295026094365753</v>
      </c>
      <c r="CY8" s="64"/>
      <c r="CZ8" s="64"/>
      <c r="DA8" s="64"/>
      <c r="DB8" s="64"/>
      <c r="DC8" s="3"/>
      <c r="DD8" s="3"/>
      <c r="DE8" s="69"/>
      <c r="DF8" s="117" t="s">
        <v>58</v>
      </c>
      <c r="DG8" s="84">
        <v>4.6944999999999997</v>
      </c>
      <c r="DH8" s="64"/>
      <c r="DI8" s="64">
        <v>316</v>
      </c>
      <c r="DJ8" s="59">
        <f>DI8/DG8</f>
        <v>67.312812866119927</v>
      </c>
      <c r="DK8" s="64"/>
      <c r="DL8" s="64"/>
      <c r="DM8" s="64"/>
      <c r="DN8" s="64"/>
      <c r="DO8" s="3"/>
      <c r="DP8" s="3"/>
      <c r="DQ8" s="69"/>
      <c r="DR8" s="62" t="s">
        <v>52</v>
      </c>
      <c r="DS8" s="63">
        <v>4.7031000000000001</v>
      </c>
      <c r="DT8" s="63"/>
      <c r="DU8" s="63" t="s">
        <v>62</v>
      </c>
      <c r="DV8" s="64"/>
      <c r="DW8" s="64"/>
      <c r="DX8" s="64"/>
      <c r="DY8" s="64"/>
      <c r="DZ8" s="64"/>
      <c r="EA8" s="3"/>
      <c r="EB8" s="3"/>
      <c r="EC8" s="69"/>
      <c r="ED8" s="62" t="s">
        <v>52</v>
      </c>
      <c r="EE8" s="63">
        <v>4.7031000000000001</v>
      </c>
      <c r="EF8" s="63"/>
      <c r="EG8" s="63" t="s">
        <v>62</v>
      </c>
      <c r="EH8" s="64"/>
      <c r="EI8" s="64"/>
      <c r="EJ8" s="64"/>
      <c r="EK8" s="64"/>
      <c r="EL8" s="64"/>
      <c r="EM8" s="3"/>
      <c r="EN8" s="3"/>
      <c r="EO8" s="69"/>
      <c r="EP8" s="22" t="s">
        <v>52</v>
      </c>
      <c r="EQ8" s="63">
        <v>4.7031000000000001</v>
      </c>
      <c r="ER8" s="3"/>
      <c r="ES8" s="3" t="s">
        <v>64</v>
      </c>
      <c r="ET8" s="5"/>
      <c r="EU8" s="1">
        <v>2012</v>
      </c>
      <c r="EV8" s="1" t="s">
        <v>65</v>
      </c>
      <c r="EW8" s="1">
        <v>4457</v>
      </c>
      <c r="EX8" s="1" t="s">
        <v>72</v>
      </c>
      <c r="EY8" s="3"/>
      <c r="EZ8" s="3"/>
      <c r="FA8" s="69"/>
      <c r="FB8" s="62" t="s">
        <v>52</v>
      </c>
      <c r="FC8" s="63">
        <v>4.7031000000000001</v>
      </c>
      <c r="FD8" s="63"/>
      <c r="FE8" s="63" t="s">
        <v>64</v>
      </c>
      <c r="FF8" s="59"/>
      <c r="FG8" s="61">
        <v>2012</v>
      </c>
      <c r="FH8" s="61" t="s">
        <v>65</v>
      </c>
      <c r="FI8" s="61">
        <v>4457</v>
      </c>
      <c r="FJ8" s="61" t="s">
        <v>72</v>
      </c>
      <c r="FK8" s="3"/>
      <c r="FL8" s="3"/>
      <c r="FM8" s="69"/>
      <c r="FN8" s="22" t="s">
        <v>52</v>
      </c>
      <c r="FO8" s="63">
        <v>4.7031000000000001</v>
      </c>
      <c r="FP8" s="3"/>
      <c r="FQ8" s="3">
        <v>239</v>
      </c>
      <c r="FR8" s="5">
        <f>FQ8/FO8</f>
        <v>50.817545873998</v>
      </c>
      <c r="FS8" s="1">
        <v>2012</v>
      </c>
      <c r="FT8" s="1" t="s">
        <v>65</v>
      </c>
      <c r="FU8" s="1">
        <v>4457</v>
      </c>
      <c r="FV8" s="1" t="s">
        <v>72</v>
      </c>
      <c r="FW8" s="3"/>
      <c r="FX8" s="3"/>
      <c r="FY8" s="69"/>
      <c r="FZ8" s="22" t="s">
        <v>52</v>
      </c>
      <c r="GA8" s="63">
        <v>4.7031000000000001</v>
      </c>
      <c r="GB8" s="3"/>
      <c r="GC8" s="3">
        <v>404</v>
      </c>
      <c r="GD8" s="5">
        <f>GC8/GA8</f>
        <v>85.900788841402473</v>
      </c>
      <c r="GE8" s="1">
        <v>2012</v>
      </c>
      <c r="GF8" s="1" t="s">
        <v>65</v>
      </c>
      <c r="GG8" s="1">
        <v>4457</v>
      </c>
      <c r="GH8" s="1" t="s">
        <v>72</v>
      </c>
      <c r="GI8" s="3"/>
      <c r="GJ8" s="3"/>
      <c r="GK8" s="69"/>
      <c r="GL8" s="22" t="s">
        <v>52</v>
      </c>
      <c r="GM8" s="63">
        <v>4.7031000000000001</v>
      </c>
      <c r="GN8" s="3"/>
      <c r="GO8" s="3">
        <v>673</v>
      </c>
      <c r="GP8" s="5">
        <f>GO8/GM8</f>
        <v>143.09710616401946</v>
      </c>
      <c r="GQ8" s="1">
        <v>2012</v>
      </c>
      <c r="GR8" s="1" t="s">
        <v>65</v>
      </c>
      <c r="GS8" s="1">
        <v>4457</v>
      </c>
      <c r="GT8" s="1" t="s">
        <v>72</v>
      </c>
      <c r="GU8" s="3"/>
      <c r="GV8" s="3"/>
      <c r="GW8" s="69"/>
      <c r="GX8" s="22" t="s">
        <v>52</v>
      </c>
      <c r="GY8" s="63">
        <v>4.7031000000000001</v>
      </c>
      <c r="GZ8" s="3"/>
      <c r="HA8" s="3">
        <v>263</v>
      </c>
      <c r="HB8" s="5">
        <f>HA8/GY8</f>
        <v>55.920563032893199</v>
      </c>
      <c r="HC8" s="1">
        <v>2012</v>
      </c>
      <c r="HD8" s="1" t="s">
        <v>65</v>
      </c>
      <c r="HE8" s="1">
        <v>17678</v>
      </c>
      <c r="HF8" s="1" t="s">
        <v>72</v>
      </c>
      <c r="HG8" s="3"/>
      <c r="HH8" s="3"/>
      <c r="HI8" s="69"/>
      <c r="HJ8" s="22" t="s">
        <v>52</v>
      </c>
      <c r="HK8" s="63">
        <v>4.7031000000000001</v>
      </c>
      <c r="HL8" s="3"/>
      <c r="HM8" s="3">
        <v>419</v>
      </c>
      <c r="HN8" s="5">
        <f>HM8/HK8</f>
        <v>89.090174565711976</v>
      </c>
      <c r="HO8" s="1">
        <v>2012</v>
      </c>
      <c r="HP8" s="1" t="s">
        <v>65</v>
      </c>
      <c r="HQ8" s="1">
        <v>17678</v>
      </c>
      <c r="HR8" s="1" t="s">
        <v>72</v>
      </c>
      <c r="HS8" s="3"/>
      <c r="HT8" s="3"/>
      <c r="HU8" s="69"/>
      <c r="HV8" s="22" t="s">
        <v>52</v>
      </c>
      <c r="HW8" s="3">
        <v>4.7031000000000001</v>
      </c>
      <c r="HX8" s="3"/>
      <c r="HY8" s="3">
        <v>525</v>
      </c>
      <c r="HZ8" s="5">
        <f t="shared" si="14"/>
        <v>111.62850035083243</v>
      </c>
      <c r="IA8" s="1">
        <v>2012</v>
      </c>
      <c r="IB8" s="1" t="s">
        <v>65</v>
      </c>
      <c r="IC8" s="1">
        <v>17678</v>
      </c>
      <c r="ID8" s="1" t="s">
        <v>72</v>
      </c>
      <c r="IE8" s="3"/>
      <c r="IF8" s="3"/>
      <c r="IG8" s="69"/>
      <c r="IH8" s="119" t="s">
        <v>52</v>
      </c>
      <c r="II8" s="1">
        <v>4.7031000000000001</v>
      </c>
      <c r="IJ8" s="2"/>
      <c r="IK8" s="1">
        <v>225</v>
      </c>
      <c r="IL8" s="120">
        <f t="shared" ref="IL8" si="17">IK8/II8</f>
        <v>47.84078586464247</v>
      </c>
      <c r="IM8" s="1">
        <v>2012</v>
      </c>
      <c r="IN8" s="1" t="s">
        <v>65</v>
      </c>
      <c r="IO8" s="1">
        <v>17678</v>
      </c>
      <c r="IP8" s="1" t="s">
        <v>72</v>
      </c>
      <c r="IQ8" s="3"/>
      <c r="IR8" s="3"/>
      <c r="IS8" s="69"/>
      <c r="IT8" s="22" t="s">
        <v>52</v>
      </c>
      <c r="IU8" s="3">
        <v>4.7031000000000001</v>
      </c>
      <c r="IV8" s="3"/>
      <c r="IW8" s="3">
        <v>62</v>
      </c>
      <c r="IX8" s="5">
        <v>13.182794327145924</v>
      </c>
      <c r="IY8" s="3">
        <v>2012</v>
      </c>
      <c r="IZ8" s="3" t="s">
        <v>65</v>
      </c>
      <c r="JA8" s="3">
        <v>17678</v>
      </c>
      <c r="JB8" s="3" t="s">
        <v>72</v>
      </c>
      <c r="JC8" s="3"/>
      <c r="JD8" s="3"/>
      <c r="JE8" s="69"/>
      <c r="JF8" s="22" t="s">
        <v>52</v>
      </c>
      <c r="JG8" s="3">
        <v>4.7031000000000001</v>
      </c>
      <c r="JH8" s="3"/>
      <c r="JI8" s="3">
        <v>691</v>
      </c>
      <c r="JJ8" s="5">
        <v>146.92436903319089</v>
      </c>
      <c r="JK8" s="3">
        <v>2012</v>
      </c>
      <c r="JL8" s="3" t="s">
        <v>65</v>
      </c>
      <c r="JM8" s="3">
        <v>17678</v>
      </c>
      <c r="JN8" s="3" t="s">
        <v>72</v>
      </c>
      <c r="JO8" s="3"/>
      <c r="JP8" s="3"/>
      <c r="JQ8" s="69"/>
      <c r="JR8" s="22" t="s">
        <v>52</v>
      </c>
      <c r="JS8" s="3">
        <v>4.7031000000000001</v>
      </c>
      <c r="JT8" s="3"/>
      <c r="JU8" s="3">
        <v>586</v>
      </c>
      <c r="JV8" s="5">
        <f t="shared" si="16"/>
        <v>124.59866896302438</v>
      </c>
      <c r="JW8" s="3">
        <v>2012</v>
      </c>
      <c r="JX8" s="3" t="s">
        <v>65</v>
      </c>
      <c r="JY8" s="3">
        <v>17678</v>
      </c>
      <c r="JZ8" s="3" t="s">
        <v>72</v>
      </c>
      <c r="KA8" s="3"/>
      <c r="KB8" s="3"/>
      <c r="KC8" s="23"/>
    </row>
    <row r="9" spans="1:289" x14ac:dyDescent="0.35">
      <c r="A9" s="19" t="s">
        <v>10</v>
      </c>
      <c r="B9" s="22" t="s">
        <v>48</v>
      </c>
      <c r="C9" s="63">
        <v>1.1422000000000001</v>
      </c>
      <c r="D9" s="3"/>
      <c r="E9" s="3">
        <v>188</v>
      </c>
      <c r="F9" s="5">
        <f t="shared" si="0"/>
        <v>164.59464191910348</v>
      </c>
      <c r="G9" s="57">
        <v>1997</v>
      </c>
      <c r="H9" s="3"/>
      <c r="I9" s="1"/>
      <c r="J9" s="70"/>
      <c r="K9" s="102"/>
      <c r="L9" s="102"/>
      <c r="M9" s="102"/>
      <c r="N9" s="62" t="s">
        <v>48</v>
      </c>
      <c r="O9" s="63">
        <v>1.1422000000000001</v>
      </c>
      <c r="P9" s="63"/>
      <c r="Q9" s="63">
        <v>152</v>
      </c>
      <c r="R9" s="59">
        <f t="shared" ref="R9:R15" si="18">Q9/O9</f>
        <v>133.07651899842409</v>
      </c>
      <c r="S9" s="84">
        <v>1997</v>
      </c>
      <c r="T9" s="63"/>
      <c r="U9" s="63"/>
      <c r="V9" s="63"/>
      <c r="W9" s="1"/>
      <c r="X9" s="1"/>
      <c r="Y9" s="70"/>
      <c r="Z9" s="62"/>
      <c r="AA9" s="59"/>
      <c r="AB9" s="59"/>
      <c r="AC9" s="59"/>
      <c r="AD9" s="59"/>
      <c r="AE9" s="95"/>
      <c r="AF9" s="63"/>
      <c r="AG9" s="63"/>
      <c r="AH9" s="63"/>
      <c r="AI9" s="1"/>
      <c r="AJ9" s="1"/>
      <c r="AK9" s="70"/>
      <c r="AL9" s="62" t="s">
        <v>48</v>
      </c>
      <c r="AM9" s="63">
        <v>1.1422000000000001</v>
      </c>
      <c r="AN9" s="63"/>
      <c r="AO9" s="63">
        <v>120</v>
      </c>
      <c r="AP9" s="59">
        <f t="shared" ref="AP9:AP10" si="19">AO9/AM9</f>
        <v>105.06040973559796</v>
      </c>
      <c r="AQ9" s="84">
        <v>1997</v>
      </c>
      <c r="AR9" s="63"/>
      <c r="AS9" s="63"/>
      <c r="AT9" s="63"/>
      <c r="AU9" s="1"/>
      <c r="AV9" s="1"/>
      <c r="AW9" s="70"/>
      <c r="AX9" s="62" t="s">
        <v>48</v>
      </c>
      <c r="AY9" s="63">
        <v>1.1422000000000001</v>
      </c>
      <c r="AZ9" s="63"/>
      <c r="BA9" s="63">
        <v>143</v>
      </c>
      <c r="BB9" s="59">
        <f t="shared" ref="BB9:BB10" si="20">BA9/AY9</f>
        <v>125.19698826825423</v>
      </c>
      <c r="BC9" s="84">
        <v>1997</v>
      </c>
      <c r="BD9" s="63"/>
      <c r="BE9" s="63"/>
      <c r="BF9" s="63"/>
      <c r="BG9" s="1"/>
      <c r="BH9" s="1"/>
      <c r="BI9" s="70"/>
      <c r="BJ9" s="62" t="s">
        <v>48</v>
      </c>
      <c r="BK9" s="63">
        <v>1.1422000000000001</v>
      </c>
      <c r="BL9" s="63"/>
      <c r="BM9" s="63">
        <v>175</v>
      </c>
      <c r="BN9" s="59">
        <f t="shared" ref="BN9:BN10" si="21">BM9/BK9</f>
        <v>153.21309753108036</v>
      </c>
      <c r="BO9" s="84">
        <v>1997</v>
      </c>
      <c r="BP9" s="63"/>
      <c r="BQ9" s="63"/>
      <c r="BR9" s="63"/>
      <c r="BS9" s="1"/>
      <c r="BT9" s="1"/>
      <c r="BU9" s="70"/>
      <c r="BV9" s="62" t="s">
        <v>48</v>
      </c>
      <c r="BW9" s="63">
        <v>1.1422000000000001</v>
      </c>
      <c r="BX9" s="63"/>
      <c r="BY9" s="63">
        <v>207</v>
      </c>
      <c r="BZ9" s="59">
        <f t="shared" ref="BZ9:BZ10" si="22">BY9/BW9</f>
        <v>181.22920679390649</v>
      </c>
      <c r="CA9" s="96">
        <v>1997</v>
      </c>
      <c r="CB9" s="61"/>
      <c r="CC9" s="61"/>
      <c r="CD9" s="61"/>
      <c r="CE9" s="1"/>
      <c r="CF9" s="1"/>
      <c r="CG9" s="70"/>
      <c r="CH9" s="62" t="s">
        <v>48</v>
      </c>
      <c r="CI9" s="63">
        <v>1.1422000000000001</v>
      </c>
      <c r="CJ9" s="63"/>
      <c r="CK9" s="63">
        <v>197</v>
      </c>
      <c r="CL9" s="59">
        <f t="shared" ref="CL9:CL10" si="23">CK9/CI9</f>
        <v>172.47417264927333</v>
      </c>
      <c r="CM9" s="63">
        <v>1997</v>
      </c>
      <c r="CN9" s="63"/>
      <c r="CO9" s="63"/>
      <c r="CP9" s="63" t="s">
        <v>66</v>
      </c>
      <c r="CQ9" s="1"/>
      <c r="CR9" s="1"/>
      <c r="CS9" s="70"/>
      <c r="CT9" s="62" t="s">
        <v>48</v>
      </c>
      <c r="CU9" s="63">
        <v>1.1422000000000001</v>
      </c>
      <c r="CV9" s="63"/>
      <c r="CW9" s="93">
        <v>143</v>
      </c>
      <c r="CX9" s="59">
        <f>CW9/CU9</f>
        <v>125.19698826825423</v>
      </c>
      <c r="CY9" s="61">
        <v>1997</v>
      </c>
      <c r="CZ9" s="61"/>
      <c r="DA9" s="61"/>
      <c r="DB9" s="61" t="s">
        <v>66</v>
      </c>
      <c r="DC9" s="1"/>
      <c r="DD9" s="1"/>
      <c r="DE9" s="70"/>
      <c r="DF9" s="62" t="s">
        <v>48</v>
      </c>
      <c r="DG9" s="63">
        <v>1.1422000000000001</v>
      </c>
      <c r="DH9" s="63"/>
      <c r="DI9" s="63">
        <v>141</v>
      </c>
      <c r="DJ9" s="59">
        <f>DI9/DG9</f>
        <v>123.4459814393276</v>
      </c>
      <c r="DK9" s="61">
        <v>1997</v>
      </c>
      <c r="DL9" s="61"/>
      <c r="DM9" s="61"/>
      <c r="DN9" s="61" t="s">
        <v>66</v>
      </c>
      <c r="DO9" s="1"/>
      <c r="DP9" s="1"/>
      <c r="DQ9" s="70"/>
      <c r="DR9" s="62" t="s">
        <v>48</v>
      </c>
      <c r="DS9" s="63">
        <v>1.1422000000000001</v>
      </c>
      <c r="DT9" s="63"/>
      <c r="DU9" s="63">
        <v>172.57</v>
      </c>
      <c r="DV9" s="59">
        <f>DU9/DS9</f>
        <v>151.08562423393448</v>
      </c>
      <c r="DW9" s="61">
        <v>1997</v>
      </c>
      <c r="DX9" s="61"/>
      <c r="DY9" s="61"/>
      <c r="DZ9" s="61" t="s">
        <v>66</v>
      </c>
      <c r="EA9" s="1"/>
      <c r="EB9" s="1"/>
      <c r="EC9" s="70"/>
      <c r="ED9" s="62" t="s">
        <v>48</v>
      </c>
      <c r="EE9" s="63">
        <v>1.1422000000000001</v>
      </c>
      <c r="EF9" s="63"/>
      <c r="EG9" s="63">
        <v>143</v>
      </c>
      <c r="EH9" s="59">
        <f>EG9/EE9</f>
        <v>125.19698826825423</v>
      </c>
      <c r="EI9" s="61">
        <v>1997</v>
      </c>
      <c r="EJ9" s="61"/>
      <c r="EK9" s="61"/>
      <c r="EL9" s="61" t="s">
        <v>66</v>
      </c>
      <c r="EM9" s="1"/>
      <c r="EN9" s="1"/>
      <c r="EO9" s="70"/>
      <c r="EP9" s="22" t="s">
        <v>48</v>
      </c>
      <c r="EQ9" s="63">
        <v>1.1422000000000001</v>
      </c>
      <c r="ER9" s="3"/>
      <c r="ES9" s="3">
        <v>134</v>
      </c>
      <c r="ET9" s="5">
        <f>ES9/EQ9</f>
        <v>117.31745753808438</v>
      </c>
      <c r="EU9" s="1">
        <v>1997</v>
      </c>
      <c r="EV9" s="1"/>
      <c r="EW9" s="1"/>
      <c r="EX9" s="1" t="s">
        <v>66</v>
      </c>
      <c r="EY9" s="1"/>
      <c r="EZ9" s="1"/>
      <c r="FA9" s="70"/>
      <c r="FB9" s="62" t="s">
        <v>48</v>
      </c>
      <c r="FC9" s="63">
        <v>1.1422000000000001</v>
      </c>
      <c r="FD9" s="63"/>
      <c r="FE9" s="63">
        <v>110</v>
      </c>
      <c r="FF9" s="59">
        <f>FE9/FC9</f>
        <v>96.3053755909648</v>
      </c>
      <c r="FG9" s="61">
        <v>1997</v>
      </c>
      <c r="FH9" s="61"/>
      <c r="FI9" s="61"/>
      <c r="FJ9" s="61" t="s">
        <v>66</v>
      </c>
      <c r="FK9" s="1"/>
      <c r="FL9" s="1"/>
      <c r="FM9" s="70"/>
      <c r="FN9" s="22" t="s">
        <v>48</v>
      </c>
      <c r="FO9" s="63">
        <v>1.1422000000000001</v>
      </c>
      <c r="FP9" s="3"/>
      <c r="FQ9" s="3">
        <v>91</v>
      </c>
      <c r="FR9" s="5">
        <f>FQ9/FO9</f>
        <v>79.670810716161782</v>
      </c>
      <c r="FS9" s="1">
        <v>1997</v>
      </c>
      <c r="FT9" s="1"/>
      <c r="FU9" s="1"/>
      <c r="FV9" s="1" t="s">
        <v>66</v>
      </c>
      <c r="FW9" s="1"/>
      <c r="FX9" s="1"/>
      <c r="FY9" s="70"/>
      <c r="FZ9" s="22" t="s">
        <v>48</v>
      </c>
      <c r="GA9" s="63">
        <v>1.1422000000000001</v>
      </c>
      <c r="GB9" s="3"/>
      <c r="GC9" s="3">
        <v>139</v>
      </c>
      <c r="GD9" s="5">
        <f>GC9/GA9</f>
        <v>121.69497461040098</v>
      </c>
      <c r="GE9" s="1">
        <v>1997</v>
      </c>
      <c r="GF9" s="1"/>
      <c r="GG9" s="1"/>
      <c r="GH9" s="1" t="s">
        <v>66</v>
      </c>
      <c r="GI9" s="1"/>
      <c r="GJ9" s="1"/>
      <c r="GK9" s="70"/>
      <c r="GL9" s="22" t="s">
        <v>48</v>
      </c>
      <c r="GM9" s="63">
        <v>1.1422000000000001</v>
      </c>
      <c r="GN9" s="3"/>
      <c r="GO9" s="3">
        <v>75</v>
      </c>
      <c r="GP9" s="5">
        <f>GO9/GM9</f>
        <v>65.662756084748722</v>
      </c>
      <c r="GQ9" s="1">
        <v>1997</v>
      </c>
      <c r="GR9" s="1"/>
      <c r="GS9" s="1"/>
      <c r="GT9" s="1" t="s">
        <v>66</v>
      </c>
      <c r="GU9" s="1"/>
      <c r="GV9" s="1"/>
      <c r="GW9" s="70"/>
      <c r="GX9" s="22" t="s">
        <v>48</v>
      </c>
      <c r="GY9" s="63">
        <v>1.1422000000000001</v>
      </c>
      <c r="GZ9" s="3"/>
      <c r="HA9" s="3">
        <v>50</v>
      </c>
      <c r="HB9" s="5">
        <f>HA9/GY9</f>
        <v>43.775170723165814</v>
      </c>
      <c r="HC9" s="1">
        <v>1997</v>
      </c>
      <c r="HD9" s="1"/>
      <c r="HE9" s="1"/>
      <c r="HF9" s="1" t="s">
        <v>66</v>
      </c>
      <c r="HG9" s="1"/>
      <c r="HH9" s="1"/>
      <c r="HI9" s="70"/>
      <c r="HJ9" s="22" t="s">
        <v>48</v>
      </c>
      <c r="HK9" s="63">
        <v>1.1422000000000001</v>
      </c>
      <c r="HL9" s="3"/>
      <c r="HM9" s="3">
        <v>56</v>
      </c>
      <c r="HN9" s="5">
        <f>HM9/HK9</f>
        <v>49.028191209945717</v>
      </c>
      <c r="HO9" s="1">
        <v>1997</v>
      </c>
      <c r="HP9" s="1"/>
      <c r="HQ9" s="1"/>
      <c r="HR9" s="1" t="s">
        <v>66</v>
      </c>
      <c r="HS9" s="1"/>
      <c r="HT9" s="1"/>
      <c r="HU9" s="70"/>
      <c r="HV9" s="22" t="s">
        <v>48</v>
      </c>
      <c r="HW9" s="3">
        <v>1.1422000000000001</v>
      </c>
      <c r="HX9" s="3"/>
      <c r="HY9" s="3">
        <v>50</v>
      </c>
      <c r="HZ9" s="5">
        <f t="shared" si="14"/>
        <v>43.775170723165814</v>
      </c>
      <c r="IA9" s="1">
        <v>1997</v>
      </c>
      <c r="IB9" s="1"/>
      <c r="IC9" s="1"/>
      <c r="ID9" s="1" t="s">
        <v>66</v>
      </c>
      <c r="IE9" s="1"/>
      <c r="IF9" s="1"/>
      <c r="IG9" s="70"/>
      <c r="IH9" s="62"/>
      <c r="II9" s="59"/>
      <c r="IJ9" s="59"/>
      <c r="IK9" s="59"/>
      <c r="IL9" s="59"/>
      <c r="IM9" s="60"/>
      <c r="IN9" s="61"/>
      <c r="IO9" s="61"/>
      <c r="IP9" s="61"/>
      <c r="IQ9" s="1"/>
      <c r="IR9" s="1"/>
      <c r="IS9" s="70"/>
      <c r="IT9" s="22" t="s">
        <v>52</v>
      </c>
      <c r="IU9" s="3">
        <v>1.1422000000000001</v>
      </c>
      <c r="IV9" s="3" t="s">
        <v>64</v>
      </c>
      <c r="IW9" s="3"/>
      <c r="IX9" s="3"/>
      <c r="IY9" s="3">
        <v>2021</v>
      </c>
      <c r="IZ9" s="3" t="s">
        <v>65</v>
      </c>
      <c r="JA9" s="3">
        <v>4050</v>
      </c>
      <c r="JB9" s="3" t="s">
        <v>72</v>
      </c>
      <c r="JC9" s="1"/>
      <c r="JD9" s="1"/>
      <c r="JE9" s="70"/>
      <c r="JF9" s="22" t="s">
        <v>52</v>
      </c>
      <c r="JG9" s="3">
        <v>1.1422000000000001</v>
      </c>
      <c r="JH9" s="3" t="s">
        <v>64</v>
      </c>
      <c r="JI9" s="3"/>
      <c r="JJ9" s="5"/>
      <c r="JK9" s="3">
        <v>2021</v>
      </c>
      <c r="JL9" s="3" t="s">
        <v>65</v>
      </c>
      <c r="JM9" s="3">
        <v>4050</v>
      </c>
      <c r="JN9" s="3" t="s">
        <v>72</v>
      </c>
      <c r="JO9" s="1"/>
      <c r="JP9" s="1"/>
      <c r="JQ9" s="70"/>
      <c r="JR9" s="22" t="s">
        <v>52</v>
      </c>
      <c r="JS9" s="3">
        <v>1.1422000000000001</v>
      </c>
      <c r="JT9" s="3" t="s">
        <v>64</v>
      </c>
      <c r="JU9" s="3">
        <v>0</v>
      </c>
      <c r="JV9" s="5"/>
      <c r="JW9" s="3">
        <v>2021</v>
      </c>
      <c r="JX9" s="3" t="s">
        <v>65</v>
      </c>
      <c r="JY9" s="3">
        <v>4050</v>
      </c>
      <c r="JZ9" s="3" t="s">
        <v>72</v>
      </c>
      <c r="KA9" s="1"/>
      <c r="KB9" s="1"/>
      <c r="KC9" s="8"/>
    </row>
    <row r="10" spans="1:289" x14ac:dyDescent="0.35">
      <c r="A10" s="19" t="s">
        <v>13</v>
      </c>
      <c r="B10" s="22"/>
      <c r="C10" s="59">
        <v>3.3</v>
      </c>
      <c r="D10" s="5"/>
      <c r="E10" s="5">
        <v>294</v>
      </c>
      <c r="F10" s="5">
        <f t="shared" si="0"/>
        <v>89.090909090909093</v>
      </c>
      <c r="G10" s="99">
        <v>1975</v>
      </c>
      <c r="H10" s="3"/>
      <c r="I10" s="1"/>
      <c r="J10" s="70"/>
      <c r="K10" s="102"/>
      <c r="L10" s="102"/>
      <c r="M10" s="102"/>
      <c r="N10" s="62"/>
      <c r="O10" s="63">
        <v>3.3</v>
      </c>
      <c r="P10" s="63"/>
      <c r="Q10" s="63">
        <v>269</v>
      </c>
      <c r="R10" s="59">
        <f t="shared" si="18"/>
        <v>81.515151515151516</v>
      </c>
      <c r="S10" s="84">
        <v>1975</v>
      </c>
      <c r="T10" s="63"/>
      <c r="U10" s="63"/>
      <c r="V10" s="63"/>
      <c r="W10" s="1"/>
      <c r="X10" s="1"/>
      <c r="Y10" s="70"/>
      <c r="Z10" s="62"/>
      <c r="AA10" s="59"/>
      <c r="AB10" s="59"/>
      <c r="AC10" s="59"/>
      <c r="AD10" s="59"/>
      <c r="AE10" s="95"/>
      <c r="AF10" s="63"/>
      <c r="AG10" s="63"/>
      <c r="AH10" s="63"/>
      <c r="AI10" s="1"/>
      <c r="AJ10" s="1"/>
      <c r="AK10" s="70"/>
      <c r="AL10" s="62"/>
      <c r="AM10" s="63">
        <v>3.3</v>
      </c>
      <c r="AN10" s="63"/>
      <c r="AO10" s="63">
        <v>217</v>
      </c>
      <c r="AP10" s="59">
        <f t="shared" si="19"/>
        <v>65.757575757575765</v>
      </c>
      <c r="AQ10" s="84">
        <v>1975</v>
      </c>
      <c r="AR10" s="63"/>
      <c r="AS10" s="63"/>
      <c r="AT10" s="63"/>
      <c r="AU10" s="1"/>
      <c r="AV10" s="1"/>
      <c r="AW10" s="70"/>
      <c r="AX10" s="62"/>
      <c r="AY10" s="63">
        <v>3.3</v>
      </c>
      <c r="AZ10" s="63"/>
      <c r="BA10" s="63">
        <v>381</v>
      </c>
      <c r="BB10" s="59">
        <f t="shared" si="20"/>
        <v>115.45454545454547</v>
      </c>
      <c r="BC10" s="84">
        <v>1975</v>
      </c>
      <c r="BD10" s="63"/>
      <c r="BE10" s="63"/>
      <c r="BF10" s="63"/>
      <c r="BG10" s="1"/>
      <c r="BH10" s="1"/>
      <c r="BI10" s="70"/>
      <c r="BJ10" s="62"/>
      <c r="BK10" s="63">
        <v>3.3</v>
      </c>
      <c r="BL10" s="63"/>
      <c r="BM10" s="63">
        <v>319</v>
      </c>
      <c r="BN10" s="59">
        <f t="shared" si="21"/>
        <v>96.666666666666671</v>
      </c>
      <c r="BO10" s="84">
        <v>1975</v>
      </c>
      <c r="BP10" s="63"/>
      <c r="BQ10" s="63"/>
      <c r="BR10" s="63"/>
      <c r="BS10" s="1"/>
      <c r="BT10" s="1"/>
      <c r="BU10" s="70"/>
      <c r="BV10" s="62"/>
      <c r="BW10" s="63">
        <v>3.3</v>
      </c>
      <c r="BX10" s="63"/>
      <c r="BY10" s="63">
        <v>68</v>
      </c>
      <c r="BZ10" s="59">
        <f t="shared" si="22"/>
        <v>20.606060606060606</v>
      </c>
      <c r="CA10" s="96">
        <v>1975</v>
      </c>
      <c r="CB10" s="61"/>
      <c r="CC10" s="61"/>
      <c r="CD10" s="61"/>
      <c r="CE10" s="1"/>
      <c r="CF10" s="1"/>
      <c r="CG10" s="70"/>
      <c r="CH10" s="62"/>
      <c r="CI10" s="63">
        <v>0.70889999999999997</v>
      </c>
      <c r="CJ10" s="63"/>
      <c r="CK10" s="63">
        <v>61</v>
      </c>
      <c r="CL10" s="59">
        <f t="shared" si="23"/>
        <v>86.048808012413602</v>
      </c>
      <c r="CM10" s="84"/>
      <c r="CN10" s="84"/>
      <c r="CO10" s="84"/>
      <c r="CP10" s="63"/>
      <c r="CQ10" s="1"/>
      <c r="CR10" s="1"/>
      <c r="CS10" s="70"/>
      <c r="CT10" s="62"/>
      <c r="CU10" s="59"/>
      <c r="CV10" s="59"/>
      <c r="CW10" s="59"/>
      <c r="CX10" s="59"/>
      <c r="CY10" s="60"/>
      <c r="CZ10" s="61"/>
      <c r="DA10" s="61"/>
      <c r="DB10" s="61"/>
      <c r="DC10" s="1"/>
      <c r="DD10" s="1"/>
      <c r="DE10" s="70"/>
      <c r="DF10" s="62"/>
      <c r="DG10" s="59"/>
      <c r="DH10" s="59"/>
      <c r="DI10" s="59"/>
      <c r="DJ10" s="59"/>
      <c r="DK10" s="60"/>
      <c r="DL10" s="61"/>
      <c r="DM10" s="61"/>
      <c r="DN10" s="61"/>
      <c r="DO10" s="1"/>
      <c r="DP10" s="1"/>
      <c r="DQ10" s="70"/>
      <c r="DR10" s="62"/>
      <c r="DS10" s="59"/>
      <c r="DT10" s="59"/>
      <c r="DU10" s="59"/>
      <c r="DV10" s="59"/>
      <c r="DW10" s="60"/>
      <c r="DX10" s="61"/>
      <c r="DY10" s="61"/>
      <c r="DZ10" s="61"/>
      <c r="EA10" s="1"/>
      <c r="EB10" s="1"/>
      <c r="EC10" s="70"/>
      <c r="ED10" s="62"/>
      <c r="EE10" s="59"/>
      <c r="EF10" s="59"/>
      <c r="EG10" s="59"/>
      <c r="EH10" s="59"/>
      <c r="EI10" s="60"/>
      <c r="EJ10" s="61"/>
      <c r="EK10" s="61"/>
      <c r="EL10" s="61"/>
      <c r="EM10" s="1"/>
      <c r="EN10" s="1"/>
      <c r="EO10" s="70"/>
      <c r="EP10" s="62"/>
      <c r="EQ10" s="59"/>
      <c r="ER10" s="59"/>
      <c r="ES10" s="59"/>
      <c r="ET10" s="59"/>
      <c r="EU10" s="60"/>
      <c r="EV10" s="61"/>
      <c r="EW10" s="61"/>
      <c r="EX10" s="61"/>
      <c r="EY10" s="1"/>
      <c r="EZ10" s="1"/>
      <c r="FA10" s="70"/>
      <c r="FB10" s="62"/>
      <c r="FC10" s="59"/>
      <c r="FD10" s="59"/>
      <c r="FE10" s="59"/>
      <c r="FF10" s="59"/>
      <c r="FG10" s="60"/>
      <c r="FH10" s="61"/>
      <c r="FI10" s="61"/>
      <c r="FJ10" s="61"/>
      <c r="FK10" s="1"/>
      <c r="FL10" s="1"/>
      <c r="FM10" s="70"/>
      <c r="FN10" s="62"/>
      <c r="FO10" s="59"/>
      <c r="FP10" s="59"/>
      <c r="FQ10" s="59"/>
      <c r="FR10" s="59"/>
      <c r="FS10" s="60"/>
      <c r="FT10" s="61"/>
      <c r="FU10" s="61"/>
      <c r="FV10" s="61"/>
      <c r="FW10" s="1"/>
      <c r="FX10" s="1"/>
      <c r="FY10" s="70"/>
      <c r="FZ10" s="62"/>
      <c r="GA10" s="59"/>
      <c r="GB10" s="59"/>
      <c r="GC10" s="59"/>
      <c r="GD10" s="59"/>
      <c r="GE10" s="60"/>
      <c r="GF10" s="61"/>
      <c r="GG10" s="61"/>
      <c r="GH10" s="61"/>
      <c r="GI10" s="1"/>
      <c r="GJ10" s="1"/>
      <c r="GK10" s="70"/>
      <c r="GL10" s="62"/>
      <c r="GM10" s="59"/>
      <c r="GN10" s="59"/>
      <c r="GO10" s="59"/>
      <c r="GP10" s="59"/>
      <c r="GQ10" s="60"/>
      <c r="GR10" s="61"/>
      <c r="GS10" s="61"/>
      <c r="GT10" s="61"/>
      <c r="GU10" s="1"/>
      <c r="GV10" s="1"/>
      <c r="GW10" s="70"/>
      <c r="GX10" s="62"/>
      <c r="GY10" s="59"/>
      <c r="GZ10" s="59"/>
      <c r="HA10" s="59"/>
      <c r="HB10" s="59"/>
      <c r="HC10" s="60"/>
      <c r="HD10" s="61"/>
      <c r="HE10" s="61"/>
      <c r="HF10" s="61"/>
      <c r="HG10" s="1"/>
      <c r="HH10" s="1"/>
      <c r="HI10" s="70"/>
      <c r="HJ10" s="62"/>
      <c r="HK10" s="59"/>
      <c r="HL10" s="59"/>
      <c r="HM10" s="59"/>
      <c r="HN10" s="59"/>
      <c r="HO10" s="60"/>
      <c r="HP10" s="61"/>
      <c r="HQ10" s="61"/>
      <c r="HR10" s="61"/>
      <c r="HS10" s="1"/>
      <c r="HT10" s="1"/>
      <c r="HU10" s="70"/>
      <c r="HV10" s="62"/>
      <c r="HW10" s="3"/>
      <c r="HX10" s="59"/>
      <c r="HY10" s="59"/>
      <c r="HZ10" s="59"/>
      <c r="IA10" s="60"/>
      <c r="IB10" s="61"/>
      <c r="IC10" s="61"/>
      <c r="ID10" s="61"/>
      <c r="IE10" s="1"/>
      <c r="IF10" s="1"/>
      <c r="IG10" s="70"/>
      <c r="IH10" s="62"/>
      <c r="II10" s="59"/>
      <c r="IJ10" s="59"/>
      <c r="IK10" s="59"/>
      <c r="IL10" s="59"/>
      <c r="IM10" s="60"/>
      <c r="IN10" s="61"/>
      <c r="IO10" s="61"/>
      <c r="IP10" s="61"/>
      <c r="IQ10" s="1"/>
      <c r="IR10" s="1"/>
      <c r="IS10" s="70"/>
      <c r="IT10" s="62"/>
      <c r="IU10" s="59"/>
      <c r="IV10" s="59"/>
      <c r="IW10" s="59"/>
      <c r="IX10" s="59"/>
      <c r="IY10" s="60"/>
      <c r="IZ10" s="61"/>
      <c r="JA10" s="61"/>
      <c r="JB10" s="61"/>
      <c r="JC10" s="1"/>
      <c r="JD10" s="1"/>
      <c r="JE10" s="70"/>
      <c r="JF10" s="62"/>
      <c r="JG10" s="59"/>
      <c r="JH10" s="59"/>
      <c r="JI10" s="59"/>
      <c r="JJ10" s="59"/>
      <c r="JK10" s="60"/>
      <c r="JL10" s="61"/>
      <c r="JM10" s="61"/>
      <c r="JN10" s="61"/>
      <c r="JO10" s="1"/>
      <c r="JP10" s="1"/>
      <c r="JQ10" s="70"/>
      <c r="JR10" s="62"/>
      <c r="JS10" s="59"/>
      <c r="JT10" s="59"/>
      <c r="JU10" s="59"/>
      <c r="JV10" s="5"/>
      <c r="JW10" s="59"/>
      <c r="JX10" s="63"/>
      <c r="JY10" s="63"/>
      <c r="JZ10" s="63"/>
      <c r="KA10" s="1"/>
      <c r="KB10" s="1"/>
      <c r="KC10" s="8"/>
    </row>
    <row r="11" spans="1:289" x14ac:dyDescent="0.35">
      <c r="A11" s="19" t="s">
        <v>14</v>
      </c>
      <c r="B11" s="22"/>
      <c r="C11" s="63">
        <v>0.88400000000000001</v>
      </c>
      <c r="D11" s="3"/>
      <c r="E11" s="3">
        <v>60</v>
      </c>
      <c r="F11" s="5">
        <f t="shared" si="0"/>
        <v>67.873303167420815</v>
      </c>
      <c r="G11" s="57">
        <v>1961</v>
      </c>
      <c r="H11" s="3"/>
      <c r="I11" s="1"/>
      <c r="J11" s="70"/>
      <c r="K11" s="102"/>
      <c r="L11" s="102"/>
      <c r="M11" s="102"/>
      <c r="N11" s="62"/>
      <c r="O11" s="63">
        <v>0.88400000000000001</v>
      </c>
      <c r="P11" s="63"/>
      <c r="Q11" s="63">
        <v>47</v>
      </c>
      <c r="R11" s="59">
        <f t="shared" si="18"/>
        <v>53.167420814479641</v>
      </c>
      <c r="S11" s="84">
        <v>1961</v>
      </c>
      <c r="T11" s="63"/>
      <c r="U11" s="63"/>
      <c r="V11" s="63"/>
      <c r="W11" s="1"/>
      <c r="X11" s="1"/>
      <c r="Y11" s="70"/>
      <c r="Z11" s="62"/>
      <c r="AA11" s="59"/>
      <c r="AB11" s="59"/>
      <c r="AC11" s="59"/>
      <c r="AD11" s="59"/>
      <c r="AE11" s="95"/>
      <c r="AF11" s="63"/>
      <c r="AG11" s="63"/>
      <c r="AH11" s="63"/>
      <c r="AI11" s="1"/>
      <c r="AJ11" s="1"/>
      <c r="AK11" s="70"/>
      <c r="AL11" s="62"/>
      <c r="AM11" s="59"/>
      <c r="AN11" s="59"/>
      <c r="AO11" s="59"/>
      <c r="AP11" s="59"/>
      <c r="AQ11" s="95"/>
      <c r="AR11" s="63"/>
      <c r="AS11" s="63"/>
      <c r="AT11" s="63"/>
      <c r="AU11" s="1"/>
      <c r="AV11" s="1"/>
      <c r="AW11" s="70"/>
      <c r="AX11" s="62"/>
      <c r="AY11" s="59"/>
      <c r="AZ11" s="59"/>
      <c r="BA11" s="59"/>
      <c r="BB11" s="59"/>
      <c r="BC11" s="95"/>
      <c r="BD11" s="63"/>
      <c r="BE11" s="63"/>
      <c r="BF11" s="63"/>
      <c r="BG11" s="1"/>
      <c r="BH11" s="1"/>
      <c r="BI11" s="70"/>
      <c r="BJ11" s="62"/>
      <c r="BK11" s="59"/>
      <c r="BL11" s="59"/>
      <c r="BM11" s="59"/>
      <c r="BN11" s="59"/>
      <c r="BO11" s="95"/>
      <c r="BP11" s="63"/>
      <c r="BQ11" s="63"/>
      <c r="BR11" s="63"/>
      <c r="BS11" s="1"/>
      <c r="BT11" s="1"/>
      <c r="BU11" s="70"/>
      <c r="BV11" s="62"/>
      <c r="BW11" s="59"/>
      <c r="BX11" s="59"/>
      <c r="BY11" s="59"/>
      <c r="BZ11" s="59"/>
      <c r="CA11" s="60"/>
      <c r="CB11" s="61"/>
      <c r="CC11" s="61"/>
      <c r="CD11" s="61"/>
      <c r="CE11" s="1"/>
      <c r="CF11" s="1"/>
      <c r="CG11" s="70"/>
      <c r="CH11" s="62"/>
      <c r="CI11" s="59"/>
      <c r="CJ11" s="59"/>
      <c r="CK11" s="59"/>
      <c r="CL11" s="59"/>
      <c r="CM11" s="95"/>
      <c r="CN11" s="63"/>
      <c r="CO11" s="63"/>
      <c r="CP11" s="63"/>
      <c r="CQ11" s="1"/>
      <c r="CR11" s="1"/>
      <c r="CS11" s="70"/>
      <c r="CT11" s="62"/>
      <c r="CU11" s="59"/>
      <c r="CV11" s="59"/>
      <c r="CW11" s="59"/>
      <c r="CX11" s="59"/>
      <c r="CY11" s="60"/>
      <c r="CZ11" s="61"/>
      <c r="DA11" s="61"/>
      <c r="DB11" s="61"/>
      <c r="DC11" s="1"/>
      <c r="DD11" s="1"/>
      <c r="DE11" s="70"/>
      <c r="DF11" s="62"/>
      <c r="DG11" s="59"/>
      <c r="DH11" s="59"/>
      <c r="DI11" s="59"/>
      <c r="DJ11" s="59"/>
      <c r="DK11" s="60"/>
      <c r="DL11" s="61"/>
      <c r="DM11" s="61"/>
      <c r="DN11" s="61"/>
      <c r="DO11" s="1"/>
      <c r="DP11" s="1"/>
      <c r="DQ11" s="70"/>
      <c r="DR11" s="62"/>
      <c r="DS11" s="59"/>
      <c r="DT11" s="59"/>
      <c r="DU11" s="59"/>
      <c r="DV11" s="59"/>
      <c r="DW11" s="60"/>
      <c r="DX11" s="61"/>
      <c r="DY11" s="61"/>
      <c r="DZ11" s="61"/>
      <c r="EA11" s="1"/>
      <c r="EB11" s="1"/>
      <c r="EC11" s="70"/>
      <c r="ED11" s="62"/>
      <c r="EE11" s="59"/>
      <c r="EF11" s="59"/>
      <c r="EG11" s="59"/>
      <c r="EH11" s="59"/>
      <c r="EI11" s="60"/>
      <c r="EJ11" s="61"/>
      <c r="EK11" s="61"/>
      <c r="EL11" s="61"/>
      <c r="EM11" s="1"/>
      <c r="EN11" s="1"/>
      <c r="EO11" s="70"/>
      <c r="EP11" s="62"/>
      <c r="EQ11" s="59"/>
      <c r="ER11" s="59"/>
      <c r="ES11" s="59"/>
      <c r="ET11" s="59"/>
      <c r="EU11" s="60"/>
      <c r="EV11" s="61"/>
      <c r="EW11" s="61"/>
      <c r="EX11" s="61"/>
      <c r="EY11" s="1"/>
      <c r="EZ11" s="1"/>
      <c r="FA11" s="70"/>
      <c r="FB11" s="62"/>
      <c r="FC11" s="59"/>
      <c r="FD11" s="59"/>
      <c r="FE11" s="59"/>
      <c r="FF11" s="59"/>
      <c r="FG11" s="60"/>
      <c r="FH11" s="61"/>
      <c r="FI11" s="61"/>
      <c r="FJ11" s="61"/>
      <c r="FK11" s="1"/>
      <c r="FL11" s="1"/>
      <c r="FM11" s="70"/>
      <c r="FN11" s="62"/>
      <c r="FO11" s="59"/>
      <c r="FP11" s="59"/>
      <c r="FQ11" s="59"/>
      <c r="FR11" s="59"/>
      <c r="FS11" s="60"/>
      <c r="FT11" s="61"/>
      <c r="FU11" s="61"/>
      <c r="FV11" s="61"/>
      <c r="FW11" s="1"/>
      <c r="FX11" s="1"/>
      <c r="FY11" s="70"/>
      <c r="FZ11" s="62"/>
      <c r="GA11" s="59"/>
      <c r="GB11" s="59"/>
      <c r="GC11" s="59"/>
      <c r="GD11" s="59"/>
      <c r="GE11" s="60"/>
      <c r="GF11" s="61"/>
      <c r="GG11" s="61"/>
      <c r="GH11" s="61"/>
      <c r="GI11" s="1"/>
      <c r="GJ11" s="1"/>
      <c r="GK11" s="70"/>
      <c r="GL11" s="62"/>
      <c r="GM11" s="59"/>
      <c r="GN11" s="59"/>
      <c r="GO11" s="59"/>
      <c r="GP11" s="59"/>
      <c r="GQ11" s="60"/>
      <c r="GR11" s="61"/>
      <c r="GS11" s="61"/>
      <c r="GT11" s="61"/>
      <c r="GU11" s="1"/>
      <c r="GV11" s="1"/>
      <c r="GW11" s="70"/>
      <c r="GX11" s="62"/>
      <c r="GY11" s="59"/>
      <c r="GZ11" s="59"/>
      <c r="HA11" s="59"/>
      <c r="HB11" s="59"/>
      <c r="HC11" s="60"/>
      <c r="HD11" s="61"/>
      <c r="HE11" s="61"/>
      <c r="HF11" s="61"/>
      <c r="HG11" s="1"/>
      <c r="HH11" s="1"/>
      <c r="HI11" s="70"/>
      <c r="HJ11" s="62"/>
      <c r="HK11" s="59"/>
      <c r="HL11" s="59"/>
      <c r="HM11" s="59"/>
      <c r="HN11" s="59"/>
      <c r="HO11" s="60"/>
      <c r="HP11" s="61"/>
      <c r="HQ11" s="61"/>
      <c r="HR11" s="61"/>
      <c r="HS11" s="1"/>
      <c r="HT11" s="1"/>
      <c r="HU11" s="70"/>
      <c r="HV11" s="62"/>
      <c r="HW11" s="3"/>
      <c r="HX11" s="59"/>
      <c r="HY11" s="59"/>
      <c r="HZ11" s="59"/>
      <c r="IA11" s="60"/>
      <c r="IB11" s="61"/>
      <c r="IC11" s="61"/>
      <c r="ID11" s="61"/>
      <c r="IE11" s="1"/>
      <c r="IF11" s="1"/>
      <c r="IG11" s="70"/>
      <c r="IH11" s="62"/>
      <c r="II11" s="59"/>
      <c r="IJ11" s="59"/>
      <c r="IK11" s="59"/>
      <c r="IL11" s="59"/>
      <c r="IM11" s="60"/>
      <c r="IN11" s="61"/>
      <c r="IO11" s="61"/>
      <c r="IP11" s="61"/>
      <c r="IQ11" s="1"/>
      <c r="IR11" s="1"/>
      <c r="IS11" s="70"/>
      <c r="IT11" s="62"/>
      <c r="IU11" s="59"/>
      <c r="IV11" s="59"/>
      <c r="IW11" s="59"/>
      <c r="IX11" s="59"/>
      <c r="IY11" s="60"/>
      <c r="IZ11" s="61"/>
      <c r="JA11" s="61"/>
      <c r="JB11" s="61"/>
      <c r="JC11" s="1"/>
      <c r="JD11" s="1"/>
      <c r="JE11" s="70"/>
      <c r="JF11" s="62"/>
      <c r="JG11" s="59"/>
      <c r="JH11" s="59"/>
      <c r="JI11" s="59"/>
      <c r="JJ11" s="59"/>
      <c r="JK11" s="60"/>
      <c r="JL11" s="61"/>
      <c r="JM11" s="61"/>
      <c r="JN11" s="61"/>
      <c r="JO11" s="1"/>
      <c r="JP11" s="1"/>
      <c r="JQ11" s="70"/>
      <c r="JR11" s="62"/>
      <c r="JS11" s="59"/>
      <c r="JT11" s="59"/>
      <c r="JU11" s="59"/>
      <c r="JV11" s="5"/>
      <c r="JW11" s="59"/>
      <c r="JX11" s="63"/>
      <c r="JY11" s="63"/>
      <c r="JZ11" s="63"/>
      <c r="KA11" s="1"/>
      <c r="KB11" s="1"/>
      <c r="KC11" s="8"/>
    </row>
    <row r="12" spans="1:289" x14ac:dyDescent="0.35">
      <c r="A12" s="19" t="s">
        <v>15</v>
      </c>
      <c r="B12" s="22" t="s">
        <v>47</v>
      </c>
      <c r="C12" s="63">
        <v>2.7803</v>
      </c>
      <c r="D12" s="3"/>
      <c r="E12" s="3">
        <v>329</v>
      </c>
      <c r="F12" s="5">
        <f t="shared" si="0"/>
        <v>118.33255404093083</v>
      </c>
      <c r="G12" s="57">
        <v>1981</v>
      </c>
      <c r="H12" s="3"/>
      <c r="I12" s="1"/>
      <c r="J12" s="70"/>
      <c r="K12" s="102"/>
      <c r="L12" s="102"/>
      <c r="M12" s="102"/>
      <c r="N12" s="62" t="s">
        <v>47</v>
      </c>
      <c r="O12" s="63">
        <v>2.7803</v>
      </c>
      <c r="P12" s="63"/>
      <c r="Q12" s="63">
        <v>293</v>
      </c>
      <c r="R12" s="59">
        <f t="shared" si="18"/>
        <v>105.38431104557063</v>
      </c>
      <c r="S12" s="84">
        <v>1981</v>
      </c>
      <c r="T12" s="63"/>
      <c r="U12" s="63"/>
      <c r="V12" s="63"/>
      <c r="W12" s="1"/>
      <c r="X12" s="1"/>
      <c r="Y12" s="70"/>
      <c r="Z12" s="62" t="s">
        <v>47</v>
      </c>
      <c r="AA12" s="63">
        <v>2.7803</v>
      </c>
      <c r="AB12" s="63"/>
      <c r="AC12" s="63">
        <v>221</v>
      </c>
      <c r="AD12" s="59">
        <f t="shared" ref="AD12:AD15" si="24">AC12/AA12</f>
        <v>79.487825054850191</v>
      </c>
      <c r="AE12" s="84">
        <v>1981</v>
      </c>
      <c r="AF12" s="63"/>
      <c r="AG12" s="63"/>
      <c r="AH12" s="63"/>
      <c r="AI12" s="1"/>
      <c r="AJ12" s="1"/>
      <c r="AK12" s="70"/>
      <c r="AL12" s="62" t="s">
        <v>61</v>
      </c>
      <c r="AM12" s="63">
        <v>2.7803</v>
      </c>
      <c r="AN12" s="63"/>
      <c r="AO12" s="63">
        <v>211</v>
      </c>
      <c r="AP12" s="59">
        <f t="shared" ref="AP12:AP15" si="25">AO12/AM12</f>
        <v>75.891090889472366</v>
      </c>
      <c r="AQ12" s="84">
        <v>1981</v>
      </c>
      <c r="AR12" s="63"/>
      <c r="AS12" s="63"/>
      <c r="AT12" s="63"/>
      <c r="AU12" s="1"/>
      <c r="AV12" s="1"/>
      <c r="AW12" s="70"/>
      <c r="AX12" s="62" t="s">
        <v>47</v>
      </c>
      <c r="AY12" s="63">
        <v>2.7803</v>
      </c>
      <c r="AZ12" s="63"/>
      <c r="BA12" s="63">
        <v>358</v>
      </c>
      <c r="BB12" s="59">
        <f t="shared" ref="BB12:BB17" si="26">BA12/AY12</f>
        <v>128.76308312052657</v>
      </c>
      <c r="BC12" s="84">
        <v>1981</v>
      </c>
      <c r="BD12" s="63"/>
      <c r="BE12" s="63"/>
      <c r="BF12" s="63"/>
      <c r="BG12" s="1"/>
      <c r="BH12" s="1"/>
      <c r="BI12" s="70"/>
      <c r="BJ12" s="62" t="s">
        <v>47</v>
      </c>
      <c r="BK12" s="63">
        <v>2.7803</v>
      </c>
      <c r="BL12" s="63"/>
      <c r="BM12" s="63">
        <v>313</v>
      </c>
      <c r="BN12" s="59">
        <f t="shared" ref="BN12:BN17" si="27">BM12/BK12</f>
        <v>112.57777937632629</v>
      </c>
      <c r="BO12" s="84">
        <v>1981</v>
      </c>
      <c r="BP12" s="63"/>
      <c r="BQ12" s="63"/>
      <c r="BR12" s="63"/>
      <c r="BS12" s="1"/>
      <c r="BT12" s="1"/>
      <c r="BU12" s="70"/>
      <c r="BV12" s="62" t="s">
        <v>47</v>
      </c>
      <c r="BW12" s="63">
        <v>2.7803</v>
      </c>
      <c r="BX12" s="63"/>
      <c r="BY12" s="63">
        <v>322</v>
      </c>
      <c r="BZ12" s="59">
        <f t="shared" ref="BZ12:BZ15" si="28">BY12/BW12</f>
        <v>115.81484012516636</v>
      </c>
      <c r="CA12" s="96">
        <v>1981</v>
      </c>
      <c r="CB12" s="61"/>
      <c r="CC12" s="61"/>
      <c r="CD12" s="61"/>
      <c r="CE12" s="1"/>
      <c r="CF12" s="1"/>
      <c r="CG12" s="70"/>
      <c r="CH12" s="62" t="s">
        <v>47</v>
      </c>
      <c r="CI12" s="63">
        <v>2.4114</v>
      </c>
      <c r="CJ12" s="63"/>
      <c r="CK12" s="63">
        <v>246</v>
      </c>
      <c r="CL12" s="59">
        <f t="shared" ref="CL12:CL14" si="29">CK12/CI12</f>
        <v>102.01542672306545</v>
      </c>
      <c r="CM12" s="84">
        <v>1981</v>
      </c>
      <c r="CN12" s="84"/>
      <c r="CO12" s="84"/>
      <c r="CP12" s="63" t="s">
        <v>66</v>
      </c>
      <c r="CQ12" s="1"/>
      <c r="CR12" s="1"/>
      <c r="CS12" s="70"/>
      <c r="CT12" s="62" t="s">
        <v>47</v>
      </c>
      <c r="CU12" s="63">
        <v>2.4114</v>
      </c>
      <c r="CV12" s="63"/>
      <c r="CW12" s="93">
        <v>220</v>
      </c>
      <c r="CX12" s="59">
        <f>CW12/CU12</f>
        <v>91.233308451521935</v>
      </c>
      <c r="CY12" s="84">
        <v>1981</v>
      </c>
      <c r="CZ12" s="64"/>
      <c r="DA12" s="64"/>
      <c r="DB12" s="61" t="s">
        <v>66</v>
      </c>
      <c r="DC12" s="1"/>
      <c r="DD12" s="1"/>
      <c r="DE12" s="70"/>
      <c r="DF12" s="62" t="s">
        <v>47</v>
      </c>
      <c r="DG12" s="63">
        <v>2.4114</v>
      </c>
      <c r="DH12" s="63"/>
      <c r="DI12" s="63">
        <v>219</v>
      </c>
      <c r="DJ12" s="59">
        <f>DI12/DG12</f>
        <v>90.818611594924107</v>
      </c>
      <c r="DK12" s="84">
        <v>1981</v>
      </c>
      <c r="DL12" s="64"/>
      <c r="DM12" s="64"/>
      <c r="DN12" s="61" t="s">
        <v>66</v>
      </c>
      <c r="DO12" s="1"/>
      <c r="DP12" s="1"/>
      <c r="DQ12" s="70"/>
      <c r="DR12" s="62" t="s">
        <v>47</v>
      </c>
      <c r="DS12" s="63">
        <v>2.4114</v>
      </c>
      <c r="DT12" s="63"/>
      <c r="DU12" s="63">
        <v>185.85</v>
      </c>
      <c r="DV12" s="59">
        <f>DU12/DS12</f>
        <v>77.07141079870614</v>
      </c>
      <c r="DW12" s="84">
        <v>1981</v>
      </c>
      <c r="DX12" s="64"/>
      <c r="DY12" s="64"/>
      <c r="DZ12" s="61" t="s">
        <v>66</v>
      </c>
      <c r="EA12" s="1"/>
      <c r="EB12" s="1"/>
      <c r="EC12" s="70"/>
      <c r="ED12" s="62" t="s">
        <v>47</v>
      </c>
      <c r="EE12" s="63">
        <v>2.4114</v>
      </c>
      <c r="EF12" s="63"/>
      <c r="EG12" s="63">
        <v>205</v>
      </c>
      <c r="EH12" s="59">
        <f>EG12/EE12</f>
        <v>85.012855602554538</v>
      </c>
      <c r="EI12" s="84">
        <v>1981</v>
      </c>
      <c r="EJ12" s="64"/>
      <c r="EK12" s="64"/>
      <c r="EL12" s="61" t="s">
        <v>66</v>
      </c>
      <c r="EM12" s="1"/>
      <c r="EN12" s="1"/>
      <c r="EO12" s="70"/>
      <c r="EP12" s="22" t="s">
        <v>47</v>
      </c>
      <c r="EQ12" s="63">
        <v>2.4114</v>
      </c>
      <c r="ER12" s="3"/>
      <c r="ES12" s="3">
        <v>188</v>
      </c>
      <c r="ET12" s="5">
        <f>ES12/EQ12</f>
        <v>77.963009040391469</v>
      </c>
      <c r="EU12" s="57">
        <v>1981</v>
      </c>
      <c r="EV12" s="2"/>
      <c r="EW12" s="2"/>
      <c r="EX12" s="1" t="s">
        <v>66</v>
      </c>
      <c r="EY12" s="1"/>
      <c r="EZ12" s="1"/>
      <c r="FA12" s="70"/>
      <c r="FB12" s="62" t="s">
        <v>47</v>
      </c>
      <c r="FC12" s="63">
        <v>2.4114</v>
      </c>
      <c r="FD12" s="63"/>
      <c r="FE12" s="63">
        <v>214</v>
      </c>
      <c r="FF12" s="59">
        <f>FE12/FC12</f>
        <v>88.745127311934979</v>
      </c>
      <c r="FG12" s="84">
        <v>1981</v>
      </c>
      <c r="FH12" s="64"/>
      <c r="FI12" s="64"/>
      <c r="FJ12" s="61" t="s">
        <v>66</v>
      </c>
      <c r="FK12" s="1"/>
      <c r="FL12" s="1"/>
      <c r="FM12" s="70"/>
      <c r="FN12" s="22" t="s">
        <v>47</v>
      </c>
      <c r="FO12" s="63">
        <v>2.4114</v>
      </c>
      <c r="FP12" s="3"/>
      <c r="FQ12" s="3">
        <v>84</v>
      </c>
      <c r="FR12" s="5">
        <f>FQ12/FO12</f>
        <v>34.834535954217465</v>
      </c>
      <c r="FS12" s="57">
        <v>1981</v>
      </c>
      <c r="FT12" s="2"/>
      <c r="FU12" s="2"/>
      <c r="FV12" s="1" t="s">
        <v>66</v>
      </c>
      <c r="FW12" s="1"/>
      <c r="FX12" s="1"/>
      <c r="FY12" s="70"/>
      <c r="FZ12" s="22" t="s">
        <v>47</v>
      </c>
      <c r="GA12" s="63">
        <v>2.4114</v>
      </c>
      <c r="GB12" s="3"/>
      <c r="GC12" s="3">
        <v>160</v>
      </c>
      <c r="GD12" s="5">
        <f>GC12/GA12</f>
        <v>66.351497055652317</v>
      </c>
      <c r="GE12" s="57">
        <v>1981</v>
      </c>
      <c r="GF12" s="2"/>
      <c r="GG12" s="2"/>
      <c r="GH12" s="1" t="s">
        <v>66</v>
      </c>
      <c r="GI12" s="1"/>
      <c r="GJ12" s="1"/>
      <c r="GK12" s="70"/>
      <c r="GL12" s="22" t="s">
        <v>47</v>
      </c>
      <c r="GM12" s="63">
        <v>2.4114</v>
      </c>
      <c r="GN12" s="3"/>
      <c r="GO12" s="3">
        <v>129</v>
      </c>
      <c r="GP12" s="5">
        <f>GO12/GM12</f>
        <v>53.495894501119679</v>
      </c>
      <c r="GQ12" s="57">
        <v>1981</v>
      </c>
      <c r="GR12" s="2"/>
      <c r="GS12" s="2"/>
      <c r="GT12" s="1" t="s">
        <v>66</v>
      </c>
      <c r="GU12" s="1"/>
      <c r="GV12" s="1"/>
      <c r="GW12" s="70"/>
      <c r="GX12" s="22" t="s">
        <v>47</v>
      </c>
      <c r="GY12" s="63">
        <v>2.4114</v>
      </c>
      <c r="GZ12" s="3"/>
      <c r="HA12" s="3">
        <v>113</v>
      </c>
      <c r="HB12" s="5">
        <f>HA12/GY12</f>
        <v>46.860744795554453</v>
      </c>
      <c r="HC12" s="57">
        <v>1981</v>
      </c>
      <c r="HD12" s="2"/>
      <c r="HE12" s="2"/>
      <c r="HF12" s="1" t="s">
        <v>66</v>
      </c>
      <c r="HG12" s="1"/>
      <c r="HH12" s="1"/>
      <c r="HI12" s="70"/>
      <c r="HJ12" s="22" t="s">
        <v>47</v>
      </c>
      <c r="HK12" s="63">
        <v>2.4114</v>
      </c>
      <c r="HL12" s="3"/>
      <c r="HM12" s="3">
        <v>100</v>
      </c>
      <c r="HN12" s="5">
        <f>HM12/HK12</f>
        <v>41.469685659782698</v>
      </c>
      <c r="HO12" s="57">
        <v>1981</v>
      </c>
      <c r="HP12" s="2"/>
      <c r="HQ12" s="2"/>
      <c r="HR12" s="1" t="s">
        <v>66</v>
      </c>
      <c r="HS12" s="1"/>
      <c r="HT12" s="1"/>
      <c r="HU12" s="70"/>
      <c r="HV12" s="22" t="s">
        <v>47</v>
      </c>
      <c r="HW12" s="3">
        <v>2.4114</v>
      </c>
      <c r="HX12" s="3"/>
      <c r="HY12" s="3">
        <v>94</v>
      </c>
      <c r="HZ12" s="5">
        <f t="shared" ref="HZ12:HZ14" si="30">HY12/HW12</f>
        <v>38.981504520195735</v>
      </c>
      <c r="IA12" s="57">
        <v>1981</v>
      </c>
      <c r="IB12" s="2"/>
      <c r="IC12" s="2"/>
      <c r="ID12" s="1" t="s">
        <v>66</v>
      </c>
      <c r="IE12" s="1"/>
      <c r="IF12" s="1"/>
      <c r="IG12" s="70"/>
      <c r="IH12" s="62"/>
      <c r="II12" s="59"/>
      <c r="IJ12" s="59"/>
      <c r="IK12" s="59"/>
      <c r="IL12" s="59"/>
      <c r="IM12" s="60"/>
      <c r="IN12" s="61"/>
      <c r="IO12" s="61"/>
      <c r="IP12" s="61"/>
      <c r="IQ12" s="1"/>
      <c r="IR12" s="1"/>
      <c r="IS12" s="70"/>
      <c r="IT12" s="62"/>
      <c r="IU12" s="59"/>
      <c r="IV12" s="59"/>
      <c r="IW12" s="59"/>
      <c r="IX12" s="59"/>
      <c r="IY12" s="60"/>
      <c r="IZ12" s="61"/>
      <c r="JA12" s="61"/>
      <c r="JB12" s="61"/>
      <c r="JC12" s="1"/>
      <c r="JD12" s="1"/>
      <c r="JE12" s="70"/>
      <c r="JF12" s="62"/>
      <c r="JG12" s="59"/>
      <c r="JH12" s="59"/>
      <c r="JI12" s="59"/>
      <c r="JJ12" s="59"/>
      <c r="JK12" s="60"/>
      <c r="JL12" s="61"/>
      <c r="JM12" s="61"/>
      <c r="JN12" s="61"/>
      <c r="JO12" s="1"/>
      <c r="JP12" s="1"/>
      <c r="JQ12" s="70"/>
      <c r="JR12" s="62"/>
      <c r="JS12" s="59"/>
      <c r="JT12" s="59"/>
      <c r="JU12" s="59"/>
      <c r="JV12" s="5"/>
      <c r="JW12" s="59"/>
      <c r="JX12" s="63"/>
      <c r="JY12" s="63"/>
      <c r="JZ12" s="63"/>
      <c r="KA12" s="1"/>
      <c r="KB12" s="1"/>
      <c r="KC12" s="8"/>
    </row>
    <row r="13" spans="1:289" x14ac:dyDescent="0.35">
      <c r="A13" s="19" t="s">
        <v>16</v>
      </c>
      <c r="B13" s="22" t="s">
        <v>47</v>
      </c>
      <c r="C13" s="63">
        <v>0.94040000000000001</v>
      </c>
      <c r="D13" s="3"/>
      <c r="E13" s="3">
        <v>129</v>
      </c>
      <c r="F13" s="5">
        <f t="shared" si="0"/>
        <v>137.17566992769034</v>
      </c>
      <c r="G13" s="57">
        <v>1981</v>
      </c>
      <c r="H13" s="3"/>
      <c r="I13" s="1"/>
      <c r="J13" s="70"/>
      <c r="K13" s="102"/>
      <c r="L13" s="102"/>
      <c r="M13" s="102"/>
      <c r="N13" s="62" t="s">
        <v>47</v>
      </c>
      <c r="O13" s="63">
        <v>0.94040000000000001</v>
      </c>
      <c r="P13" s="63"/>
      <c r="Q13" s="63">
        <v>117</v>
      </c>
      <c r="R13" s="59">
        <f t="shared" si="18"/>
        <v>124.41514249255636</v>
      </c>
      <c r="S13" s="84">
        <v>1981</v>
      </c>
      <c r="T13" s="63"/>
      <c r="U13" s="63"/>
      <c r="V13" s="63"/>
      <c r="W13" s="1"/>
      <c r="X13" s="1"/>
      <c r="Y13" s="70"/>
      <c r="Z13" s="62" t="s">
        <v>47</v>
      </c>
      <c r="AA13" s="63">
        <v>0.94040000000000001</v>
      </c>
      <c r="AB13" s="63"/>
      <c r="AC13" s="63">
        <v>81</v>
      </c>
      <c r="AD13" s="59">
        <f t="shared" si="24"/>
        <v>86.133560187154401</v>
      </c>
      <c r="AE13" s="84">
        <v>1981</v>
      </c>
      <c r="AF13" s="63"/>
      <c r="AG13" s="63"/>
      <c r="AH13" s="63"/>
      <c r="AI13" s="1"/>
      <c r="AJ13" s="1"/>
      <c r="AK13" s="70"/>
      <c r="AL13" s="62" t="s">
        <v>47</v>
      </c>
      <c r="AM13" s="63">
        <v>0.94040000000000001</v>
      </c>
      <c r="AN13" s="63"/>
      <c r="AO13" s="63">
        <v>60</v>
      </c>
      <c r="AP13" s="59">
        <f t="shared" si="25"/>
        <v>63.802637175669929</v>
      </c>
      <c r="AQ13" s="84">
        <v>1981</v>
      </c>
      <c r="AR13" s="63"/>
      <c r="AS13" s="63"/>
      <c r="AT13" s="63"/>
      <c r="AU13" s="1"/>
      <c r="AV13" s="1"/>
      <c r="AW13" s="70"/>
      <c r="AX13" s="62" t="s">
        <v>47</v>
      </c>
      <c r="AY13" s="63">
        <v>0.94040000000000001</v>
      </c>
      <c r="AZ13" s="63"/>
      <c r="BA13" s="63">
        <v>143</v>
      </c>
      <c r="BB13" s="59">
        <f t="shared" si="26"/>
        <v>152.06295193534666</v>
      </c>
      <c r="BC13" s="84">
        <v>1981</v>
      </c>
      <c r="BD13" s="63"/>
      <c r="BE13" s="63"/>
      <c r="BF13" s="63"/>
      <c r="BG13" s="1"/>
      <c r="BH13" s="1"/>
      <c r="BI13" s="70"/>
      <c r="BJ13" s="62" t="s">
        <v>47</v>
      </c>
      <c r="BK13" s="63">
        <v>0.94040000000000001</v>
      </c>
      <c r="BL13" s="63"/>
      <c r="BM13" s="63">
        <v>108</v>
      </c>
      <c r="BN13" s="59">
        <f t="shared" si="27"/>
        <v>114.84474691620586</v>
      </c>
      <c r="BO13" s="84">
        <v>1981</v>
      </c>
      <c r="BP13" s="63"/>
      <c r="BQ13" s="63"/>
      <c r="BR13" s="63"/>
      <c r="BS13" s="1"/>
      <c r="BT13" s="1"/>
      <c r="BU13" s="70"/>
      <c r="BV13" s="62" t="s">
        <v>47</v>
      </c>
      <c r="BW13" s="63">
        <v>0.94040000000000001</v>
      </c>
      <c r="BX13" s="63"/>
      <c r="BY13" s="63">
        <v>104</v>
      </c>
      <c r="BZ13" s="59">
        <f t="shared" si="28"/>
        <v>110.5912377711612</v>
      </c>
      <c r="CA13" s="96">
        <v>1981</v>
      </c>
      <c r="CB13" s="61"/>
      <c r="CC13" s="61"/>
      <c r="CD13" s="61"/>
      <c r="CE13" s="1"/>
      <c r="CF13" s="1"/>
      <c r="CG13" s="70"/>
      <c r="CH13" s="62" t="s">
        <v>47</v>
      </c>
      <c r="CI13" s="63">
        <v>0.95409999999999995</v>
      </c>
      <c r="CJ13" s="63"/>
      <c r="CK13" s="63">
        <v>98</v>
      </c>
      <c r="CL13" s="59">
        <f t="shared" si="29"/>
        <v>102.71460014673515</v>
      </c>
      <c r="CM13" s="84">
        <v>1981</v>
      </c>
      <c r="CN13" s="84"/>
      <c r="CO13" s="84"/>
      <c r="CP13" s="63" t="s">
        <v>66</v>
      </c>
      <c r="CQ13" s="1"/>
      <c r="CR13" s="1"/>
      <c r="CS13" s="70"/>
      <c r="CT13" s="62" t="s">
        <v>47</v>
      </c>
      <c r="CU13" s="63">
        <v>0.95409999999999995</v>
      </c>
      <c r="CV13" s="63"/>
      <c r="CW13" s="93">
        <v>77</v>
      </c>
      <c r="CX13" s="59">
        <f>CW13/CU13</f>
        <v>80.704328686720473</v>
      </c>
      <c r="CY13" s="84">
        <v>1981</v>
      </c>
      <c r="CZ13" s="64"/>
      <c r="DA13" s="64"/>
      <c r="DB13" s="61" t="s">
        <v>66</v>
      </c>
      <c r="DC13" s="1"/>
      <c r="DD13" s="1"/>
      <c r="DE13" s="70"/>
      <c r="DF13" s="62" t="s">
        <v>47</v>
      </c>
      <c r="DG13" s="63">
        <v>0.95409999999999995</v>
      </c>
      <c r="DH13" s="63"/>
      <c r="DI13" s="63">
        <v>77.400000000000006</v>
      </c>
      <c r="DJ13" s="59">
        <f>DI13/DG13</f>
        <v>81.123571952625525</v>
      </c>
      <c r="DK13" s="84">
        <v>1981</v>
      </c>
      <c r="DL13" s="64"/>
      <c r="DM13" s="64"/>
      <c r="DN13" s="61" t="s">
        <v>66</v>
      </c>
      <c r="DO13" s="1"/>
      <c r="DP13" s="1"/>
      <c r="DQ13" s="70"/>
      <c r="DR13" s="62" t="s">
        <v>47</v>
      </c>
      <c r="DS13" s="63">
        <v>0.95409999999999995</v>
      </c>
      <c r="DT13" s="63"/>
      <c r="DU13" s="63">
        <v>79.650000000000006</v>
      </c>
      <c r="DV13" s="59">
        <f>DU13/DS13</f>
        <v>83.48181532334138</v>
      </c>
      <c r="DW13" s="84">
        <v>1981</v>
      </c>
      <c r="DX13" s="64"/>
      <c r="DY13" s="64"/>
      <c r="DZ13" s="61" t="s">
        <v>66</v>
      </c>
      <c r="EA13" s="1"/>
      <c r="EB13" s="1"/>
      <c r="EC13" s="70"/>
      <c r="ED13" s="62" t="s">
        <v>47</v>
      </c>
      <c r="EE13" s="63">
        <v>0.95409999999999995</v>
      </c>
      <c r="EF13" s="63"/>
      <c r="EG13" s="63">
        <v>82</v>
      </c>
      <c r="EH13" s="59">
        <f>EG13/EE13</f>
        <v>85.944869510533493</v>
      </c>
      <c r="EI13" s="84">
        <v>1981</v>
      </c>
      <c r="EJ13" s="64"/>
      <c r="EK13" s="64"/>
      <c r="EL13" s="61" t="s">
        <v>66</v>
      </c>
      <c r="EM13" s="1"/>
      <c r="EN13" s="1"/>
      <c r="EO13" s="70"/>
      <c r="EP13" s="22" t="s">
        <v>47</v>
      </c>
      <c r="EQ13" s="63">
        <v>0.95409999999999995</v>
      </c>
      <c r="ER13" s="3"/>
      <c r="ES13" s="3">
        <v>94</v>
      </c>
      <c r="ET13" s="5">
        <f>ES13/EQ13</f>
        <v>98.52216748768474</v>
      </c>
      <c r="EU13" s="57">
        <v>1981</v>
      </c>
      <c r="EV13" s="2"/>
      <c r="EW13" s="2"/>
      <c r="EX13" s="1" t="s">
        <v>66</v>
      </c>
      <c r="EY13" s="1"/>
      <c r="EZ13" s="1"/>
      <c r="FA13" s="70"/>
      <c r="FB13" s="62" t="s">
        <v>47</v>
      </c>
      <c r="FC13" s="63">
        <v>0.95409999999999995</v>
      </c>
      <c r="FD13" s="63"/>
      <c r="FE13" s="63">
        <v>83</v>
      </c>
      <c r="FF13" s="59">
        <f>FE13/FC13</f>
        <v>86.992977675296089</v>
      </c>
      <c r="FG13" s="84">
        <v>1981</v>
      </c>
      <c r="FH13" s="64"/>
      <c r="FI13" s="64"/>
      <c r="FJ13" s="61" t="s">
        <v>66</v>
      </c>
      <c r="FK13" s="1"/>
      <c r="FL13" s="1"/>
      <c r="FM13" s="70"/>
      <c r="FN13" s="22" t="s">
        <v>47</v>
      </c>
      <c r="FO13" s="63">
        <v>0.95409999999999995</v>
      </c>
      <c r="FP13" s="3"/>
      <c r="FQ13" s="3">
        <v>49</v>
      </c>
      <c r="FR13" s="5">
        <f>FQ13/FO13</f>
        <v>51.357300073367576</v>
      </c>
      <c r="FS13" s="57">
        <v>1981</v>
      </c>
      <c r="FT13" s="2"/>
      <c r="FU13" s="2"/>
      <c r="FV13" s="1" t="s">
        <v>66</v>
      </c>
      <c r="FW13" s="1"/>
      <c r="FX13" s="1"/>
      <c r="FY13" s="70"/>
      <c r="FZ13" s="22" t="s">
        <v>47</v>
      </c>
      <c r="GA13" s="63">
        <v>0.95409999999999995</v>
      </c>
      <c r="GB13" s="3"/>
      <c r="GC13" s="3">
        <v>70</v>
      </c>
      <c r="GD13" s="5">
        <f>GC13/GA13</f>
        <v>73.367571533382247</v>
      </c>
      <c r="GE13" s="57">
        <v>1981</v>
      </c>
      <c r="GF13" s="2"/>
      <c r="GG13" s="2"/>
      <c r="GH13" s="1" t="s">
        <v>66</v>
      </c>
      <c r="GI13" s="1"/>
      <c r="GJ13" s="1"/>
      <c r="GK13" s="70"/>
      <c r="GL13" s="22" t="s">
        <v>47</v>
      </c>
      <c r="GM13" s="63">
        <v>0.95409999999999995</v>
      </c>
      <c r="GN13" s="3"/>
      <c r="GO13" s="3">
        <v>41</v>
      </c>
      <c r="GP13" s="5">
        <f>GO13/GM13</f>
        <v>42.972434755266747</v>
      </c>
      <c r="GQ13" s="57">
        <v>1981</v>
      </c>
      <c r="GR13" s="2"/>
      <c r="GS13" s="2"/>
      <c r="GT13" s="1" t="s">
        <v>66</v>
      </c>
      <c r="GU13" s="1"/>
      <c r="GV13" s="1"/>
      <c r="GW13" s="70"/>
      <c r="GX13" s="22" t="s">
        <v>47</v>
      </c>
      <c r="GY13" s="63">
        <v>0.95409999999999995</v>
      </c>
      <c r="GZ13" s="3"/>
      <c r="HA13" s="3">
        <v>38</v>
      </c>
      <c r="HB13" s="5">
        <f>HA13/GY13</f>
        <v>39.828110260978939</v>
      </c>
      <c r="HC13" s="57">
        <v>1981</v>
      </c>
      <c r="HD13" s="2"/>
      <c r="HE13" s="2"/>
      <c r="HF13" s="1" t="s">
        <v>66</v>
      </c>
      <c r="HG13" s="1"/>
      <c r="HH13" s="1"/>
      <c r="HI13" s="70"/>
      <c r="HJ13" s="22" t="s">
        <v>47</v>
      </c>
      <c r="HK13" s="63">
        <v>0.59709999999999996</v>
      </c>
      <c r="HL13" s="3"/>
      <c r="HM13" s="3">
        <v>25</v>
      </c>
      <c r="HN13" s="5">
        <f>HM13/HK13</f>
        <v>41.869033662703067</v>
      </c>
      <c r="HO13" s="57">
        <v>1981</v>
      </c>
      <c r="HP13" s="2"/>
      <c r="HQ13" s="2"/>
      <c r="HR13" s="1" t="s">
        <v>66</v>
      </c>
      <c r="HS13" s="1"/>
      <c r="HT13" s="1"/>
      <c r="HU13" s="70"/>
      <c r="HV13" s="22" t="s">
        <v>47</v>
      </c>
      <c r="HW13" s="3">
        <v>0.59709999999999996</v>
      </c>
      <c r="HX13" s="3"/>
      <c r="HY13" s="3">
        <v>25</v>
      </c>
      <c r="HZ13" s="5">
        <f t="shared" si="30"/>
        <v>41.869033662703067</v>
      </c>
      <c r="IA13" s="57">
        <v>1981</v>
      </c>
      <c r="IB13" s="2"/>
      <c r="IC13" s="2"/>
      <c r="ID13" s="1" t="s">
        <v>66</v>
      </c>
      <c r="IE13" s="1"/>
      <c r="IF13" s="1"/>
      <c r="IG13" s="70"/>
      <c r="IH13" s="62"/>
      <c r="II13" s="59"/>
      <c r="IJ13" s="59"/>
      <c r="IK13" s="59"/>
      <c r="IL13" s="59"/>
      <c r="IM13" s="60"/>
      <c r="IN13" s="61"/>
      <c r="IO13" s="61"/>
      <c r="IP13" s="61"/>
      <c r="IQ13" s="1"/>
      <c r="IR13" s="1"/>
      <c r="IS13" s="70"/>
      <c r="IT13" s="62"/>
      <c r="IU13" s="59"/>
      <c r="IV13" s="59"/>
      <c r="IW13" s="59"/>
      <c r="IX13" s="59"/>
      <c r="IY13" s="60"/>
      <c r="IZ13" s="61"/>
      <c r="JA13" s="61"/>
      <c r="JB13" s="61"/>
      <c r="JC13" s="1"/>
      <c r="JD13" s="1"/>
      <c r="JE13" s="70"/>
      <c r="JF13" s="62"/>
      <c r="JG13" s="59"/>
      <c r="JH13" s="59"/>
      <c r="JI13" s="59"/>
      <c r="JJ13" s="59"/>
      <c r="JK13" s="60"/>
      <c r="JL13" s="61"/>
      <c r="JM13" s="61"/>
      <c r="JN13" s="61"/>
      <c r="JO13" s="1"/>
      <c r="JP13" s="1"/>
      <c r="JQ13" s="70"/>
      <c r="JR13" s="62"/>
      <c r="JS13" s="59"/>
      <c r="JT13" s="59"/>
      <c r="JU13" s="59"/>
      <c r="JV13" s="5"/>
      <c r="JW13" s="59"/>
      <c r="JX13" s="63"/>
      <c r="JY13" s="63"/>
      <c r="JZ13" s="63"/>
      <c r="KA13" s="1"/>
      <c r="KB13" s="1"/>
      <c r="KC13" s="8"/>
    </row>
    <row r="14" spans="1:289" x14ac:dyDescent="0.35">
      <c r="A14" s="19" t="s">
        <v>17</v>
      </c>
      <c r="B14" s="22"/>
      <c r="C14" s="63">
        <v>2.4234</v>
      </c>
      <c r="D14" s="3"/>
      <c r="E14" s="3"/>
      <c r="F14" s="5"/>
      <c r="G14" s="57">
        <v>1999</v>
      </c>
      <c r="H14" s="3"/>
      <c r="I14" s="1"/>
      <c r="J14" s="70"/>
      <c r="K14" s="102"/>
      <c r="L14" s="102"/>
      <c r="M14" s="102"/>
      <c r="N14" s="62"/>
      <c r="O14" s="63">
        <v>2.4234</v>
      </c>
      <c r="P14" s="63"/>
      <c r="Q14" s="63">
        <v>23</v>
      </c>
      <c r="R14" s="59">
        <f t="shared" si="18"/>
        <v>9.4907980523231821</v>
      </c>
      <c r="S14" s="84">
        <v>1999</v>
      </c>
      <c r="T14" s="63"/>
      <c r="U14" s="63"/>
      <c r="V14" s="63"/>
      <c r="W14" s="1"/>
      <c r="X14" s="1"/>
      <c r="Y14" s="70"/>
      <c r="Z14" s="62"/>
      <c r="AA14" s="63">
        <v>2.4234</v>
      </c>
      <c r="AB14" s="63"/>
      <c r="AC14" s="63">
        <v>128</v>
      </c>
      <c r="AD14" s="59">
        <f t="shared" si="24"/>
        <v>52.818354378146402</v>
      </c>
      <c r="AE14" s="84">
        <v>1999</v>
      </c>
      <c r="AF14" s="63"/>
      <c r="AG14" s="63"/>
      <c r="AH14" s="63"/>
      <c r="AI14" s="1"/>
      <c r="AJ14" s="1"/>
      <c r="AK14" s="70"/>
      <c r="AL14" s="62"/>
      <c r="AM14" s="63">
        <v>2.4234</v>
      </c>
      <c r="AN14" s="63"/>
      <c r="AO14" s="63">
        <v>120</v>
      </c>
      <c r="AP14" s="59">
        <f t="shared" si="25"/>
        <v>49.517207229512259</v>
      </c>
      <c r="AQ14" s="84">
        <v>1999</v>
      </c>
      <c r="AR14" s="63"/>
      <c r="AS14" s="63"/>
      <c r="AT14" s="63"/>
      <c r="AU14" s="1"/>
      <c r="AV14" s="1"/>
      <c r="AW14" s="70"/>
      <c r="AX14" s="62"/>
      <c r="AY14" s="63">
        <v>2.4234</v>
      </c>
      <c r="AZ14" s="63"/>
      <c r="BA14" s="63">
        <v>179</v>
      </c>
      <c r="BB14" s="59">
        <f t="shared" si="26"/>
        <v>73.863167450689119</v>
      </c>
      <c r="BC14" s="84">
        <v>1999</v>
      </c>
      <c r="BD14" s="63"/>
      <c r="BE14" s="63"/>
      <c r="BF14" s="63"/>
      <c r="BG14" s="1"/>
      <c r="BH14" s="1"/>
      <c r="BI14" s="70"/>
      <c r="BJ14" s="62"/>
      <c r="BK14" s="63">
        <v>2.4234</v>
      </c>
      <c r="BL14" s="63"/>
      <c r="BM14" s="63">
        <v>193</v>
      </c>
      <c r="BN14" s="59">
        <f t="shared" si="27"/>
        <v>79.640174960798873</v>
      </c>
      <c r="BO14" s="84">
        <v>1999</v>
      </c>
      <c r="BP14" s="63"/>
      <c r="BQ14" s="63"/>
      <c r="BR14" s="63"/>
      <c r="BS14" s="1"/>
      <c r="BT14" s="1"/>
      <c r="BU14" s="70"/>
      <c r="BV14" s="62"/>
      <c r="BW14" s="63">
        <v>2.4234</v>
      </c>
      <c r="BX14" s="63"/>
      <c r="BY14" s="63">
        <v>150</v>
      </c>
      <c r="BZ14" s="59">
        <f t="shared" si="28"/>
        <v>61.896509036890322</v>
      </c>
      <c r="CA14" s="96">
        <v>1999</v>
      </c>
      <c r="CB14" s="61"/>
      <c r="CC14" s="61"/>
      <c r="CD14" s="61"/>
      <c r="CE14" s="1"/>
      <c r="CF14" s="1"/>
      <c r="CG14" s="70"/>
      <c r="CH14" s="62" t="s">
        <v>52</v>
      </c>
      <c r="CI14" s="63">
        <v>2.4234</v>
      </c>
      <c r="CJ14" s="63"/>
      <c r="CK14" s="63">
        <v>174</v>
      </c>
      <c r="CL14" s="59">
        <f t="shared" si="29"/>
        <v>71.799950482792767</v>
      </c>
      <c r="CM14" s="63">
        <v>1999</v>
      </c>
      <c r="CN14" s="63" t="s">
        <v>65</v>
      </c>
      <c r="CO14" s="63">
        <v>9720</v>
      </c>
      <c r="CP14" s="63" t="s">
        <v>66</v>
      </c>
      <c r="CQ14" s="1"/>
      <c r="CR14" s="1"/>
      <c r="CS14" s="70"/>
      <c r="CT14" s="62" t="s">
        <v>52</v>
      </c>
      <c r="CU14" s="63">
        <v>2.4234</v>
      </c>
      <c r="CV14" s="63"/>
      <c r="CW14" s="93">
        <v>160</v>
      </c>
      <c r="CX14" s="59">
        <f t="shared" ref="CX14" si="31">CW14/CU14</f>
        <v>66.022942972683012</v>
      </c>
      <c r="CY14" s="61">
        <v>1999</v>
      </c>
      <c r="CZ14" s="61" t="s">
        <v>65</v>
      </c>
      <c r="DA14" s="61">
        <v>9720</v>
      </c>
      <c r="DB14" s="61" t="s">
        <v>66</v>
      </c>
      <c r="DC14" s="1"/>
      <c r="DD14" s="1"/>
      <c r="DE14" s="70"/>
      <c r="DF14" s="62" t="s">
        <v>52</v>
      </c>
      <c r="DG14" s="63">
        <v>2.4234</v>
      </c>
      <c r="DH14" s="63"/>
      <c r="DI14" s="63">
        <v>129</v>
      </c>
      <c r="DJ14" s="59">
        <f>DI14/DG14</f>
        <v>53.230997771725676</v>
      </c>
      <c r="DK14" s="61">
        <v>1999</v>
      </c>
      <c r="DL14" s="61" t="s">
        <v>65</v>
      </c>
      <c r="DM14" s="61">
        <v>9720</v>
      </c>
      <c r="DN14" s="61" t="s">
        <v>66</v>
      </c>
      <c r="DO14" s="1"/>
      <c r="DP14" s="1"/>
      <c r="DQ14" s="70"/>
      <c r="DR14" s="62" t="s">
        <v>52</v>
      </c>
      <c r="DS14" s="63">
        <v>2.4234</v>
      </c>
      <c r="DT14" s="63"/>
      <c r="DU14" s="63">
        <v>212.4</v>
      </c>
      <c r="DV14" s="59">
        <f>DU14/DS14</f>
        <v>87.645456796236701</v>
      </c>
      <c r="DW14" s="61">
        <v>1999</v>
      </c>
      <c r="DX14" s="61" t="s">
        <v>65</v>
      </c>
      <c r="DY14" s="61">
        <v>9720</v>
      </c>
      <c r="DZ14" s="61" t="s">
        <v>66</v>
      </c>
      <c r="EA14" s="1"/>
      <c r="EB14" s="1"/>
      <c r="EC14" s="70"/>
      <c r="ED14" s="62" t="s">
        <v>52</v>
      </c>
      <c r="EE14" s="63">
        <v>2.4234</v>
      </c>
      <c r="EF14" s="63"/>
      <c r="EG14" s="63">
        <v>225</v>
      </c>
      <c r="EH14" s="59">
        <f>EG14/EE14</f>
        <v>92.844763555335476</v>
      </c>
      <c r="EI14" s="61">
        <v>1999</v>
      </c>
      <c r="EJ14" s="61" t="s">
        <v>65</v>
      </c>
      <c r="EK14" s="61">
        <v>9720</v>
      </c>
      <c r="EL14" s="61" t="s">
        <v>66</v>
      </c>
      <c r="EM14" s="1"/>
      <c r="EN14" s="1"/>
      <c r="EO14" s="70"/>
      <c r="EP14" s="22" t="s">
        <v>52</v>
      </c>
      <c r="EQ14" s="63">
        <v>2.4234</v>
      </c>
      <c r="ER14" s="3"/>
      <c r="ES14" s="3">
        <v>148</v>
      </c>
      <c r="ET14" s="5">
        <f>ES14/EQ14</f>
        <v>61.071222249731782</v>
      </c>
      <c r="EU14" s="1">
        <v>1999</v>
      </c>
      <c r="EV14" s="1" t="s">
        <v>65</v>
      </c>
      <c r="EW14" s="1">
        <v>9720</v>
      </c>
      <c r="EX14" s="1" t="s">
        <v>66</v>
      </c>
      <c r="EY14" s="1"/>
      <c r="EZ14" s="1"/>
      <c r="FA14" s="70"/>
      <c r="FB14" s="62" t="s">
        <v>52</v>
      </c>
      <c r="FC14" s="63">
        <v>2.4234</v>
      </c>
      <c r="FD14" s="63"/>
      <c r="FE14" s="63">
        <v>201</v>
      </c>
      <c r="FF14" s="59">
        <f>FE14/FC14</f>
        <v>82.941322109433031</v>
      </c>
      <c r="FG14" s="61">
        <v>1999</v>
      </c>
      <c r="FH14" s="61" t="s">
        <v>65</v>
      </c>
      <c r="FI14" s="61">
        <v>9720</v>
      </c>
      <c r="FJ14" s="61" t="s">
        <v>66</v>
      </c>
      <c r="FK14" s="1"/>
      <c r="FL14" s="1"/>
      <c r="FM14" s="70"/>
      <c r="FN14" s="22" t="s">
        <v>52</v>
      </c>
      <c r="FO14" s="63">
        <v>2.4234</v>
      </c>
      <c r="FP14" s="3"/>
      <c r="FQ14" s="3">
        <v>98</v>
      </c>
      <c r="FR14" s="5">
        <f>FQ14/FO14</f>
        <v>40.439052570768339</v>
      </c>
      <c r="FS14" s="1">
        <v>1999</v>
      </c>
      <c r="FT14" s="1" t="s">
        <v>65</v>
      </c>
      <c r="FU14" s="1">
        <v>9720</v>
      </c>
      <c r="FV14" s="1" t="s">
        <v>66</v>
      </c>
      <c r="FW14" s="1"/>
      <c r="FX14" s="1"/>
      <c r="FY14" s="70"/>
      <c r="FZ14" s="22" t="s">
        <v>52</v>
      </c>
      <c r="GA14" s="63">
        <v>2.4234</v>
      </c>
      <c r="GB14" s="3"/>
      <c r="GC14" s="3">
        <v>153</v>
      </c>
      <c r="GD14" s="5">
        <f>GC14/GA14</f>
        <v>63.134439217628127</v>
      </c>
      <c r="GE14" s="1">
        <v>1999</v>
      </c>
      <c r="GF14" s="1" t="s">
        <v>65</v>
      </c>
      <c r="GG14" s="1">
        <v>9720</v>
      </c>
      <c r="GH14" s="1" t="s">
        <v>66</v>
      </c>
      <c r="GI14" s="1"/>
      <c r="GJ14" s="1"/>
      <c r="GK14" s="70"/>
      <c r="GL14" s="22" t="s">
        <v>52</v>
      </c>
      <c r="GM14" s="63">
        <v>2.4234</v>
      </c>
      <c r="GN14" s="3"/>
      <c r="GO14" s="3">
        <v>95</v>
      </c>
      <c r="GP14" s="5">
        <f>GO14/GM14</f>
        <v>39.201122390030534</v>
      </c>
      <c r="GQ14" s="1">
        <v>1999</v>
      </c>
      <c r="GR14" s="1" t="s">
        <v>65</v>
      </c>
      <c r="GS14" s="1">
        <v>9720</v>
      </c>
      <c r="GT14" s="1" t="s">
        <v>66</v>
      </c>
      <c r="GU14" s="1"/>
      <c r="GV14" s="1"/>
      <c r="GW14" s="70"/>
      <c r="GX14" s="22" t="s">
        <v>52</v>
      </c>
      <c r="GY14" s="63">
        <v>2.4234</v>
      </c>
      <c r="GZ14" s="3"/>
      <c r="HA14" s="3">
        <v>125</v>
      </c>
      <c r="HB14" s="5">
        <f>HA14/GY14</f>
        <v>51.580424197408597</v>
      </c>
      <c r="HC14" s="1">
        <v>1999</v>
      </c>
      <c r="HD14" s="1" t="s">
        <v>65</v>
      </c>
      <c r="HE14" s="1">
        <v>8170</v>
      </c>
      <c r="HF14" s="1" t="s">
        <v>70</v>
      </c>
      <c r="HG14" s="1"/>
      <c r="HH14" s="1"/>
      <c r="HI14" s="70"/>
      <c r="HJ14" s="22" t="s">
        <v>52</v>
      </c>
      <c r="HK14" s="63">
        <v>2.4234</v>
      </c>
      <c r="HL14" s="3"/>
      <c r="HM14" s="3">
        <v>131</v>
      </c>
      <c r="HN14" s="5">
        <f>HM14/HK14</f>
        <v>54.056284558884215</v>
      </c>
      <c r="HO14" s="1">
        <v>1999</v>
      </c>
      <c r="HP14" s="1" t="s">
        <v>65</v>
      </c>
      <c r="HQ14" s="1">
        <v>8170</v>
      </c>
      <c r="HR14" s="1" t="s">
        <v>70</v>
      </c>
      <c r="HS14" s="1"/>
      <c r="HT14" s="1"/>
      <c r="HU14" s="70"/>
      <c r="HV14" s="22" t="s">
        <v>52</v>
      </c>
      <c r="HW14" s="3">
        <v>2.4234</v>
      </c>
      <c r="HX14" s="3"/>
      <c r="HY14" s="3">
        <v>88</v>
      </c>
      <c r="HZ14" s="5">
        <f t="shared" si="30"/>
        <v>36.312618634975657</v>
      </c>
      <c r="IA14" s="1">
        <v>1999</v>
      </c>
      <c r="IB14" s="1" t="s">
        <v>65</v>
      </c>
      <c r="IC14" s="1">
        <v>8170</v>
      </c>
      <c r="ID14" s="1" t="s">
        <v>70</v>
      </c>
      <c r="IE14" s="1"/>
      <c r="IF14" s="1"/>
      <c r="IG14" s="70"/>
      <c r="IH14" s="119" t="s">
        <v>52</v>
      </c>
      <c r="II14" s="1">
        <v>2.4234</v>
      </c>
      <c r="IJ14" s="2"/>
      <c r="IK14" s="1">
        <v>50</v>
      </c>
      <c r="IL14" s="120">
        <f t="shared" ref="IL14" si="32">IK14/II14</f>
        <v>20.632169678963439</v>
      </c>
      <c r="IM14" s="1">
        <v>1999</v>
      </c>
      <c r="IN14" s="1" t="s">
        <v>65</v>
      </c>
      <c r="IO14" s="1">
        <v>8170</v>
      </c>
      <c r="IP14" s="1" t="s">
        <v>70</v>
      </c>
      <c r="IQ14" s="1"/>
      <c r="IR14" s="1"/>
      <c r="IS14" s="70"/>
      <c r="IT14" s="22" t="s">
        <v>52</v>
      </c>
      <c r="IU14" s="3">
        <v>2.4234</v>
      </c>
      <c r="IV14" s="3"/>
      <c r="IW14" s="3">
        <v>12</v>
      </c>
      <c r="IX14" s="5">
        <v>4.9517207229512259</v>
      </c>
      <c r="IY14" s="3">
        <v>1999</v>
      </c>
      <c r="IZ14" s="3" t="s">
        <v>65</v>
      </c>
      <c r="JA14" s="3">
        <v>8170</v>
      </c>
      <c r="JB14" s="3" t="s">
        <v>70</v>
      </c>
      <c r="JC14" s="1"/>
      <c r="JD14" s="1"/>
      <c r="JE14" s="70"/>
      <c r="JF14" s="22" t="s">
        <v>52</v>
      </c>
      <c r="JG14" s="3">
        <v>2.4234</v>
      </c>
      <c r="JH14" s="3"/>
      <c r="JI14" s="3">
        <v>121</v>
      </c>
      <c r="JJ14" s="5">
        <v>49.929850623091525</v>
      </c>
      <c r="JK14" s="3">
        <v>1999</v>
      </c>
      <c r="JL14" s="3" t="s">
        <v>65</v>
      </c>
      <c r="JM14" s="3">
        <v>8170</v>
      </c>
      <c r="JN14" s="3" t="s">
        <v>70</v>
      </c>
      <c r="JO14" s="1"/>
      <c r="JP14" s="1"/>
      <c r="JQ14" s="70"/>
      <c r="JR14" s="22" t="s">
        <v>52</v>
      </c>
      <c r="JS14" s="3">
        <v>2.4234</v>
      </c>
      <c r="JT14" s="3"/>
      <c r="JU14" s="3">
        <v>106</v>
      </c>
      <c r="JV14" s="5">
        <f t="shared" si="16"/>
        <v>43.74019971940249</v>
      </c>
      <c r="JW14" s="3">
        <v>1999</v>
      </c>
      <c r="JX14" s="3" t="s">
        <v>65</v>
      </c>
      <c r="JY14" s="3">
        <v>8170</v>
      </c>
      <c r="JZ14" s="3" t="s">
        <v>70</v>
      </c>
      <c r="KA14" s="1"/>
      <c r="KB14" s="1"/>
      <c r="KC14" s="8"/>
    </row>
    <row r="15" spans="1:289" x14ac:dyDescent="0.35">
      <c r="A15" s="19" t="s">
        <v>18</v>
      </c>
      <c r="B15" s="22"/>
      <c r="C15" s="63">
        <v>6.5410000000000004</v>
      </c>
      <c r="D15" s="3"/>
      <c r="E15" s="3">
        <v>423</v>
      </c>
      <c r="F15" s="5">
        <f>E15/C15</f>
        <v>64.669010854609382</v>
      </c>
      <c r="G15" s="57">
        <v>1990</v>
      </c>
      <c r="H15" s="3"/>
      <c r="I15" s="1"/>
      <c r="J15" s="70"/>
      <c r="K15" s="102"/>
      <c r="L15" s="102"/>
      <c r="M15" s="102"/>
      <c r="N15" s="62"/>
      <c r="O15" s="63">
        <v>6.5410000000000004</v>
      </c>
      <c r="P15" s="63"/>
      <c r="Q15" s="63">
        <v>427</v>
      </c>
      <c r="R15" s="59">
        <f t="shared" si="18"/>
        <v>65.28053814401467</v>
      </c>
      <c r="S15" s="84">
        <v>1990</v>
      </c>
      <c r="T15" s="63"/>
      <c r="U15" s="63"/>
      <c r="V15" s="63"/>
      <c r="W15" s="1"/>
      <c r="X15" s="1"/>
      <c r="Y15" s="70"/>
      <c r="Z15" s="62"/>
      <c r="AA15" s="63">
        <v>6.5410000000000004</v>
      </c>
      <c r="AB15" s="63"/>
      <c r="AC15" s="63">
        <v>319</v>
      </c>
      <c r="AD15" s="59">
        <f t="shared" si="24"/>
        <v>48.769301330071855</v>
      </c>
      <c r="AE15" s="84">
        <v>1990</v>
      </c>
      <c r="AF15" s="63"/>
      <c r="AG15" s="63"/>
      <c r="AH15" s="63"/>
      <c r="AI15" s="1"/>
      <c r="AJ15" s="1"/>
      <c r="AK15" s="70"/>
      <c r="AL15" s="62"/>
      <c r="AM15" s="63">
        <v>6.5410000000000004</v>
      </c>
      <c r="AN15" s="63"/>
      <c r="AO15" s="63">
        <v>290</v>
      </c>
      <c r="AP15" s="59">
        <f t="shared" si="25"/>
        <v>44.3357284818835</v>
      </c>
      <c r="AQ15" s="84">
        <v>1990</v>
      </c>
      <c r="AR15" s="63"/>
      <c r="AS15" s="63"/>
      <c r="AT15" s="63"/>
      <c r="AU15" s="1"/>
      <c r="AV15" s="1"/>
      <c r="AW15" s="70"/>
      <c r="AX15" s="62"/>
      <c r="AY15" s="63">
        <v>6.5410000000000004</v>
      </c>
      <c r="AZ15" s="63"/>
      <c r="BA15" s="63">
        <v>702</v>
      </c>
      <c r="BB15" s="59">
        <f t="shared" si="26"/>
        <v>107.32303929062834</v>
      </c>
      <c r="BC15" s="84">
        <v>1990</v>
      </c>
      <c r="BD15" s="63"/>
      <c r="BE15" s="63"/>
      <c r="BF15" s="63"/>
      <c r="BG15" s="1"/>
      <c r="BH15" s="1"/>
      <c r="BI15" s="70"/>
      <c r="BJ15" s="62" t="s">
        <v>51</v>
      </c>
      <c r="BK15" s="63">
        <v>6.5410000000000004</v>
      </c>
      <c r="BL15" s="63"/>
      <c r="BM15" s="63">
        <v>458</v>
      </c>
      <c r="BN15" s="59">
        <f t="shared" si="27"/>
        <v>70.019874636905669</v>
      </c>
      <c r="BO15" s="84">
        <v>1990</v>
      </c>
      <c r="BP15" s="63"/>
      <c r="BQ15" s="63"/>
      <c r="BR15" s="63"/>
      <c r="BS15" s="1"/>
      <c r="BT15" s="1"/>
      <c r="BU15" s="70"/>
      <c r="BV15" s="62" t="s">
        <v>51</v>
      </c>
      <c r="BW15" s="63">
        <v>6.5410000000000004</v>
      </c>
      <c r="BX15" s="63"/>
      <c r="BY15" s="63">
        <v>368</v>
      </c>
      <c r="BZ15" s="59">
        <f t="shared" si="28"/>
        <v>56.260510625286649</v>
      </c>
      <c r="CA15" s="96">
        <v>1990</v>
      </c>
      <c r="CB15" s="61"/>
      <c r="CC15" s="61"/>
      <c r="CD15" s="61"/>
      <c r="CE15" s="1"/>
      <c r="CF15" s="1"/>
      <c r="CG15" s="70"/>
      <c r="CH15" s="62" t="s">
        <v>51</v>
      </c>
      <c r="CI15" s="63">
        <v>6.5410000000000004</v>
      </c>
      <c r="CJ15" s="63"/>
      <c r="CK15" s="63" t="s">
        <v>62</v>
      </c>
      <c r="CL15" s="84"/>
      <c r="CM15" s="84"/>
      <c r="CN15" s="84"/>
      <c r="CO15" s="84"/>
      <c r="CP15" s="84"/>
      <c r="CQ15" s="1"/>
      <c r="CR15" s="1"/>
      <c r="CS15" s="70"/>
      <c r="CT15" s="62" t="s">
        <v>47</v>
      </c>
      <c r="CU15" s="63">
        <v>6.5410000000000004</v>
      </c>
      <c r="CV15" s="63"/>
      <c r="CW15" s="63" t="s">
        <v>62</v>
      </c>
      <c r="CX15" s="64"/>
      <c r="CY15" s="64"/>
      <c r="CZ15" s="64"/>
      <c r="DA15" s="64"/>
      <c r="DB15" s="64"/>
      <c r="DC15" s="1"/>
      <c r="DD15" s="1"/>
      <c r="DE15" s="70"/>
      <c r="DF15" s="62"/>
      <c r="DG15" s="63">
        <v>6.5410000000000004</v>
      </c>
      <c r="DH15" s="63"/>
      <c r="DI15" s="63" t="s">
        <v>62</v>
      </c>
      <c r="DJ15" s="64"/>
      <c r="DK15" s="64"/>
      <c r="DL15" s="64"/>
      <c r="DM15" s="64"/>
      <c r="DN15" s="64"/>
      <c r="DO15" s="1"/>
      <c r="DP15" s="1"/>
      <c r="DQ15" s="70"/>
      <c r="DR15" s="62"/>
      <c r="DS15" s="63">
        <v>6.5410000000000004</v>
      </c>
      <c r="DT15" s="63"/>
      <c r="DU15" s="63" t="s">
        <v>62</v>
      </c>
      <c r="DV15" s="64"/>
      <c r="DW15" s="64"/>
      <c r="DX15" s="64"/>
      <c r="DY15" s="64"/>
      <c r="DZ15" s="64"/>
      <c r="EA15" s="1"/>
      <c r="EB15" s="1"/>
      <c r="EC15" s="70"/>
      <c r="ED15" s="62"/>
      <c r="EE15" s="63">
        <v>6.5410000000000004</v>
      </c>
      <c r="EF15" s="63"/>
      <c r="EG15" s="63" t="s">
        <v>62</v>
      </c>
      <c r="EH15" s="64"/>
      <c r="EI15" s="64"/>
      <c r="EJ15" s="64"/>
      <c r="EK15" s="64"/>
      <c r="EL15" s="64"/>
      <c r="EM15" s="1"/>
      <c r="EN15" s="1"/>
      <c r="EO15" s="70"/>
      <c r="EP15" s="22"/>
      <c r="EQ15" s="63">
        <v>6.5410000000000004</v>
      </c>
      <c r="ER15" s="3"/>
      <c r="ES15" s="3" t="s">
        <v>62</v>
      </c>
      <c r="ET15" s="2"/>
      <c r="EU15" s="2"/>
      <c r="EV15" s="2"/>
      <c r="EW15" s="2"/>
      <c r="EX15" s="2"/>
      <c r="EY15" s="1"/>
      <c r="EZ15" s="1"/>
      <c r="FA15" s="70"/>
      <c r="FB15" s="62"/>
      <c r="FC15" s="63">
        <v>6.5410000000000004</v>
      </c>
      <c r="FD15" s="63"/>
      <c r="FE15" s="63" t="s">
        <v>62</v>
      </c>
      <c r="FF15" s="64"/>
      <c r="FG15" s="64"/>
      <c r="FH15" s="64"/>
      <c r="FI15" s="64"/>
      <c r="FJ15" s="64"/>
      <c r="FK15" s="1"/>
      <c r="FL15" s="1"/>
      <c r="FM15" s="70"/>
      <c r="FN15" s="22"/>
      <c r="FO15" s="63">
        <v>6.5410000000000004</v>
      </c>
      <c r="FP15" s="3"/>
      <c r="FQ15" s="3" t="s">
        <v>62</v>
      </c>
      <c r="FR15" s="2"/>
      <c r="FS15" s="2"/>
      <c r="FT15" s="2"/>
      <c r="FU15" s="2"/>
      <c r="FV15" s="2"/>
      <c r="FW15" s="1"/>
      <c r="FX15" s="1"/>
      <c r="FY15" s="70"/>
      <c r="FZ15" s="22"/>
      <c r="GA15" s="63">
        <v>6.5410000000000004</v>
      </c>
      <c r="GB15" s="3"/>
      <c r="GC15" s="3" t="s">
        <v>62</v>
      </c>
      <c r="GD15" s="3"/>
      <c r="GE15" s="2"/>
      <c r="GF15" s="2"/>
      <c r="GG15" s="2"/>
      <c r="GH15" s="2"/>
      <c r="GI15" s="1"/>
      <c r="GJ15" s="1"/>
      <c r="GK15" s="70"/>
      <c r="GL15" s="22"/>
      <c r="GM15" s="63">
        <v>6.5410000000000004</v>
      </c>
      <c r="GN15" s="3"/>
      <c r="GO15" s="3" t="s">
        <v>62</v>
      </c>
      <c r="GP15" s="3"/>
      <c r="GQ15" s="2"/>
      <c r="GR15" s="2"/>
      <c r="GS15" s="2"/>
      <c r="GT15" s="2"/>
      <c r="GU15" s="1"/>
      <c r="GV15" s="1"/>
      <c r="GW15" s="70"/>
      <c r="GX15" s="22"/>
      <c r="GY15" s="63">
        <v>6.5410000000000004</v>
      </c>
      <c r="GZ15" s="3"/>
      <c r="HA15" s="3" t="s">
        <v>62</v>
      </c>
      <c r="HB15" s="5"/>
      <c r="HC15" s="1"/>
      <c r="HD15" s="1"/>
      <c r="HE15" s="1"/>
      <c r="HF15" s="1"/>
      <c r="HG15" s="1"/>
      <c r="HH15" s="1"/>
      <c r="HI15" s="70"/>
      <c r="HJ15" s="22" t="s">
        <v>47</v>
      </c>
      <c r="HK15" s="63">
        <v>6.5410000000000004</v>
      </c>
      <c r="HL15" s="3"/>
      <c r="HM15" s="3" t="s">
        <v>64</v>
      </c>
      <c r="HN15" s="5"/>
      <c r="HO15" s="1">
        <v>2018</v>
      </c>
      <c r="HP15" s="1" t="s">
        <v>65</v>
      </c>
      <c r="HQ15" s="1">
        <v>23976</v>
      </c>
      <c r="HR15" s="1" t="s">
        <v>72</v>
      </c>
      <c r="HS15" s="1"/>
      <c r="HT15" s="1"/>
      <c r="HU15" s="70"/>
      <c r="HV15" s="22" t="s">
        <v>47</v>
      </c>
      <c r="HW15" s="3">
        <v>6.5410000000000004</v>
      </c>
      <c r="HX15" s="3"/>
      <c r="HY15" s="3" t="s">
        <v>64</v>
      </c>
      <c r="HZ15" s="5"/>
      <c r="IA15" s="1">
        <v>2018</v>
      </c>
      <c r="IB15" s="1" t="s">
        <v>65</v>
      </c>
      <c r="IC15" s="1">
        <v>23976</v>
      </c>
      <c r="ID15" s="1" t="s">
        <v>72</v>
      </c>
      <c r="IE15" s="1"/>
      <c r="IF15" s="1"/>
      <c r="IG15" s="70"/>
      <c r="IH15" s="119" t="s">
        <v>47</v>
      </c>
      <c r="II15" s="1">
        <v>6.5410000000000004</v>
      </c>
      <c r="IJ15" s="2"/>
      <c r="IK15" s="1" t="s">
        <v>64</v>
      </c>
      <c r="IL15" s="120"/>
      <c r="IM15" s="1">
        <v>2018</v>
      </c>
      <c r="IN15" s="1" t="s">
        <v>65</v>
      </c>
      <c r="IO15" s="1">
        <v>23976</v>
      </c>
      <c r="IP15" s="1" t="s">
        <v>72</v>
      </c>
      <c r="IQ15" s="1"/>
      <c r="IR15" s="1"/>
      <c r="IS15" s="70"/>
      <c r="IT15" s="22" t="s">
        <v>47</v>
      </c>
      <c r="IU15" s="3">
        <v>6.5410000000000004</v>
      </c>
      <c r="IV15" s="3"/>
      <c r="IW15" s="3">
        <v>87</v>
      </c>
      <c r="IX15" s="5">
        <v>13.300718544565051</v>
      </c>
      <c r="IY15" s="3">
        <v>2018</v>
      </c>
      <c r="IZ15" s="3" t="s">
        <v>65</v>
      </c>
      <c r="JA15" s="3">
        <v>23976</v>
      </c>
      <c r="JB15" s="3" t="s">
        <v>72</v>
      </c>
      <c r="JC15" s="1"/>
      <c r="JD15" s="1"/>
      <c r="JE15" s="70"/>
      <c r="JF15" s="22" t="s">
        <v>47</v>
      </c>
      <c r="JG15" s="3">
        <v>6.5410000000000004</v>
      </c>
      <c r="JH15" s="3"/>
      <c r="JI15" s="3">
        <v>142</v>
      </c>
      <c r="JJ15" s="5">
        <v>21.709218773887784</v>
      </c>
      <c r="JK15" s="3">
        <v>2018</v>
      </c>
      <c r="JL15" s="3" t="s">
        <v>65</v>
      </c>
      <c r="JM15" s="3">
        <v>23976</v>
      </c>
      <c r="JN15" s="3" t="s">
        <v>72</v>
      </c>
      <c r="JO15" s="1"/>
      <c r="JP15" s="1"/>
      <c r="JQ15" s="70"/>
      <c r="JR15" s="22" t="s">
        <v>47</v>
      </c>
      <c r="JS15" s="3">
        <v>6.5410000000000004</v>
      </c>
      <c r="JT15" s="3"/>
      <c r="JU15" s="3">
        <v>410</v>
      </c>
      <c r="JV15" s="5">
        <f t="shared" si="16"/>
        <v>62.681547164042193</v>
      </c>
      <c r="JW15" s="3">
        <v>2018</v>
      </c>
      <c r="JX15" s="3" t="s">
        <v>65</v>
      </c>
      <c r="JY15" s="3">
        <v>23976</v>
      </c>
      <c r="JZ15" s="3" t="s">
        <v>72</v>
      </c>
      <c r="KA15" s="1"/>
      <c r="KB15" s="1"/>
      <c r="KC15" s="8"/>
    </row>
    <row r="16" spans="1:289" x14ac:dyDescent="0.35">
      <c r="A16" s="19" t="s">
        <v>63</v>
      </c>
      <c r="B16" s="22"/>
      <c r="C16" s="63"/>
      <c r="D16" s="3"/>
      <c r="E16" s="3"/>
      <c r="F16" s="5"/>
      <c r="G16" s="57"/>
      <c r="H16" s="3"/>
      <c r="I16" s="1"/>
      <c r="J16" s="70"/>
      <c r="K16" s="102"/>
      <c r="L16" s="102"/>
      <c r="M16" s="102"/>
      <c r="N16" s="62"/>
      <c r="O16" s="63"/>
      <c r="P16" s="63"/>
      <c r="Q16" s="63"/>
      <c r="R16" s="59"/>
      <c r="S16" s="84"/>
      <c r="T16" s="63"/>
      <c r="U16" s="63"/>
      <c r="V16" s="63"/>
      <c r="W16" s="1"/>
      <c r="X16" s="1"/>
      <c r="Y16" s="70"/>
      <c r="Z16" s="62"/>
      <c r="AA16" s="63"/>
      <c r="AB16" s="63"/>
      <c r="AC16" s="63"/>
      <c r="AD16" s="59"/>
      <c r="AE16" s="84"/>
      <c r="AF16" s="63"/>
      <c r="AG16" s="63"/>
      <c r="AH16" s="63"/>
      <c r="AI16" s="1"/>
      <c r="AJ16" s="1"/>
      <c r="AK16" s="70"/>
      <c r="AL16" s="62"/>
      <c r="AM16" s="63"/>
      <c r="AN16" s="63"/>
      <c r="AO16" s="63"/>
      <c r="AP16" s="59"/>
      <c r="AQ16" s="84"/>
      <c r="AR16" s="63"/>
      <c r="AS16" s="63"/>
      <c r="AT16" s="63"/>
      <c r="AU16" s="1"/>
      <c r="AV16" s="1"/>
      <c r="AW16" s="70"/>
      <c r="AX16" s="62"/>
      <c r="AY16" s="63"/>
      <c r="AZ16" s="63"/>
      <c r="BA16" s="63"/>
      <c r="BB16" s="59"/>
      <c r="BC16" s="84"/>
      <c r="BD16" s="63"/>
      <c r="BE16" s="63"/>
      <c r="BF16" s="63"/>
      <c r="BG16" s="1"/>
      <c r="BH16" s="1"/>
      <c r="BI16" s="70"/>
      <c r="BJ16" s="62"/>
      <c r="BK16" s="63"/>
      <c r="BL16" s="63"/>
      <c r="BM16" s="63"/>
      <c r="BN16" s="59"/>
      <c r="BO16" s="84"/>
      <c r="BP16" s="63"/>
      <c r="BQ16" s="63"/>
      <c r="BR16" s="63"/>
      <c r="BS16" s="1"/>
      <c r="BT16" s="1"/>
      <c r="BU16" s="70"/>
      <c r="BV16" s="62" t="s">
        <v>49</v>
      </c>
      <c r="BW16" s="63">
        <v>2.7164999999999999</v>
      </c>
      <c r="BX16" s="63"/>
      <c r="BY16" s="63" t="s">
        <v>64</v>
      </c>
      <c r="BZ16" s="59"/>
      <c r="CA16" s="61">
        <v>2005</v>
      </c>
      <c r="CB16" s="61" t="s">
        <v>65</v>
      </c>
      <c r="CC16" s="61">
        <v>3665</v>
      </c>
      <c r="CD16" s="61" t="s">
        <v>66</v>
      </c>
      <c r="CE16" s="1"/>
      <c r="CF16" s="1"/>
      <c r="CG16" s="70"/>
      <c r="CH16" s="62" t="s">
        <v>49</v>
      </c>
      <c r="CI16" s="63">
        <v>2.7164999999999999</v>
      </c>
      <c r="CJ16" s="63"/>
      <c r="CK16" s="63">
        <v>172</v>
      </c>
      <c r="CL16" s="59">
        <f t="shared" ref="CL16:CL18" si="33">CK16/CI16</f>
        <v>63.316767899871159</v>
      </c>
      <c r="CM16" s="63">
        <v>2006</v>
      </c>
      <c r="CN16" s="63" t="s">
        <v>65</v>
      </c>
      <c r="CO16" s="63">
        <v>3665</v>
      </c>
      <c r="CP16" s="63" t="s">
        <v>66</v>
      </c>
      <c r="CQ16" s="1"/>
      <c r="CR16" s="1"/>
      <c r="CS16" s="70"/>
      <c r="CT16" s="62" t="s">
        <v>49</v>
      </c>
      <c r="CU16" s="63">
        <v>2.7164999999999999</v>
      </c>
      <c r="CV16" s="63"/>
      <c r="CW16" s="93">
        <v>374</v>
      </c>
      <c r="CX16" s="59">
        <f t="shared" ref="CX16:CX18" si="34">CW16/CU16</f>
        <v>137.67715810785938</v>
      </c>
      <c r="CY16" s="61">
        <v>2006</v>
      </c>
      <c r="CZ16" s="61" t="s">
        <v>65</v>
      </c>
      <c r="DA16" s="61">
        <v>3665</v>
      </c>
      <c r="DB16" s="61" t="s">
        <v>66</v>
      </c>
      <c r="DC16" s="1"/>
      <c r="DD16" s="1"/>
      <c r="DE16" s="70"/>
      <c r="DF16" s="62" t="s">
        <v>49</v>
      </c>
      <c r="DG16" s="63">
        <v>2.7164999999999999</v>
      </c>
      <c r="DH16" s="63"/>
      <c r="DI16" s="63">
        <v>361</v>
      </c>
      <c r="DJ16" s="59">
        <f>DI16/DG16</f>
        <v>132.89158844100865</v>
      </c>
      <c r="DK16" s="61">
        <v>2006</v>
      </c>
      <c r="DL16" s="61" t="s">
        <v>65</v>
      </c>
      <c r="DM16" s="61">
        <v>3665</v>
      </c>
      <c r="DN16" s="61" t="s">
        <v>66</v>
      </c>
      <c r="DO16" s="1"/>
      <c r="DP16" s="1"/>
      <c r="DQ16" s="70"/>
      <c r="DR16" s="62" t="s">
        <v>49</v>
      </c>
      <c r="DS16" s="63">
        <v>2.7164999999999999</v>
      </c>
      <c r="DT16" s="63"/>
      <c r="DU16" s="63">
        <v>272.13</v>
      </c>
      <c r="DV16" s="59">
        <f>DU16/DS16</f>
        <v>100.17669795692987</v>
      </c>
      <c r="DW16" s="61">
        <v>2006</v>
      </c>
      <c r="DX16" s="61" t="s">
        <v>65</v>
      </c>
      <c r="DY16" s="61">
        <v>3665</v>
      </c>
      <c r="DZ16" s="61" t="s">
        <v>66</v>
      </c>
      <c r="EA16" s="1"/>
      <c r="EB16" s="1"/>
      <c r="EC16" s="70"/>
      <c r="ED16" s="62" t="s">
        <v>49</v>
      </c>
      <c r="EE16" s="63">
        <v>2.7164999999999999</v>
      </c>
      <c r="EF16" s="63"/>
      <c r="EG16" s="63">
        <v>328</v>
      </c>
      <c r="EH16" s="59">
        <f t="shared" ref="EH16:EH19" si="35">EG16/EE16</f>
        <v>120.74360390207988</v>
      </c>
      <c r="EI16" s="61">
        <v>2006</v>
      </c>
      <c r="EJ16" s="61" t="s">
        <v>65</v>
      </c>
      <c r="EK16" s="61">
        <v>3665</v>
      </c>
      <c r="EL16" s="61" t="s">
        <v>66</v>
      </c>
      <c r="EM16" s="1"/>
      <c r="EN16" s="1"/>
      <c r="EO16" s="70"/>
      <c r="EP16" s="22" t="s">
        <v>49</v>
      </c>
      <c r="EQ16" s="63">
        <v>2.7164999999999999</v>
      </c>
      <c r="ER16" s="3"/>
      <c r="ES16" s="3">
        <v>262</v>
      </c>
      <c r="ET16" s="5">
        <f t="shared" ref="ET16:ET18" si="36">ES16/EQ16</f>
        <v>96.447634824222348</v>
      </c>
      <c r="EU16" s="1">
        <v>2006</v>
      </c>
      <c r="EV16" s="1" t="s">
        <v>65</v>
      </c>
      <c r="EW16" s="1">
        <v>3665</v>
      </c>
      <c r="EX16" s="1" t="s">
        <v>66</v>
      </c>
      <c r="EY16" s="1"/>
      <c r="EZ16" s="1"/>
      <c r="FA16" s="70"/>
      <c r="FB16" s="62" t="s">
        <v>49</v>
      </c>
      <c r="FC16" s="63">
        <v>2.7164999999999999</v>
      </c>
      <c r="FD16" s="63"/>
      <c r="FE16" s="63">
        <v>291</v>
      </c>
      <c r="FF16" s="59">
        <f>FE16/FC16</f>
        <v>107.1231363887355</v>
      </c>
      <c r="FG16" s="61">
        <v>2006</v>
      </c>
      <c r="FH16" s="61" t="s">
        <v>65</v>
      </c>
      <c r="FI16" s="61">
        <v>3665</v>
      </c>
      <c r="FJ16" s="61" t="s">
        <v>66</v>
      </c>
      <c r="FK16" s="1"/>
      <c r="FL16" s="1"/>
      <c r="FM16" s="70"/>
      <c r="FN16" s="22" t="s">
        <v>49</v>
      </c>
      <c r="FO16" s="63">
        <v>2.7164999999999999</v>
      </c>
      <c r="FP16" s="3"/>
      <c r="FQ16" s="3">
        <v>211</v>
      </c>
      <c r="FR16" s="5">
        <f>FQ16/FO16</f>
        <v>77.673476900423339</v>
      </c>
      <c r="FS16" s="1">
        <v>2006</v>
      </c>
      <c r="FT16" s="1" t="s">
        <v>65</v>
      </c>
      <c r="FU16" s="1">
        <v>3665</v>
      </c>
      <c r="FV16" s="1" t="s">
        <v>66</v>
      </c>
      <c r="FW16" s="1"/>
      <c r="FX16" s="1"/>
      <c r="FY16" s="70"/>
      <c r="FZ16" s="22" t="s">
        <v>49</v>
      </c>
      <c r="GA16" s="63">
        <v>2.7164999999999999</v>
      </c>
      <c r="GB16" s="3"/>
      <c r="GC16" s="3">
        <v>376</v>
      </c>
      <c r="GD16" s="5">
        <f>GC16/GA16</f>
        <v>138.41339959506718</v>
      </c>
      <c r="GE16" s="1">
        <v>2006</v>
      </c>
      <c r="GF16" s="1" t="s">
        <v>65</v>
      </c>
      <c r="GG16" s="1">
        <v>3665</v>
      </c>
      <c r="GH16" s="1" t="s">
        <v>66</v>
      </c>
      <c r="GI16" s="1"/>
      <c r="GJ16" s="1"/>
      <c r="GK16" s="70"/>
      <c r="GL16" s="22" t="s">
        <v>49</v>
      </c>
      <c r="GM16" s="63">
        <v>2.7164999999999999</v>
      </c>
      <c r="GN16" s="3"/>
      <c r="GO16" s="3">
        <v>170</v>
      </c>
      <c r="GP16" s="5">
        <f>GO16/GM16</f>
        <v>62.580526412663353</v>
      </c>
      <c r="GQ16" s="1">
        <v>2006</v>
      </c>
      <c r="GR16" s="1" t="s">
        <v>65</v>
      </c>
      <c r="GS16" s="1">
        <v>3665</v>
      </c>
      <c r="GT16" s="1" t="s">
        <v>66</v>
      </c>
      <c r="GU16" s="1"/>
      <c r="GV16" s="1"/>
      <c r="GW16" s="70"/>
      <c r="GX16" s="22" t="s">
        <v>49</v>
      </c>
      <c r="GY16" s="63">
        <v>2.7164999999999999</v>
      </c>
      <c r="GZ16" s="3"/>
      <c r="HA16" s="3">
        <v>213</v>
      </c>
      <c r="HB16" s="5">
        <f t="shared" ref="HB16:HB18" si="37">HA16/GY16</f>
        <v>78.409718387631145</v>
      </c>
      <c r="HC16" s="1">
        <v>2005</v>
      </c>
      <c r="HD16" s="1" t="s">
        <v>65</v>
      </c>
      <c r="HE16" s="1">
        <v>9255</v>
      </c>
      <c r="HF16" s="1" t="s">
        <v>66</v>
      </c>
      <c r="HG16" s="1"/>
      <c r="HH16" s="1"/>
      <c r="HI16" s="70"/>
      <c r="HJ16" s="22" t="s">
        <v>49</v>
      </c>
      <c r="HK16" s="63">
        <v>2.7164999999999999</v>
      </c>
      <c r="HL16" s="3"/>
      <c r="HM16" s="3">
        <v>156</v>
      </c>
      <c r="HN16" s="5">
        <f t="shared" ref="HN16:HN18" si="38">HM16/HK16</f>
        <v>57.426836002208724</v>
      </c>
      <c r="HO16" s="1">
        <v>2005</v>
      </c>
      <c r="HP16" s="1" t="s">
        <v>65</v>
      </c>
      <c r="HQ16" s="1">
        <v>9255</v>
      </c>
      <c r="HR16" s="1" t="s">
        <v>66</v>
      </c>
      <c r="HS16" s="1"/>
      <c r="HT16" s="1"/>
      <c r="HU16" s="70"/>
      <c r="HV16" s="22" t="s">
        <v>49</v>
      </c>
      <c r="HW16" s="3">
        <v>2.7164999999999999</v>
      </c>
      <c r="HX16" s="3"/>
      <c r="HY16" s="3">
        <v>219</v>
      </c>
      <c r="HZ16" s="5">
        <f>HY16/HW16</f>
        <v>80.618442849254563</v>
      </c>
      <c r="IA16" s="1">
        <v>2005</v>
      </c>
      <c r="IB16" s="1" t="s">
        <v>65</v>
      </c>
      <c r="IC16" s="1">
        <v>9255</v>
      </c>
      <c r="ID16" s="1" t="s">
        <v>66</v>
      </c>
      <c r="IE16" s="1"/>
      <c r="IF16" s="1"/>
      <c r="IG16" s="70"/>
      <c r="IH16" s="119" t="s">
        <v>49</v>
      </c>
      <c r="II16" s="1">
        <v>2.7164999999999999</v>
      </c>
      <c r="IJ16" s="2"/>
      <c r="IK16" s="1">
        <v>287</v>
      </c>
      <c r="IL16" s="120">
        <f t="shared" ref="IL16" si="39">IK16/II16</f>
        <v>105.6506534143199</v>
      </c>
      <c r="IM16" s="1">
        <v>2005</v>
      </c>
      <c r="IN16" s="1" t="s">
        <v>65</v>
      </c>
      <c r="IO16" s="1">
        <v>9255</v>
      </c>
      <c r="IP16" s="1" t="s">
        <v>66</v>
      </c>
      <c r="IQ16" s="1"/>
      <c r="IR16" s="1"/>
      <c r="IS16" s="70"/>
      <c r="IT16" s="22" t="s">
        <v>49</v>
      </c>
      <c r="IU16" s="3">
        <v>2.7164999999999999</v>
      </c>
      <c r="IV16" s="3"/>
      <c r="IW16" s="3">
        <v>150</v>
      </c>
      <c r="IX16" s="5">
        <v>55.218111540585312</v>
      </c>
      <c r="IY16" s="3">
        <v>2005</v>
      </c>
      <c r="IZ16" s="3" t="s">
        <v>65</v>
      </c>
      <c r="JA16" s="3">
        <v>9255</v>
      </c>
      <c r="JB16" s="3" t="s">
        <v>66</v>
      </c>
      <c r="JC16" s="1"/>
      <c r="JD16" s="1"/>
      <c r="JE16" s="70"/>
      <c r="JF16" s="22" t="s">
        <v>49</v>
      </c>
      <c r="JG16" s="3">
        <v>2.7164999999999999</v>
      </c>
      <c r="JH16" s="3"/>
      <c r="JI16" s="3">
        <v>251</v>
      </c>
      <c r="JJ16" s="5">
        <v>92.398306644579421</v>
      </c>
      <c r="JK16" s="3">
        <v>2005</v>
      </c>
      <c r="JL16" s="3" t="s">
        <v>65</v>
      </c>
      <c r="JM16" s="3">
        <v>9255</v>
      </c>
      <c r="JN16" s="3" t="s">
        <v>66</v>
      </c>
      <c r="JO16" s="1"/>
      <c r="JP16" s="1"/>
      <c r="JQ16" s="70"/>
      <c r="JR16" s="22" t="s">
        <v>49</v>
      </c>
      <c r="JS16" s="3">
        <v>2.7164999999999999</v>
      </c>
      <c r="JT16" s="3"/>
      <c r="JU16" s="3">
        <v>133</v>
      </c>
      <c r="JV16" s="5">
        <f t="shared" si="16"/>
        <v>48.96005889931898</v>
      </c>
      <c r="JW16" s="3">
        <v>2005</v>
      </c>
      <c r="JX16" s="3" t="s">
        <v>65</v>
      </c>
      <c r="JY16" s="3">
        <v>9255</v>
      </c>
      <c r="JZ16" s="3" t="s">
        <v>66</v>
      </c>
      <c r="KA16" s="1"/>
      <c r="KB16" s="1"/>
      <c r="KC16" s="8"/>
    </row>
    <row r="17" spans="1:289" x14ac:dyDescent="0.35">
      <c r="A17" s="19" t="s">
        <v>20</v>
      </c>
      <c r="B17" s="22"/>
      <c r="C17" s="59"/>
      <c r="D17" s="5"/>
      <c r="E17" s="5"/>
      <c r="F17" s="5"/>
      <c r="G17" s="5"/>
      <c r="H17" s="3"/>
      <c r="I17" s="3"/>
      <c r="J17" s="69"/>
      <c r="K17" s="103"/>
      <c r="L17" s="103"/>
      <c r="M17" s="103"/>
      <c r="N17" s="62"/>
      <c r="O17" s="59"/>
      <c r="P17" s="59"/>
      <c r="Q17" s="59"/>
      <c r="R17" s="59"/>
      <c r="S17" s="59"/>
      <c r="T17" s="63"/>
      <c r="U17" s="63"/>
      <c r="V17" s="63"/>
      <c r="W17" s="3"/>
      <c r="X17" s="3"/>
      <c r="Y17" s="69"/>
      <c r="Z17" s="62"/>
      <c r="AA17" s="59"/>
      <c r="AB17" s="59"/>
      <c r="AC17" s="59"/>
      <c r="AD17" s="59"/>
      <c r="AE17" s="59"/>
      <c r="AF17" s="63"/>
      <c r="AG17" s="63"/>
      <c r="AH17" s="63"/>
      <c r="AI17" s="3"/>
      <c r="AJ17" s="3"/>
      <c r="AK17" s="69"/>
      <c r="AL17" s="62"/>
      <c r="AM17" s="59"/>
      <c r="AN17" s="59"/>
      <c r="AO17" s="59"/>
      <c r="AP17" s="59"/>
      <c r="AQ17" s="59"/>
      <c r="AR17" s="63"/>
      <c r="AS17" s="63"/>
      <c r="AT17" s="63"/>
      <c r="AU17" s="3"/>
      <c r="AV17" s="3"/>
      <c r="AW17" s="69"/>
      <c r="AX17" s="62"/>
      <c r="AY17" s="63">
        <v>1.7110000000000001</v>
      </c>
      <c r="AZ17" s="63"/>
      <c r="BA17" s="63">
        <v>24</v>
      </c>
      <c r="BB17" s="59">
        <f t="shared" si="26"/>
        <v>14.026884862653418</v>
      </c>
      <c r="BC17" s="84">
        <v>2000</v>
      </c>
      <c r="BD17" s="63"/>
      <c r="BE17" s="63"/>
      <c r="BF17" s="63"/>
      <c r="BG17" s="3"/>
      <c r="BH17" s="3"/>
      <c r="BI17" s="69"/>
      <c r="BJ17" s="62"/>
      <c r="BK17" s="63">
        <v>1.7110000000000001</v>
      </c>
      <c r="BL17" s="63"/>
      <c r="BM17" s="63">
        <v>96</v>
      </c>
      <c r="BN17" s="59">
        <f t="shared" si="27"/>
        <v>56.107539450613672</v>
      </c>
      <c r="BO17" s="84">
        <v>2000</v>
      </c>
      <c r="BP17" s="63"/>
      <c r="BQ17" s="63"/>
      <c r="BR17" s="63"/>
      <c r="BS17" s="3"/>
      <c r="BT17" s="3"/>
      <c r="BU17" s="69"/>
      <c r="BV17" s="62"/>
      <c r="BW17" s="63">
        <v>1.7110000000000001</v>
      </c>
      <c r="BX17" s="63"/>
      <c r="BY17" s="63">
        <v>132</v>
      </c>
      <c r="BZ17" s="59">
        <f>BY17/BW17</f>
        <v>77.147866744593799</v>
      </c>
      <c r="CA17" s="96">
        <v>2000</v>
      </c>
      <c r="CB17" s="61"/>
      <c r="CC17" s="61"/>
      <c r="CD17" s="61"/>
      <c r="CE17" s="3"/>
      <c r="CF17" s="3"/>
      <c r="CG17" s="69"/>
      <c r="CH17" s="62" t="s">
        <v>52</v>
      </c>
      <c r="CI17" s="63">
        <v>1.7110000000000001</v>
      </c>
      <c r="CJ17" s="63"/>
      <c r="CK17" s="63">
        <v>142</v>
      </c>
      <c r="CL17" s="59">
        <f t="shared" si="33"/>
        <v>82.99240210403272</v>
      </c>
      <c r="CM17" s="63">
        <v>2005</v>
      </c>
      <c r="CN17" s="63" t="s">
        <v>65</v>
      </c>
      <c r="CO17" s="63">
        <v>3545</v>
      </c>
      <c r="CP17" s="63" t="s">
        <v>66</v>
      </c>
      <c r="CQ17" s="3"/>
      <c r="CR17" s="3"/>
      <c r="CS17" s="69"/>
      <c r="CT17" s="62" t="s">
        <v>52</v>
      </c>
      <c r="CU17" s="63">
        <v>1.7110000000000001</v>
      </c>
      <c r="CV17" s="63"/>
      <c r="CW17" s="93">
        <v>132</v>
      </c>
      <c r="CX17" s="59">
        <f t="shared" si="34"/>
        <v>77.147866744593799</v>
      </c>
      <c r="CY17" s="61">
        <v>2005</v>
      </c>
      <c r="CZ17" s="61" t="s">
        <v>65</v>
      </c>
      <c r="DA17" s="61">
        <v>3545</v>
      </c>
      <c r="DB17" s="61" t="s">
        <v>66</v>
      </c>
      <c r="DC17" s="3"/>
      <c r="DD17" s="3"/>
      <c r="DE17" s="69"/>
      <c r="DF17" s="62" t="s">
        <v>52</v>
      </c>
      <c r="DG17" s="63">
        <v>1.7110000000000001</v>
      </c>
      <c r="DH17" s="63"/>
      <c r="DI17" s="63">
        <v>103</v>
      </c>
      <c r="DJ17" s="59">
        <f>DI17/DG17</f>
        <v>60.19871420222092</v>
      </c>
      <c r="DK17" s="61">
        <v>2005</v>
      </c>
      <c r="DL17" s="61" t="s">
        <v>65</v>
      </c>
      <c r="DM17" s="61">
        <v>3545</v>
      </c>
      <c r="DN17" s="61" t="s">
        <v>66</v>
      </c>
      <c r="DO17" s="3"/>
      <c r="DP17" s="3"/>
      <c r="DQ17" s="69"/>
      <c r="DR17" s="62" t="s">
        <v>52</v>
      </c>
      <c r="DS17" s="63">
        <v>1.7110000000000001</v>
      </c>
      <c r="DT17" s="63"/>
      <c r="DU17" s="63">
        <v>185.85</v>
      </c>
      <c r="DV17" s="59">
        <f>DU17/DS17</f>
        <v>108.6206896551724</v>
      </c>
      <c r="DW17" s="61">
        <v>2005</v>
      </c>
      <c r="DX17" s="61" t="s">
        <v>65</v>
      </c>
      <c r="DY17" s="61">
        <v>3545</v>
      </c>
      <c r="DZ17" s="61" t="s">
        <v>66</v>
      </c>
      <c r="EA17" s="3"/>
      <c r="EB17" s="3"/>
      <c r="EC17" s="69"/>
      <c r="ED17" s="62" t="s">
        <v>52</v>
      </c>
      <c r="EE17" s="63">
        <v>1.7110000000000001</v>
      </c>
      <c r="EF17" s="63"/>
      <c r="EG17" s="63">
        <v>273</v>
      </c>
      <c r="EH17" s="59">
        <f t="shared" si="35"/>
        <v>159.55581531268263</v>
      </c>
      <c r="EI17" s="61">
        <v>2005</v>
      </c>
      <c r="EJ17" s="61" t="s">
        <v>65</v>
      </c>
      <c r="EK17" s="61">
        <v>3545</v>
      </c>
      <c r="EL17" s="61" t="s">
        <v>66</v>
      </c>
      <c r="EM17" s="3"/>
      <c r="EN17" s="3"/>
      <c r="EO17" s="69"/>
      <c r="EP17" s="22" t="s">
        <v>52</v>
      </c>
      <c r="EQ17" s="63">
        <v>1.7110000000000001</v>
      </c>
      <c r="ER17" s="3"/>
      <c r="ES17" s="3">
        <v>121</v>
      </c>
      <c r="ET17" s="5">
        <f t="shared" si="36"/>
        <v>70.718877849210983</v>
      </c>
      <c r="EU17" s="1">
        <v>2005</v>
      </c>
      <c r="EV17" s="1" t="s">
        <v>65</v>
      </c>
      <c r="EW17" s="1">
        <v>3545</v>
      </c>
      <c r="EX17" s="1" t="s">
        <v>66</v>
      </c>
      <c r="EY17" s="3"/>
      <c r="EZ17" s="3"/>
      <c r="FA17" s="69"/>
      <c r="FB17" s="62" t="s">
        <v>52</v>
      </c>
      <c r="FC17" s="63">
        <v>1.7110000000000001</v>
      </c>
      <c r="FD17" s="63"/>
      <c r="FE17" s="63">
        <v>235</v>
      </c>
      <c r="FF17" s="59">
        <f>FE17/FC17</f>
        <v>137.34658094681473</v>
      </c>
      <c r="FG17" s="61">
        <v>2005</v>
      </c>
      <c r="FH17" s="61" t="s">
        <v>65</v>
      </c>
      <c r="FI17" s="61">
        <v>3545</v>
      </c>
      <c r="FJ17" s="61" t="s">
        <v>66</v>
      </c>
      <c r="FK17" s="3"/>
      <c r="FL17" s="3"/>
      <c r="FM17" s="69"/>
      <c r="FN17" s="22" t="s">
        <v>52</v>
      </c>
      <c r="FO17" s="63">
        <v>1.7110000000000001</v>
      </c>
      <c r="FP17" s="3"/>
      <c r="FQ17" s="3">
        <v>98</v>
      </c>
      <c r="FR17" s="5">
        <f>FQ17/FO17</f>
        <v>57.276446522501459</v>
      </c>
      <c r="FS17" s="1">
        <v>2005</v>
      </c>
      <c r="FT17" s="1" t="s">
        <v>65</v>
      </c>
      <c r="FU17" s="1">
        <v>3545</v>
      </c>
      <c r="FV17" s="1" t="s">
        <v>66</v>
      </c>
      <c r="FW17" s="3"/>
      <c r="FX17" s="3"/>
      <c r="FY17" s="69"/>
      <c r="FZ17" s="22" t="s">
        <v>52</v>
      </c>
      <c r="GA17" s="63">
        <v>1.7110000000000001</v>
      </c>
      <c r="GB17" s="3"/>
      <c r="GC17" s="3">
        <v>181</v>
      </c>
      <c r="GD17" s="5">
        <f>GC17/GA17</f>
        <v>105.78609000584453</v>
      </c>
      <c r="GE17" s="1">
        <v>2005</v>
      </c>
      <c r="GF17" s="1" t="s">
        <v>65</v>
      </c>
      <c r="GG17" s="1">
        <v>3545</v>
      </c>
      <c r="GH17" s="1" t="s">
        <v>66</v>
      </c>
      <c r="GI17" s="3"/>
      <c r="GJ17" s="3"/>
      <c r="GK17" s="69"/>
      <c r="GL17" s="22" t="s">
        <v>52</v>
      </c>
      <c r="GM17" s="63">
        <v>1.7110000000000001</v>
      </c>
      <c r="GN17" s="3"/>
      <c r="GO17" s="3">
        <v>150</v>
      </c>
      <c r="GP17" s="5">
        <f>GO17/GM17</f>
        <v>87.668030391583869</v>
      </c>
      <c r="GQ17" s="1">
        <v>2005</v>
      </c>
      <c r="GR17" s="1" t="s">
        <v>65</v>
      </c>
      <c r="GS17" s="1">
        <v>3545</v>
      </c>
      <c r="GT17" s="1" t="s">
        <v>66</v>
      </c>
      <c r="GU17" s="3"/>
      <c r="GV17" s="3"/>
      <c r="GW17" s="69"/>
      <c r="GX17" s="22" t="s">
        <v>52</v>
      </c>
      <c r="GY17" s="63">
        <v>1.7110000000000001</v>
      </c>
      <c r="GZ17" s="3"/>
      <c r="HA17" s="3">
        <v>138</v>
      </c>
      <c r="HB17" s="5">
        <f t="shared" si="37"/>
        <v>80.65458796025716</v>
      </c>
      <c r="HC17" s="1">
        <v>2000</v>
      </c>
      <c r="HD17" s="1" t="s">
        <v>68</v>
      </c>
      <c r="HE17" s="1">
        <v>6400</v>
      </c>
      <c r="HF17" s="1" t="s">
        <v>66</v>
      </c>
      <c r="HG17" s="3"/>
      <c r="HH17" s="3"/>
      <c r="HI17" s="69"/>
      <c r="HJ17" s="22" t="s">
        <v>52</v>
      </c>
      <c r="HK17" s="63">
        <v>1.7110000000000001</v>
      </c>
      <c r="HL17" s="3"/>
      <c r="HM17" s="3">
        <v>131</v>
      </c>
      <c r="HN17" s="5">
        <f t="shared" si="38"/>
        <v>76.563413208649905</v>
      </c>
      <c r="HO17" s="1">
        <v>2000</v>
      </c>
      <c r="HP17" s="1" t="s">
        <v>68</v>
      </c>
      <c r="HQ17" s="1">
        <v>6400</v>
      </c>
      <c r="HR17" s="1" t="s">
        <v>66</v>
      </c>
      <c r="HS17" s="3"/>
      <c r="HT17" s="3"/>
      <c r="HU17" s="69"/>
      <c r="HV17" s="22" t="s">
        <v>52</v>
      </c>
      <c r="HW17" s="3">
        <v>1.7110000000000001</v>
      </c>
      <c r="HX17" s="3"/>
      <c r="HY17" s="3">
        <v>100</v>
      </c>
      <c r="HZ17" s="5">
        <f>HY17/HW17</f>
        <v>58.445353594389246</v>
      </c>
      <c r="IA17" s="1">
        <v>2000</v>
      </c>
      <c r="IB17" s="1" t="s">
        <v>68</v>
      </c>
      <c r="IC17" s="1">
        <v>6400</v>
      </c>
      <c r="ID17" s="1" t="s">
        <v>66</v>
      </c>
      <c r="IE17" s="3"/>
      <c r="IF17" s="3"/>
      <c r="IG17" s="69"/>
      <c r="IH17" s="119" t="s">
        <v>52</v>
      </c>
      <c r="II17" s="1">
        <v>1.7110000000000001</v>
      </c>
      <c r="IJ17" s="2"/>
      <c r="IK17" s="1">
        <v>125</v>
      </c>
      <c r="IL17" s="120">
        <f t="shared" ref="IL17:IL18" si="40">IK17/II17</f>
        <v>73.056691992986558</v>
      </c>
      <c r="IM17" s="1">
        <v>2000</v>
      </c>
      <c r="IN17" s="1" t="s">
        <v>68</v>
      </c>
      <c r="IO17" s="1">
        <v>6400</v>
      </c>
      <c r="IP17" s="1" t="s">
        <v>66</v>
      </c>
      <c r="IQ17" s="3"/>
      <c r="IR17" s="3"/>
      <c r="IS17" s="69"/>
      <c r="IT17" s="22" t="s">
        <v>52</v>
      </c>
      <c r="IU17" s="3">
        <v>1.7110000000000001</v>
      </c>
      <c r="IV17" s="3"/>
      <c r="IW17" s="3">
        <v>37</v>
      </c>
      <c r="IX17" s="5">
        <v>21.624780829924021</v>
      </c>
      <c r="IY17" s="3">
        <v>2000</v>
      </c>
      <c r="IZ17" s="3" t="s">
        <v>68</v>
      </c>
      <c r="JA17" s="3">
        <v>6400</v>
      </c>
      <c r="JB17" s="3" t="s">
        <v>66</v>
      </c>
      <c r="JC17" s="3"/>
      <c r="JD17" s="3"/>
      <c r="JE17" s="69"/>
      <c r="JF17" s="22" t="s">
        <v>52</v>
      </c>
      <c r="JG17" s="3">
        <v>1.7110000000000001</v>
      </c>
      <c r="JH17" s="3"/>
      <c r="JI17" s="3">
        <v>156</v>
      </c>
      <c r="JJ17" s="5">
        <v>91.174751607247217</v>
      </c>
      <c r="JK17" s="3">
        <v>2000</v>
      </c>
      <c r="JL17" s="3" t="s">
        <v>68</v>
      </c>
      <c r="JM17" s="3">
        <v>6400</v>
      </c>
      <c r="JN17" s="3" t="s">
        <v>66</v>
      </c>
      <c r="JO17" s="3"/>
      <c r="JP17" s="3"/>
      <c r="JQ17" s="69"/>
      <c r="JR17" s="22" t="s">
        <v>52</v>
      </c>
      <c r="JS17" s="3">
        <v>1.7110000000000001</v>
      </c>
      <c r="JT17" s="3"/>
      <c r="JU17" s="3">
        <v>134</v>
      </c>
      <c r="JV17" s="5">
        <f t="shared" si="16"/>
        <v>78.316773816481586</v>
      </c>
      <c r="JW17" s="3">
        <v>2000</v>
      </c>
      <c r="JX17" s="3" t="s">
        <v>68</v>
      </c>
      <c r="JY17" s="3">
        <v>6400</v>
      </c>
      <c r="JZ17" s="3" t="s">
        <v>66</v>
      </c>
      <c r="KA17" s="3"/>
      <c r="KB17" s="3"/>
      <c r="KC17" s="23"/>
    </row>
    <row r="18" spans="1:289" x14ac:dyDescent="0.35">
      <c r="A18" s="19" t="s">
        <v>21</v>
      </c>
      <c r="B18" s="22"/>
      <c r="C18" s="59"/>
      <c r="D18" s="5"/>
      <c r="E18" s="5"/>
      <c r="F18" s="5"/>
      <c r="G18" s="5"/>
      <c r="H18" s="3"/>
      <c r="I18" s="3"/>
      <c r="J18" s="69"/>
      <c r="K18" s="103"/>
      <c r="L18" s="103"/>
      <c r="M18" s="103"/>
      <c r="N18" s="62"/>
      <c r="O18" s="59"/>
      <c r="P18" s="59"/>
      <c r="Q18" s="59"/>
      <c r="R18" s="59"/>
      <c r="S18" s="59"/>
      <c r="T18" s="63"/>
      <c r="U18" s="63"/>
      <c r="V18" s="63"/>
      <c r="W18" s="3"/>
      <c r="X18" s="3"/>
      <c r="Y18" s="69"/>
      <c r="Z18" s="62"/>
      <c r="AA18" s="59"/>
      <c r="AB18" s="59"/>
      <c r="AC18" s="59"/>
      <c r="AD18" s="59"/>
      <c r="AE18" s="59"/>
      <c r="AF18" s="63"/>
      <c r="AG18" s="63"/>
      <c r="AH18" s="63"/>
      <c r="AI18" s="3"/>
      <c r="AJ18" s="3"/>
      <c r="AK18" s="69"/>
      <c r="AL18" s="62"/>
      <c r="AM18" s="59"/>
      <c r="AN18" s="59"/>
      <c r="AO18" s="59"/>
      <c r="AP18" s="59"/>
      <c r="AQ18" s="59"/>
      <c r="AR18" s="63"/>
      <c r="AS18" s="63"/>
      <c r="AT18" s="63"/>
      <c r="AU18" s="3"/>
      <c r="AV18" s="3"/>
      <c r="AW18" s="69"/>
      <c r="AX18" s="62"/>
      <c r="AY18" s="59"/>
      <c r="AZ18" s="59"/>
      <c r="BA18" s="59"/>
      <c r="BB18" s="59"/>
      <c r="BC18" s="59"/>
      <c r="BD18" s="63"/>
      <c r="BE18" s="63"/>
      <c r="BF18" s="63"/>
      <c r="BG18" s="3"/>
      <c r="BH18" s="3"/>
      <c r="BI18" s="69"/>
      <c r="BJ18" s="62"/>
      <c r="BK18" s="59"/>
      <c r="BL18" s="59"/>
      <c r="BM18" s="59"/>
      <c r="BN18" s="59"/>
      <c r="BO18" s="59"/>
      <c r="BP18" s="63"/>
      <c r="BQ18" s="63"/>
      <c r="BR18" s="63"/>
      <c r="BS18" s="3"/>
      <c r="BT18" s="3"/>
      <c r="BU18" s="69"/>
      <c r="BV18" s="62" t="s">
        <v>49</v>
      </c>
      <c r="BW18" s="63">
        <v>0.95</v>
      </c>
      <c r="BX18" s="63"/>
      <c r="BY18" s="63" t="s">
        <v>64</v>
      </c>
      <c r="BZ18" s="59"/>
      <c r="CA18" s="61">
        <v>2005</v>
      </c>
      <c r="CB18" s="61" t="s">
        <v>65</v>
      </c>
      <c r="CC18" s="61">
        <v>2859</v>
      </c>
      <c r="CD18" s="61" t="s">
        <v>66</v>
      </c>
      <c r="CE18" s="3"/>
      <c r="CF18" s="3"/>
      <c r="CG18" s="69"/>
      <c r="CH18" s="62" t="s">
        <v>49</v>
      </c>
      <c r="CI18" s="63">
        <v>0.95</v>
      </c>
      <c r="CJ18" s="63"/>
      <c r="CK18" s="63">
        <v>49</v>
      </c>
      <c r="CL18" s="59">
        <f t="shared" si="33"/>
        <v>51.578947368421055</v>
      </c>
      <c r="CM18" s="63">
        <v>2005</v>
      </c>
      <c r="CN18" s="63" t="s">
        <v>65</v>
      </c>
      <c r="CO18" s="63">
        <v>2859</v>
      </c>
      <c r="CP18" s="63" t="s">
        <v>66</v>
      </c>
      <c r="CQ18" s="3"/>
      <c r="CR18" s="3"/>
      <c r="CS18" s="69"/>
      <c r="CT18" s="62" t="s">
        <v>49</v>
      </c>
      <c r="CU18" s="63">
        <v>0.95</v>
      </c>
      <c r="CV18" s="63"/>
      <c r="CW18" s="93">
        <v>110</v>
      </c>
      <c r="CX18" s="59">
        <f t="shared" si="34"/>
        <v>115.78947368421053</v>
      </c>
      <c r="CY18" s="61">
        <v>2005</v>
      </c>
      <c r="CZ18" s="61" t="s">
        <v>65</v>
      </c>
      <c r="DA18" s="61">
        <v>2859</v>
      </c>
      <c r="DB18" s="61" t="s">
        <v>66</v>
      </c>
      <c r="DC18" s="3"/>
      <c r="DD18" s="3"/>
      <c r="DE18" s="69"/>
      <c r="DF18" s="62" t="s">
        <v>49</v>
      </c>
      <c r="DG18" s="63">
        <v>0.95</v>
      </c>
      <c r="DH18" s="63"/>
      <c r="DI18" s="63">
        <v>60</v>
      </c>
      <c r="DJ18" s="59">
        <f>DI18/DG18</f>
        <v>63.15789473684211</v>
      </c>
      <c r="DK18" s="61">
        <v>2005</v>
      </c>
      <c r="DL18" s="61" t="s">
        <v>65</v>
      </c>
      <c r="DM18" s="61">
        <v>2859</v>
      </c>
      <c r="DN18" s="61" t="s">
        <v>66</v>
      </c>
      <c r="DO18" s="3"/>
      <c r="DP18" s="3"/>
      <c r="DQ18" s="69"/>
      <c r="DR18" s="62" t="s">
        <v>49</v>
      </c>
      <c r="DS18" s="63">
        <v>0.95</v>
      </c>
      <c r="DT18" s="63"/>
      <c r="DU18" s="63">
        <v>92.92</v>
      </c>
      <c r="DV18" s="59">
        <f>DU18/DS18</f>
        <v>97.810526315789474</v>
      </c>
      <c r="DW18" s="61">
        <v>2005</v>
      </c>
      <c r="DX18" s="61" t="s">
        <v>65</v>
      </c>
      <c r="DY18" s="61">
        <v>2859</v>
      </c>
      <c r="DZ18" s="61" t="s">
        <v>66</v>
      </c>
      <c r="EA18" s="3"/>
      <c r="EB18" s="3"/>
      <c r="EC18" s="69"/>
      <c r="ED18" s="62" t="s">
        <v>49</v>
      </c>
      <c r="EE18" s="63">
        <v>0.95</v>
      </c>
      <c r="EF18" s="63"/>
      <c r="EG18" s="63">
        <v>109</v>
      </c>
      <c r="EH18" s="59">
        <f t="shared" si="35"/>
        <v>114.73684210526316</v>
      </c>
      <c r="EI18" s="61">
        <v>2005</v>
      </c>
      <c r="EJ18" s="61" t="s">
        <v>65</v>
      </c>
      <c r="EK18" s="61">
        <v>2859</v>
      </c>
      <c r="EL18" s="61" t="s">
        <v>66</v>
      </c>
      <c r="EM18" s="3"/>
      <c r="EN18" s="3"/>
      <c r="EO18" s="69"/>
      <c r="EP18" s="22" t="s">
        <v>49</v>
      </c>
      <c r="EQ18" s="63">
        <v>0.95</v>
      </c>
      <c r="ER18" s="3"/>
      <c r="ES18" s="3">
        <v>121</v>
      </c>
      <c r="ET18" s="5">
        <f t="shared" si="36"/>
        <v>127.36842105263159</v>
      </c>
      <c r="EU18" s="1">
        <v>2005</v>
      </c>
      <c r="EV18" s="1" t="s">
        <v>65</v>
      </c>
      <c r="EW18" s="1">
        <v>2859</v>
      </c>
      <c r="EX18" s="1" t="s">
        <v>66</v>
      </c>
      <c r="EY18" s="3"/>
      <c r="EZ18" s="3"/>
      <c r="FA18" s="69"/>
      <c r="FB18" s="62" t="s">
        <v>49</v>
      </c>
      <c r="FC18" s="63">
        <v>0.95</v>
      </c>
      <c r="FD18" s="63"/>
      <c r="FE18" s="63">
        <v>125</v>
      </c>
      <c r="FF18" s="59">
        <f>FE18/FC18</f>
        <v>131.57894736842107</v>
      </c>
      <c r="FG18" s="61">
        <v>2005</v>
      </c>
      <c r="FH18" s="61" t="s">
        <v>65</v>
      </c>
      <c r="FI18" s="61">
        <v>2859</v>
      </c>
      <c r="FJ18" s="61" t="s">
        <v>66</v>
      </c>
      <c r="FK18" s="3"/>
      <c r="FL18" s="3"/>
      <c r="FM18" s="69"/>
      <c r="FN18" s="22" t="s">
        <v>49</v>
      </c>
      <c r="FO18" s="63">
        <v>0.95</v>
      </c>
      <c r="FP18" s="3"/>
      <c r="FQ18" s="3">
        <v>84</v>
      </c>
      <c r="FR18" s="5">
        <f>FQ18/FO18</f>
        <v>88.421052631578945</v>
      </c>
      <c r="FS18" s="1">
        <v>2005</v>
      </c>
      <c r="FT18" s="1" t="s">
        <v>65</v>
      </c>
      <c r="FU18" s="1">
        <v>2859</v>
      </c>
      <c r="FV18" s="1" t="s">
        <v>66</v>
      </c>
      <c r="FW18" s="3"/>
      <c r="FX18" s="3"/>
      <c r="FY18" s="69"/>
      <c r="FZ18" s="22" t="s">
        <v>49</v>
      </c>
      <c r="GA18" s="63">
        <v>0.95</v>
      </c>
      <c r="GB18" s="3"/>
      <c r="GC18" s="3">
        <v>118</v>
      </c>
      <c r="GD18" s="5">
        <f>GC18/GA18</f>
        <v>124.21052631578948</v>
      </c>
      <c r="GE18" s="1">
        <v>2005</v>
      </c>
      <c r="GF18" s="1" t="s">
        <v>65</v>
      </c>
      <c r="GG18" s="1">
        <v>2859</v>
      </c>
      <c r="GH18" s="1" t="s">
        <v>66</v>
      </c>
      <c r="GI18" s="3"/>
      <c r="GJ18" s="3"/>
      <c r="GK18" s="69"/>
      <c r="GL18" s="22" t="s">
        <v>49</v>
      </c>
      <c r="GM18" s="63">
        <v>0.95</v>
      </c>
      <c r="GN18" s="3"/>
      <c r="GO18" s="3">
        <v>34</v>
      </c>
      <c r="GP18" s="5">
        <f>GO18/GM18</f>
        <v>35.789473684210527</v>
      </c>
      <c r="GQ18" s="1">
        <v>2005</v>
      </c>
      <c r="GR18" s="1" t="s">
        <v>65</v>
      </c>
      <c r="GS18" s="1">
        <v>2859</v>
      </c>
      <c r="GT18" s="1" t="s">
        <v>66</v>
      </c>
      <c r="GU18" s="3"/>
      <c r="GV18" s="3"/>
      <c r="GW18" s="69"/>
      <c r="GX18" s="22" t="s">
        <v>49</v>
      </c>
      <c r="GY18" s="63">
        <v>0.95</v>
      </c>
      <c r="GZ18" s="3"/>
      <c r="HA18" s="3">
        <v>106</v>
      </c>
      <c r="HB18" s="5">
        <f t="shared" si="37"/>
        <v>111.57894736842105</v>
      </c>
      <c r="HC18" s="1">
        <v>2005</v>
      </c>
      <c r="HD18" s="1" t="s">
        <v>65</v>
      </c>
      <c r="HE18" s="1">
        <v>3057</v>
      </c>
      <c r="HF18" s="1" t="s">
        <v>66</v>
      </c>
      <c r="HG18" s="3"/>
      <c r="HH18" s="3"/>
      <c r="HI18" s="69"/>
      <c r="HJ18" s="22" t="s">
        <v>49</v>
      </c>
      <c r="HK18" s="63">
        <v>0.95</v>
      </c>
      <c r="HL18" s="3"/>
      <c r="HM18" s="3">
        <v>100</v>
      </c>
      <c r="HN18" s="5">
        <f t="shared" si="38"/>
        <v>105.26315789473685</v>
      </c>
      <c r="HO18" s="1">
        <v>2005</v>
      </c>
      <c r="HP18" s="1" t="s">
        <v>65</v>
      </c>
      <c r="HQ18" s="1">
        <v>3057</v>
      </c>
      <c r="HR18" s="1" t="s">
        <v>66</v>
      </c>
      <c r="HS18" s="3"/>
      <c r="HT18" s="3"/>
      <c r="HU18" s="69"/>
      <c r="HV18" s="22" t="s">
        <v>49</v>
      </c>
      <c r="HW18" s="3">
        <v>0.95</v>
      </c>
      <c r="HX18" s="3"/>
      <c r="HY18" s="3">
        <v>75</v>
      </c>
      <c r="HZ18" s="5">
        <f>HY18/HW18</f>
        <v>78.94736842105263</v>
      </c>
      <c r="IA18" s="1">
        <v>2005</v>
      </c>
      <c r="IB18" s="1" t="s">
        <v>65</v>
      </c>
      <c r="IC18" s="1">
        <v>3057</v>
      </c>
      <c r="ID18" s="1" t="s">
        <v>66</v>
      </c>
      <c r="IE18" s="3"/>
      <c r="IF18" s="3"/>
      <c r="IG18" s="69"/>
      <c r="IH18" s="119" t="s">
        <v>49</v>
      </c>
      <c r="II18" s="1">
        <v>0.95</v>
      </c>
      <c r="IJ18" s="2"/>
      <c r="IK18" s="1">
        <v>100</v>
      </c>
      <c r="IL18" s="120">
        <f t="shared" si="40"/>
        <v>105.26315789473685</v>
      </c>
      <c r="IM18" s="1">
        <v>2005</v>
      </c>
      <c r="IN18" s="1" t="s">
        <v>65</v>
      </c>
      <c r="IO18" s="1">
        <v>3057</v>
      </c>
      <c r="IP18" s="1" t="s">
        <v>66</v>
      </c>
      <c r="IQ18" s="3"/>
      <c r="IR18" s="3"/>
      <c r="IS18" s="69"/>
      <c r="IT18" s="22" t="s">
        <v>49</v>
      </c>
      <c r="IU18" s="3">
        <v>0.95</v>
      </c>
      <c r="IV18" s="3"/>
      <c r="IW18" s="3">
        <v>80</v>
      </c>
      <c r="IX18" s="5">
        <v>84.21052631578948</v>
      </c>
      <c r="IY18" s="3">
        <v>2005</v>
      </c>
      <c r="IZ18" s="3" t="s">
        <v>65</v>
      </c>
      <c r="JA18" s="3">
        <v>3057</v>
      </c>
      <c r="JB18" s="3" t="s">
        <v>66</v>
      </c>
      <c r="JC18" s="3"/>
      <c r="JD18" s="3"/>
      <c r="JE18" s="69"/>
      <c r="JF18" s="22" t="s">
        <v>49</v>
      </c>
      <c r="JG18" s="3">
        <v>0.95</v>
      </c>
      <c r="JH18" s="3"/>
      <c r="JI18" s="3">
        <v>63</v>
      </c>
      <c r="JJ18" s="5">
        <v>66.31578947368422</v>
      </c>
      <c r="JK18" s="3">
        <v>2005</v>
      </c>
      <c r="JL18" s="3" t="s">
        <v>65</v>
      </c>
      <c r="JM18" s="3">
        <v>3057</v>
      </c>
      <c r="JN18" s="3" t="s">
        <v>66</v>
      </c>
      <c r="JO18" s="3"/>
      <c r="JP18" s="3"/>
      <c r="JQ18" s="69"/>
      <c r="JR18" s="22" t="s">
        <v>49</v>
      </c>
      <c r="JS18" s="3">
        <v>0.95</v>
      </c>
      <c r="JT18" s="3"/>
      <c r="JU18" s="3">
        <v>66</v>
      </c>
      <c r="JV18" s="5">
        <f t="shared" si="16"/>
        <v>69.473684210526315</v>
      </c>
      <c r="JW18" s="3">
        <v>2005</v>
      </c>
      <c r="JX18" s="3" t="s">
        <v>65</v>
      </c>
      <c r="JY18" s="3">
        <v>3057</v>
      </c>
      <c r="JZ18" s="3" t="s">
        <v>66</v>
      </c>
      <c r="KA18" s="3"/>
      <c r="KB18" s="3"/>
      <c r="KC18" s="23"/>
    </row>
    <row r="19" spans="1:289" x14ac:dyDescent="0.35">
      <c r="A19" s="19" t="s">
        <v>22</v>
      </c>
      <c r="B19" s="22"/>
      <c r="C19" s="59"/>
      <c r="D19" s="5"/>
      <c r="E19" s="5"/>
      <c r="F19" s="5"/>
      <c r="G19" s="5"/>
      <c r="H19" s="3"/>
      <c r="I19" s="3"/>
      <c r="J19" s="69"/>
      <c r="K19" s="103"/>
      <c r="L19" s="103"/>
      <c r="M19" s="103"/>
      <c r="N19" s="62"/>
      <c r="O19" s="59"/>
      <c r="P19" s="59"/>
      <c r="Q19" s="59"/>
      <c r="R19" s="59"/>
      <c r="S19" s="59"/>
      <c r="T19" s="63"/>
      <c r="U19" s="63"/>
      <c r="V19" s="63"/>
      <c r="W19" s="3"/>
      <c r="X19" s="3"/>
      <c r="Y19" s="69"/>
      <c r="Z19" s="62"/>
      <c r="AA19" s="59"/>
      <c r="AB19" s="59"/>
      <c r="AC19" s="59"/>
      <c r="AD19" s="59"/>
      <c r="AE19" s="59"/>
      <c r="AF19" s="63"/>
      <c r="AG19" s="63"/>
      <c r="AH19" s="63"/>
      <c r="AI19" s="3"/>
      <c r="AJ19" s="3"/>
      <c r="AK19" s="69"/>
      <c r="AL19" s="62"/>
      <c r="AM19" s="59"/>
      <c r="AN19" s="59"/>
      <c r="AO19" s="59"/>
      <c r="AP19" s="59"/>
      <c r="AQ19" s="59"/>
      <c r="AR19" s="63"/>
      <c r="AS19" s="63"/>
      <c r="AT19" s="63"/>
      <c r="AU19" s="3"/>
      <c r="AV19" s="3"/>
      <c r="AW19" s="69"/>
      <c r="AX19" s="62"/>
      <c r="AY19" s="59"/>
      <c r="AZ19" s="59"/>
      <c r="BA19" s="59"/>
      <c r="BB19" s="59"/>
      <c r="BC19" s="59"/>
      <c r="BD19" s="63"/>
      <c r="BE19" s="63"/>
      <c r="BF19" s="63"/>
      <c r="BG19" s="3"/>
      <c r="BH19" s="3"/>
      <c r="BI19" s="69"/>
      <c r="BJ19" s="62"/>
      <c r="BK19" s="59"/>
      <c r="BL19" s="59"/>
      <c r="BM19" s="59"/>
      <c r="BN19" s="59"/>
      <c r="BO19" s="59"/>
      <c r="BP19" s="63"/>
      <c r="BQ19" s="63"/>
      <c r="BR19" s="63"/>
      <c r="BS19" s="3"/>
      <c r="BT19" s="3"/>
      <c r="BU19" s="69"/>
      <c r="BV19" s="62"/>
      <c r="BW19" s="59"/>
      <c r="BX19" s="59"/>
      <c r="BY19" s="59"/>
      <c r="BZ19" s="59"/>
      <c r="CA19" s="59"/>
      <c r="CB19" s="63"/>
      <c r="CC19" s="63"/>
      <c r="CD19" s="63"/>
      <c r="CE19" s="3"/>
      <c r="CF19" s="3"/>
      <c r="CG19" s="69"/>
      <c r="CH19" s="62"/>
      <c r="CI19" s="59"/>
      <c r="CJ19" s="59"/>
      <c r="CK19" s="59"/>
      <c r="CL19" s="59"/>
      <c r="CM19" s="59"/>
      <c r="CN19" s="63"/>
      <c r="CO19" s="63"/>
      <c r="CP19" s="63"/>
      <c r="CQ19" s="3"/>
      <c r="CR19" s="3"/>
      <c r="CS19" s="69"/>
      <c r="CT19" s="62"/>
      <c r="CU19" s="59"/>
      <c r="CV19" s="59"/>
      <c r="CW19" s="59"/>
      <c r="CX19" s="59"/>
      <c r="CY19" s="59"/>
      <c r="CZ19" s="63"/>
      <c r="DA19" s="63"/>
      <c r="DB19" s="63"/>
      <c r="DC19" s="3"/>
      <c r="DD19" s="3"/>
      <c r="DE19" s="69"/>
      <c r="DF19" s="62"/>
      <c r="DG19" s="59"/>
      <c r="DH19" s="59"/>
      <c r="DI19" s="59"/>
      <c r="DJ19" s="59"/>
      <c r="DK19" s="59"/>
      <c r="DL19" s="63"/>
      <c r="DM19" s="63"/>
      <c r="DN19" s="63"/>
      <c r="DO19" s="3"/>
      <c r="DP19" s="3"/>
      <c r="DQ19" s="69"/>
      <c r="DR19" s="62"/>
      <c r="DS19" s="59"/>
      <c r="DT19" s="59"/>
      <c r="DU19" s="59"/>
      <c r="DV19" s="59"/>
      <c r="DW19" s="59"/>
      <c r="DX19" s="63"/>
      <c r="DY19" s="63"/>
      <c r="DZ19" s="63"/>
      <c r="EA19" s="3"/>
      <c r="EB19" s="3"/>
      <c r="EC19" s="69"/>
      <c r="ED19" s="62" t="s">
        <v>49</v>
      </c>
      <c r="EE19" s="63">
        <v>0.93</v>
      </c>
      <c r="EF19" s="63"/>
      <c r="EG19" s="63">
        <v>109</v>
      </c>
      <c r="EH19" s="59">
        <f t="shared" si="35"/>
        <v>117.20430107526882</v>
      </c>
      <c r="EI19" s="61">
        <v>2005</v>
      </c>
      <c r="EJ19" s="61" t="s">
        <v>65</v>
      </c>
      <c r="EK19" s="61">
        <v>9255</v>
      </c>
      <c r="EL19" s="61" t="s">
        <v>66</v>
      </c>
      <c r="EM19" s="3"/>
      <c r="EN19" s="3"/>
      <c r="EO19" s="69"/>
      <c r="EP19" s="62"/>
      <c r="EQ19" s="59"/>
      <c r="ER19" s="59"/>
      <c r="ES19" s="59"/>
      <c r="ET19" s="59"/>
      <c r="EU19" s="59"/>
      <c r="EV19" s="63"/>
      <c r="EW19" s="63"/>
      <c r="EX19" s="63"/>
      <c r="EY19" s="3"/>
      <c r="EZ19" s="3"/>
      <c r="FA19" s="69"/>
      <c r="FB19" s="62"/>
      <c r="FC19" s="59"/>
      <c r="FD19" s="59"/>
      <c r="FE19" s="59"/>
      <c r="FF19" s="59"/>
      <c r="FG19" s="59"/>
      <c r="FH19" s="63"/>
      <c r="FI19" s="63"/>
      <c r="FJ19" s="63"/>
      <c r="FK19" s="3"/>
      <c r="FL19" s="3"/>
      <c r="FM19" s="69"/>
      <c r="FN19" s="62"/>
      <c r="FO19" s="59"/>
      <c r="FP19" s="59"/>
      <c r="FQ19" s="59"/>
      <c r="FR19" s="59"/>
      <c r="FS19" s="59"/>
      <c r="FT19" s="63"/>
      <c r="FU19" s="63"/>
      <c r="FV19" s="63"/>
      <c r="FW19" s="3"/>
      <c r="FX19" s="3"/>
      <c r="FY19" s="69"/>
      <c r="FZ19" s="62"/>
      <c r="GA19" s="59"/>
      <c r="GB19" s="59"/>
      <c r="GC19" s="59"/>
      <c r="GD19" s="59"/>
      <c r="GE19" s="59"/>
      <c r="GF19" s="63"/>
      <c r="GG19" s="63"/>
      <c r="GH19" s="63"/>
      <c r="GI19" s="3"/>
      <c r="GJ19" s="3"/>
      <c r="GK19" s="69"/>
      <c r="GL19" s="62"/>
      <c r="GM19" s="59"/>
      <c r="GN19" s="59"/>
      <c r="GO19" s="59"/>
      <c r="GP19" s="59"/>
      <c r="GQ19" s="59"/>
      <c r="GR19" s="63"/>
      <c r="GS19" s="63"/>
      <c r="GT19" s="63"/>
      <c r="GU19" s="3"/>
      <c r="GV19" s="3"/>
      <c r="GW19" s="69"/>
      <c r="GX19" s="62"/>
      <c r="GY19" s="59"/>
      <c r="GZ19" s="59"/>
      <c r="HA19" s="59"/>
      <c r="HB19" s="59"/>
      <c r="HC19" s="59"/>
      <c r="HD19" s="63"/>
      <c r="HE19" s="63"/>
      <c r="HF19" s="63"/>
      <c r="HG19" s="3"/>
      <c r="HH19" s="3"/>
      <c r="HI19" s="69"/>
      <c r="HJ19" s="62"/>
      <c r="HK19" s="59"/>
      <c r="HL19" s="59"/>
      <c r="HM19" s="59"/>
      <c r="HN19" s="59"/>
      <c r="HO19" s="59"/>
      <c r="HP19" s="63"/>
      <c r="HQ19" s="63"/>
      <c r="HR19" s="63"/>
      <c r="HS19" s="3"/>
      <c r="HT19" s="3"/>
      <c r="HU19" s="69"/>
      <c r="HV19" s="119"/>
      <c r="HW19" s="3">
        <v>1.0315000000000001</v>
      </c>
      <c r="HX19" s="1"/>
      <c r="HY19" s="3" t="s">
        <v>62</v>
      </c>
      <c r="HZ19" s="3"/>
      <c r="IA19" s="2"/>
      <c r="IB19" s="2"/>
      <c r="IC19" s="2"/>
      <c r="ID19" s="2"/>
      <c r="IE19" s="3"/>
      <c r="IF19" s="3"/>
      <c r="IG19" s="69"/>
      <c r="IH19" s="62"/>
      <c r="II19" s="59"/>
      <c r="IJ19" s="59"/>
      <c r="IK19" s="59"/>
      <c r="IL19" s="59"/>
      <c r="IM19" s="59"/>
      <c r="IN19" s="63"/>
      <c r="IO19" s="63"/>
      <c r="IP19" s="63"/>
      <c r="IQ19" s="3"/>
      <c r="IR19" s="3"/>
      <c r="IS19" s="69"/>
      <c r="IT19" s="22" t="s">
        <v>47</v>
      </c>
      <c r="IU19" s="3">
        <v>1.0315000000000001</v>
      </c>
      <c r="IV19" s="3" t="s">
        <v>64</v>
      </c>
      <c r="IW19" s="3"/>
      <c r="IX19" s="3"/>
      <c r="IY19" s="3">
        <v>2021</v>
      </c>
      <c r="IZ19" s="3" t="s">
        <v>65</v>
      </c>
      <c r="JA19" s="3">
        <v>3200</v>
      </c>
      <c r="JB19" s="3" t="s">
        <v>72</v>
      </c>
      <c r="JC19" s="3"/>
      <c r="JD19" s="3"/>
      <c r="JE19" s="69"/>
      <c r="JF19" s="22" t="s">
        <v>47</v>
      </c>
      <c r="JG19" s="3">
        <v>1.0315000000000001</v>
      </c>
      <c r="JH19" s="3" t="s">
        <v>64</v>
      </c>
      <c r="JI19" s="3"/>
      <c r="JJ19" s="5"/>
      <c r="JK19" s="3">
        <v>2021</v>
      </c>
      <c r="JL19" s="3" t="s">
        <v>65</v>
      </c>
      <c r="JM19" s="3">
        <v>3200</v>
      </c>
      <c r="JN19" s="3" t="s">
        <v>72</v>
      </c>
      <c r="JO19" s="3"/>
      <c r="JP19" s="3"/>
      <c r="JQ19" s="69"/>
      <c r="JR19" s="22" t="s">
        <v>47</v>
      </c>
      <c r="JS19" s="3">
        <v>1.0315000000000001</v>
      </c>
      <c r="JT19" s="3"/>
      <c r="JU19" s="3">
        <v>20</v>
      </c>
      <c r="JV19" s="5">
        <f t="shared" si="16"/>
        <v>19.389238972370332</v>
      </c>
      <c r="JW19" s="3">
        <v>2021</v>
      </c>
      <c r="JX19" s="3" t="s">
        <v>65</v>
      </c>
      <c r="JY19" s="3">
        <v>3200</v>
      </c>
      <c r="JZ19" s="3" t="s">
        <v>72</v>
      </c>
      <c r="KA19" s="3"/>
      <c r="KB19" s="3"/>
      <c r="KC19" s="23"/>
    </row>
    <row r="20" spans="1:289" x14ac:dyDescent="0.35">
      <c r="A20" s="19" t="s">
        <v>23</v>
      </c>
      <c r="B20" s="22"/>
      <c r="C20" s="59"/>
      <c r="D20" s="5"/>
      <c r="E20" s="5"/>
      <c r="F20" s="5"/>
      <c r="G20" s="5"/>
      <c r="H20" s="3"/>
      <c r="I20" s="3"/>
      <c r="J20" s="69"/>
      <c r="K20" s="103"/>
      <c r="L20" s="103"/>
      <c r="M20" s="103"/>
      <c r="N20" s="62"/>
      <c r="O20" s="59"/>
      <c r="P20" s="59"/>
      <c r="Q20" s="59"/>
      <c r="R20" s="59"/>
      <c r="S20" s="59"/>
      <c r="T20" s="63"/>
      <c r="U20" s="63"/>
      <c r="V20" s="63"/>
      <c r="W20" s="3"/>
      <c r="X20" s="3"/>
      <c r="Y20" s="69"/>
      <c r="Z20" s="62"/>
      <c r="AA20" s="59"/>
      <c r="AB20" s="59"/>
      <c r="AC20" s="59"/>
      <c r="AD20" s="59"/>
      <c r="AE20" s="59"/>
      <c r="AF20" s="63"/>
      <c r="AG20" s="63"/>
      <c r="AH20" s="63"/>
      <c r="AI20" s="3"/>
      <c r="AJ20" s="3"/>
      <c r="AK20" s="69"/>
      <c r="AL20" s="62"/>
      <c r="AM20" s="59"/>
      <c r="AN20" s="59"/>
      <c r="AO20" s="59"/>
      <c r="AP20" s="59"/>
      <c r="AQ20" s="59"/>
      <c r="AR20" s="63"/>
      <c r="AS20" s="63"/>
      <c r="AT20" s="63"/>
      <c r="AU20" s="3"/>
      <c r="AV20" s="3"/>
      <c r="AW20" s="69"/>
      <c r="AX20" s="62"/>
      <c r="AY20" s="59"/>
      <c r="AZ20" s="59"/>
      <c r="BA20" s="59"/>
      <c r="BB20" s="59"/>
      <c r="BC20" s="59"/>
      <c r="BD20" s="63"/>
      <c r="BE20" s="63"/>
      <c r="BF20" s="63"/>
      <c r="BG20" s="3"/>
      <c r="BH20" s="3"/>
      <c r="BI20" s="69"/>
      <c r="BJ20" s="62"/>
      <c r="BK20" s="59"/>
      <c r="BL20" s="59"/>
      <c r="BM20" s="59"/>
      <c r="BN20" s="59"/>
      <c r="BO20" s="59"/>
      <c r="BP20" s="63"/>
      <c r="BQ20" s="63"/>
      <c r="BR20" s="63"/>
      <c r="BS20" s="3"/>
      <c r="BT20" s="3"/>
      <c r="BU20" s="69"/>
      <c r="BV20" s="62" t="s">
        <v>49</v>
      </c>
      <c r="BW20" s="63">
        <v>0.93</v>
      </c>
      <c r="BX20" s="63"/>
      <c r="BY20" s="63" t="s">
        <v>64</v>
      </c>
      <c r="BZ20" s="59"/>
      <c r="CA20" s="61">
        <v>2005</v>
      </c>
      <c r="CB20" s="61" t="s">
        <v>65</v>
      </c>
      <c r="CC20" s="61">
        <v>9255</v>
      </c>
      <c r="CD20" s="61" t="s">
        <v>66</v>
      </c>
      <c r="CE20" s="3"/>
      <c r="CF20" s="3"/>
      <c r="CG20" s="69"/>
      <c r="CH20" s="62" t="s">
        <v>49</v>
      </c>
      <c r="CI20" s="63">
        <v>0.93</v>
      </c>
      <c r="CJ20" s="63"/>
      <c r="CK20" s="63">
        <v>49</v>
      </c>
      <c r="CL20" s="59">
        <f t="shared" ref="CL20" si="41">CK20/CI20</f>
        <v>52.688172043010752</v>
      </c>
      <c r="CM20" s="63">
        <v>2005</v>
      </c>
      <c r="CN20" s="63" t="s">
        <v>65</v>
      </c>
      <c r="CO20" s="63">
        <v>9255</v>
      </c>
      <c r="CP20" s="63" t="s">
        <v>66</v>
      </c>
      <c r="CQ20" s="3"/>
      <c r="CR20" s="3"/>
      <c r="CS20" s="69"/>
      <c r="CT20" s="62" t="s">
        <v>49</v>
      </c>
      <c r="CU20" s="63">
        <v>0.93</v>
      </c>
      <c r="CV20" s="63"/>
      <c r="CW20" s="93">
        <v>66</v>
      </c>
      <c r="CX20" s="59">
        <f t="shared" ref="CX20" si="42">CW20/CU20</f>
        <v>70.967741935483872</v>
      </c>
      <c r="CY20" s="61">
        <v>2005</v>
      </c>
      <c r="CZ20" s="61" t="s">
        <v>65</v>
      </c>
      <c r="DA20" s="61">
        <v>9255</v>
      </c>
      <c r="DB20" s="61" t="s">
        <v>66</v>
      </c>
      <c r="DC20" s="3"/>
      <c r="DD20" s="3"/>
      <c r="DE20" s="69"/>
      <c r="DF20" s="62" t="s">
        <v>49</v>
      </c>
      <c r="DG20" s="63">
        <v>0.93</v>
      </c>
      <c r="DH20" s="63"/>
      <c r="DI20" s="63">
        <v>60</v>
      </c>
      <c r="DJ20" s="59">
        <f>DI20/DG20</f>
        <v>64.516129032258064</v>
      </c>
      <c r="DK20" s="61">
        <v>2005</v>
      </c>
      <c r="DL20" s="61" t="s">
        <v>65</v>
      </c>
      <c r="DM20" s="61">
        <v>9255</v>
      </c>
      <c r="DN20" s="61" t="s">
        <v>66</v>
      </c>
      <c r="DO20" s="3"/>
      <c r="DP20" s="3"/>
      <c r="DQ20" s="69"/>
      <c r="DR20" s="62" t="s">
        <v>49</v>
      </c>
      <c r="DS20" s="63">
        <v>0.93</v>
      </c>
      <c r="DT20" s="63"/>
      <c r="DU20" s="63">
        <v>73.010000000000005</v>
      </c>
      <c r="DV20" s="59">
        <f>DU20/DS20</f>
        <v>78.505376344086017</v>
      </c>
      <c r="DW20" s="61">
        <v>2005</v>
      </c>
      <c r="DX20" s="61" t="s">
        <v>65</v>
      </c>
      <c r="DY20" s="61">
        <v>9255</v>
      </c>
      <c r="DZ20" s="61" t="s">
        <v>66</v>
      </c>
      <c r="EA20" s="3"/>
      <c r="EB20" s="3"/>
      <c r="EC20" s="69"/>
      <c r="ED20" s="62"/>
      <c r="EE20" s="59"/>
      <c r="EF20" s="59"/>
      <c r="EG20" s="59"/>
      <c r="EH20" s="59"/>
      <c r="EI20" s="59"/>
      <c r="EJ20" s="63"/>
      <c r="EK20" s="63"/>
      <c r="EL20" s="63"/>
      <c r="EM20" s="3"/>
      <c r="EN20" s="3"/>
      <c r="EO20" s="69"/>
      <c r="EP20" s="22" t="s">
        <v>49</v>
      </c>
      <c r="EQ20" s="63">
        <v>0.93</v>
      </c>
      <c r="ER20" s="3"/>
      <c r="ES20" s="3">
        <v>81</v>
      </c>
      <c r="ET20" s="5">
        <f t="shared" ref="ET20" si="43">ES20/EQ20</f>
        <v>87.096774193548384</v>
      </c>
      <c r="EU20" s="1">
        <v>2005</v>
      </c>
      <c r="EV20" s="1" t="s">
        <v>65</v>
      </c>
      <c r="EW20" s="1">
        <v>9255</v>
      </c>
      <c r="EX20" s="1" t="s">
        <v>66</v>
      </c>
      <c r="EY20" s="3"/>
      <c r="EZ20" s="3"/>
      <c r="FA20" s="69"/>
      <c r="FB20" s="62" t="s">
        <v>49</v>
      </c>
      <c r="FC20" s="63">
        <v>0.93</v>
      </c>
      <c r="FD20" s="63"/>
      <c r="FE20" s="63">
        <v>104</v>
      </c>
      <c r="FF20" s="59">
        <f>FE20/FC20</f>
        <v>111.82795698924731</v>
      </c>
      <c r="FG20" s="61">
        <v>2005</v>
      </c>
      <c r="FH20" s="61" t="s">
        <v>65</v>
      </c>
      <c r="FI20" s="61">
        <v>9255</v>
      </c>
      <c r="FJ20" s="61" t="s">
        <v>66</v>
      </c>
      <c r="FK20" s="3"/>
      <c r="FL20" s="3"/>
      <c r="FM20" s="69"/>
      <c r="FN20" s="22" t="s">
        <v>49</v>
      </c>
      <c r="FO20" s="63">
        <v>0.93</v>
      </c>
      <c r="FP20" s="3"/>
      <c r="FQ20" s="3">
        <v>70</v>
      </c>
      <c r="FR20" s="5">
        <f>FQ20/FO20</f>
        <v>75.268817204301072</v>
      </c>
      <c r="FS20" s="1">
        <v>2005</v>
      </c>
      <c r="FT20" s="1" t="s">
        <v>65</v>
      </c>
      <c r="FU20" s="1">
        <v>9255</v>
      </c>
      <c r="FV20" s="1" t="s">
        <v>66</v>
      </c>
      <c r="FW20" s="3"/>
      <c r="FX20" s="3"/>
      <c r="FY20" s="69"/>
      <c r="FZ20" s="22" t="s">
        <v>49</v>
      </c>
      <c r="GA20" s="63">
        <v>0.93</v>
      </c>
      <c r="GB20" s="3"/>
      <c r="GC20" s="3">
        <v>90</v>
      </c>
      <c r="GD20" s="5">
        <f>GC20/GA20</f>
        <v>96.774193548387089</v>
      </c>
      <c r="GE20" s="1">
        <v>2005</v>
      </c>
      <c r="GF20" s="1" t="s">
        <v>65</v>
      </c>
      <c r="GG20" s="1">
        <v>9255</v>
      </c>
      <c r="GH20" s="1" t="s">
        <v>66</v>
      </c>
      <c r="GI20" s="3"/>
      <c r="GJ20" s="3"/>
      <c r="GK20" s="69"/>
      <c r="GL20" s="22" t="s">
        <v>49</v>
      </c>
      <c r="GM20" s="63">
        <v>0.93</v>
      </c>
      <c r="GN20" s="3"/>
      <c r="GO20" s="3">
        <v>75</v>
      </c>
      <c r="GP20" s="5">
        <f>GO20/GM20</f>
        <v>80.645161290322577</v>
      </c>
      <c r="GQ20" s="1">
        <v>2005</v>
      </c>
      <c r="GR20" s="1" t="s">
        <v>65</v>
      </c>
      <c r="GS20" s="1">
        <v>9255</v>
      </c>
      <c r="GT20" s="1" t="s">
        <v>66</v>
      </c>
      <c r="GU20" s="3"/>
      <c r="GV20" s="3"/>
      <c r="GW20" s="69"/>
      <c r="GX20" s="22" t="s">
        <v>49</v>
      </c>
      <c r="GY20" s="63">
        <v>0.93</v>
      </c>
      <c r="GZ20" s="3"/>
      <c r="HA20" s="3">
        <v>125</v>
      </c>
      <c r="HB20" s="5">
        <f t="shared" ref="HB20:HB24" si="44">HA20/GY20</f>
        <v>134.40860215053763</v>
      </c>
      <c r="HC20" s="1">
        <v>2005</v>
      </c>
      <c r="HD20" s="1" t="s">
        <v>65</v>
      </c>
      <c r="HE20" s="1">
        <v>2859</v>
      </c>
      <c r="HF20" s="1" t="s">
        <v>66</v>
      </c>
      <c r="HG20" s="3"/>
      <c r="HH20" s="3"/>
      <c r="HI20" s="69"/>
      <c r="HJ20" s="22" t="s">
        <v>49</v>
      </c>
      <c r="HK20" s="63">
        <v>0.93</v>
      </c>
      <c r="HL20" s="3"/>
      <c r="HM20" s="3">
        <v>50</v>
      </c>
      <c r="HN20" s="5">
        <f t="shared" ref="HN20:HN24" si="45">HM20/HK20</f>
        <v>53.763440860215049</v>
      </c>
      <c r="HO20" s="1">
        <v>2005</v>
      </c>
      <c r="HP20" s="1" t="s">
        <v>65</v>
      </c>
      <c r="HQ20" s="1">
        <v>2859</v>
      </c>
      <c r="HR20" s="1" t="s">
        <v>66</v>
      </c>
      <c r="HS20" s="3"/>
      <c r="HT20" s="3"/>
      <c r="HU20" s="69"/>
      <c r="HV20" s="22" t="s">
        <v>49</v>
      </c>
      <c r="HW20" s="3">
        <v>0.93</v>
      </c>
      <c r="HX20" s="3"/>
      <c r="HY20" s="3">
        <v>81</v>
      </c>
      <c r="HZ20" s="5">
        <f t="shared" ref="HZ20:HZ24" si="46">HY20/HW20</f>
        <v>87.096774193548384</v>
      </c>
      <c r="IA20" s="1">
        <v>2005</v>
      </c>
      <c r="IB20" s="1" t="s">
        <v>65</v>
      </c>
      <c r="IC20" s="1">
        <v>2859</v>
      </c>
      <c r="ID20" s="1" t="s">
        <v>66</v>
      </c>
      <c r="IE20" s="3"/>
      <c r="IF20" s="3"/>
      <c r="IG20" s="69"/>
      <c r="IH20" s="119" t="s">
        <v>49</v>
      </c>
      <c r="II20" s="1">
        <v>0.93</v>
      </c>
      <c r="IJ20" s="2"/>
      <c r="IK20" s="1">
        <v>100</v>
      </c>
      <c r="IL20" s="120">
        <f t="shared" ref="IL20:IL21" si="47">IK20/II20</f>
        <v>107.5268817204301</v>
      </c>
      <c r="IM20" s="1">
        <v>2005</v>
      </c>
      <c r="IN20" s="1" t="s">
        <v>65</v>
      </c>
      <c r="IO20" s="1">
        <v>2859</v>
      </c>
      <c r="IP20" s="1" t="s">
        <v>66</v>
      </c>
      <c r="IQ20" s="3"/>
      <c r="IR20" s="3"/>
      <c r="IS20" s="69"/>
      <c r="IT20" s="22" t="s">
        <v>49</v>
      </c>
      <c r="IU20" s="3">
        <v>0.93</v>
      </c>
      <c r="IV20" s="3"/>
      <c r="IW20" s="3">
        <v>80</v>
      </c>
      <c r="IX20" s="5">
        <v>86.021505376344081</v>
      </c>
      <c r="IY20" s="3">
        <v>2005</v>
      </c>
      <c r="IZ20" s="3" t="s">
        <v>65</v>
      </c>
      <c r="JA20" s="3">
        <v>2859</v>
      </c>
      <c r="JB20" s="3" t="s">
        <v>66</v>
      </c>
      <c r="JC20" s="3"/>
      <c r="JD20" s="3"/>
      <c r="JE20" s="69"/>
      <c r="JF20" s="22" t="s">
        <v>49</v>
      </c>
      <c r="JG20" s="3">
        <v>0.93</v>
      </c>
      <c r="JH20" s="3"/>
      <c r="JI20" s="3">
        <v>71</v>
      </c>
      <c r="JJ20" s="5">
        <v>76.344086021505376</v>
      </c>
      <c r="JK20" s="3">
        <v>2005</v>
      </c>
      <c r="JL20" s="3" t="s">
        <v>65</v>
      </c>
      <c r="JM20" s="3">
        <v>2859</v>
      </c>
      <c r="JN20" s="3" t="s">
        <v>66</v>
      </c>
      <c r="JO20" s="3"/>
      <c r="JP20" s="3"/>
      <c r="JQ20" s="69"/>
      <c r="JR20" s="22" t="s">
        <v>49</v>
      </c>
      <c r="JS20" s="3">
        <v>0.93</v>
      </c>
      <c r="JT20" s="3"/>
      <c r="JU20" s="3">
        <v>73</v>
      </c>
      <c r="JV20" s="5">
        <f t="shared" si="16"/>
        <v>78.494623655913969</v>
      </c>
      <c r="JW20" s="3">
        <v>2005</v>
      </c>
      <c r="JX20" s="3" t="s">
        <v>65</v>
      </c>
      <c r="JY20" s="3">
        <v>2859</v>
      </c>
      <c r="JZ20" s="3" t="s">
        <v>66</v>
      </c>
      <c r="KA20" s="3"/>
      <c r="KB20" s="3"/>
      <c r="KC20" s="23"/>
    </row>
    <row r="21" spans="1:289" x14ac:dyDescent="0.35">
      <c r="A21" s="19" t="s">
        <v>24</v>
      </c>
      <c r="B21" s="22"/>
      <c r="C21" s="59"/>
      <c r="D21" s="5"/>
      <c r="E21" s="5"/>
      <c r="F21" s="5"/>
      <c r="G21" s="5"/>
      <c r="H21" s="3"/>
      <c r="I21" s="3"/>
      <c r="J21" s="69"/>
      <c r="K21" s="103"/>
      <c r="L21" s="103"/>
      <c r="M21" s="103"/>
      <c r="N21" s="62"/>
      <c r="O21" s="59"/>
      <c r="P21" s="59"/>
      <c r="Q21" s="59"/>
      <c r="R21" s="59"/>
      <c r="S21" s="59"/>
      <c r="T21" s="63"/>
      <c r="U21" s="63"/>
      <c r="V21" s="63"/>
      <c r="W21" s="3"/>
      <c r="X21" s="3"/>
      <c r="Y21" s="69"/>
      <c r="Z21" s="62"/>
      <c r="AA21" s="59"/>
      <c r="AB21" s="59"/>
      <c r="AC21" s="59"/>
      <c r="AD21" s="59"/>
      <c r="AE21" s="59"/>
      <c r="AF21" s="63"/>
      <c r="AG21" s="63"/>
      <c r="AH21" s="63"/>
      <c r="AI21" s="3"/>
      <c r="AJ21" s="3"/>
      <c r="AK21" s="69"/>
      <c r="AL21" s="62"/>
      <c r="AM21" s="59"/>
      <c r="AN21" s="59"/>
      <c r="AO21" s="59"/>
      <c r="AP21" s="59"/>
      <c r="AQ21" s="59"/>
      <c r="AR21" s="63"/>
      <c r="AS21" s="63"/>
      <c r="AT21" s="63"/>
      <c r="AU21" s="3"/>
      <c r="AV21" s="3"/>
      <c r="AW21" s="69"/>
      <c r="AX21" s="62"/>
      <c r="AY21" s="59"/>
      <c r="AZ21" s="59"/>
      <c r="BA21" s="59"/>
      <c r="BB21" s="59"/>
      <c r="BC21" s="59"/>
      <c r="BD21" s="63"/>
      <c r="BE21" s="63"/>
      <c r="BF21" s="63"/>
      <c r="BG21" s="3"/>
      <c r="BH21" s="3"/>
      <c r="BI21" s="69"/>
      <c r="BJ21" s="62"/>
      <c r="BK21" s="59"/>
      <c r="BL21" s="59"/>
      <c r="BM21" s="59"/>
      <c r="BN21" s="59"/>
      <c r="BO21" s="59"/>
      <c r="BP21" s="63"/>
      <c r="BQ21" s="63"/>
      <c r="BR21" s="63"/>
      <c r="BS21" s="3"/>
      <c r="BT21" s="3"/>
      <c r="BU21" s="69"/>
      <c r="BV21" s="62"/>
      <c r="BW21" s="59"/>
      <c r="BX21" s="59"/>
      <c r="BY21" s="59"/>
      <c r="BZ21" s="59"/>
      <c r="CA21" s="59"/>
      <c r="CB21" s="63"/>
      <c r="CC21" s="63"/>
      <c r="CD21" s="63"/>
      <c r="CE21" s="3"/>
      <c r="CF21" s="3"/>
      <c r="CG21" s="69"/>
      <c r="CH21" s="62"/>
      <c r="CI21" s="59"/>
      <c r="CJ21" s="59"/>
      <c r="CK21" s="59"/>
      <c r="CL21" s="59"/>
      <c r="CM21" s="59"/>
      <c r="CN21" s="63"/>
      <c r="CO21" s="63"/>
      <c r="CP21" s="63"/>
      <c r="CQ21" s="3"/>
      <c r="CR21" s="3"/>
      <c r="CS21" s="69"/>
      <c r="CT21" s="62"/>
      <c r="CU21" s="59"/>
      <c r="CV21" s="59"/>
      <c r="CW21" s="59"/>
      <c r="CX21" s="59"/>
      <c r="CY21" s="59"/>
      <c r="CZ21" s="63"/>
      <c r="DA21" s="63"/>
      <c r="DB21" s="63"/>
      <c r="DC21" s="3"/>
      <c r="DD21" s="3"/>
      <c r="DE21" s="69"/>
      <c r="DF21" s="62"/>
      <c r="DG21" s="59"/>
      <c r="DH21" s="59"/>
      <c r="DI21" s="59"/>
      <c r="DJ21" s="59"/>
      <c r="DK21" s="59"/>
      <c r="DL21" s="63"/>
      <c r="DM21" s="63"/>
      <c r="DN21" s="63"/>
      <c r="DO21" s="3"/>
      <c r="DP21" s="3"/>
      <c r="DQ21" s="69"/>
      <c r="DR21" s="62"/>
      <c r="DS21" s="59"/>
      <c r="DT21" s="59"/>
      <c r="DU21" s="59"/>
      <c r="DV21" s="59"/>
      <c r="DW21" s="59"/>
      <c r="DX21" s="63"/>
      <c r="DY21" s="63"/>
      <c r="DZ21" s="63"/>
      <c r="EA21" s="3"/>
      <c r="EB21" s="3"/>
      <c r="EC21" s="69"/>
      <c r="ED21" s="62"/>
      <c r="EE21" s="59"/>
      <c r="EF21" s="59"/>
      <c r="EG21" s="59"/>
      <c r="EH21" s="59"/>
      <c r="EI21" s="59"/>
      <c r="EJ21" s="63"/>
      <c r="EK21" s="63"/>
      <c r="EL21" s="63"/>
      <c r="EM21" s="3"/>
      <c r="EN21" s="3"/>
      <c r="EO21" s="69"/>
      <c r="EP21" s="62"/>
      <c r="EQ21" s="59"/>
      <c r="ER21" s="59"/>
      <c r="ES21" s="59"/>
      <c r="ET21" s="59"/>
      <c r="EU21" s="59"/>
      <c r="EV21" s="63"/>
      <c r="EW21" s="63"/>
      <c r="EX21" s="63"/>
      <c r="EY21" s="3"/>
      <c r="EZ21" s="3"/>
      <c r="FA21" s="69"/>
      <c r="FB21" s="62"/>
      <c r="FC21" s="59"/>
      <c r="FD21" s="59"/>
      <c r="FE21" s="59"/>
      <c r="FF21" s="59"/>
      <c r="FG21" s="59"/>
      <c r="FH21" s="63"/>
      <c r="FI21" s="63"/>
      <c r="FJ21" s="63"/>
      <c r="FK21" s="3"/>
      <c r="FL21" s="3"/>
      <c r="FM21" s="69"/>
      <c r="FN21" s="62"/>
      <c r="FO21" s="59"/>
      <c r="FP21" s="59"/>
      <c r="FQ21" s="59"/>
      <c r="FR21" s="59"/>
      <c r="FS21" s="59"/>
      <c r="FT21" s="63"/>
      <c r="FU21" s="63"/>
      <c r="FV21" s="63"/>
      <c r="FW21" s="3"/>
      <c r="FX21" s="3"/>
      <c r="FY21" s="69"/>
      <c r="FZ21" s="22" t="s">
        <v>57</v>
      </c>
      <c r="GA21" s="63">
        <v>5.1837999999999997</v>
      </c>
      <c r="GB21" s="3"/>
      <c r="GC21" s="3"/>
      <c r="GD21" s="5"/>
      <c r="GE21" s="1">
        <v>2015</v>
      </c>
      <c r="GF21" s="1" t="s">
        <v>65</v>
      </c>
      <c r="GG21" s="1">
        <v>2830</v>
      </c>
      <c r="GH21" s="1" t="s">
        <v>72</v>
      </c>
      <c r="GI21" s="3"/>
      <c r="GJ21" s="3"/>
      <c r="GK21" s="69"/>
      <c r="GL21" s="22" t="s">
        <v>57</v>
      </c>
      <c r="GM21" s="63">
        <v>5.1837999999999997</v>
      </c>
      <c r="GN21" s="3"/>
      <c r="GO21" s="3" t="s">
        <v>64</v>
      </c>
      <c r="GP21" s="5"/>
      <c r="GQ21" s="1">
        <v>2016</v>
      </c>
      <c r="GR21" s="1" t="s">
        <v>65</v>
      </c>
      <c r="GS21" s="1">
        <v>2830</v>
      </c>
      <c r="GT21" s="1" t="s">
        <v>72</v>
      </c>
      <c r="GU21" s="3"/>
      <c r="GV21" s="3"/>
      <c r="GW21" s="69"/>
      <c r="GX21" s="22" t="s">
        <v>57</v>
      </c>
      <c r="GY21" s="63">
        <v>5.2138</v>
      </c>
      <c r="GZ21" s="3"/>
      <c r="HA21" s="3">
        <v>863</v>
      </c>
      <c r="HB21" s="5">
        <f t="shared" si="44"/>
        <v>165.52226782768807</v>
      </c>
      <c r="HC21" s="1">
        <v>2015</v>
      </c>
      <c r="HD21" s="1" t="s">
        <v>65</v>
      </c>
      <c r="HE21" s="1">
        <v>18589</v>
      </c>
      <c r="HF21" s="1" t="s">
        <v>72</v>
      </c>
      <c r="HG21" s="3"/>
      <c r="HH21" s="3"/>
      <c r="HI21" s="69"/>
      <c r="HJ21" s="22" t="s">
        <v>57</v>
      </c>
      <c r="HK21" s="63">
        <v>5.2138</v>
      </c>
      <c r="HL21" s="3"/>
      <c r="HM21" s="3">
        <v>519</v>
      </c>
      <c r="HN21" s="5">
        <f t="shared" si="45"/>
        <v>99.543519122329201</v>
      </c>
      <c r="HO21" s="1">
        <v>2015</v>
      </c>
      <c r="HP21" s="1" t="s">
        <v>65</v>
      </c>
      <c r="HQ21" s="1">
        <v>18589</v>
      </c>
      <c r="HR21" s="1" t="s">
        <v>72</v>
      </c>
      <c r="HS21" s="3"/>
      <c r="HT21" s="3"/>
      <c r="HU21" s="69"/>
      <c r="HV21" s="22" t="s">
        <v>57</v>
      </c>
      <c r="HW21" s="3">
        <v>5.2138</v>
      </c>
      <c r="HX21" s="3"/>
      <c r="HY21" s="3">
        <v>850</v>
      </c>
      <c r="HZ21" s="5">
        <f t="shared" si="46"/>
        <v>163.02888488242741</v>
      </c>
      <c r="IA21" s="1">
        <v>2015</v>
      </c>
      <c r="IB21" s="1" t="s">
        <v>65</v>
      </c>
      <c r="IC21" s="1">
        <v>18589</v>
      </c>
      <c r="ID21" s="1" t="s">
        <v>72</v>
      </c>
      <c r="IE21" s="3"/>
      <c r="IF21" s="3"/>
      <c r="IG21" s="69"/>
      <c r="IH21" s="119" t="s">
        <v>57</v>
      </c>
      <c r="II21" s="1">
        <v>5.2138</v>
      </c>
      <c r="IJ21" s="2"/>
      <c r="IK21" s="1">
        <v>912</v>
      </c>
      <c r="IL21" s="120">
        <f t="shared" si="47"/>
        <v>174.92040354443975</v>
      </c>
      <c r="IM21" s="1">
        <v>2015</v>
      </c>
      <c r="IN21" s="1" t="s">
        <v>65</v>
      </c>
      <c r="IO21" s="1">
        <v>18589</v>
      </c>
      <c r="IP21" s="1" t="s">
        <v>72</v>
      </c>
      <c r="IQ21" s="3"/>
      <c r="IR21" s="3"/>
      <c r="IS21" s="69"/>
      <c r="IT21" s="22" t="s">
        <v>57</v>
      </c>
      <c r="IU21" s="3">
        <v>5.2138</v>
      </c>
      <c r="IV21" s="3"/>
      <c r="IW21" s="3">
        <v>737</v>
      </c>
      <c r="IX21" s="5">
        <v>141.35563312746942</v>
      </c>
      <c r="IY21" s="3">
        <v>2015</v>
      </c>
      <c r="IZ21" s="3" t="s">
        <v>65</v>
      </c>
      <c r="JA21" s="3">
        <v>18589</v>
      </c>
      <c r="JB21" s="3" t="s">
        <v>72</v>
      </c>
      <c r="JC21" s="3"/>
      <c r="JD21" s="3"/>
      <c r="JE21" s="69"/>
      <c r="JF21" s="22" t="s">
        <v>57</v>
      </c>
      <c r="JG21" s="3">
        <v>5.2138</v>
      </c>
      <c r="JH21" s="3"/>
      <c r="JI21" s="3">
        <v>964</v>
      </c>
      <c r="JJ21" s="5">
        <v>184.89393532548237</v>
      </c>
      <c r="JK21" s="3">
        <v>2015</v>
      </c>
      <c r="JL21" s="3" t="s">
        <v>65</v>
      </c>
      <c r="JM21" s="3">
        <v>18589</v>
      </c>
      <c r="JN21" s="3" t="s">
        <v>72</v>
      </c>
      <c r="JO21" s="3"/>
      <c r="JP21" s="3"/>
      <c r="JQ21" s="69"/>
      <c r="JR21" s="22" t="s">
        <v>57</v>
      </c>
      <c r="JS21" s="3">
        <v>5.1837999999999997</v>
      </c>
      <c r="JT21" s="3"/>
      <c r="JU21" s="3">
        <v>993</v>
      </c>
      <c r="JV21" s="5">
        <f t="shared" si="16"/>
        <v>191.55831629306687</v>
      </c>
      <c r="JW21" s="3">
        <v>2015</v>
      </c>
      <c r="JX21" s="3" t="s">
        <v>65</v>
      </c>
      <c r="JY21" s="3">
        <v>18589</v>
      </c>
      <c r="JZ21" s="3" t="s">
        <v>72</v>
      </c>
      <c r="KA21" s="3"/>
      <c r="KB21" s="3"/>
      <c r="KC21" s="23"/>
    </row>
    <row r="22" spans="1:289" x14ac:dyDescent="0.35">
      <c r="A22" s="19" t="s">
        <v>25</v>
      </c>
      <c r="B22" s="22"/>
      <c r="C22" s="63">
        <v>2.9876</v>
      </c>
      <c r="D22" s="3"/>
      <c r="E22" s="3">
        <v>329</v>
      </c>
      <c r="F22" s="5">
        <f>E22/C22</f>
        <v>110.12183692596064</v>
      </c>
      <c r="G22" s="57">
        <v>1999</v>
      </c>
      <c r="H22" s="3"/>
      <c r="I22" s="1"/>
      <c r="J22" s="70"/>
      <c r="K22" s="102"/>
      <c r="L22" s="102"/>
      <c r="M22" s="102"/>
      <c r="N22" s="62"/>
      <c r="O22" s="63">
        <v>2.9876</v>
      </c>
      <c r="P22" s="63"/>
      <c r="Q22" s="63">
        <v>456</v>
      </c>
      <c r="R22" s="59">
        <f t="shared" ref="R22:R23" si="48">Q22/O22</f>
        <v>152.63087428035882</v>
      </c>
      <c r="S22" s="84">
        <v>1999</v>
      </c>
      <c r="T22" s="63"/>
      <c r="U22" s="63"/>
      <c r="V22" s="63"/>
      <c r="W22" s="1"/>
      <c r="X22" s="1"/>
      <c r="Y22" s="70"/>
      <c r="Z22" s="62"/>
      <c r="AA22" s="63">
        <v>2.9876</v>
      </c>
      <c r="AB22" s="63"/>
      <c r="AC22" s="63">
        <v>453</v>
      </c>
      <c r="AD22" s="59">
        <f t="shared" ref="AD22:AD23" si="49">AC22/AA22</f>
        <v>151.62672379167225</v>
      </c>
      <c r="AE22" s="84">
        <v>1999</v>
      </c>
      <c r="AF22" s="63"/>
      <c r="AG22" s="63"/>
      <c r="AH22" s="63"/>
      <c r="AI22" s="1"/>
      <c r="AJ22" s="1"/>
      <c r="AK22" s="70"/>
      <c r="AL22" s="62"/>
      <c r="AM22" s="63">
        <v>2.9876</v>
      </c>
      <c r="AN22" s="63"/>
      <c r="AO22" s="63">
        <v>326</v>
      </c>
      <c r="AP22" s="59">
        <f t="shared" ref="AP22" si="50">AO22/AM22</f>
        <v>109.11768643727406</v>
      </c>
      <c r="AQ22" s="84">
        <v>1999</v>
      </c>
      <c r="AR22" s="63"/>
      <c r="AS22" s="63"/>
      <c r="AT22" s="63"/>
      <c r="AU22" s="1"/>
      <c r="AV22" s="1"/>
      <c r="AW22" s="70"/>
      <c r="AX22" s="62"/>
      <c r="AY22" s="63">
        <v>2.9876</v>
      </c>
      <c r="AZ22" s="63"/>
      <c r="BA22" s="63">
        <v>524</v>
      </c>
      <c r="BB22" s="59">
        <f t="shared" ref="BB22" si="51">BA22/AY22</f>
        <v>175.39161869058776</v>
      </c>
      <c r="BC22" s="84">
        <v>1999</v>
      </c>
      <c r="BD22" s="63"/>
      <c r="BE22" s="63"/>
      <c r="BF22" s="63"/>
      <c r="BG22" s="1"/>
      <c r="BH22" s="1"/>
      <c r="BI22" s="70"/>
      <c r="BJ22" s="62"/>
      <c r="BK22" s="63">
        <v>2.9876</v>
      </c>
      <c r="BL22" s="63"/>
      <c r="BM22" s="63">
        <v>410</v>
      </c>
      <c r="BN22" s="59">
        <f t="shared" ref="BN22" si="52">BM22/BK22</f>
        <v>137.23390012049805</v>
      </c>
      <c r="BO22" s="84">
        <v>1999</v>
      </c>
      <c r="BP22" s="63"/>
      <c r="BQ22" s="63"/>
      <c r="BR22" s="63"/>
      <c r="BS22" s="1"/>
      <c r="BT22" s="1"/>
      <c r="BU22" s="70"/>
      <c r="BV22" s="62"/>
      <c r="BW22" s="63">
        <v>2.9876</v>
      </c>
      <c r="BX22" s="63"/>
      <c r="BY22" s="63">
        <v>437</v>
      </c>
      <c r="BZ22" s="59">
        <f>BY22/BW22</f>
        <v>146.27125451867721</v>
      </c>
      <c r="CA22" s="96">
        <v>1999</v>
      </c>
      <c r="CB22" s="61"/>
      <c r="CC22" s="61"/>
      <c r="CD22" s="61"/>
      <c r="CE22" s="1"/>
      <c r="CF22" s="1"/>
      <c r="CG22" s="70"/>
      <c r="CH22" s="62" t="s">
        <v>53</v>
      </c>
      <c r="CI22" s="63">
        <v>2.9876</v>
      </c>
      <c r="CJ22" s="63"/>
      <c r="CK22" s="63">
        <v>430</v>
      </c>
      <c r="CL22" s="59">
        <f t="shared" ref="CL22:CL23" si="53">CK22/CI22</f>
        <v>143.92823671174187</v>
      </c>
      <c r="CM22" s="63">
        <v>2000</v>
      </c>
      <c r="CN22" s="63" t="s">
        <v>68</v>
      </c>
      <c r="CO22" s="63">
        <v>6400</v>
      </c>
      <c r="CP22" s="63" t="s">
        <v>66</v>
      </c>
      <c r="CQ22" s="1"/>
      <c r="CR22" s="1"/>
      <c r="CS22" s="70"/>
      <c r="CT22" s="62" t="s">
        <v>53</v>
      </c>
      <c r="CU22" s="63">
        <v>2.9876</v>
      </c>
      <c r="CV22" s="63"/>
      <c r="CW22" s="93">
        <v>440</v>
      </c>
      <c r="CX22" s="59">
        <f t="shared" ref="CX22:CX27" si="54">CW22/CU22</f>
        <v>147.27540500736376</v>
      </c>
      <c r="CY22" s="61">
        <v>2000</v>
      </c>
      <c r="CZ22" s="61" t="s">
        <v>68</v>
      </c>
      <c r="DA22" s="61">
        <v>6400</v>
      </c>
      <c r="DB22" s="61" t="s">
        <v>66</v>
      </c>
      <c r="DC22" s="1"/>
      <c r="DD22" s="1"/>
      <c r="DE22" s="70"/>
      <c r="DF22" s="62" t="s">
        <v>53</v>
      </c>
      <c r="DG22" s="63">
        <v>2.9876</v>
      </c>
      <c r="DH22" s="63"/>
      <c r="DI22" s="63">
        <v>252</v>
      </c>
      <c r="DJ22" s="59">
        <f t="shared" ref="DJ22:DJ27" si="55">DI22/DG22</f>
        <v>84.348641049671983</v>
      </c>
      <c r="DK22" s="61">
        <v>2000</v>
      </c>
      <c r="DL22" s="61" t="s">
        <v>68</v>
      </c>
      <c r="DM22" s="61">
        <v>6400</v>
      </c>
      <c r="DN22" s="61" t="s">
        <v>66</v>
      </c>
      <c r="DO22" s="1"/>
      <c r="DP22" s="1"/>
      <c r="DQ22" s="70"/>
      <c r="DR22" s="62" t="s">
        <v>53</v>
      </c>
      <c r="DS22" s="63">
        <v>2.9876</v>
      </c>
      <c r="DT22" s="63"/>
      <c r="DU22" s="63">
        <v>278.77</v>
      </c>
      <c r="DV22" s="59">
        <f>DU22/DS22</f>
        <v>93.309010577051808</v>
      </c>
      <c r="DW22" s="61">
        <v>2000</v>
      </c>
      <c r="DX22" s="61" t="s">
        <v>68</v>
      </c>
      <c r="DY22" s="61">
        <v>6400</v>
      </c>
      <c r="DZ22" s="61" t="s">
        <v>66</v>
      </c>
      <c r="EA22" s="1"/>
      <c r="EB22" s="1"/>
      <c r="EC22" s="70"/>
      <c r="ED22" s="62" t="s">
        <v>53</v>
      </c>
      <c r="EE22" s="63">
        <v>2.9876</v>
      </c>
      <c r="EF22" s="63"/>
      <c r="EG22" s="63">
        <v>417</v>
      </c>
      <c r="EH22" s="59">
        <f t="shared" ref="EH22:EH24" si="56">EG22/EE22</f>
        <v>139.57691792743339</v>
      </c>
      <c r="EI22" s="61">
        <v>2000</v>
      </c>
      <c r="EJ22" s="61" t="s">
        <v>68</v>
      </c>
      <c r="EK22" s="61">
        <v>6400</v>
      </c>
      <c r="EL22" s="61" t="s">
        <v>66</v>
      </c>
      <c r="EM22" s="1"/>
      <c r="EN22" s="1"/>
      <c r="EO22" s="70"/>
      <c r="EP22" s="22" t="s">
        <v>53</v>
      </c>
      <c r="EQ22" s="63">
        <v>2.9876</v>
      </c>
      <c r="ER22" s="3"/>
      <c r="ES22" s="3">
        <v>202</v>
      </c>
      <c r="ET22" s="5">
        <f t="shared" ref="ET22:ET24" si="57">ES22/EQ22</f>
        <v>67.612799571562462</v>
      </c>
      <c r="EU22" s="1">
        <v>2000</v>
      </c>
      <c r="EV22" s="1" t="s">
        <v>68</v>
      </c>
      <c r="EW22" s="1">
        <v>6400</v>
      </c>
      <c r="EX22" s="1" t="s">
        <v>66</v>
      </c>
      <c r="EY22" s="1"/>
      <c r="EZ22" s="1"/>
      <c r="FA22" s="70"/>
      <c r="FB22" s="62" t="s">
        <v>53</v>
      </c>
      <c r="FC22" s="63">
        <v>2.9876</v>
      </c>
      <c r="FD22" s="63"/>
      <c r="FE22" s="63">
        <v>249</v>
      </c>
      <c r="FF22" s="59">
        <f>FE22/FC22</f>
        <v>83.344490560985406</v>
      </c>
      <c r="FG22" s="61">
        <v>2000</v>
      </c>
      <c r="FH22" s="61" t="s">
        <v>68</v>
      </c>
      <c r="FI22" s="61">
        <v>6400</v>
      </c>
      <c r="FJ22" s="61" t="s">
        <v>66</v>
      </c>
      <c r="FK22" s="1"/>
      <c r="FL22" s="1"/>
      <c r="FM22" s="70"/>
      <c r="FN22" s="22" t="s">
        <v>53</v>
      </c>
      <c r="FO22" s="63">
        <v>2.9876</v>
      </c>
      <c r="FP22" s="3"/>
      <c r="FQ22" s="3">
        <v>176</v>
      </c>
      <c r="FR22" s="5">
        <f>FQ22/FO22</f>
        <v>58.910162002945505</v>
      </c>
      <c r="FS22" s="1">
        <v>2000</v>
      </c>
      <c r="FT22" s="1" t="s">
        <v>68</v>
      </c>
      <c r="FU22" s="1">
        <v>6400</v>
      </c>
      <c r="FV22" s="1" t="s">
        <v>66</v>
      </c>
      <c r="FW22" s="1"/>
      <c r="FX22" s="1"/>
      <c r="FY22" s="70"/>
      <c r="FZ22" s="22" t="s">
        <v>53</v>
      </c>
      <c r="GA22" s="63">
        <v>2.9876</v>
      </c>
      <c r="GB22" s="3"/>
      <c r="GC22" s="3">
        <v>265</v>
      </c>
      <c r="GD22" s="5">
        <f t="shared" ref="GD22:GD24" si="58">GC22/GA22</f>
        <v>88.699959833980458</v>
      </c>
      <c r="GE22" s="1">
        <v>2000</v>
      </c>
      <c r="GF22" s="1" t="s">
        <v>68</v>
      </c>
      <c r="GG22" s="1">
        <v>6400</v>
      </c>
      <c r="GH22" s="1" t="s">
        <v>66</v>
      </c>
      <c r="GI22" s="1"/>
      <c r="GJ22" s="1"/>
      <c r="GK22" s="70"/>
      <c r="GL22" s="22" t="s">
        <v>53</v>
      </c>
      <c r="GM22" s="63">
        <v>3.2875999999999999</v>
      </c>
      <c r="GN22" s="3"/>
      <c r="GO22" s="3">
        <v>170</v>
      </c>
      <c r="GP22" s="5">
        <f>GO22/GM22</f>
        <v>51.709453704830274</v>
      </c>
      <c r="GQ22" s="1">
        <v>2000</v>
      </c>
      <c r="GR22" s="1" t="s">
        <v>68</v>
      </c>
      <c r="GS22" s="1">
        <v>6400</v>
      </c>
      <c r="GT22" s="1" t="s">
        <v>66</v>
      </c>
      <c r="GU22" s="1"/>
      <c r="GV22" s="1"/>
      <c r="GW22" s="70"/>
      <c r="GX22" s="22" t="s">
        <v>53</v>
      </c>
      <c r="GY22" s="63">
        <v>3.2875999999999999</v>
      </c>
      <c r="GZ22" s="3"/>
      <c r="HA22" s="3">
        <v>44</v>
      </c>
      <c r="HB22" s="5">
        <f t="shared" si="44"/>
        <v>13.383623311838424</v>
      </c>
      <c r="HC22" s="1">
        <v>1999</v>
      </c>
      <c r="HD22" s="1" t="s">
        <v>65</v>
      </c>
      <c r="HE22" s="1">
        <v>9720</v>
      </c>
      <c r="HF22" s="1" t="s">
        <v>66</v>
      </c>
      <c r="HG22" s="1"/>
      <c r="HH22" s="1"/>
      <c r="HI22" s="70"/>
      <c r="HJ22" s="22" t="s">
        <v>53</v>
      </c>
      <c r="HK22" s="63">
        <v>3.2875999999999999</v>
      </c>
      <c r="HL22" s="3"/>
      <c r="HM22" s="3">
        <v>138</v>
      </c>
      <c r="HN22" s="5">
        <f t="shared" si="45"/>
        <v>41.975909478038695</v>
      </c>
      <c r="HO22" s="1">
        <v>1999</v>
      </c>
      <c r="HP22" s="1" t="s">
        <v>65</v>
      </c>
      <c r="HQ22" s="1">
        <v>9720</v>
      </c>
      <c r="HR22" s="1" t="s">
        <v>66</v>
      </c>
      <c r="HS22" s="1"/>
      <c r="HT22" s="1"/>
      <c r="HU22" s="70"/>
      <c r="HV22" s="22" t="s">
        <v>53</v>
      </c>
      <c r="HW22" s="3">
        <v>3.2875999999999999</v>
      </c>
      <c r="HX22" s="3"/>
      <c r="HY22" s="3">
        <v>275</v>
      </c>
      <c r="HZ22" s="5">
        <f t="shared" si="46"/>
        <v>83.647645698990146</v>
      </c>
      <c r="IA22" s="1">
        <v>1999</v>
      </c>
      <c r="IB22" s="1" t="s">
        <v>65</v>
      </c>
      <c r="IC22" s="1">
        <v>9720</v>
      </c>
      <c r="ID22" s="1" t="s">
        <v>66</v>
      </c>
      <c r="IE22" s="1"/>
      <c r="IF22" s="1"/>
      <c r="IG22" s="70"/>
      <c r="IH22" s="119" t="s">
        <v>53</v>
      </c>
      <c r="II22" s="1">
        <v>3.2875999999999999</v>
      </c>
      <c r="IJ22" s="2"/>
      <c r="IK22" s="1">
        <v>188</v>
      </c>
      <c r="IL22" s="120">
        <f t="shared" ref="IL22:IL24" si="59">IK22/II22</f>
        <v>57.184572332400535</v>
      </c>
      <c r="IM22" s="1">
        <v>1999</v>
      </c>
      <c r="IN22" s="1" t="s">
        <v>65</v>
      </c>
      <c r="IO22" s="1">
        <v>9720</v>
      </c>
      <c r="IP22" s="1" t="s">
        <v>66</v>
      </c>
      <c r="IQ22" s="1"/>
      <c r="IR22" s="1"/>
      <c r="IS22" s="70"/>
      <c r="IT22" s="22" t="s">
        <v>53</v>
      </c>
      <c r="IU22" s="3">
        <v>3.2875999999999999</v>
      </c>
      <c r="IV22" s="3"/>
      <c r="IW22" s="3">
        <v>100</v>
      </c>
      <c r="IX22" s="5">
        <v>30.417325708723691</v>
      </c>
      <c r="IY22" s="3">
        <v>1999</v>
      </c>
      <c r="IZ22" s="3" t="s">
        <v>65</v>
      </c>
      <c r="JA22" s="3">
        <v>9720</v>
      </c>
      <c r="JB22" s="3" t="s">
        <v>66</v>
      </c>
      <c r="JC22" s="1"/>
      <c r="JD22" s="1"/>
      <c r="JE22" s="70"/>
      <c r="JF22" s="22" t="s">
        <v>53</v>
      </c>
      <c r="JG22" s="3">
        <v>3.2875999999999999</v>
      </c>
      <c r="JH22" s="3"/>
      <c r="JI22" s="3">
        <v>250</v>
      </c>
      <c r="JJ22" s="5">
        <v>76.043314271809223</v>
      </c>
      <c r="JK22" s="3">
        <v>1999</v>
      </c>
      <c r="JL22" s="3" t="s">
        <v>65</v>
      </c>
      <c r="JM22" s="3">
        <v>9720</v>
      </c>
      <c r="JN22" s="3" t="s">
        <v>66</v>
      </c>
      <c r="JO22" s="1"/>
      <c r="JP22" s="1"/>
      <c r="JQ22" s="70"/>
      <c r="JR22" s="22" t="s">
        <v>53</v>
      </c>
      <c r="JS22" s="3">
        <v>2.9876</v>
      </c>
      <c r="JT22" s="3"/>
      <c r="JU22" s="3">
        <v>69</v>
      </c>
      <c r="JV22" s="5">
        <f t="shared" si="16"/>
        <v>23.095461239791135</v>
      </c>
      <c r="JW22" s="3">
        <v>1999</v>
      </c>
      <c r="JX22" s="3" t="s">
        <v>65</v>
      </c>
      <c r="JY22" s="3">
        <v>9720</v>
      </c>
      <c r="JZ22" s="3" t="s">
        <v>66</v>
      </c>
      <c r="KA22" s="1"/>
      <c r="KB22" s="1"/>
      <c r="KC22" s="8"/>
    </row>
    <row r="23" spans="1:289" x14ac:dyDescent="0.35">
      <c r="A23" s="19" t="s">
        <v>26</v>
      </c>
      <c r="B23" s="22"/>
      <c r="C23" s="63">
        <v>1.8839999999999999</v>
      </c>
      <c r="D23" s="3"/>
      <c r="E23" s="3">
        <v>176</v>
      </c>
      <c r="F23" s="5">
        <f>E23/C23</f>
        <v>93.418259023354565</v>
      </c>
      <c r="G23" s="57">
        <v>1964</v>
      </c>
      <c r="H23" s="3"/>
      <c r="I23" s="1"/>
      <c r="J23" s="70"/>
      <c r="K23" s="102"/>
      <c r="L23" s="102"/>
      <c r="M23" s="102"/>
      <c r="N23" s="62"/>
      <c r="O23" s="63">
        <v>1.8839999999999999</v>
      </c>
      <c r="P23" s="63"/>
      <c r="Q23" s="63">
        <v>152</v>
      </c>
      <c r="R23" s="59">
        <f t="shared" si="48"/>
        <v>80.679405520169851</v>
      </c>
      <c r="S23" s="84">
        <v>1964</v>
      </c>
      <c r="T23" s="63"/>
      <c r="U23" s="63"/>
      <c r="V23" s="63"/>
      <c r="W23" s="1"/>
      <c r="X23" s="1"/>
      <c r="Y23" s="70"/>
      <c r="Z23" s="62"/>
      <c r="AA23" s="63">
        <v>1.8839999999999999</v>
      </c>
      <c r="AB23" s="63"/>
      <c r="AC23" s="63">
        <v>180</v>
      </c>
      <c r="AD23" s="59">
        <f t="shared" si="49"/>
        <v>95.541401273885356</v>
      </c>
      <c r="AE23" s="84">
        <v>1964</v>
      </c>
      <c r="AF23" s="63"/>
      <c r="AG23" s="63"/>
      <c r="AH23" s="63"/>
      <c r="AI23" s="1"/>
      <c r="AJ23" s="1"/>
      <c r="AK23" s="70"/>
      <c r="AL23" s="62"/>
      <c r="AM23" s="63">
        <v>1.8839999999999999</v>
      </c>
      <c r="AN23" s="63"/>
      <c r="AO23" s="63" t="s">
        <v>62</v>
      </c>
      <c r="AP23" s="84"/>
      <c r="AQ23" s="84"/>
      <c r="AR23" s="63"/>
      <c r="AS23" s="63"/>
      <c r="AT23" s="63"/>
      <c r="AU23" s="1"/>
      <c r="AV23" s="1"/>
      <c r="AW23" s="70"/>
      <c r="AX23" s="62"/>
      <c r="AY23" s="63">
        <v>1.8839999999999999</v>
      </c>
      <c r="AZ23" s="63"/>
      <c r="BA23" s="63" t="s">
        <v>62</v>
      </c>
      <c r="BB23" s="84"/>
      <c r="BC23" s="84"/>
      <c r="BD23" s="63"/>
      <c r="BE23" s="63"/>
      <c r="BF23" s="63"/>
      <c r="BG23" s="1"/>
      <c r="BH23" s="1"/>
      <c r="BI23" s="70"/>
      <c r="BJ23" s="62"/>
      <c r="BK23" s="63">
        <v>1.8839999999999999</v>
      </c>
      <c r="BL23" s="63"/>
      <c r="BM23" s="63" t="s">
        <v>62</v>
      </c>
      <c r="BN23" s="84"/>
      <c r="BO23" s="84"/>
      <c r="BP23" s="63"/>
      <c r="BQ23" s="63"/>
      <c r="BR23" s="63"/>
      <c r="BS23" s="1"/>
      <c r="BT23" s="1"/>
      <c r="BU23" s="70"/>
      <c r="BV23" s="62"/>
      <c r="BW23" s="63">
        <v>1.9019999999999999</v>
      </c>
      <c r="BX23" s="63"/>
      <c r="BY23" s="63" t="s">
        <v>64</v>
      </c>
      <c r="BZ23" s="59"/>
      <c r="CA23" s="96">
        <v>2005</v>
      </c>
      <c r="CB23" s="61"/>
      <c r="CC23" s="61"/>
      <c r="CD23" s="61"/>
      <c r="CE23" s="1"/>
      <c r="CF23" s="1"/>
      <c r="CG23" s="70"/>
      <c r="CH23" s="62" t="s">
        <v>50</v>
      </c>
      <c r="CI23" s="63">
        <v>1.9019999999999999</v>
      </c>
      <c r="CJ23" s="63"/>
      <c r="CK23" s="63">
        <v>123</v>
      </c>
      <c r="CL23" s="59">
        <f t="shared" si="53"/>
        <v>64.668769716088335</v>
      </c>
      <c r="CM23" s="63">
        <v>2005</v>
      </c>
      <c r="CN23" s="63" t="s">
        <v>65</v>
      </c>
      <c r="CO23" s="63">
        <v>3057</v>
      </c>
      <c r="CP23" s="63" t="s">
        <v>66</v>
      </c>
      <c r="CQ23" s="1"/>
      <c r="CR23" s="1"/>
      <c r="CS23" s="70"/>
      <c r="CT23" s="62" t="s">
        <v>50</v>
      </c>
      <c r="CU23" s="63">
        <v>1.9019999999999999</v>
      </c>
      <c r="CV23" s="63"/>
      <c r="CW23" s="93">
        <v>330</v>
      </c>
      <c r="CX23" s="59">
        <f t="shared" si="54"/>
        <v>173.50157728706625</v>
      </c>
      <c r="CY23" s="61">
        <v>2005</v>
      </c>
      <c r="CZ23" s="61" t="s">
        <v>65</v>
      </c>
      <c r="DA23" s="61">
        <v>3057</v>
      </c>
      <c r="DB23" s="61" t="s">
        <v>66</v>
      </c>
      <c r="DC23" s="1"/>
      <c r="DD23" s="1"/>
      <c r="DE23" s="70"/>
      <c r="DF23" s="62" t="s">
        <v>50</v>
      </c>
      <c r="DG23" s="63">
        <v>1.9019999999999999</v>
      </c>
      <c r="DH23" s="63"/>
      <c r="DI23" s="63">
        <v>258</v>
      </c>
      <c r="DJ23" s="59">
        <f t="shared" si="55"/>
        <v>135.6466876971609</v>
      </c>
      <c r="DK23" s="61">
        <v>2005</v>
      </c>
      <c r="DL23" s="61" t="s">
        <v>65</v>
      </c>
      <c r="DM23" s="61">
        <v>3057</v>
      </c>
      <c r="DN23" s="61" t="s">
        <v>66</v>
      </c>
      <c r="DO23" s="1"/>
      <c r="DP23" s="1"/>
      <c r="DQ23" s="70"/>
      <c r="DR23" s="62" t="s">
        <v>50</v>
      </c>
      <c r="DS23" s="63">
        <v>1.9019999999999999</v>
      </c>
      <c r="DT23" s="63"/>
      <c r="DU23" s="63">
        <v>292.05</v>
      </c>
      <c r="DV23" s="59">
        <f>DU23/DS23</f>
        <v>153.54889589905363</v>
      </c>
      <c r="DW23" s="61">
        <v>2005</v>
      </c>
      <c r="DX23" s="61" t="s">
        <v>65</v>
      </c>
      <c r="DY23" s="61">
        <v>3057</v>
      </c>
      <c r="DZ23" s="61" t="s">
        <v>66</v>
      </c>
      <c r="EA23" s="1"/>
      <c r="EB23" s="1"/>
      <c r="EC23" s="70"/>
      <c r="ED23" s="62" t="s">
        <v>50</v>
      </c>
      <c r="EE23" s="63">
        <v>1.9019999999999999</v>
      </c>
      <c r="EF23" s="63"/>
      <c r="EG23" s="63">
        <v>396</v>
      </c>
      <c r="EH23" s="59">
        <f t="shared" si="56"/>
        <v>208.20189274447949</v>
      </c>
      <c r="EI23" s="61">
        <v>2005</v>
      </c>
      <c r="EJ23" s="61" t="s">
        <v>65</v>
      </c>
      <c r="EK23" s="61">
        <v>3057</v>
      </c>
      <c r="EL23" s="61" t="s">
        <v>66</v>
      </c>
      <c r="EM23" s="1"/>
      <c r="EN23" s="1"/>
      <c r="EO23" s="70"/>
      <c r="EP23" s="22" t="s">
        <v>50</v>
      </c>
      <c r="EQ23" s="63">
        <v>1.9019999999999999</v>
      </c>
      <c r="ER23" s="3"/>
      <c r="ES23" s="3">
        <v>215</v>
      </c>
      <c r="ET23" s="5">
        <f t="shared" si="57"/>
        <v>113.03890641430074</v>
      </c>
      <c r="EU23" s="1">
        <v>2005</v>
      </c>
      <c r="EV23" s="1" t="s">
        <v>65</v>
      </c>
      <c r="EW23" s="1">
        <v>3057</v>
      </c>
      <c r="EX23" s="1" t="s">
        <v>66</v>
      </c>
      <c r="EY23" s="1"/>
      <c r="EZ23" s="1"/>
      <c r="FA23" s="70"/>
      <c r="FB23" s="62" t="s">
        <v>50</v>
      </c>
      <c r="FC23" s="63">
        <v>1.9019999999999999</v>
      </c>
      <c r="FD23" s="63"/>
      <c r="FE23" s="63">
        <v>304</v>
      </c>
      <c r="FF23" s="59">
        <f>FE23/FC23</f>
        <v>159.83175604626709</v>
      </c>
      <c r="FG23" s="61">
        <v>2005</v>
      </c>
      <c r="FH23" s="61" t="s">
        <v>65</v>
      </c>
      <c r="FI23" s="61">
        <v>3057</v>
      </c>
      <c r="FJ23" s="61" t="s">
        <v>66</v>
      </c>
      <c r="FK23" s="1"/>
      <c r="FL23" s="1"/>
      <c r="FM23" s="70"/>
      <c r="FN23" s="22" t="s">
        <v>50</v>
      </c>
      <c r="FO23" s="63">
        <v>1.9019999999999999</v>
      </c>
      <c r="FP23" s="3"/>
      <c r="FQ23" s="3">
        <v>148</v>
      </c>
      <c r="FR23" s="5">
        <f>FQ23/FO23</f>
        <v>77.812828601472134</v>
      </c>
      <c r="FS23" s="1">
        <v>2005</v>
      </c>
      <c r="FT23" s="1" t="s">
        <v>65</v>
      </c>
      <c r="FU23" s="1">
        <v>3057</v>
      </c>
      <c r="FV23" s="1" t="s">
        <v>66</v>
      </c>
      <c r="FW23" s="1"/>
      <c r="FX23" s="1"/>
      <c r="FY23" s="70"/>
      <c r="FZ23" s="22" t="s">
        <v>50</v>
      </c>
      <c r="GA23" s="63">
        <v>1.9019999999999999</v>
      </c>
      <c r="GB23" s="3"/>
      <c r="GC23" s="3">
        <v>286</v>
      </c>
      <c r="GD23" s="5">
        <f t="shared" si="58"/>
        <v>150.36803364879074</v>
      </c>
      <c r="GE23" s="1">
        <v>2005</v>
      </c>
      <c r="GF23" s="1" t="s">
        <v>65</v>
      </c>
      <c r="GG23" s="1">
        <v>3057</v>
      </c>
      <c r="GH23" s="1" t="s">
        <v>66</v>
      </c>
      <c r="GI23" s="1"/>
      <c r="GJ23" s="1"/>
      <c r="GK23" s="70"/>
      <c r="GL23" s="22" t="s">
        <v>50</v>
      </c>
      <c r="GM23" s="63">
        <v>1.9019999999999999</v>
      </c>
      <c r="GN23" s="3"/>
      <c r="GO23" s="3">
        <v>177</v>
      </c>
      <c r="GP23" s="5">
        <f>GO23/GM23</f>
        <v>93.059936908517358</v>
      </c>
      <c r="GQ23" s="1">
        <v>2005</v>
      </c>
      <c r="GR23" s="1" t="s">
        <v>65</v>
      </c>
      <c r="GS23" s="1">
        <v>3057</v>
      </c>
      <c r="GT23" s="1" t="s">
        <v>66</v>
      </c>
      <c r="GU23" s="1"/>
      <c r="GV23" s="1"/>
      <c r="GW23" s="70"/>
      <c r="GX23" s="22" t="s">
        <v>50</v>
      </c>
      <c r="GY23" s="63">
        <v>1.9019999999999999</v>
      </c>
      <c r="GZ23" s="3"/>
      <c r="HA23" s="3">
        <v>188</v>
      </c>
      <c r="HB23" s="5">
        <f t="shared" si="44"/>
        <v>98.843322818086236</v>
      </c>
      <c r="HC23" s="1">
        <v>2005</v>
      </c>
      <c r="HD23" s="1" t="s">
        <v>65</v>
      </c>
      <c r="HE23" s="1">
        <v>7390</v>
      </c>
      <c r="HF23" s="1" t="s">
        <v>66</v>
      </c>
      <c r="HG23" s="1"/>
      <c r="HH23" s="1"/>
      <c r="HI23" s="70"/>
      <c r="HJ23" s="22" t="s">
        <v>50</v>
      </c>
      <c r="HK23" s="63">
        <v>1.9019999999999999</v>
      </c>
      <c r="HL23" s="3"/>
      <c r="HM23" s="3">
        <v>175</v>
      </c>
      <c r="HN23" s="5">
        <f t="shared" si="45"/>
        <v>92.008412197686653</v>
      </c>
      <c r="HO23" s="1">
        <v>2005</v>
      </c>
      <c r="HP23" s="1" t="s">
        <v>65</v>
      </c>
      <c r="HQ23" s="1">
        <v>7390</v>
      </c>
      <c r="HR23" s="1" t="s">
        <v>66</v>
      </c>
      <c r="HS23" s="1"/>
      <c r="HT23" s="1"/>
      <c r="HU23" s="70"/>
      <c r="HV23" s="22" t="s">
        <v>50</v>
      </c>
      <c r="HW23" s="3">
        <v>1.9019999999999999</v>
      </c>
      <c r="HX23" s="3"/>
      <c r="HY23" s="3">
        <v>100</v>
      </c>
      <c r="HZ23" s="5">
        <f t="shared" si="46"/>
        <v>52.576235541535226</v>
      </c>
      <c r="IA23" s="1">
        <v>2005</v>
      </c>
      <c r="IB23" s="1" t="s">
        <v>65</v>
      </c>
      <c r="IC23" s="1">
        <v>7390</v>
      </c>
      <c r="ID23" s="1" t="s">
        <v>66</v>
      </c>
      <c r="IE23" s="1"/>
      <c r="IF23" s="1"/>
      <c r="IG23" s="70"/>
      <c r="IH23" s="119" t="s">
        <v>50</v>
      </c>
      <c r="II23" s="1">
        <v>1.9019999999999999</v>
      </c>
      <c r="IJ23" s="2"/>
      <c r="IK23" s="1">
        <v>219</v>
      </c>
      <c r="IL23" s="120">
        <f t="shared" si="59"/>
        <v>115.14195583596215</v>
      </c>
      <c r="IM23" s="1">
        <v>2005</v>
      </c>
      <c r="IN23" s="1" t="s">
        <v>65</v>
      </c>
      <c r="IO23" s="1">
        <v>7390</v>
      </c>
      <c r="IP23" s="1" t="s">
        <v>66</v>
      </c>
      <c r="IQ23" s="1"/>
      <c r="IR23" s="1"/>
      <c r="IS23" s="70"/>
      <c r="IT23" s="22" t="s">
        <v>50</v>
      </c>
      <c r="IU23" s="3">
        <v>1.9019999999999999</v>
      </c>
      <c r="IV23" s="3"/>
      <c r="IW23" s="3">
        <v>87</v>
      </c>
      <c r="IX23" s="5">
        <v>45.74132492113565</v>
      </c>
      <c r="IY23" s="3">
        <v>2005</v>
      </c>
      <c r="IZ23" s="3" t="s">
        <v>65</v>
      </c>
      <c r="JA23" s="3">
        <v>7390</v>
      </c>
      <c r="JB23" s="3" t="s">
        <v>66</v>
      </c>
      <c r="JC23" s="1"/>
      <c r="JD23" s="1"/>
      <c r="JE23" s="70"/>
      <c r="JF23" s="22" t="s">
        <v>50</v>
      </c>
      <c r="JG23" s="3">
        <v>1.9019999999999999</v>
      </c>
      <c r="JH23" s="3"/>
      <c r="JI23" s="3">
        <v>244</v>
      </c>
      <c r="JJ23" s="5">
        <v>128.28601472134596</v>
      </c>
      <c r="JK23" s="3">
        <v>2005</v>
      </c>
      <c r="JL23" s="3" t="s">
        <v>65</v>
      </c>
      <c r="JM23" s="3">
        <v>7390</v>
      </c>
      <c r="JN23" s="3" t="s">
        <v>66</v>
      </c>
      <c r="JO23" s="1"/>
      <c r="JP23" s="1"/>
      <c r="JQ23" s="70"/>
      <c r="JR23" s="22" t="s">
        <v>50</v>
      </c>
      <c r="JS23" s="3">
        <v>1.9019999999999999</v>
      </c>
      <c r="JT23" s="3"/>
      <c r="JU23" s="3">
        <v>117</v>
      </c>
      <c r="JV23" s="5">
        <f t="shared" si="16"/>
        <v>61.514195583596219</v>
      </c>
      <c r="JW23" s="3">
        <v>2005</v>
      </c>
      <c r="JX23" s="3" t="s">
        <v>65</v>
      </c>
      <c r="JY23" s="3">
        <v>7390</v>
      </c>
      <c r="JZ23" s="3" t="s">
        <v>66</v>
      </c>
      <c r="KA23" s="1"/>
      <c r="KB23" s="1"/>
      <c r="KC23" s="8"/>
    </row>
    <row r="24" spans="1:289" x14ac:dyDescent="0.35">
      <c r="A24" s="19" t="s">
        <v>27</v>
      </c>
      <c r="B24" s="22"/>
      <c r="C24" s="59"/>
      <c r="D24" s="5"/>
      <c r="E24" s="5"/>
      <c r="F24" s="5"/>
      <c r="G24" s="5"/>
      <c r="H24" s="3"/>
      <c r="I24" s="3"/>
      <c r="J24" s="69"/>
      <c r="K24" s="103"/>
      <c r="L24" s="103"/>
      <c r="M24" s="103"/>
      <c r="N24" s="62"/>
      <c r="O24" s="59"/>
      <c r="P24" s="59"/>
      <c r="Q24" s="59"/>
      <c r="R24" s="59"/>
      <c r="S24" s="59"/>
      <c r="T24" s="63"/>
      <c r="U24" s="63"/>
      <c r="V24" s="63"/>
      <c r="W24" s="3"/>
      <c r="X24" s="3"/>
      <c r="Y24" s="69"/>
      <c r="Z24" s="62"/>
      <c r="AA24" s="59"/>
      <c r="AB24" s="59"/>
      <c r="AC24" s="59"/>
      <c r="AD24" s="59"/>
      <c r="AE24" s="59"/>
      <c r="AF24" s="63"/>
      <c r="AG24" s="63"/>
      <c r="AH24" s="63"/>
      <c r="AI24" s="3"/>
      <c r="AJ24" s="3"/>
      <c r="AK24" s="69"/>
      <c r="AL24" s="62"/>
      <c r="AM24" s="59"/>
      <c r="AN24" s="59"/>
      <c r="AO24" s="59"/>
      <c r="AP24" s="59"/>
      <c r="AQ24" s="59"/>
      <c r="AR24" s="63"/>
      <c r="AS24" s="63"/>
      <c r="AT24" s="63"/>
      <c r="AU24" s="3"/>
      <c r="AV24" s="3"/>
      <c r="AW24" s="69"/>
      <c r="AX24" s="62"/>
      <c r="AY24" s="59"/>
      <c r="AZ24" s="59"/>
      <c r="BA24" s="59"/>
      <c r="BB24" s="59"/>
      <c r="BC24" s="59"/>
      <c r="BD24" s="63"/>
      <c r="BE24" s="63"/>
      <c r="BF24" s="63"/>
      <c r="BG24" s="3"/>
      <c r="BH24" s="3"/>
      <c r="BI24" s="69"/>
      <c r="BJ24" s="62"/>
      <c r="BK24" s="59"/>
      <c r="BL24" s="59"/>
      <c r="BM24" s="59"/>
      <c r="BN24" s="59"/>
      <c r="BO24" s="59"/>
      <c r="BP24" s="63"/>
      <c r="BQ24" s="63"/>
      <c r="BR24" s="63"/>
      <c r="BS24" s="3"/>
      <c r="BT24" s="3"/>
      <c r="BU24" s="69"/>
      <c r="BV24" s="62"/>
      <c r="BW24" s="59"/>
      <c r="BX24" s="59"/>
      <c r="BY24" s="59"/>
      <c r="BZ24" s="59"/>
      <c r="CA24" s="59"/>
      <c r="CB24" s="63"/>
      <c r="CC24" s="63"/>
      <c r="CD24" s="63"/>
      <c r="CE24" s="3"/>
      <c r="CF24" s="3"/>
      <c r="CG24" s="69"/>
      <c r="CH24" s="62"/>
      <c r="CI24" s="59"/>
      <c r="CJ24" s="59"/>
      <c r="CK24" s="59"/>
      <c r="CL24" s="59"/>
      <c r="CM24" s="59"/>
      <c r="CN24" s="63"/>
      <c r="CO24" s="63"/>
      <c r="CP24" s="63"/>
      <c r="CQ24" s="3"/>
      <c r="CR24" s="3"/>
      <c r="CS24" s="69"/>
      <c r="CT24" s="62" t="s">
        <v>47</v>
      </c>
      <c r="CU24" s="63">
        <v>0.874</v>
      </c>
      <c r="CV24" s="63"/>
      <c r="CW24" s="93">
        <v>77</v>
      </c>
      <c r="CX24" s="59">
        <f t="shared" si="54"/>
        <v>88.100686498855836</v>
      </c>
      <c r="CY24" s="61">
        <v>1990</v>
      </c>
      <c r="CZ24" s="61"/>
      <c r="DA24" s="61"/>
      <c r="DB24" s="61"/>
      <c r="DC24" s="3"/>
      <c r="DD24" s="3"/>
      <c r="DE24" s="69"/>
      <c r="DF24" s="62" t="s">
        <v>47</v>
      </c>
      <c r="DG24" s="63">
        <v>0.874</v>
      </c>
      <c r="DH24" s="63"/>
      <c r="DI24" s="63">
        <v>96</v>
      </c>
      <c r="DJ24" s="59">
        <f t="shared" si="55"/>
        <v>109.83981693363845</v>
      </c>
      <c r="DK24" s="61">
        <v>1990</v>
      </c>
      <c r="DL24" s="61"/>
      <c r="DM24" s="61"/>
      <c r="DN24" s="61"/>
      <c r="DO24" s="3"/>
      <c r="DP24" s="3"/>
      <c r="DQ24" s="69"/>
      <c r="DR24" s="62" t="s">
        <v>47</v>
      </c>
      <c r="DS24" s="63">
        <v>0.874</v>
      </c>
      <c r="DT24" s="63"/>
      <c r="DU24" s="63">
        <v>92.92</v>
      </c>
      <c r="DV24" s="59">
        <f>DU24/DS24</f>
        <v>106.31578947368422</v>
      </c>
      <c r="DW24" s="61">
        <v>1990</v>
      </c>
      <c r="DX24" s="61"/>
      <c r="DY24" s="61"/>
      <c r="DZ24" s="61"/>
      <c r="EA24" s="3"/>
      <c r="EB24" s="3"/>
      <c r="EC24" s="69"/>
      <c r="ED24" s="62" t="s">
        <v>47</v>
      </c>
      <c r="EE24" s="63">
        <v>0.874</v>
      </c>
      <c r="EF24" s="63"/>
      <c r="EG24" s="63">
        <v>109</v>
      </c>
      <c r="EH24" s="59">
        <f t="shared" si="56"/>
        <v>124.71395881006865</v>
      </c>
      <c r="EI24" s="61">
        <v>1990</v>
      </c>
      <c r="EJ24" s="61"/>
      <c r="EK24" s="61"/>
      <c r="EL24" s="61"/>
      <c r="EM24" s="3"/>
      <c r="EN24" s="3"/>
      <c r="EO24" s="69"/>
      <c r="EP24" s="22" t="s">
        <v>47</v>
      </c>
      <c r="EQ24" s="63">
        <v>0.874</v>
      </c>
      <c r="ER24" s="3"/>
      <c r="ES24" s="3">
        <v>94</v>
      </c>
      <c r="ET24" s="5">
        <f t="shared" si="57"/>
        <v>107.55148741418765</v>
      </c>
      <c r="EU24" s="1">
        <v>1990</v>
      </c>
      <c r="EV24" s="1"/>
      <c r="EW24" s="1"/>
      <c r="EX24" s="1"/>
      <c r="EY24" s="3"/>
      <c r="EZ24" s="3"/>
      <c r="FA24" s="69"/>
      <c r="FB24" s="62" t="s">
        <v>47</v>
      </c>
      <c r="FC24" s="63">
        <v>0.874</v>
      </c>
      <c r="FD24" s="63"/>
      <c r="FE24" s="63">
        <v>69</v>
      </c>
      <c r="FF24" s="59">
        <f>FE24/FC24</f>
        <v>78.94736842105263</v>
      </c>
      <c r="FG24" s="61">
        <v>1990</v>
      </c>
      <c r="FH24" s="61"/>
      <c r="FI24" s="61"/>
      <c r="FJ24" s="61"/>
      <c r="FK24" s="3"/>
      <c r="FL24" s="3"/>
      <c r="FM24" s="69"/>
      <c r="FN24" s="22" t="s">
        <v>47</v>
      </c>
      <c r="FO24" s="63">
        <v>0.874</v>
      </c>
      <c r="FP24" s="3"/>
      <c r="FQ24" s="3">
        <v>35</v>
      </c>
      <c r="FR24" s="5">
        <f>FQ24/FO24</f>
        <v>40.045766590389015</v>
      </c>
      <c r="FS24" s="1">
        <v>1990</v>
      </c>
      <c r="FT24" s="1"/>
      <c r="FU24" s="1"/>
      <c r="FV24" s="1"/>
      <c r="FW24" s="3"/>
      <c r="FX24" s="3"/>
      <c r="FY24" s="69"/>
      <c r="FZ24" s="22" t="s">
        <v>47</v>
      </c>
      <c r="GA24" s="63">
        <v>0.874</v>
      </c>
      <c r="GB24" s="3"/>
      <c r="GC24" s="3">
        <v>90</v>
      </c>
      <c r="GD24" s="5">
        <f t="shared" si="58"/>
        <v>102.97482837528604</v>
      </c>
      <c r="GE24" s="1">
        <v>1990</v>
      </c>
      <c r="GF24" s="1"/>
      <c r="GG24" s="1"/>
      <c r="GH24" s="1"/>
      <c r="GI24" s="3"/>
      <c r="GJ24" s="3"/>
      <c r="GK24" s="69"/>
      <c r="GL24" s="22" t="s">
        <v>47</v>
      </c>
      <c r="GM24" s="63">
        <v>0.874</v>
      </c>
      <c r="GN24" s="3"/>
      <c r="GO24" s="3">
        <v>14</v>
      </c>
      <c r="GP24" s="5">
        <f>GO24/GM24</f>
        <v>16.018306636155607</v>
      </c>
      <c r="GQ24" s="1">
        <v>1990</v>
      </c>
      <c r="GR24" s="1"/>
      <c r="GS24" s="1"/>
      <c r="GT24" s="1"/>
      <c r="GU24" s="3"/>
      <c r="GV24" s="3"/>
      <c r="GW24" s="69"/>
      <c r="GX24" s="22" t="s">
        <v>47</v>
      </c>
      <c r="GY24" s="63">
        <v>0.874</v>
      </c>
      <c r="GZ24" s="3"/>
      <c r="HA24" s="3">
        <v>63</v>
      </c>
      <c r="HB24" s="5">
        <f t="shared" si="44"/>
        <v>72.082379862700222</v>
      </c>
      <c r="HC24" s="1">
        <v>1999</v>
      </c>
      <c r="HD24" s="1" t="s">
        <v>67</v>
      </c>
      <c r="HE24" s="1">
        <v>3480</v>
      </c>
      <c r="HF24" s="1" t="s">
        <v>66</v>
      </c>
      <c r="HG24" s="3"/>
      <c r="HH24" s="3"/>
      <c r="HI24" s="69"/>
      <c r="HJ24" s="22" t="s">
        <v>47</v>
      </c>
      <c r="HK24" s="63">
        <v>0.874</v>
      </c>
      <c r="HL24" s="3"/>
      <c r="HM24" s="3">
        <v>44</v>
      </c>
      <c r="HN24" s="5">
        <f t="shared" si="45"/>
        <v>50.34324942791762</v>
      </c>
      <c r="HO24" s="1">
        <v>1999</v>
      </c>
      <c r="HP24" s="1" t="s">
        <v>67</v>
      </c>
      <c r="HQ24" s="1">
        <v>3480</v>
      </c>
      <c r="HR24" s="1" t="s">
        <v>66</v>
      </c>
      <c r="HS24" s="3"/>
      <c r="HT24" s="3"/>
      <c r="HU24" s="69"/>
      <c r="HV24" s="22" t="s">
        <v>47</v>
      </c>
      <c r="HW24" s="3">
        <v>0.874</v>
      </c>
      <c r="HX24" s="3"/>
      <c r="HY24" s="3">
        <v>50</v>
      </c>
      <c r="HZ24" s="5">
        <f t="shared" si="46"/>
        <v>57.208237986270021</v>
      </c>
      <c r="IA24" s="1">
        <v>1999</v>
      </c>
      <c r="IB24" s="1" t="s">
        <v>67</v>
      </c>
      <c r="IC24" s="1">
        <v>3480</v>
      </c>
      <c r="ID24" s="1" t="s">
        <v>66</v>
      </c>
      <c r="IE24" s="3"/>
      <c r="IF24" s="3"/>
      <c r="IG24" s="69"/>
      <c r="IH24" s="119" t="s">
        <v>47</v>
      </c>
      <c r="II24" s="1">
        <v>0.874</v>
      </c>
      <c r="IJ24" s="2"/>
      <c r="IK24" s="1">
        <v>62</v>
      </c>
      <c r="IL24" s="120">
        <f t="shared" si="59"/>
        <v>70.938215102974823</v>
      </c>
      <c r="IM24" s="1">
        <v>1999</v>
      </c>
      <c r="IN24" s="1" t="s">
        <v>67</v>
      </c>
      <c r="IO24" s="1">
        <v>3480</v>
      </c>
      <c r="IP24" s="1" t="s">
        <v>66</v>
      </c>
      <c r="IQ24" s="3"/>
      <c r="IR24" s="3"/>
      <c r="IS24" s="69"/>
      <c r="IT24" s="22" t="s">
        <v>47</v>
      </c>
      <c r="IU24" s="3">
        <v>0.874</v>
      </c>
      <c r="IV24" s="3"/>
      <c r="IW24" s="3">
        <v>25</v>
      </c>
      <c r="IX24" s="5">
        <v>28.60411899313501</v>
      </c>
      <c r="IY24" s="3">
        <v>1999</v>
      </c>
      <c r="IZ24" s="3" t="s">
        <v>67</v>
      </c>
      <c r="JA24" s="3">
        <v>3480</v>
      </c>
      <c r="JB24" s="3" t="s">
        <v>66</v>
      </c>
      <c r="JC24" s="3"/>
      <c r="JD24" s="3"/>
      <c r="JE24" s="69"/>
      <c r="JF24" s="22" t="s">
        <v>47</v>
      </c>
      <c r="JG24" s="3">
        <v>0.874</v>
      </c>
      <c r="JH24" s="3"/>
      <c r="JI24" s="3">
        <v>61</v>
      </c>
      <c r="JJ24" s="5">
        <v>69.794050343249424</v>
      </c>
      <c r="JK24" s="3">
        <v>1999</v>
      </c>
      <c r="JL24" s="3" t="s">
        <v>67</v>
      </c>
      <c r="JM24" s="3">
        <v>3480</v>
      </c>
      <c r="JN24" s="3" t="s">
        <v>66</v>
      </c>
      <c r="JO24" s="3"/>
      <c r="JP24" s="3"/>
      <c r="JQ24" s="69"/>
      <c r="JR24" s="22" t="s">
        <v>47</v>
      </c>
      <c r="JS24" s="3">
        <v>0.874</v>
      </c>
      <c r="JT24" s="3"/>
      <c r="JU24" s="3">
        <v>34</v>
      </c>
      <c r="JV24" s="5">
        <f t="shared" si="16"/>
        <v>38.901601830663616</v>
      </c>
      <c r="JW24" s="3">
        <v>1999</v>
      </c>
      <c r="JX24" s="3" t="s">
        <v>67</v>
      </c>
      <c r="JY24" s="3">
        <v>3480</v>
      </c>
      <c r="JZ24" s="3" t="s">
        <v>66</v>
      </c>
      <c r="KA24" s="3"/>
      <c r="KB24" s="3"/>
      <c r="KC24" s="23"/>
    </row>
    <row r="25" spans="1:289" x14ac:dyDescent="0.35">
      <c r="A25" s="19" t="s">
        <v>28</v>
      </c>
      <c r="B25" s="22"/>
      <c r="C25" s="59"/>
      <c r="D25" s="5"/>
      <c r="E25" s="5"/>
      <c r="F25" s="5"/>
      <c r="G25" s="5"/>
      <c r="H25" s="3"/>
      <c r="I25" s="3"/>
      <c r="J25" s="69"/>
      <c r="K25" s="103"/>
      <c r="L25" s="103"/>
      <c r="M25" s="103"/>
      <c r="N25" s="62"/>
      <c r="O25" s="59"/>
      <c r="P25" s="59"/>
      <c r="Q25" s="59"/>
      <c r="R25" s="59"/>
      <c r="S25" s="59"/>
      <c r="T25" s="63"/>
      <c r="U25" s="63"/>
      <c r="V25" s="63"/>
      <c r="W25" s="3"/>
      <c r="X25" s="3"/>
      <c r="Y25" s="69"/>
      <c r="Z25" s="62"/>
      <c r="AA25" s="59"/>
      <c r="AB25" s="59"/>
      <c r="AC25" s="59"/>
      <c r="AD25" s="59"/>
      <c r="AE25" s="59"/>
      <c r="AF25" s="63"/>
      <c r="AG25" s="63"/>
      <c r="AH25" s="63"/>
      <c r="AI25" s="3"/>
      <c r="AJ25" s="3"/>
      <c r="AK25" s="69"/>
      <c r="AL25" s="62"/>
      <c r="AM25" s="59"/>
      <c r="AN25" s="59"/>
      <c r="AO25" s="59"/>
      <c r="AP25" s="59"/>
      <c r="AQ25" s="59"/>
      <c r="AR25" s="63"/>
      <c r="AS25" s="63"/>
      <c r="AT25" s="63"/>
      <c r="AU25" s="3"/>
      <c r="AV25" s="3"/>
      <c r="AW25" s="69"/>
      <c r="AX25" s="62"/>
      <c r="AY25" s="59"/>
      <c r="AZ25" s="59"/>
      <c r="BA25" s="59"/>
      <c r="BB25" s="59"/>
      <c r="BC25" s="59"/>
      <c r="BD25" s="63"/>
      <c r="BE25" s="63"/>
      <c r="BF25" s="63"/>
      <c r="BG25" s="3"/>
      <c r="BH25" s="3"/>
      <c r="BI25" s="69"/>
      <c r="BJ25" s="62"/>
      <c r="BK25" s="59"/>
      <c r="BL25" s="59"/>
      <c r="BM25" s="59"/>
      <c r="BN25" s="59"/>
      <c r="BO25" s="59"/>
      <c r="BP25" s="63"/>
      <c r="BQ25" s="63"/>
      <c r="BR25" s="63"/>
      <c r="BS25" s="3"/>
      <c r="BT25" s="3"/>
      <c r="BU25" s="69"/>
      <c r="BV25" s="62"/>
      <c r="BW25" s="59"/>
      <c r="BX25" s="59"/>
      <c r="BY25" s="59"/>
      <c r="BZ25" s="59"/>
      <c r="CA25" s="59"/>
      <c r="CB25" s="63"/>
      <c r="CC25" s="63"/>
      <c r="CD25" s="63"/>
      <c r="CE25" s="3"/>
      <c r="CF25" s="3"/>
      <c r="CG25" s="69"/>
      <c r="CH25" s="62"/>
      <c r="CI25" s="59"/>
      <c r="CJ25" s="59"/>
      <c r="CK25" s="59"/>
      <c r="CL25" s="59"/>
      <c r="CM25" s="59"/>
      <c r="CN25" s="63"/>
      <c r="CO25" s="63"/>
      <c r="CP25" s="63"/>
      <c r="CQ25" s="3"/>
      <c r="CR25" s="3"/>
      <c r="CS25" s="69"/>
      <c r="CT25" s="62" t="s">
        <v>71</v>
      </c>
      <c r="CU25" s="63">
        <v>0.42649999999999999</v>
      </c>
      <c r="CV25" s="64"/>
      <c r="CW25" s="93">
        <v>22</v>
      </c>
      <c r="CX25" s="59">
        <f t="shared" si="54"/>
        <v>51.582649472450179</v>
      </c>
      <c r="CY25" s="61"/>
      <c r="CZ25" s="61"/>
      <c r="DA25" s="61"/>
      <c r="DB25" s="61"/>
      <c r="DC25" s="3"/>
      <c r="DD25" s="3"/>
      <c r="DE25" s="69"/>
      <c r="DF25" s="62" t="s">
        <v>71</v>
      </c>
      <c r="DG25" s="63">
        <v>0.42649999999999999</v>
      </c>
      <c r="DH25" s="64"/>
      <c r="DI25" s="63">
        <v>6.4</v>
      </c>
      <c r="DJ25" s="59">
        <f t="shared" si="55"/>
        <v>15.00586166471278</v>
      </c>
      <c r="DK25" s="61"/>
      <c r="DL25" s="61"/>
      <c r="DM25" s="61"/>
      <c r="DN25" s="61"/>
      <c r="DO25" s="3"/>
      <c r="DP25" s="3"/>
      <c r="DQ25" s="69"/>
      <c r="DR25" s="62"/>
      <c r="DS25" s="59"/>
      <c r="DT25" s="59"/>
      <c r="DU25" s="59"/>
      <c r="DV25" s="59"/>
      <c r="DW25" s="59"/>
      <c r="DX25" s="63"/>
      <c r="DY25" s="63"/>
      <c r="DZ25" s="63"/>
      <c r="EA25" s="3"/>
      <c r="EB25" s="3"/>
      <c r="EC25" s="69"/>
      <c r="ED25" s="62"/>
      <c r="EE25" s="59"/>
      <c r="EF25" s="59"/>
      <c r="EG25" s="59"/>
      <c r="EH25" s="59"/>
      <c r="EI25" s="59"/>
      <c r="EJ25" s="63"/>
      <c r="EK25" s="63"/>
      <c r="EL25" s="63"/>
      <c r="EM25" s="3"/>
      <c r="EN25" s="3"/>
      <c r="EO25" s="69"/>
      <c r="EP25" s="62"/>
      <c r="EQ25" s="59"/>
      <c r="ER25" s="59"/>
      <c r="ES25" s="59"/>
      <c r="ET25" s="59"/>
      <c r="EU25" s="59"/>
      <c r="EV25" s="63"/>
      <c r="EW25" s="63"/>
      <c r="EX25" s="63"/>
      <c r="EY25" s="3"/>
      <c r="EZ25" s="3"/>
      <c r="FA25" s="69"/>
      <c r="FB25" s="62"/>
      <c r="FC25" s="59"/>
      <c r="FD25" s="59"/>
      <c r="FE25" s="59"/>
      <c r="FF25" s="59"/>
      <c r="FG25" s="59"/>
      <c r="FH25" s="63"/>
      <c r="FI25" s="63"/>
      <c r="FJ25" s="63"/>
      <c r="FK25" s="3"/>
      <c r="FL25" s="3"/>
      <c r="FM25" s="69"/>
      <c r="FN25" s="62"/>
      <c r="FO25" s="59"/>
      <c r="FP25" s="59"/>
      <c r="FQ25" s="59"/>
      <c r="FR25" s="59"/>
      <c r="FS25" s="59"/>
      <c r="FT25" s="63"/>
      <c r="FU25" s="63"/>
      <c r="FV25" s="63"/>
      <c r="FW25" s="3"/>
      <c r="FX25" s="3"/>
      <c r="FY25" s="69"/>
      <c r="FZ25" s="62"/>
      <c r="GA25" s="59"/>
      <c r="GB25" s="59"/>
      <c r="GC25" s="59"/>
      <c r="GD25" s="59"/>
      <c r="GE25" s="59"/>
      <c r="GF25" s="63"/>
      <c r="GG25" s="63"/>
      <c r="GH25" s="63"/>
      <c r="GI25" s="3"/>
      <c r="GJ25" s="3"/>
      <c r="GK25" s="69"/>
      <c r="GL25" s="62"/>
      <c r="GM25" s="59"/>
      <c r="GN25" s="59"/>
      <c r="GO25" s="59"/>
      <c r="GP25" s="59"/>
      <c r="GQ25" s="59"/>
      <c r="GR25" s="63"/>
      <c r="GS25" s="63"/>
      <c r="GT25" s="63"/>
      <c r="GU25" s="3"/>
      <c r="GV25" s="3"/>
      <c r="GW25" s="69"/>
      <c r="GX25" s="62"/>
      <c r="GY25" s="59"/>
      <c r="GZ25" s="59"/>
      <c r="HA25" s="59"/>
      <c r="HB25" s="59"/>
      <c r="HC25" s="59"/>
      <c r="HD25" s="63"/>
      <c r="HE25" s="63"/>
      <c r="HF25" s="63"/>
      <c r="HG25" s="3"/>
      <c r="HH25" s="3"/>
      <c r="HI25" s="69"/>
      <c r="HJ25" s="62"/>
      <c r="HK25" s="59"/>
      <c r="HL25" s="59"/>
      <c r="HM25" s="59"/>
      <c r="HN25" s="59"/>
      <c r="HO25" s="59"/>
      <c r="HP25" s="63"/>
      <c r="HQ25" s="63"/>
      <c r="HR25" s="63"/>
      <c r="HS25" s="3"/>
      <c r="HT25" s="3"/>
      <c r="HU25" s="69"/>
      <c r="HV25" s="62"/>
      <c r="HW25" s="3"/>
      <c r="HX25" s="59"/>
      <c r="HY25" s="59"/>
      <c r="HZ25" s="59"/>
      <c r="IA25" s="59"/>
      <c r="IB25" s="63"/>
      <c r="IC25" s="63"/>
      <c r="ID25" s="63"/>
      <c r="IE25" s="3"/>
      <c r="IF25" s="3"/>
      <c r="IG25" s="69"/>
      <c r="IH25" s="62"/>
      <c r="II25" s="59"/>
      <c r="IJ25" s="59"/>
      <c r="IK25" s="59"/>
      <c r="IL25" s="59"/>
      <c r="IM25" s="59"/>
      <c r="IN25" s="63"/>
      <c r="IO25" s="63"/>
      <c r="IP25" s="63"/>
      <c r="IQ25" s="3"/>
      <c r="IR25" s="3"/>
      <c r="IS25" s="69"/>
      <c r="IT25" s="62"/>
      <c r="IU25" s="59"/>
      <c r="IV25" s="59"/>
      <c r="IW25" s="59"/>
      <c r="IX25" s="59"/>
      <c r="IY25" s="59"/>
      <c r="IZ25" s="63"/>
      <c r="JA25" s="63"/>
      <c r="JB25" s="63"/>
      <c r="JC25" s="3"/>
      <c r="JD25" s="3"/>
      <c r="JE25" s="69"/>
      <c r="JF25" s="62"/>
      <c r="JG25" s="59"/>
      <c r="JH25" s="59"/>
      <c r="JI25" s="59"/>
      <c r="JJ25" s="59"/>
      <c r="JK25" s="59"/>
      <c r="JL25" s="63"/>
      <c r="JM25" s="63"/>
      <c r="JN25" s="63"/>
      <c r="JO25" s="3"/>
      <c r="JP25" s="3"/>
      <c r="JQ25" s="69"/>
      <c r="JR25" s="62"/>
      <c r="JS25" s="59"/>
      <c r="JT25" s="59"/>
      <c r="JU25" s="59"/>
      <c r="JV25" s="5"/>
      <c r="JW25" s="59"/>
      <c r="JX25" s="63"/>
      <c r="JY25" s="63"/>
      <c r="JZ25" s="63"/>
      <c r="KA25" s="3"/>
      <c r="KB25" s="3"/>
      <c r="KC25" s="23"/>
    </row>
    <row r="26" spans="1:289" x14ac:dyDescent="0.35">
      <c r="A26" s="19" t="s">
        <v>29</v>
      </c>
      <c r="B26" s="22"/>
      <c r="C26" s="59"/>
      <c r="D26" s="5"/>
      <c r="E26" s="5"/>
      <c r="F26" s="5"/>
      <c r="G26" s="5"/>
      <c r="H26" s="3"/>
      <c r="I26" s="3"/>
      <c r="J26" s="69"/>
      <c r="K26" s="103"/>
      <c r="L26" s="103"/>
      <c r="M26" s="103"/>
      <c r="N26" s="62"/>
      <c r="O26" s="59"/>
      <c r="P26" s="59"/>
      <c r="Q26" s="59"/>
      <c r="R26" s="59"/>
      <c r="S26" s="59"/>
      <c r="T26" s="63"/>
      <c r="U26" s="63"/>
      <c r="V26" s="63"/>
      <c r="W26" s="3"/>
      <c r="X26" s="3"/>
      <c r="Y26" s="69"/>
      <c r="Z26" s="62"/>
      <c r="AA26" s="59"/>
      <c r="AB26" s="59"/>
      <c r="AC26" s="59"/>
      <c r="AD26" s="59"/>
      <c r="AE26" s="59"/>
      <c r="AF26" s="63"/>
      <c r="AG26" s="63"/>
      <c r="AH26" s="63"/>
      <c r="AI26" s="3"/>
      <c r="AJ26" s="3"/>
      <c r="AK26" s="69"/>
      <c r="AL26" s="62"/>
      <c r="AM26" s="59"/>
      <c r="AN26" s="59"/>
      <c r="AO26" s="59"/>
      <c r="AP26" s="59"/>
      <c r="AQ26" s="59"/>
      <c r="AR26" s="63"/>
      <c r="AS26" s="63"/>
      <c r="AT26" s="63"/>
      <c r="AU26" s="3"/>
      <c r="AV26" s="3"/>
      <c r="AW26" s="69"/>
      <c r="AX26" s="62"/>
      <c r="AY26" s="59"/>
      <c r="AZ26" s="59"/>
      <c r="BA26" s="59"/>
      <c r="BB26" s="59"/>
      <c r="BC26" s="59"/>
      <c r="BD26" s="63"/>
      <c r="BE26" s="63"/>
      <c r="BF26" s="63"/>
      <c r="BG26" s="3"/>
      <c r="BH26" s="3"/>
      <c r="BI26" s="69"/>
      <c r="BJ26" s="62"/>
      <c r="BK26" s="59"/>
      <c r="BL26" s="59"/>
      <c r="BM26" s="59"/>
      <c r="BN26" s="59"/>
      <c r="BO26" s="59"/>
      <c r="BP26" s="63"/>
      <c r="BQ26" s="63"/>
      <c r="BR26" s="63"/>
      <c r="BS26" s="3"/>
      <c r="BT26" s="3"/>
      <c r="BU26" s="69"/>
      <c r="BV26" s="62"/>
      <c r="BW26" s="59"/>
      <c r="BX26" s="59"/>
      <c r="BY26" s="59"/>
      <c r="BZ26" s="59"/>
      <c r="CA26" s="59"/>
      <c r="CB26" s="63"/>
      <c r="CC26" s="63"/>
      <c r="CD26" s="63"/>
      <c r="CE26" s="3"/>
      <c r="CF26" s="3"/>
      <c r="CG26" s="69"/>
      <c r="CH26" s="62"/>
      <c r="CI26" s="59"/>
      <c r="CJ26" s="59"/>
      <c r="CK26" s="59"/>
      <c r="CL26" s="59"/>
      <c r="CM26" s="59"/>
      <c r="CN26" s="63"/>
      <c r="CO26" s="63"/>
      <c r="CP26" s="63"/>
      <c r="CQ26" s="3"/>
      <c r="CR26" s="3"/>
      <c r="CS26" s="69"/>
      <c r="CT26" s="62" t="s">
        <v>48</v>
      </c>
      <c r="CU26" s="63">
        <v>0.35899999999999999</v>
      </c>
      <c r="CV26" s="63"/>
      <c r="CW26" s="93">
        <v>22</v>
      </c>
      <c r="CX26" s="59">
        <f t="shared" si="54"/>
        <v>61.281337047353766</v>
      </c>
      <c r="CY26" s="61">
        <v>2008</v>
      </c>
      <c r="CZ26" s="61" t="s">
        <v>65</v>
      </c>
      <c r="DA26" s="61">
        <v>18800</v>
      </c>
      <c r="DB26" s="61" t="s">
        <v>66</v>
      </c>
      <c r="DC26" s="3"/>
      <c r="DD26" s="3"/>
      <c r="DE26" s="69"/>
      <c r="DF26" s="62" t="s">
        <v>48</v>
      </c>
      <c r="DG26" s="63">
        <v>0.35899999999999999</v>
      </c>
      <c r="DH26" s="63"/>
      <c r="DI26" s="63">
        <v>25</v>
      </c>
      <c r="DJ26" s="59">
        <f t="shared" si="55"/>
        <v>69.637883008356553</v>
      </c>
      <c r="DK26" s="61">
        <v>2008</v>
      </c>
      <c r="DL26" s="61" t="s">
        <v>65</v>
      </c>
      <c r="DM26" s="61">
        <v>18800</v>
      </c>
      <c r="DN26" s="61" t="s">
        <v>66</v>
      </c>
      <c r="DO26" s="3"/>
      <c r="DP26" s="3"/>
      <c r="DQ26" s="69"/>
      <c r="DR26" s="62" t="s">
        <v>48</v>
      </c>
      <c r="DS26" s="63">
        <v>0.35899999999999999</v>
      </c>
      <c r="DT26" s="63"/>
      <c r="DU26" s="63">
        <v>33.18</v>
      </c>
      <c r="DV26" s="59">
        <f>DU26/DS26</f>
        <v>92.423398328690809</v>
      </c>
      <c r="DW26" s="61">
        <v>2008</v>
      </c>
      <c r="DX26" s="61" t="s">
        <v>65</v>
      </c>
      <c r="DY26" s="61">
        <v>18800</v>
      </c>
      <c r="DZ26" s="61" t="s">
        <v>66</v>
      </c>
      <c r="EA26" s="3"/>
      <c r="EB26" s="3"/>
      <c r="EC26" s="69"/>
      <c r="ED26" s="62" t="s">
        <v>48</v>
      </c>
      <c r="EE26" s="63">
        <v>0.35899999999999999</v>
      </c>
      <c r="EF26" s="63"/>
      <c r="EG26" s="63">
        <v>27</v>
      </c>
      <c r="EH26" s="59">
        <f t="shared" ref="EH26:EH28" si="60">EG26/EE26</f>
        <v>75.208913649025078</v>
      </c>
      <c r="EI26" s="61">
        <v>2008</v>
      </c>
      <c r="EJ26" s="61" t="s">
        <v>65</v>
      </c>
      <c r="EK26" s="61">
        <v>18800</v>
      </c>
      <c r="EL26" s="61" t="s">
        <v>66</v>
      </c>
      <c r="EM26" s="3"/>
      <c r="EN26" s="3"/>
      <c r="EO26" s="69"/>
      <c r="EP26" s="62" t="s">
        <v>48</v>
      </c>
      <c r="EQ26" s="59">
        <v>0.35899999999999999</v>
      </c>
      <c r="ER26" s="59"/>
      <c r="ES26" s="59">
        <v>40</v>
      </c>
      <c r="ET26" s="59">
        <v>111.42061281337048</v>
      </c>
      <c r="EU26" s="59">
        <v>2008</v>
      </c>
      <c r="EV26" s="63" t="s">
        <v>65</v>
      </c>
      <c r="EW26" s="63">
        <v>18800</v>
      </c>
      <c r="EX26" s="63" t="s">
        <v>66</v>
      </c>
      <c r="EY26" s="3"/>
      <c r="EZ26" s="3"/>
      <c r="FA26" s="69"/>
      <c r="FB26" s="62" t="s">
        <v>48</v>
      </c>
      <c r="FC26" s="63">
        <v>0.35899999999999999</v>
      </c>
      <c r="FD26" s="63"/>
      <c r="FE26" s="63">
        <v>28</v>
      </c>
      <c r="FF26" s="59">
        <f>FE26/FC26</f>
        <v>77.994428969359333</v>
      </c>
      <c r="FG26" s="61">
        <v>2008</v>
      </c>
      <c r="FH26" s="61" t="s">
        <v>65</v>
      </c>
      <c r="FI26" s="61">
        <v>18800</v>
      </c>
      <c r="FJ26" s="61" t="s">
        <v>66</v>
      </c>
      <c r="FK26" s="3"/>
      <c r="FL26" s="3"/>
      <c r="FM26" s="69"/>
      <c r="FN26" s="62"/>
      <c r="FO26" s="59"/>
      <c r="FP26" s="59"/>
      <c r="FQ26" s="59"/>
      <c r="FR26" s="59"/>
      <c r="FS26" s="59"/>
      <c r="FT26" s="63"/>
      <c r="FU26" s="63"/>
      <c r="FV26" s="63"/>
      <c r="FW26" s="3"/>
      <c r="FX26" s="3"/>
      <c r="FY26" s="69"/>
      <c r="FZ26" s="22" t="s">
        <v>48</v>
      </c>
      <c r="GA26" s="63">
        <v>0.35899999999999999</v>
      </c>
      <c r="GB26" s="3"/>
      <c r="GC26" s="3">
        <v>21</v>
      </c>
      <c r="GD26" s="5">
        <f t="shared" ref="GD26:GD28" si="61">GC26/GA26</f>
        <v>58.495821727019504</v>
      </c>
      <c r="GE26" s="1">
        <v>2008</v>
      </c>
      <c r="GF26" s="1" t="s">
        <v>65</v>
      </c>
      <c r="GG26" s="1">
        <v>18800</v>
      </c>
      <c r="GH26" s="1" t="s">
        <v>66</v>
      </c>
      <c r="GI26" s="3"/>
      <c r="GJ26" s="3"/>
      <c r="GK26" s="69"/>
      <c r="GL26" s="22" t="s">
        <v>48</v>
      </c>
      <c r="GM26" s="63">
        <v>0.35899999999999999</v>
      </c>
      <c r="GN26" s="3"/>
      <c r="GO26" s="3">
        <v>54</v>
      </c>
      <c r="GP26" s="5"/>
      <c r="GQ26" s="1">
        <v>2008</v>
      </c>
      <c r="GR26" s="1" t="s">
        <v>65</v>
      </c>
      <c r="GS26" s="1">
        <v>18800</v>
      </c>
      <c r="GT26" s="1" t="s">
        <v>66</v>
      </c>
      <c r="GU26" s="3"/>
      <c r="GV26" s="3"/>
      <c r="GW26" s="69"/>
      <c r="GX26" s="22" t="s">
        <v>48</v>
      </c>
      <c r="GY26" s="63">
        <v>0.35899999999999999</v>
      </c>
      <c r="GZ26" s="3"/>
      <c r="HA26" s="3">
        <v>0</v>
      </c>
      <c r="HB26" s="5"/>
      <c r="HC26" s="1">
        <v>1990</v>
      </c>
      <c r="HD26" s="1"/>
      <c r="HE26" s="1"/>
      <c r="HF26" s="1"/>
      <c r="HG26" s="3"/>
      <c r="HH26" s="3"/>
      <c r="HI26" s="69"/>
      <c r="HJ26" s="62"/>
      <c r="HK26" s="59"/>
      <c r="HL26" s="59"/>
      <c r="HM26" s="59"/>
      <c r="HN26" s="59"/>
      <c r="HO26" s="59"/>
      <c r="HP26" s="63"/>
      <c r="HQ26" s="63"/>
      <c r="HR26" s="63"/>
      <c r="HS26" s="3"/>
      <c r="HT26" s="3"/>
      <c r="HU26" s="69"/>
      <c r="HV26" s="62"/>
      <c r="HW26" s="3"/>
      <c r="HX26" s="59"/>
      <c r="HY26" s="59"/>
      <c r="HZ26" s="59"/>
      <c r="IA26" s="59"/>
      <c r="IB26" s="63"/>
      <c r="IC26" s="63"/>
      <c r="ID26" s="63"/>
      <c r="IE26" s="3"/>
      <c r="IF26" s="3"/>
      <c r="IG26" s="69"/>
      <c r="IH26" s="62"/>
      <c r="II26" s="59"/>
      <c r="IJ26" s="59"/>
      <c r="IK26" s="59"/>
      <c r="IL26" s="59"/>
      <c r="IM26" s="59"/>
      <c r="IN26" s="63"/>
      <c r="IO26" s="63"/>
      <c r="IP26" s="63"/>
      <c r="IQ26" s="3"/>
      <c r="IR26" s="3"/>
      <c r="IS26" s="69"/>
      <c r="IT26" s="62"/>
      <c r="IU26" s="59"/>
      <c r="IV26" s="59"/>
      <c r="IW26" s="59"/>
      <c r="IX26" s="59"/>
      <c r="IY26" s="59"/>
      <c r="IZ26" s="63"/>
      <c r="JA26" s="63"/>
      <c r="JB26" s="63"/>
      <c r="JC26" s="3"/>
      <c r="JD26" s="3"/>
      <c r="JE26" s="69"/>
      <c r="JF26" s="62"/>
      <c r="JG26" s="59"/>
      <c r="JH26" s="59"/>
      <c r="JI26" s="59"/>
      <c r="JJ26" s="59"/>
      <c r="JK26" s="59"/>
      <c r="JL26" s="63"/>
      <c r="JM26" s="63"/>
      <c r="JN26" s="63"/>
      <c r="JO26" s="3"/>
      <c r="JP26" s="3"/>
      <c r="JQ26" s="69"/>
      <c r="JR26" s="62"/>
      <c r="JS26" s="59"/>
      <c r="JT26" s="59"/>
      <c r="JU26" s="59"/>
      <c r="JV26" s="5"/>
      <c r="JW26" s="59"/>
      <c r="JX26" s="63"/>
      <c r="JY26" s="63"/>
      <c r="JZ26" s="63"/>
      <c r="KA26" s="3"/>
      <c r="KB26" s="3"/>
      <c r="KC26" s="23"/>
    </row>
    <row r="27" spans="1:289" x14ac:dyDescent="0.35">
      <c r="A27" s="19" t="s">
        <v>30</v>
      </c>
      <c r="B27" s="22"/>
      <c r="C27" s="59"/>
      <c r="D27" s="5"/>
      <c r="E27" s="5"/>
      <c r="F27" s="5"/>
      <c r="G27" s="5"/>
      <c r="H27" s="3"/>
      <c r="I27" s="3"/>
      <c r="J27" s="69"/>
      <c r="K27" s="103"/>
      <c r="L27" s="103"/>
      <c r="M27" s="103"/>
      <c r="N27" s="62"/>
      <c r="O27" s="59"/>
      <c r="P27" s="59"/>
      <c r="Q27" s="59"/>
      <c r="R27" s="59"/>
      <c r="S27" s="59"/>
      <c r="T27" s="63"/>
      <c r="U27" s="63"/>
      <c r="V27" s="63"/>
      <c r="W27" s="3"/>
      <c r="X27" s="3"/>
      <c r="Y27" s="69"/>
      <c r="Z27" s="62"/>
      <c r="AA27" s="59"/>
      <c r="AB27" s="59"/>
      <c r="AC27" s="59"/>
      <c r="AD27" s="59"/>
      <c r="AE27" s="59"/>
      <c r="AF27" s="63"/>
      <c r="AG27" s="63"/>
      <c r="AH27" s="63"/>
      <c r="AI27" s="3"/>
      <c r="AJ27" s="3"/>
      <c r="AK27" s="69"/>
      <c r="AL27" s="62"/>
      <c r="AM27" s="59"/>
      <c r="AN27" s="59"/>
      <c r="AO27" s="59"/>
      <c r="AP27" s="59"/>
      <c r="AQ27" s="59"/>
      <c r="AR27" s="63"/>
      <c r="AS27" s="63"/>
      <c r="AT27" s="63"/>
      <c r="AU27" s="3"/>
      <c r="AV27" s="3"/>
      <c r="AW27" s="69"/>
      <c r="AX27" s="62"/>
      <c r="AY27" s="59"/>
      <c r="AZ27" s="59"/>
      <c r="BA27" s="59"/>
      <c r="BB27" s="59"/>
      <c r="BC27" s="59"/>
      <c r="BD27" s="63"/>
      <c r="BE27" s="63"/>
      <c r="BF27" s="63"/>
      <c r="BG27" s="3"/>
      <c r="BH27" s="3"/>
      <c r="BI27" s="69"/>
      <c r="BJ27" s="62"/>
      <c r="BK27" s="59"/>
      <c r="BL27" s="59"/>
      <c r="BM27" s="59"/>
      <c r="BN27" s="59"/>
      <c r="BO27" s="59"/>
      <c r="BP27" s="63"/>
      <c r="BQ27" s="63"/>
      <c r="BR27" s="63"/>
      <c r="BS27" s="3"/>
      <c r="BT27" s="3"/>
      <c r="BU27" s="69"/>
      <c r="BV27" s="62" t="s">
        <v>49</v>
      </c>
      <c r="BW27" s="63">
        <v>1.0359</v>
      </c>
      <c r="BX27" s="63"/>
      <c r="BY27" s="63" t="s">
        <v>64</v>
      </c>
      <c r="BZ27" s="59"/>
      <c r="CA27" s="61">
        <v>2006</v>
      </c>
      <c r="CB27" s="61" t="s">
        <v>67</v>
      </c>
      <c r="CC27" s="61">
        <v>3480</v>
      </c>
      <c r="CD27" s="61" t="s">
        <v>66</v>
      </c>
      <c r="CE27" s="3"/>
      <c r="CF27" s="3"/>
      <c r="CG27" s="69"/>
      <c r="CH27" s="62" t="s">
        <v>49</v>
      </c>
      <c r="CI27" s="63">
        <v>1.0359</v>
      </c>
      <c r="CJ27" s="63"/>
      <c r="CK27" s="63" t="s">
        <v>64</v>
      </c>
      <c r="CL27" s="59"/>
      <c r="CM27" s="63">
        <v>2006</v>
      </c>
      <c r="CN27" s="63" t="s">
        <v>67</v>
      </c>
      <c r="CO27" s="63">
        <v>3480</v>
      </c>
      <c r="CP27" s="63" t="s">
        <v>66</v>
      </c>
      <c r="CQ27" s="3"/>
      <c r="CR27" s="3"/>
      <c r="CS27" s="69"/>
      <c r="CT27" s="62" t="s">
        <v>49</v>
      </c>
      <c r="CU27" s="63">
        <v>1.0359</v>
      </c>
      <c r="CV27" s="63"/>
      <c r="CW27" s="93">
        <v>77</v>
      </c>
      <c r="CX27" s="59">
        <f t="shared" si="54"/>
        <v>74.331499179457467</v>
      </c>
      <c r="CY27" s="61">
        <v>1999</v>
      </c>
      <c r="CZ27" s="61" t="s">
        <v>67</v>
      </c>
      <c r="DA27" s="61">
        <v>3480</v>
      </c>
      <c r="DB27" s="61" t="s">
        <v>66</v>
      </c>
      <c r="DC27" s="3"/>
      <c r="DD27" s="3"/>
      <c r="DE27" s="69"/>
      <c r="DF27" s="62" t="s">
        <v>49</v>
      </c>
      <c r="DG27" s="63">
        <v>1.0359</v>
      </c>
      <c r="DH27" s="63"/>
      <c r="DI27" s="63">
        <v>90</v>
      </c>
      <c r="DJ27" s="59">
        <f t="shared" si="55"/>
        <v>86.880973066898349</v>
      </c>
      <c r="DK27" s="61">
        <v>1999</v>
      </c>
      <c r="DL27" s="61" t="s">
        <v>67</v>
      </c>
      <c r="DM27" s="61">
        <v>3480</v>
      </c>
      <c r="DN27" s="61" t="s">
        <v>66</v>
      </c>
      <c r="DO27" s="3"/>
      <c r="DP27" s="3"/>
      <c r="DQ27" s="69"/>
      <c r="DR27" s="62" t="s">
        <v>49</v>
      </c>
      <c r="DS27" s="63">
        <v>1.0359</v>
      </c>
      <c r="DT27" s="63"/>
      <c r="DU27" s="63">
        <v>106.2</v>
      </c>
      <c r="DV27" s="59">
        <f>DU27/DS27</f>
        <v>102.51954821894005</v>
      </c>
      <c r="DW27" s="61">
        <v>1999</v>
      </c>
      <c r="DX27" s="61" t="s">
        <v>67</v>
      </c>
      <c r="DY27" s="61">
        <v>3480</v>
      </c>
      <c r="DZ27" s="61" t="s">
        <v>66</v>
      </c>
      <c r="EA27" s="3"/>
      <c r="EB27" s="3"/>
      <c r="EC27" s="69"/>
      <c r="ED27" s="62" t="s">
        <v>49</v>
      </c>
      <c r="EE27" s="63">
        <v>1.0359</v>
      </c>
      <c r="EF27" s="63"/>
      <c r="EG27" s="63">
        <v>164</v>
      </c>
      <c r="EH27" s="59">
        <f t="shared" si="60"/>
        <v>158.31643981079253</v>
      </c>
      <c r="EI27" s="61">
        <v>1999</v>
      </c>
      <c r="EJ27" s="61" t="s">
        <v>67</v>
      </c>
      <c r="EK27" s="61">
        <v>3480</v>
      </c>
      <c r="EL27" s="61" t="s">
        <v>66</v>
      </c>
      <c r="EM27" s="3"/>
      <c r="EN27" s="3"/>
      <c r="EO27" s="69"/>
      <c r="EP27" s="62" t="s">
        <v>49</v>
      </c>
      <c r="EQ27" s="59">
        <v>1.0359</v>
      </c>
      <c r="ER27" s="59"/>
      <c r="ES27" s="59">
        <v>107</v>
      </c>
      <c r="ET27" s="59">
        <v>103.29182353509026</v>
      </c>
      <c r="EU27" s="59">
        <v>1999</v>
      </c>
      <c r="EV27" s="63" t="s">
        <v>67</v>
      </c>
      <c r="EW27" s="63">
        <v>3480</v>
      </c>
      <c r="EX27" s="63" t="s">
        <v>66</v>
      </c>
      <c r="EY27" s="3"/>
      <c r="EZ27" s="3"/>
      <c r="FA27" s="69"/>
      <c r="FB27" s="62" t="s">
        <v>49</v>
      </c>
      <c r="FC27" s="63">
        <v>1.0359</v>
      </c>
      <c r="FD27" s="63"/>
      <c r="FE27" s="63">
        <v>138</v>
      </c>
      <c r="FF27" s="59">
        <f>FE27/FC27</f>
        <v>133.21749203591079</v>
      </c>
      <c r="FG27" s="61">
        <v>1999</v>
      </c>
      <c r="FH27" s="61" t="s">
        <v>67</v>
      </c>
      <c r="FI27" s="61">
        <v>3480</v>
      </c>
      <c r="FJ27" s="61" t="s">
        <v>66</v>
      </c>
      <c r="FK27" s="3"/>
      <c r="FL27" s="3"/>
      <c r="FM27" s="69"/>
      <c r="FN27" s="22" t="s">
        <v>49</v>
      </c>
      <c r="FO27" s="63">
        <v>1.0359</v>
      </c>
      <c r="FP27" s="3"/>
      <c r="FQ27" s="3">
        <v>98</v>
      </c>
      <c r="FR27" s="5">
        <f>FQ27/FO27</f>
        <v>94.603726228400419</v>
      </c>
      <c r="FS27" s="1">
        <v>1999</v>
      </c>
      <c r="FT27" s="1" t="s">
        <v>67</v>
      </c>
      <c r="FU27" s="1">
        <v>3480</v>
      </c>
      <c r="FV27" s="1" t="s">
        <v>66</v>
      </c>
      <c r="FW27" s="3"/>
      <c r="FX27" s="3"/>
      <c r="FY27" s="69"/>
      <c r="FZ27" s="22" t="s">
        <v>49</v>
      </c>
      <c r="GA27" s="63">
        <v>1.0359</v>
      </c>
      <c r="GB27" s="3"/>
      <c r="GC27" s="3">
        <v>181</v>
      </c>
      <c r="GD27" s="5">
        <f t="shared" si="61"/>
        <v>174.72729027898444</v>
      </c>
      <c r="GE27" s="1">
        <v>1999</v>
      </c>
      <c r="GF27" s="1" t="s">
        <v>67</v>
      </c>
      <c r="GG27" s="1">
        <v>3480</v>
      </c>
      <c r="GH27" s="1" t="s">
        <v>66</v>
      </c>
      <c r="GI27" s="3"/>
      <c r="GJ27" s="3"/>
      <c r="GK27" s="69"/>
      <c r="GL27" s="22" t="s">
        <v>49</v>
      </c>
      <c r="GM27" s="63">
        <v>1.0359</v>
      </c>
      <c r="GN27" s="3"/>
      <c r="GO27" s="3">
        <v>150</v>
      </c>
      <c r="GP27" s="5">
        <f>GO27/GM27</f>
        <v>144.80162177816391</v>
      </c>
      <c r="GQ27" s="1">
        <v>1999</v>
      </c>
      <c r="GR27" s="1" t="s">
        <v>67</v>
      </c>
      <c r="GS27" s="1">
        <v>3480</v>
      </c>
      <c r="GT27" s="1" t="s">
        <v>66</v>
      </c>
      <c r="GU27" s="3"/>
      <c r="GV27" s="3"/>
      <c r="GW27" s="69"/>
      <c r="GX27" s="22" t="s">
        <v>49</v>
      </c>
      <c r="GY27" s="63">
        <v>1.0359</v>
      </c>
      <c r="GZ27" s="3"/>
      <c r="HA27" s="3">
        <v>100</v>
      </c>
      <c r="HB27" s="5">
        <f t="shared" ref="HB27:HB35" si="62">HA27/GY27</f>
        <v>96.534414518775947</v>
      </c>
      <c r="HC27" s="1">
        <v>2006</v>
      </c>
      <c r="HD27" s="1" t="s">
        <v>65</v>
      </c>
      <c r="HE27" s="1">
        <v>3665</v>
      </c>
      <c r="HF27" s="1" t="s">
        <v>66</v>
      </c>
      <c r="HG27" s="3"/>
      <c r="HH27" s="3"/>
      <c r="HI27" s="69"/>
      <c r="HJ27" s="22" t="s">
        <v>49</v>
      </c>
      <c r="HK27" s="63">
        <v>1.0359</v>
      </c>
      <c r="HL27" s="3"/>
      <c r="HM27" s="3">
        <v>94</v>
      </c>
      <c r="HN27" s="5">
        <f t="shared" ref="HN27:HN35" si="63">HM27/HK27</f>
        <v>90.742349647649377</v>
      </c>
      <c r="HO27" s="1">
        <v>2006</v>
      </c>
      <c r="HP27" s="1" t="s">
        <v>65</v>
      </c>
      <c r="HQ27" s="1">
        <v>3665</v>
      </c>
      <c r="HR27" s="1" t="s">
        <v>66</v>
      </c>
      <c r="HS27" s="3"/>
      <c r="HT27" s="3"/>
      <c r="HU27" s="69"/>
      <c r="HV27" s="22" t="s">
        <v>49</v>
      </c>
      <c r="HW27" s="3">
        <v>1.0359</v>
      </c>
      <c r="HX27" s="3"/>
      <c r="HY27" s="3">
        <v>100</v>
      </c>
      <c r="HZ27" s="5">
        <f t="shared" ref="HZ27:HZ35" si="64">HY27/HW27</f>
        <v>96.534414518775947</v>
      </c>
      <c r="IA27" s="1">
        <v>2006</v>
      </c>
      <c r="IB27" s="1" t="s">
        <v>65</v>
      </c>
      <c r="IC27" s="1">
        <v>3665</v>
      </c>
      <c r="ID27" s="1" t="s">
        <v>66</v>
      </c>
      <c r="IE27" s="3"/>
      <c r="IF27" s="3"/>
      <c r="IG27" s="69"/>
      <c r="IH27" s="119" t="s">
        <v>49</v>
      </c>
      <c r="II27" s="1">
        <v>1.0359</v>
      </c>
      <c r="IJ27" s="2"/>
      <c r="IK27" s="1">
        <v>150</v>
      </c>
      <c r="IL27" s="120">
        <f t="shared" ref="IL27:IL29" si="65">IK27/II27</f>
        <v>144.80162177816391</v>
      </c>
      <c r="IM27" s="1">
        <v>2006</v>
      </c>
      <c r="IN27" s="1" t="s">
        <v>65</v>
      </c>
      <c r="IO27" s="1">
        <v>3665</v>
      </c>
      <c r="IP27" s="1" t="s">
        <v>66</v>
      </c>
      <c r="IQ27" s="3"/>
      <c r="IR27" s="3"/>
      <c r="IS27" s="69"/>
      <c r="IT27" s="22" t="s">
        <v>49</v>
      </c>
      <c r="IU27" s="3">
        <v>1.0359</v>
      </c>
      <c r="IV27" s="3"/>
      <c r="IW27" s="3">
        <v>100</v>
      </c>
      <c r="IX27" s="5">
        <v>96.534414518775947</v>
      </c>
      <c r="IY27" s="3">
        <v>2006</v>
      </c>
      <c r="IZ27" s="3" t="s">
        <v>65</v>
      </c>
      <c r="JA27" s="3">
        <v>3665</v>
      </c>
      <c r="JB27" s="3" t="s">
        <v>66</v>
      </c>
      <c r="JC27" s="3"/>
      <c r="JD27" s="3"/>
      <c r="JE27" s="69"/>
      <c r="JF27" s="22" t="s">
        <v>49</v>
      </c>
      <c r="JG27" s="3">
        <v>1.0359</v>
      </c>
      <c r="JH27" s="3"/>
      <c r="JI27" s="3">
        <v>83</v>
      </c>
      <c r="JJ27" s="5">
        <v>80.123564050584037</v>
      </c>
      <c r="JK27" s="3">
        <v>2006</v>
      </c>
      <c r="JL27" s="3" t="s">
        <v>65</v>
      </c>
      <c r="JM27" s="3">
        <v>3665</v>
      </c>
      <c r="JN27" s="3" t="s">
        <v>66</v>
      </c>
      <c r="JO27" s="3"/>
      <c r="JP27" s="3"/>
      <c r="JQ27" s="69"/>
      <c r="JR27" s="22" t="s">
        <v>49</v>
      </c>
      <c r="JS27" s="3">
        <v>1.0359</v>
      </c>
      <c r="JT27" s="3"/>
      <c r="JU27" s="3">
        <v>75</v>
      </c>
      <c r="JV27" s="5">
        <f t="shared" si="16"/>
        <v>72.400810889081953</v>
      </c>
      <c r="JW27" s="3">
        <v>2006</v>
      </c>
      <c r="JX27" s="3" t="s">
        <v>65</v>
      </c>
      <c r="JY27" s="3">
        <v>3665</v>
      </c>
      <c r="JZ27" s="3" t="s">
        <v>66</v>
      </c>
      <c r="KA27" s="3"/>
      <c r="KB27" s="3"/>
      <c r="KC27" s="23"/>
    </row>
    <row r="28" spans="1:289" x14ac:dyDescent="0.35">
      <c r="A28" s="19" t="s">
        <v>31</v>
      </c>
      <c r="B28" s="22"/>
      <c r="C28" s="63">
        <v>2</v>
      </c>
      <c r="D28" s="3"/>
      <c r="E28" s="3">
        <v>182</v>
      </c>
      <c r="F28" s="5">
        <f>E28/C28</f>
        <v>91</v>
      </c>
      <c r="G28" s="57">
        <v>1966</v>
      </c>
      <c r="H28" s="3"/>
      <c r="I28" s="1"/>
      <c r="J28" s="70"/>
      <c r="K28" s="102"/>
      <c r="L28" s="102"/>
      <c r="M28" s="102"/>
      <c r="N28" s="62"/>
      <c r="O28" s="63">
        <v>2</v>
      </c>
      <c r="P28" s="63"/>
      <c r="Q28" s="63">
        <v>152</v>
      </c>
      <c r="R28" s="59">
        <f t="shared" ref="R28" si="66">Q28/O28</f>
        <v>76</v>
      </c>
      <c r="S28" s="84">
        <v>1966</v>
      </c>
      <c r="T28" s="63"/>
      <c r="U28" s="63"/>
      <c r="V28" s="63"/>
      <c r="W28" s="1"/>
      <c r="X28" s="1"/>
      <c r="Y28" s="70"/>
      <c r="Z28" s="62"/>
      <c r="AA28" s="63">
        <v>2</v>
      </c>
      <c r="AB28" s="63"/>
      <c r="AC28" s="63">
        <v>93</v>
      </c>
      <c r="AD28" s="59">
        <f t="shared" ref="AD28" si="67">AC28/AA28</f>
        <v>46.5</v>
      </c>
      <c r="AE28" s="84">
        <v>1966</v>
      </c>
      <c r="AF28" s="63"/>
      <c r="AG28" s="63"/>
      <c r="AH28" s="63"/>
      <c r="AI28" s="1"/>
      <c r="AJ28" s="1"/>
      <c r="AK28" s="70"/>
      <c r="AL28" s="62"/>
      <c r="AM28" s="63">
        <v>2</v>
      </c>
      <c r="AN28" s="63"/>
      <c r="AO28" s="63" t="s">
        <v>62</v>
      </c>
      <c r="AP28" s="84"/>
      <c r="AQ28" s="84"/>
      <c r="AR28" s="63"/>
      <c r="AS28" s="63"/>
      <c r="AT28" s="63"/>
      <c r="AU28" s="1"/>
      <c r="AV28" s="1"/>
      <c r="AW28" s="70"/>
      <c r="AX28" s="62"/>
      <c r="AY28" s="63">
        <v>2</v>
      </c>
      <c r="AZ28" s="63"/>
      <c r="BA28" s="63" t="s">
        <v>62</v>
      </c>
      <c r="BB28" s="84"/>
      <c r="BC28" s="84"/>
      <c r="BD28" s="63"/>
      <c r="BE28" s="63"/>
      <c r="BF28" s="63"/>
      <c r="BG28" s="1"/>
      <c r="BH28" s="1"/>
      <c r="BI28" s="70"/>
      <c r="BJ28" s="62"/>
      <c r="BK28" s="63">
        <v>2</v>
      </c>
      <c r="BL28" s="63"/>
      <c r="BM28" s="63" t="s">
        <v>62</v>
      </c>
      <c r="BN28" s="84"/>
      <c r="BO28" s="84"/>
      <c r="BP28" s="63"/>
      <c r="BQ28" s="63"/>
      <c r="BR28" s="63"/>
      <c r="BS28" s="1"/>
      <c r="BT28" s="1"/>
      <c r="BU28" s="70"/>
      <c r="BV28" s="62"/>
      <c r="BW28" s="63">
        <v>2</v>
      </c>
      <c r="BX28" s="63"/>
      <c r="BY28" s="63" t="s">
        <v>62</v>
      </c>
      <c r="BZ28" s="64"/>
      <c r="CA28" s="64"/>
      <c r="CB28" s="64"/>
      <c r="CC28" s="64"/>
      <c r="CD28" s="64"/>
      <c r="CE28" s="1"/>
      <c r="CF28" s="1"/>
      <c r="CG28" s="70"/>
      <c r="CH28" s="62"/>
      <c r="CI28" s="59"/>
      <c r="CJ28" s="59"/>
      <c r="CK28" s="59"/>
      <c r="CL28" s="59"/>
      <c r="CM28" s="95"/>
      <c r="CN28" s="63"/>
      <c r="CO28" s="63"/>
      <c r="CP28" s="63"/>
      <c r="CQ28" s="1"/>
      <c r="CR28" s="1"/>
      <c r="CS28" s="70"/>
      <c r="CT28" s="62" t="s">
        <v>56</v>
      </c>
      <c r="CU28" s="63">
        <v>5.17</v>
      </c>
      <c r="CV28" s="63"/>
      <c r="CW28" s="93" t="s">
        <v>64</v>
      </c>
      <c r="CX28" s="59"/>
      <c r="CY28" s="61">
        <v>2008</v>
      </c>
      <c r="CZ28" s="63">
        <v>0.95409999999999995</v>
      </c>
      <c r="DA28" s="61">
        <v>10100</v>
      </c>
      <c r="DB28" s="61" t="s">
        <v>66</v>
      </c>
      <c r="DC28" s="1"/>
      <c r="DD28" s="1"/>
      <c r="DE28" s="70"/>
      <c r="DF28" s="62" t="s">
        <v>56</v>
      </c>
      <c r="DG28" s="63">
        <v>5.17</v>
      </c>
      <c r="DH28" s="63"/>
      <c r="DI28" s="63" t="s">
        <v>64</v>
      </c>
      <c r="DJ28" s="59"/>
      <c r="DK28" s="61">
        <v>2008</v>
      </c>
      <c r="DL28" s="63">
        <v>0.95409999999999995</v>
      </c>
      <c r="DM28" s="61">
        <v>10100</v>
      </c>
      <c r="DN28" s="61" t="s">
        <v>66</v>
      </c>
      <c r="DO28" s="1"/>
      <c r="DP28" s="1"/>
      <c r="DQ28" s="70"/>
      <c r="DR28" s="62" t="s">
        <v>56</v>
      </c>
      <c r="DS28" s="63">
        <v>5.17</v>
      </c>
      <c r="DT28" s="63"/>
      <c r="DU28" s="63">
        <v>451.35</v>
      </c>
      <c r="DV28" s="59">
        <f>DU28/DS28</f>
        <v>87.301740812379123</v>
      </c>
      <c r="DW28" s="61" t="s">
        <v>73</v>
      </c>
      <c r="DX28" s="63">
        <v>0.95409999999999995</v>
      </c>
      <c r="DY28" s="61">
        <v>10100</v>
      </c>
      <c r="DZ28" s="61" t="s">
        <v>66</v>
      </c>
      <c r="EA28" s="1"/>
      <c r="EB28" s="1"/>
      <c r="EC28" s="70"/>
      <c r="ED28" s="62" t="s">
        <v>56</v>
      </c>
      <c r="EE28" s="63">
        <v>5.17</v>
      </c>
      <c r="EF28" s="63"/>
      <c r="EG28" s="63">
        <v>847</v>
      </c>
      <c r="EH28" s="59">
        <f t="shared" si="60"/>
        <v>163.82978723404256</v>
      </c>
      <c r="EI28" s="61" t="s">
        <v>73</v>
      </c>
      <c r="EJ28" s="63">
        <v>0.95409999999999995</v>
      </c>
      <c r="EK28" s="61">
        <v>10100</v>
      </c>
      <c r="EL28" s="61" t="s">
        <v>66</v>
      </c>
      <c r="EM28" s="1"/>
      <c r="EN28" s="1"/>
      <c r="EO28" s="70"/>
      <c r="EP28" s="62" t="s">
        <v>56</v>
      </c>
      <c r="EQ28" s="59">
        <v>5.17</v>
      </c>
      <c r="ER28" s="59"/>
      <c r="ES28" s="59">
        <v>551</v>
      </c>
      <c r="ET28" s="59">
        <v>106.57640232108318</v>
      </c>
      <c r="EU28" s="60" t="s">
        <v>73</v>
      </c>
      <c r="EV28" s="61">
        <v>0.95409999999999995</v>
      </c>
      <c r="EW28" s="61">
        <v>10100</v>
      </c>
      <c r="EX28" s="61" t="s">
        <v>66</v>
      </c>
      <c r="EY28" s="1"/>
      <c r="EZ28" s="1"/>
      <c r="FA28" s="70"/>
      <c r="FB28" s="62" t="s">
        <v>56</v>
      </c>
      <c r="FC28" s="63">
        <v>5.17</v>
      </c>
      <c r="FD28" s="63"/>
      <c r="FE28" s="63">
        <v>443</v>
      </c>
      <c r="FF28" s="59">
        <f>FE28/FC28</f>
        <v>85.686653771760149</v>
      </c>
      <c r="FG28" s="61" t="s">
        <v>73</v>
      </c>
      <c r="FH28" s="63">
        <v>0.95409999999999995</v>
      </c>
      <c r="FI28" s="61">
        <v>10100</v>
      </c>
      <c r="FJ28" s="61" t="s">
        <v>66</v>
      </c>
      <c r="FK28" s="1"/>
      <c r="FL28" s="1"/>
      <c r="FM28" s="70"/>
      <c r="FN28" s="22" t="s">
        <v>56</v>
      </c>
      <c r="FO28" s="63">
        <v>5.17</v>
      </c>
      <c r="FP28" s="3"/>
      <c r="FQ28" s="3">
        <v>422</v>
      </c>
      <c r="FR28" s="5">
        <f>FQ28/FO28</f>
        <v>81.624758220502898</v>
      </c>
      <c r="FS28" s="1" t="s">
        <v>73</v>
      </c>
      <c r="FT28" s="3">
        <v>0.95409999999999995</v>
      </c>
      <c r="FU28" s="1">
        <v>10100</v>
      </c>
      <c r="FV28" s="1" t="s">
        <v>66</v>
      </c>
      <c r="FW28" s="1"/>
      <c r="FX28" s="1"/>
      <c r="FY28" s="70"/>
      <c r="FZ28" s="22" t="s">
        <v>56</v>
      </c>
      <c r="GA28" s="63">
        <v>5.17</v>
      </c>
      <c r="GB28" s="3"/>
      <c r="GC28" s="3">
        <v>920</v>
      </c>
      <c r="GD28" s="5">
        <f t="shared" si="61"/>
        <v>177.94970986460348</v>
      </c>
      <c r="GE28" s="1" t="s">
        <v>73</v>
      </c>
      <c r="GF28" s="3">
        <v>0.95409999999999995</v>
      </c>
      <c r="GG28" s="1">
        <v>10100</v>
      </c>
      <c r="GH28" s="1" t="s">
        <v>66</v>
      </c>
      <c r="GI28" s="1"/>
      <c r="GJ28" s="1"/>
      <c r="GK28" s="70"/>
      <c r="GL28" s="22" t="s">
        <v>56</v>
      </c>
      <c r="GM28" s="63">
        <v>5.17</v>
      </c>
      <c r="GN28" s="3"/>
      <c r="GO28" s="3">
        <v>503</v>
      </c>
      <c r="GP28" s="5">
        <f>GO28/GM28</f>
        <v>97.292069632495171</v>
      </c>
      <c r="GQ28" s="1" t="s">
        <v>73</v>
      </c>
      <c r="GR28" s="1" t="s">
        <v>75</v>
      </c>
      <c r="GS28" s="1">
        <v>10100</v>
      </c>
      <c r="GT28" s="1" t="s">
        <v>66</v>
      </c>
      <c r="GU28" s="1"/>
      <c r="GV28" s="1"/>
      <c r="GW28" s="70"/>
      <c r="GX28" s="22" t="s">
        <v>56</v>
      </c>
      <c r="GY28" s="63">
        <v>5.17</v>
      </c>
      <c r="GZ28" s="3"/>
      <c r="HA28" s="3">
        <v>463</v>
      </c>
      <c r="HB28" s="5">
        <f t="shared" si="62"/>
        <v>89.555125725338499</v>
      </c>
      <c r="HC28" s="1">
        <v>2008</v>
      </c>
      <c r="HD28" s="1" t="s">
        <v>65</v>
      </c>
      <c r="HE28" s="1">
        <v>18800</v>
      </c>
      <c r="HF28" s="1" t="s">
        <v>66</v>
      </c>
      <c r="HG28" s="1"/>
      <c r="HH28" s="1"/>
      <c r="HI28" s="70"/>
      <c r="HJ28" s="22" t="s">
        <v>56</v>
      </c>
      <c r="HK28" s="63">
        <v>5.17</v>
      </c>
      <c r="HL28" s="3"/>
      <c r="HM28" s="3">
        <v>456</v>
      </c>
      <c r="HN28" s="5">
        <f t="shared" si="63"/>
        <v>88.201160541586077</v>
      </c>
      <c r="HO28" s="1">
        <v>2008</v>
      </c>
      <c r="HP28" s="1" t="s">
        <v>65</v>
      </c>
      <c r="HQ28" s="1">
        <v>18800</v>
      </c>
      <c r="HR28" s="1" t="s">
        <v>66</v>
      </c>
      <c r="HS28" s="1"/>
      <c r="HT28" s="1"/>
      <c r="HU28" s="70"/>
      <c r="HV28" s="22" t="s">
        <v>56</v>
      </c>
      <c r="HW28" s="3">
        <v>5.17</v>
      </c>
      <c r="HX28" s="3"/>
      <c r="HY28" s="3">
        <v>388</v>
      </c>
      <c r="HZ28" s="5">
        <f t="shared" si="64"/>
        <v>75.048355899419732</v>
      </c>
      <c r="IA28" s="1">
        <v>2008</v>
      </c>
      <c r="IB28" s="1" t="s">
        <v>65</v>
      </c>
      <c r="IC28" s="1">
        <v>18800</v>
      </c>
      <c r="ID28" s="1" t="s">
        <v>66</v>
      </c>
      <c r="IE28" s="1"/>
      <c r="IF28" s="1"/>
      <c r="IG28" s="70"/>
      <c r="IH28" s="119" t="s">
        <v>56</v>
      </c>
      <c r="II28" s="1">
        <v>5.17</v>
      </c>
      <c r="IJ28" s="2"/>
      <c r="IK28" s="1">
        <v>544</v>
      </c>
      <c r="IL28" s="120">
        <f t="shared" si="65"/>
        <v>105.22243713733076</v>
      </c>
      <c r="IM28" s="1">
        <v>2008</v>
      </c>
      <c r="IN28" s="1" t="s">
        <v>65</v>
      </c>
      <c r="IO28" s="1">
        <v>18800</v>
      </c>
      <c r="IP28" s="1" t="s">
        <v>66</v>
      </c>
      <c r="IQ28" s="1"/>
      <c r="IR28" s="1"/>
      <c r="IS28" s="70"/>
      <c r="IT28" s="22" t="s">
        <v>56</v>
      </c>
      <c r="IU28" s="3">
        <v>5.17</v>
      </c>
      <c r="IV28" s="3"/>
      <c r="IW28" s="3">
        <v>287</v>
      </c>
      <c r="IX28" s="5">
        <v>55.512572533849131</v>
      </c>
      <c r="IY28" s="3">
        <v>2008</v>
      </c>
      <c r="IZ28" s="3" t="s">
        <v>65</v>
      </c>
      <c r="JA28" s="3">
        <v>18800</v>
      </c>
      <c r="JB28" s="3" t="s">
        <v>66</v>
      </c>
      <c r="JC28" s="1"/>
      <c r="JD28" s="1"/>
      <c r="JE28" s="70"/>
      <c r="JF28" s="22" t="s">
        <v>56</v>
      </c>
      <c r="JG28" s="3">
        <v>5.17</v>
      </c>
      <c r="JH28" s="3"/>
      <c r="JI28" s="3">
        <v>450</v>
      </c>
      <c r="JJ28" s="5">
        <v>87.040618955512571</v>
      </c>
      <c r="JK28" s="3">
        <v>2008</v>
      </c>
      <c r="JL28" s="3" t="s">
        <v>65</v>
      </c>
      <c r="JM28" s="3">
        <v>18800</v>
      </c>
      <c r="JN28" s="3" t="s">
        <v>66</v>
      </c>
      <c r="JO28" s="1"/>
      <c r="JP28" s="1"/>
      <c r="JQ28" s="70"/>
      <c r="JR28" s="22" t="s">
        <v>56</v>
      </c>
      <c r="JS28" s="3">
        <v>5.17</v>
      </c>
      <c r="JT28" s="3"/>
      <c r="JU28" s="3">
        <v>330</v>
      </c>
      <c r="JV28" s="5">
        <f t="shared" si="16"/>
        <v>63.829787234042556</v>
      </c>
      <c r="JW28" s="3">
        <v>2008</v>
      </c>
      <c r="JX28" s="3" t="s">
        <v>65</v>
      </c>
      <c r="JY28" s="3">
        <v>18800</v>
      </c>
      <c r="JZ28" s="3" t="s">
        <v>66</v>
      </c>
      <c r="KA28" s="1"/>
      <c r="KB28" s="1"/>
      <c r="KC28" s="8"/>
    </row>
    <row r="29" spans="1:289" x14ac:dyDescent="0.35">
      <c r="A29" s="19" t="s">
        <v>32</v>
      </c>
      <c r="B29" s="22"/>
      <c r="C29" s="59"/>
      <c r="D29" s="5"/>
      <c r="E29" s="5"/>
      <c r="F29" s="5"/>
      <c r="G29" s="5"/>
      <c r="H29" s="3"/>
      <c r="I29" s="3"/>
      <c r="J29" s="69"/>
      <c r="K29" s="103"/>
      <c r="L29" s="103"/>
      <c r="M29" s="103"/>
      <c r="N29" s="62"/>
      <c r="O29" s="59"/>
      <c r="P29" s="59"/>
      <c r="Q29" s="59"/>
      <c r="R29" s="59"/>
      <c r="S29" s="59"/>
      <c r="T29" s="63"/>
      <c r="U29" s="63"/>
      <c r="V29" s="63"/>
      <c r="W29" s="3"/>
      <c r="X29" s="3"/>
      <c r="Y29" s="69"/>
      <c r="Z29" s="62"/>
      <c r="AA29" s="59"/>
      <c r="AB29" s="59"/>
      <c r="AC29" s="59"/>
      <c r="AD29" s="59"/>
      <c r="AE29" s="59"/>
      <c r="AF29" s="63"/>
      <c r="AG29" s="63"/>
      <c r="AH29" s="63"/>
      <c r="AI29" s="3"/>
      <c r="AJ29" s="3"/>
      <c r="AK29" s="69"/>
      <c r="AL29" s="62"/>
      <c r="AM29" s="59"/>
      <c r="AN29" s="59"/>
      <c r="AO29" s="59"/>
      <c r="AP29" s="59"/>
      <c r="AQ29" s="59"/>
      <c r="AR29" s="63"/>
      <c r="AS29" s="63"/>
      <c r="AT29" s="63"/>
      <c r="AU29" s="3"/>
      <c r="AV29" s="3"/>
      <c r="AW29" s="69"/>
      <c r="AX29" s="62"/>
      <c r="AY29" s="59"/>
      <c r="AZ29" s="59"/>
      <c r="BA29" s="59"/>
      <c r="BB29" s="59"/>
      <c r="BC29" s="59"/>
      <c r="BD29" s="63"/>
      <c r="BE29" s="63"/>
      <c r="BF29" s="63"/>
      <c r="BG29" s="3"/>
      <c r="BH29" s="3"/>
      <c r="BI29" s="69"/>
      <c r="BJ29" s="62"/>
      <c r="BK29" s="59"/>
      <c r="BL29" s="59"/>
      <c r="BM29" s="59"/>
      <c r="BN29" s="59"/>
      <c r="BO29" s="59"/>
      <c r="BP29" s="63"/>
      <c r="BQ29" s="63"/>
      <c r="BR29" s="63"/>
      <c r="BS29" s="3"/>
      <c r="BT29" s="3"/>
      <c r="BU29" s="69"/>
      <c r="BV29" s="62"/>
      <c r="BW29" s="59"/>
      <c r="BX29" s="59"/>
      <c r="BY29" s="59"/>
      <c r="BZ29" s="59"/>
      <c r="CA29" s="59"/>
      <c r="CB29" s="63"/>
      <c r="CC29" s="63"/>
      <c r="CD29" s="63"/>
      <c r="CE29" s="3"/>
      <c r="CF29" s="3"/>
      <c r="CG29" s="69"/>
      <c r="CH29" s="62"/>
      <c r="CI29" s="59"/>
      <c r="CJ29" s="59"/>
      <c r="CK29" s="59"/>
      <c r="CL29" s="59"/>
      <c r="CM29" s="59"/>
      <c r="CN29" s="63"/>
      <c r="CO29" s="63"/>
      <c r="CP29" s="63"/>
      <c r="CQ29" s="3"/>
      <c r="CR29" s="3"/>
      <c r="CS29" s="69"/>
      <c r="CT29" s="62"/>
      <c r="CU29" s="59"/>
      <c r="CV29" s="59"/>
      <c r="CW29" s="59"/>
      <c r="CX29" s="59"/>
      <c r="CY29" s="59"/>
      <c r="CZ29" s="63"/>
      <c r="DA29" s="63"/>
      <c r="DB29" s="63"/>
      <c r="DC29" s="3"/>
      <c r="DD29" s="3"/>
      <c r="DE29" s="69"/>
      <c r="DF29" s="62"/>
      <c r="DG29" s="59"/>
      <c r="DH29" s="59"/>
      <c r="DI29" s="59"/>
      <c r="DJ29" s="59"/>
      <c r="DK29" s="59"/>
      <c r="DL29" s="63"/>
      <c r="DM29" s="63"/>
      <c r="DN29" s="63"/>
      <c r="DO29" s="3"/>
      <c r="DP29" s="3"/>
      <c r="DQ29" s="69"/>
      <c r="DR29" s="62"/>
      <c r="DS29" s="59"/>
      <c r="DT29" s="59"/>
      <c r="DU29" s="59"/>
      <c r="DV29" s="59"/>
      <c r="DW29" s="59"/>
      <c r="DX29" s="63"/>
      <c r="DY29" s="63"/>
      <c r="DZ29" s="63"/>
      <c r="EA29" s="3"/>
      <c r="EB29" s="3"/>
      <c r="EC29" s="69"/>
      <c r="ED29" s="62"/>
      <c r="EE29" s="59"/>
      <c r="EF29" s="59"/>
      <c r="EG29" s="59"/>
      <c r="EH29" s="59"/>
      <c r="EI29" s="59"/>
      <c r="EJ29" s="63"/>
      <c r="EK29" s="63"/>
      <c r="EL29" s="63"/>
      <c r="EM29" s="3"/>
      <c r="EN29" s="3"/>
      <c r="EO29" s="69"/>
      <c r="EP29" s="62"/>
      <c r="EQ29" s="59"/>
      <c r="ER29" s="59"/>
      <c r="ES29" s="59"/>
      <c r="ET29" s="59"/>
      <c r="EU29" s="59"/>
      <c r="EV29" s="63"/>
      <c r="EW29" s="63"/>
      <c r="EX29" s="63"/>
      <c r="EY29" s="3"/>
      <c r="EZ29" s="3"/>
      <c r="FA29" s="69"/>
      <c r="FB29" s="62"/>
      <c r="FC29" s="59"/>
      <c r="FD29" s="59"/>
      <c r="FE29" s="59"/>
      <c r="FF29" s="59"/>
      <c r="FG29" s="59"/>
      <c r="FH29" s="63"/>
      <c r="FI29" s="63"/>
      <c r="FJ29" s="63"/>
      <c r="FK29" s="3"/>
      <c r="FL29" s="3"/>
      <c r="FM29" s="69"/>
      <c r="FN29" s="22" t="s">
        <v>55</v>
      </c>
      <c r="FO29" s="63">
        <v>0.85299999999999998</v>
      </c>
      <c r="FP29" s="3"/>
      <c r="FQ29" s="3" t="s">
        <v>64</v>
      </c>
      <c r="FR29" s="5"/>
      <c r="FS29" s="1">
        <v>2015</v>
      </c>
      <c r="FT29" s="1" t="s">
        <v>65</v>
      </c>
      <c r="FU29" s="1">
        <v>18589</v>
      </c>
      <c r="FV29" s="1" t="s">
        <v>72</v>
      </c>
      <c r="FW29" s="3"/>
      <c r="FX29" s="3"/>
      <c r="FY29" s="69"/>
      <c r="FZ29" s="22" t="s">
        <v>55</v>
      </c>
      <c r="GA29" s="63">
        <v>0.85299999999999998</v>
      </c>
      <c r="GB29" s="3"/>
      <c r="GC29" s="3"/>
      <c r="GD29" s="5"/>
      <c r="GE29" s="1">
        <v>2015</v>
      </c>
      <c r="GF29" s="1" t="s">
        <v>65</v>
      </c>
      <c r="GG29" s="1">
        <v>18589</v>
      </c>
      <c r="GH29" s="1" t="s">
        <v>72</v>
      </c>
      <c r="GI29" s="3"/>
      <c r="GJ29" s="3"/>
      <c r="GK29" s="69"/>
      <c r="GL29" s="22" t="s">
        <v>55</v>
      </c>
      <c r="GM29" s="63">
        <v>0.85299999999999998</v>
      </c>
      <c r="GN29" s="3"/>
      <c r="GO29" s="3">
        <v>26</v>
      </c>
      <c r="GP29" s="5">
        <f>GO29/GM29</f>
        <v>30.480656506447833</v>
      </c>
      <c r="GQ29" s="1">
        <v>2015</v>
      </c>
      <c r="GR29" s="1" t="s">
        <v>65</v>
      </c>
      <c r="GS29" s="1">
        <v>18589</v>
      </c>
      <c r="GT29" s="1" t="s">
        <v>72</v>
      </c>
      <c r="GU29" s="3"/>
      <c r="GV29" s="3"/>
      <c r="GW29" s="69"/>
      <c r="GX29" s="22" t="s">
        <v>55</v>
      </c>
      <c r="GY29" s="63">
        <v>0.85299999999999998</v>
      </c>
      <c r="GZ29" s="3"/>
      <c r="HA29" s="3">
        <v>44</v>
      </c>
      <c r="HB29" s="5">
        <f t="shared" si="62"/>
        <v>51.582649472450179</v>
      </c>
      <c r="HC29" s="1">
        <v>2014</v>
      </c>
      <c r="HD29" s="1" t="s">
        <v>65</v>
      </c>
      <c r="HE29" s="1">
        <v>3324</v>
      </c>
      <c r="HF29" s="1" t="s">
        <v>72</v>
      </c>
      <c r="HG29" s="3"/>
      <c r="HH29" s="3"/>
      <c r="HI29" s="69"/>
      <c r="HJ29" s="22" t="s">
        <v>55</v>
      </c>
      <c r="HK29" s="63">
        <v>0.85299999999999998</v>
      </c>
      <c r="HL29" s="3"/>
      <c r="HM29" s="3">
        <v>88</v>
      </c>
      <c r="HN29" s="5">
        <f t="shared" si="63"/>
        <v>103.16529894490036</v>
      </c>
      <c r="HO29" s="1">
        <v>2014</v>
      </c>
      <c r="HP29" s="1" t="s">
        <v>65</v>
      </c>
      <c r="HQ29" s="1">
        <v>3324</v>
      </c>
      <c r="HR29" s="1" t="s">
        <v>72</v>
      </c>
      <c r="HS29" s="3"/>
      <c r="HT29" s="3"/>
      <c r="HU29" s="69"/>
      <c r="HV29" s="22" t="s">
        <v>55</v>
      </c>
      <c r="HW29" s="3">
        <v>0.85299999999999998</v>
      </c>
      <c r="HX29" s="3"/>
      <c r="HY29" s="3">
        <v>119</v>
      </c>
      <c r="HZ29" s="5">
        <f t="shared" si="64"/>
        <v>139.50762016412662</v>
      </c>
      <c r="IA29" s="1">
        <v>2014</v>
      </c>
      <c r="IB29" s="1" t="s">
        <v>65</v>
      </c>
      <c r="IC29" s="1">
        <v>3324</v>
      </c>
      <c r="ID29" s="1" t="s">
        <v>72</v>
      </c>
      <c r="IE29" s="3"/>
      <c r="IF29" s="3"/>
      <c r="IG29" s="69"/>
      <c r="IH29" s="119" t="s">
        <v>55</v>
      </c>
      <c r="II29" s="1">
        <v>0.85299999999999998</v>
      </c>
      <c r="IJ29" s="2"/>
      <c r="IK29" s="1">
        <v>93</v>
      </c>
      <c r="IL29" s="120">
        <f t="shared" si="65"/>
        <v>109.02696365767878</v>
      </c>
      <c r="IM29" s="1">
        <v>2014</v>
      </c>
      <c r="IN29" s="1" t="s">
        <v>65</v>
      </c>
      <c r="IO29" s="1">
        <v>3324</v>
      </c>
      <c r="IP29" s="1" t="s">
        <v>72</v>
      </c>
      <c r="IQ29" s="3"/>
      <c r="IR29" s="3"/>
      <c r="IS29" s="69"/>
      <c r="IT29" s="22" t="s">
        <v>55</v>
      </c>
      <c r="IU29" s="3">
        <v>0.85299999999999998</v>
      </c>
      <c r="IV29" s="3"/>
      <c r="IW29" s="3">
        <v>44</v>
      </c>
      <c r="IX29" s="5">
        <v>51.582649472450179</v>
      </c>
      <c r="IY29" s="3">
        <v>2014</v>
      </c>
      <c r="IZ29" s="3" t="s">
        <v>65</v>
      </c>
      <c r="JA29" s="3">
        <v>3324</v>
      </c>
      <c r="JB29" s="3" t="s">
        <v>72</v>
      </c>
      <c r="JC29" s="3"/>
      <c r="JD29" s="3"/>
      <c r="JE29" s="69"/>
      <c r="JF29" s="22" t="s">
        <v>55</v>
      </c>
      <c r="JG29" s="3">
        <v>0.85299999999999998</v>
      </c>
      <c r="JH29" s="3"/>
      <c r="JI29" s="3">
        <v>134</v>
      </c>
      <c r="JJ29" s="5">
        <v>157.0926143024619</v>
      </c>
      <c r="JK29" s="3">
        <v>2014</v>
      </c>
      <c r="JL29" s="3" t="s">
        <v>65</v>
      </c>
      <c r="JM29" s="3">
        <v>3324</v>
      </c>
      <c r="JN29" s="3" t="s">
        <v>72</v>
      </c>
      <c r="JO29" s="3"/>
      <c r="JP29" s="3"/>
      <c r="JQ29" s="69"/>
      <c r="JR29" s="22" t="s">
        <v>55</v>
      </c>
      <c r="JS29" s="3">
        <v>0.85299999999999998</v>
      </c>
      <c r="JT29" s="3"/>
      <c r="JU29" s="3">
        <v>141</v>
      </c>
      <c r="JV29" s="5">
        <f t="shared" si="16"/>
        <v>165.2989449003517</v>
      </c>
      <c r="JW29" s="3">
        <v>2014</v>
      </c>
      <c r="JX29" s="3" t="s">
        <v>65</v>
      </c>
      <c r="JY29" s="3">
        <v>3324</v>
      </c>
      <c r="JZ29" s="3" t="s">
        <v>72</v>
      </c>
      <c r="KA29" s="3"/>
      <c r="KB29" s="3"/>
      <c r="KC29" s="23"/>
    </row>
    <row r="30" spans="1:289" x14ac:dyDescent="0.35">
      <c r="A30" s="19" t="s">
        <v>33</v>
      </c>
      <c r="B30" s="22"/>
      <c r="C30" s="63">
        <v>0.501</v>
      </c>
      <c r="D30" s="3"/>
      <c r="E30" s="3">
        <v>76</v>
      </c>
      <c r="F30" s="5">
        <f>E30/C30</f>
        <v>151.69660678642714</v>
      </c>
      <c r="G30" s="57">
        <v>1995</v>
      </c>
      <c r="H30" s="3"/>
      <c r="I30" s="1"/>
      <c r="J30" s="70"/>
      <c r="K30" s="102"/>
      <c r="L30" s="102"/>
      <c r="M30" s="102"/>
      <c r="N30" s="62"/>
      <c r="O30" s="63">
        <v>0.501</v>
      </c>
      <c r="P30" s="63"/>
      <c r="Q30" s="63">
        <v>70</v>
      </c>
      <c r="R30" s="59">
        <f t="shared" ref="R30:R32" si="68">Q30/O30</f>
        <v>139.72055888223554</v>
      </c>
      <c r="S30" s="84">
        <v>1995</v>
      </c>
      <c r="T30" s="63"/>
      <c r="U30" s="63"/>
      <c r="V30" s="63"/>
      <c r="W30" s="1"/>
      <c r="X30" s="1"/>
      <c r="Y30" s="70"/>
      <c r="Z30" s="62"/>
      <c r="AA30" s="63">
        <v>0.501</v>
      </c>
      <c r="AB30" s="63"/>
      <c r="AC30" s="63">
        <v>81</v>
      </c>
      <c r="AD30" s="59">
        <f t="shared" ref="AD30:AD32" si="69">AC30/AA30</f>
        <v>161.67664670658684</v>
      </c>
      <c r="AE30" s="84">
        <v>1995</v>
      </c>
      <c r="AF30" s="63"/>
      <c r="AG30" s="63"/>
      <c r="AH30" s="63"/>
      <c r="AI30" s="1"/>
      <c r="AJ30" s="1"/>
      <c r="AK30" s="70"/>
      <c r="AL30" s="62"/>
      <c r="AM30" s="63">
        <v>0.501</v>
      </c>
      <c r="AN30" s="63"/>
      <c r="AO30" s="63">
        <v>72</v>
      </c>
      <c r="AP30" s="59">
        <f t="shared" ref="AP30:AP32" si="70">AO30/AM30</f>
        <v>143.7125748502994</v>
      </c>
      <c r="AQ30" s="84">
        <v>1995</v>
      </c>
      <c r="AR30" s="63"/>
      <c r="AS30" s="63"/>
      <c r="AT30" s="63"/>
      <c r="AU30" s="1"/>
      <c r="AV30" s="1"/>
      <c r="AW30" s="70"/>
      <c r="AX30" s="62"/>
      <c r="AY30" s="63">
        <v>0.501</v>
      </c>
      <c r="AZ30" s="63"/>
      <c r="BA30" s="63">
        <v>83</v>
      </c>
      <c r="BB30" s="59">
        <f t="shared" ref="BB30:BB35" si="71">BA30/AY30</f>
        <v>165.6686626746507</v>
      </c>
      <c r="BC30" s="84">
        <v>1995</v>
      </c>
      <c r="BD30" s="63"/>
      <c r="BE30" s="63"/>
      <c r="BF30" s="63"/>
      <c r="BG30" s="1"/>
      <c r="BH30" s="1"/>
      <c r="BI30" s="70"/>
      <c r="BJ30" s="62"/>
      <c r="BK30" s="63">
        <v>0.501</v>
      </c>
      <c r="BL30" s="63"/>
      <c r="BM30" s="63">
        <v>90</v>
      </c>
      <c r="BN30" s="59">
        <f t="shared" ref="BN30:BN32" si="72">BM30/BK30</f>
        <v>179.64071856287424</v>
      </c>
      <c r="BO30" s="84">
        <v>1995</v>
      </c>
      <c r="BP30" s="63"/>
      <c r="BQ30" s="63"/>
      <c r="BR30" s="63"/>
      <c r="BS30" s="1"/>
      <c r="BT30" s="1"/>
      <c r="BU30" s="70"/>
      <c r="BV30" s="62"/>
      <c r="BW30" s="63">
        <v>0.501</v>
      </c>
      <c r="BX30" s="63"/>
      <c r="BY30" s="63">
        <v>92</v>
      </c>
      <c r="BZ30" s="59">
        <f t="shared" ref="BZ30:BZ32" si="73">BY30/BW30</f>
        <v>183.63273453093814</v>
      </c>
      <c r="CA30" s="96">
        <v>1995</v>
      </c>
      <c r="CB30" s="63"/>
      <c r="CC30" s="61"/>
      <c r="CD30" s="61"/>
      <c r="CE30" s="1"/>
      <c r="CF30" s="1"/>
      <c r="CG30" s="70"/>
      <c r="CH30" s="62" t="s">
        <v>50</v>
      </c>
      <c r="CI30" s="63">
        <v>0.55110000000000003</v>
      </c>
      <c r="CJ30" s="63"/>
      <c r="CK30" s="63">
        <v>111</v>
      </c>
      <c r="CL30" s="59">
        <f t="shared" ref="CL30:CL32" si="74">CK30/CI30</f>
        <v>201.4153511159499</v>
      </c>
      <c r="CM30" s="63" t="s">
        <v>69</v>
      </c>
      <c r="CN30" s="63" t="s">
        <v>65</v>
      </c>
      <c r="CO30" s="63">
        <v>7689</v>
      </c>
      <c r="CP30" s="63" t="s">
        <v>66</v>
      </c>
      <c r="CQ30" s="1"/>
      <c r="CR30" s="1"/>
      <c r="CS30" s="70"/>
      <c r="CT30" s="62" t="s">
        <v>50</v>
      </c>
      <c r="CU30" s="63">
        <v>0.55110000000000003</v>
      </c>
      <c r="CV30" s="63"/>
      <c r="CW30" s="93">
        <v>88</v>
      </c>
      <c r="CX30" s="59">
        <f>CW30/CU30</f>
        <v>159.68063872255487</v>
      </c>
      <c r="CY30" s="61" t="s">
        <v>69</v>
      </c>
      <c r="CZ30" s="61" t="s">
        <v>65</v>
      </c>
      <c r="DA30" s="61">
        <v>7689</v>
      </c>
      <c r="DB30" s="61" t="s">
        <v>66</v>
      </c>
      <c r="DC30" s="1"/>
      <c r="DD30" s="1"/>
      <c r="DE30" s="70"/>
      <c r="DF30" s="62" t="s">
        <v>50</v>
      </c>
      <c r="DG30" s="63">
        <v>0.55110000000000003</v>
      </c>
      <c r="DH30" s="63"/>
      <c r="DI30" s="63">
        <v>51</v>
      </c>
      <c r="DJ30" s="59">
        <f>DI30/DG30</f>
        <v>92.542188350571578</v>
      </c>
      <c r="DK30" s="61" t="s">
        <v>69</v>
      </c>
      <c r="DL30" s="61" t="s">
        <v>65</v>
      </c>
      <c r="DM30" s="61">
        <v>7689</v>
      </c>
      <c r="DN30" s="61" t="s">
        <v>66</v>
      </c>
      <c r="DO30" s="1"/>
      <c r="DP30" s="1"/>
      <c r="DQ30" s="70"/>
      <c r="DR30" s="62" t="s">
        <v>50</v>
      </c>
      <c r="DS30" s="63">
        <v>0.55110000000000003</v>
      </c>
      <c r="DT30" s="63"/>
      <c r="DU30" s="63">
        <v>59.73</v>
      </c>
      <c r="DV30" s="59">
        <f>DU30/DS30</f>
        <v>108.38323353293411</v>
      </c>
      <c r="DW30" s="61" t="s">
        <v>69</v>
      </c>
      <c r="DX30" s="61" t="s">
        <v>65</v>
      </c>
      <c r="DY30" s="61">
        <v>7689</v>
      </c>
      <c r="DZ30" s="61" t="s">
        <v>66</v>
      </c>
      <c r="EA30" s="1"/>
      <c r="EB30" s="1"/>
      <c r="EC30" s="70"/>
      <c r="ED30" s="62" t="s">
        <v>50</v>
      </c>
      <c r="EE30" s="63">
        <v>0.55110000000000003</v>
      </c>
      <c r="EF30" s="63"/>
      <c r="EG30" s="63">
        <v>75</v>
      </c>
      <c r="EH30" s="59">
        <f t="shared" ref="EH30" si="75">EG30/EE30</f>
        <v>136.09145345672292</v>
      </c>
      <c r="EI30" s="61" t="s">
        <v>69</v>
      </c>
      <c r="EJ30" s="61" t="s">
        <v>65</v>
      </c>
      <c r="EK30" s="61">
        <v>7689</v>
      </c>
      <c r="EL30" s="61" t="s">
        <v>66</v>
      </c>
      <c r="EM30" s="1"/>
      <c r="EN30" s="1"/>
      <c r="EO30" s="70"/>
      <c r="EP30" s="22" t="s">
        <v>50</v>
      </c>
      <c r="EQ30" s="63">
        <v>0.55110000000000003</v>
      </c>
      <c r="ER30" s="3"/>
      <c r="ES30" s="3">
        <v>54</v>
      </c>
      <c r="ET30" s="5">
        <f t="shared" ref="ET30" si="76">ES30/EQ30</f>
        <v>97.985846488840494</v>
      </c>
      <c r="EU30" s="1" t="s">
        <v>69</v>
      </c>
      <c r="EV30" s="1" t="s">
        <v>65</v>
      </c>
      <c r="EW30" s="1">
        <v>7689</v>
      </c>
      <c r="EX30" s="1" t="s">
        <v>66</v>
      </c>
      <c r="EY30" s="1"/>
      <c r="EZ30" s="1"/>
      <c r="FA30" s="70"/>
      <c r="FB30" s="62" t="s">
        <v>50</v>
      </c>
      <c r="FC30" s="63">
        <v>0.55110000000000003</v>
      </c>
      <c r="FD30" s="63"/>
      <c r="FE30" s="63">
        <v>55</v>
      </c>
      <c r="FF30" s="59">
        <f>FE30/FC30</f>
        <v>99.800399201596804</v>
      </c>
      <c r="FG30" s="61" t="s">
        <v>69</v>
      </c>
      <c r="FH30" s="61" t="s">
        <v>65</v>
      </c>
      <c r="FI30" s="61">
        <v>7689</v>
      </c>
      <c r="FJ30" s="61" t="s">
        <v>66</v>
      </c>
      <c r="FK30" s="1"/>
      <c r="FL30" s="1"/>
      <c r="FM30" s="70"/>
      <c r="FN30" s="22" t="s">
        <v>50</v>
      </c>
      <c r="FO30" s="63">
        <v>0.55110000000000003</v>
      </c>
      <c r="FP30" s="3"/>
      <c r="FQ30" s="3">
        <v>56</v>
      </c>
      <c r="FR30" s="5">
        <f>FQ30/FO30</f>
        <v>101.6149519143531</v>
      </c>
      <c r="FS30" s="1" t="s">
        <v>69</v>
      </c>
      <c r="FT30" s="1" t="s">
        <v>65</v>
      </c>
      <c r="FU30" s="1">
        <v>7689</v>
      </c>
      <c r="FV30" s="1" t="s">
        <v>66</v>
      </c>
      <c r="FW30" s="1"/>
      <c r="FX30" s="1"/>
      <c r="FY30" s="70"/>
      <c r="FZ30" s="22" t="s">
        <v>50</v>
      </c>
      <c r="GA30" s="63">
        <v>0.55110000000000003</v>
      </c>
      <c r="GB30" s="3"/>
      <c r="GC30" s="3">
        <v>111</v>
      </c>
      <c r="GD30" s="5">
        <f>GC30/GA30</f>
        <v>201.4153511159499</v>
      </c>
      <c r="GE30" s="1" t="s">
        <v>69</v>
      </c>
      <c r="GF30" s="1" t="s">
        <v>65</v>
      </c>
      <c r="GG30" s="1">
        <v>7689</v>
      </c>
      <c r="GH30" s="1" t="s">
        <v>66</v>
      </c>
      <c r="GI30" s="1"/>
      <c r="GJ30" s="1"/>
      <c r="GK30" s="70"/>
      <c r="GL30" s="22" t="s">
        <v>50</v>
      </c>
      <c r="GM30" s="63">
        <v>0.55110000000000003</v>
      </c>
      <c r="GN30" s="3"/>
      <c r="GO30" s="3">
        <v>75</v>
      </c>
      <c r="GP30" s="5">
        <f>GO30/GM30</f>
        <v>136.09145345672292</v>
      </c>
      <c r="GQ30" s="1" t="s">
        <v>69</v>
      </c>
      <c r="GR30" s="1" t="s">
        <v>65</v>
      </c>
      <c r="GS30" s="1">
        <v>7689</v>
      </c>
      <c r="GT30" s="1" t="s">
        <v>66</v>
      </c>
      <c r="GU30" s="1"/>
      <c r="GV30" s="1"/>
      <c r="GW30" s="70"/>
      <c r="GX30" s="22" t="s">
        <v>50</v>
      </c>
      <c r="GY30" s="63">
        <v>1.5325</v>
      </c>
      <c r="GZ30" s="3"/>
      <c r="HA30" s="3">
        <v>88</v>
      </c>
      <c r="HB30" s="5">
        <f t="shared" si="62"/>
        <v>57.422512234910279</v>
      </c>
      <c r="HC30" s="1" t="s">
        <v>69</v>
      </c>
      <c r="HD30" s="1" t="s">
        <v>65</v>
      </c>
      <c r="HE30" s="1">
        <v>7689</v>
      </c>
      <c r="HF30" s="1" t="s">
        <v>66</v>
      </c>
      <c r="HG30" s="1"/>
      <c r="HH30" s="1"/>
      <c r="HI30" s="70"/>
      <c r="HJ30" s="22" t="s">
        <v>50</v>
      </c>
      <c r="HK30" s="63">
        <v>2.1755</v>
      </c>
      <c r="HL30" s="3"/>
      <c r="HM30" s="3">
        <v>63</v>
      </c>
      <c r="HN30" s="5">
        <f t="shared" si="63"/>
        <v>28.95886003217651</v>
      </c>
      <c r="HO30" s="1" t="s">
        <v>69</v>
      </c>
      <c r="HP30" s="1" t="s">
        <v>65</v>
      </c>
      <c r="HQ30" s="1">
        <v>7689</v>
      </c>
      <c r="HR30" s="1" t="s">
        <v>66</v>
      </c>
      <c r="HS30" s="1"/>
      <c r="HT30" s="1"/>
      <c r="HU30" s="70"/>
      <c r="HV30" s="22" t="s">
        <v>50</v>
      </c>
      <c r="HW30" s="3">
        <v>2.1755</v>
      </c>
      <c r="HX30" s="3"/>
      <c r="HY30" s="3">
        <v>138</v>
      </c>
      <c r="HZ30" s="5">
        <f t="shared" si="64"/>
        <v>63.433693403815212</v>
      </c>
      <c r="IA30" s="1" t="s">
        <v>69</v>
      </c>
      <c r="IB30" s="1" t="s">
        <v>65</v>
      </c>
      <c r="IC30" s="1">
        <v>7689</v>
      </c>
      <c r="ID30" s="1" t="s">
        <v>66</v>
      </c>
      <c r="IE30" s="1"/>
      <c r="IF30" s="1"/>
      <c r="IG30" s="70"/>
      <c r="IH30" s="119" t="s">
        <v>50</v>
      </c>
      <c r="II30" s="1">
        <v>2.1755</v>
      </c>
      <c r="IJ30" s="2"/>
      <c r="IK30" s="1">
        <v>212</v>
      </c>
      <c r="IL30" s="120">
        <f t="shared" ref="IL30:IL32" si="77">IK30/II30</f>
        <v>97.448862330498741</v>
      </c>
      <c r="IM30" s="1" t="s">
        <v>69</v>
      </c>
      <c r="IN30" s="1" t="s">
        <v>65</v>
      </c>
      <c r="IO30" s="1">
        <v>7689</v>
      </c>
      <c r="IP30" s="1" t="s">
        <v>66</v>
      </c>
      <c r="IQ30" s="1"/>
      <c r="IR30" s="1"/>
      <c r="IS30" s="70"/>
      <c r="IT30" s="22" t="s">
        <v>50</v>
      </c>
      <c r="IU30" s="3">
        <v>2.1755</v>
      </c>
      <c r="IV30" s="3"/>
      <c r="IW30" s="3">
        <v>117</v>
      </c>
      <c r="IX30" s="5">
        <v>53.780740059756376</v>
      </c>
      <c r="IY30" s="3" t="s">
        <v>69</v>
      </c>
      <c r="IZ30" s="3" t="s">
        <v>65</v>
      </c>
      <c r="JA30" s="3">
        <v>7689</v>
      </c>
      <c r="JB30" s="3" t="s">
        <v>66</v>
      </c>
      <c r="JC30" s="1"/>
      <c r="JD30" s="1"/>
      <c r="JE30" s="70"/>
      <c r="JF30" s="22" t="s">
        <v>50</v>
      </c>
      <c r="JG30" s="3">
        <v>2.1755</v>
      </c>
      <c r="JH30" s="3"/>
      <c r="JI30" s="3">
        <v>249</v>
      </c>
      <c r="JJ30" s="5">
        <v>114.4564467938405</v>
      </c>
      <c r="JK30" s="3" t="s">
        <v>69</v>
      </c>
      <c r="JL30" s="3" t="s">
        <v>65</v>
      </c>
      <c r="JM30" s="3">
        <v>7689</v>
      </c>
      <c r="JN30" s="3" t="s">
        <v>66</v>
      </c>
      <c r="JO30" s="1"/>
      <c r="JP30" s="1"/>
      <c r="JQ30" s="70"/>
      <c r="JR30" s="22" t="s">
        <v>50</v>
      </c>
      <c r="JS30" s="3">
        <v>2.1865000000000001</v>
      </c>
      <c r="JT30" s="3"/>
      <c r="JU30" s="3">
        <v>138</v>
      </c>
      <c r="JV30" s="5">
        <f t="shared" si="16"/>
        <v>63.114566659044129</v>
      </c>
      <c r="JW30" s="3" t="s">
        <v>69</v>
      </c>
      <c r="JX30" s="3" t="s">
        <v>65</v>
      </c>
      <c r="JY30" s="3">
        <v>7689</v>
      </c>
      <c r="JZ30" s="3" t="s">
        <v>66</v>
      </c>
      <c r="KA30" s="1"/>
      <c r="KB30" s="1"/>
      <c r="KC30" s="8"/>
    </row>
    <row r="31" spans="1:289" x14ac:dyDescent="0.35">
      <c r="A31" s="19" t="s">
        <v>34</v>
      </c>
      <c r="B31" s="22" t="s">
        <v>57</v>
      </c>
      <c r="C31" s="63">
        <v>1.7</v>
      </c>
      <c r="D31" s="3"/>
      <c r="E31" s="3">
        <v>352</v>
      </c>
      <c r="F31" s="5">
        <f>E31/C31</f>
        <v>207.05882352941177</v>
      </c>
      <c r="G31" s="57">
        <v>1975</v>
      </c>
      <c r="H31" s="3"/>
      <c r="I31" s="1"/>
      <c r="J31" s="70"/>
      <c r="K31" s="102"/>
      <c r="L31" s="102"/>
      <c r="M31" s="102"/>
      <c r="N31" s="62" t="s">
        <v>57</v>
      </c>
      <c r="O31" s="63">
        <v>1.7</v>
      </c>
      <c r="P31" s="63"/>
      <c r="Q31" s="63">
        <v>316</v>
      </c>
      <c r="R31" s="59">
        <f t="shared" si="68"/>
        <v>185.88235294117646</v>
      </c>
      <c r="S31" s="84">
        <v>1975</v>
      </c>
      <c r="T31" s="63"/>
      <c r="U31" s="63"/>
      <c r="V31" s="63"/>
      <c r="W31" s="1"/>
      <c r="X31" s="1"/>
      <c r="Y31" s="70"/>
      <c r="Z31" s="62" t="s">
        <v>57</v>
      </c>
      <c r="AA31" s="63">
        <v>1.7</v>
      </c>
      <c r="AB31" s="63"/>
      <c r="AC31" s="63">
        <v>209</v>
      </c>
      <c r="AD31" s="59">
        <f t="shared" si="69"/>
        <v>122.94117647058823</v>
      </c>
      <c r="AE31" s="84">
        <v>1975</v>
      </c>
      <c r="AF31" s="63"/>
      <c r="AG31" s="63"/>
      <c r="AH31" s="63"/>
      <c r="AI31" s="1"/>
      <c r="AJ31" s="1"/>
      <c r="AK31" s="70"/>
      <c r="AL31" s="62" t="s">
        <v>57</v>
      </c>
      <c r="AM31" s="63">
        <v>1.7</v>
      </c>
      <c r="AN31" s="63"/>
      <c r="AO31" s="63">
        <v>241</v>
      </c>
      <c r="AP31" s="59">
        <f t="shared" si="70"/>
        <v>141.76470588235296</v>
      </c>
      <c r="AQ31" s="84">
        <v>1975</v>
      </c>
      <c r="AR31" s="63"/>
      <c r="AS31" s="63"/>
      <c r="AT31" s="63"/>
      <c r="AU31" s="1"/>
      <c r="AV31" s="1"/>
      <c r="AW31" s="70"/>
      <c r="AX31" s="62" t="s">
        <v>57</v>
      </c>
      <c r="AY31" s="63">
        <v>1.7</v>
      </c>
      <c r="AZ31" s="63"/>
      <c r="BA31" s="63">
        <v>262</v>
      </c>
      <c r="BB31" s="59">
        <f t="shared" si="71"/>
        <v>154.11764705882354</v>
      </c>
      <c r="BC31" s="84">
        <v>1975</v>
      </c>
      <c r="BD31" s="63"/>
      <c r="BE31" s="63"/>
      <c r="BF31" s="63"/>
      <c r="BG31" s="1"/>
      <c r="BH31" s="1"/>
      <c r="BI31" s="70"/>
      <c r="BJ31" s="62" t="s">
        <v>57</v>
      </c>
      <c r="BK31" s="63">
        <v>1.7</v>
      </c>
      <c r="BL31" s="63"/>
      <c r="BM31" s="63">
        <v>217</v>
      </c>
      <c r="BN31" s="59">
        <f t="shared" si="72"/>
        <v>127.64705882352942</v>
      </c>
      <c r="BO31" s="84">
        <v>1975</v>
      </c>
      <c r="BP31" s="63"/>
      <c r="BQ31" s="63"/>
      <c r="BR31" s="63"/>
      <c r="BS31" s="1"/>
      <c r="BT31" s="1"/>
      <c r="BU31" s="70"/>
      <c r="BV31" s="62" t="s">
        <v>57</v>
      </c>
      <c r="BW31" s="63">
        <v>1.7</v>
      </c>
      <c r="BX31" s="63"/>
      <c r="BY31" s="63">
        <v>207</v>
      </c>
      <c r="BZ31" s="59">
        <f t="shared" si="73"/>
        <v>121.76470588235294</v>
      </c>
      <c r="CA31" s="96">
        <v>1975</v>
      </c>
      <c r="CB31" s="61"/>
      <c r="CC31" s="61"/>
      <c r="CD31" s="61"/>
      <c r="CE31" s="1"/>
      <c r="CF31" s="1"/>
      <c r="CG31" s="70"/>
      <c r="CH31" s="62" t="s">
        <v>57</v>
      </c>
      <c r="CI31" s="63">
        <v>1.7</v>
      </c>
      <c r="CJ31" s="63"/>
      <c r="CK31" s="63">
        <v>215</v>
      </c>
      <c r="CL31" s="59">
        <f t="shared" si="74"/>
        <v>126.47058823529412</v>
      </c>
      <c r="CM31" s="84"/>
      <c r="CN31" s="84"/>
      <c r="CO31" s="84"/>
      <c r="CP31" s="63"/>
      <c r="CQ31" s="1"/>
      <c r="CR31" s="1"/>
      <c r="CS31" s="70"/>
      <c r="CT31" s="62"/>
      <c r="CU31" s="63"/>
      <c r="CV31" s="63"/>
      <c r="CW31" s="63" t="s">
        <v>62</v>
      </c>
      <c r="CX31" s="64"/>
      <c r="CY31" s="64"/>
      <c r="CZ31" s="64"/>
      <c r="DA31" s="64"/>
      <c r="DB31" s="64"/>
      <c r="DC31" s="1"/>
      <c r="DD31" s="1"/>
      <c r="DE31" s="70"/>
      <c r="DF31" s="62"/>
      <c r="DG31" s="63"/>
      <c r="DH31" s="63"/>
      <c r="DI31" s="63" t="s">
        <v>62</v>
      </c>
      <c r="DJ31" s="64"/>
      <c r="DK31" s="64"/>
      <c r="DL31" s="64"/>
      <c r="DM31" s="64"/>
      <c r="DN31" s="64"/>
      <c r="DO31" s="1"/>
      <c r="DP31" s="1"/>
      <c r="DQ31" s="70"/>
      <c r="DR31" s="62"/>
      <c r="DS31" s="63"/>
      <c r="DT31" s="63"/>
      <c r="DU31" s="63" t="s">
        <v>62</v>
      </c>
      <c r="DV31" s="64"/>
      <c r="DW31" s="64"/>
      <c r="DX31" s="64"/>
      <c r="DY31" s="64"/>
      <c r="DZ31" s="64"/>
      <c r="EA31" s="1"/>
      <c r="EB31" s="1"/>
      <c r="EC31" s="70"/>
      <c r="ED31" s="62"/>
      <c r="EE31" s="63"/>
      <c r="EF31" s="63"/>
      <c r="EG31" s="63" t="s">
        <v>62</v>
      </c>
      <c r="EH31" s="64"/>
      <c r="EI31" s="64"/>
      <c r="EJ31" s="64"/>
      <c r="EK31" s="64"/>
      <c r="EL31" s="64"/>
      <c r="EM31" s="1"/>
      <c r="EN31" s="1"/>
      <c r="EO31" s="70"/>
      <c r="EP31" s="22" t="s">
        <v>53</v>
      </c>
      <c r="EQ31" s="63">
        <v>1.6901999999999999</v>
      </c>
      <c r="ER31" s="3"/>
      <c r="ES31" s="3" t="s">
        <v>64</v>
      </c>
      <c r="ET31" s="5"/>
      <c r="EU31" s="1">
        <v>2012</v>
      </c>
      <c r="EV31" s="1" t="s">
        <v>65</v>
      </c>
      <c r="EW31" s="1">
        <v>17678</v>
      </c>
      <c r="EX31" s="1" t="s">
        <v>72</v>
      </c>
      <c r="EY31" s="1"/>
      <c r="EZ31" s="1"/>
      <c r="FA31" s="70"/>
      <c r="FB31" s="62" t="s">
        <v>53</v>
      </c>
      <c r="FC31" s="63">
        <v>1.6901999999999999</v>
      </c>
      <c r="FD31" s="63"/>
      <c r="FE31" s="63" t="s">
        <v>64</v>
      </c>
      <c r="FF31" s="59"/>
      <c r="FG31" s="61">
        <v>2012</v>
      </c>
      <c r="FH31" s="61" t="s">
        <v>65</v>
      </c>
      <c r="FI31" s="61">
        <v>17678</v>
      </c>
      <c r="FJ31" s="61" t="s">
        <v>72</v>
      </c>
      <c r="FK31" s="1"/>
      <c r="FL31" s="1"/>
      <c r="FM31" s="70"/>
      <c r="FN31" s="22" t="s">
        <v>53</v>
      </c>
      <c r="FO31" s="63">
        <v>1.6901999999999999</v>
      </c>
      <c r="FP31" s="3"/>
      <c r="FQ31" s="3">
        <v>155</v>
      </c>
      <c r="FR31" s="5">
        <f>FQ31/FO31</f>
        <v>91.705123654005448</v>
      </c>
      <c r="FS31" s="1">
        <v>2012</v>
      </c>
      <c r="FT31" s="1" t="s">
        <v>65</v>
      </c>
      <c r="FU31" s="1">
        <v>17678</v>
      </c>
      <c r="FV31" s="1" t="s">
        <v>72</v>
      </c>
      <c r="FW31" s="1"/>
      <c r="FX31" s="1"/>
      <c r="FY31" s="70"/>
      <c r="FZ31" s="22" t="s">
        <v>53</v>
      </c>
      <c r="GA31" s="63">
        <v>1.6901999999999999</v>
      </c>
      <c r="GB31" s="3"/>
      <c r="GC31" s="3">
        <v>369</v>
      </c>
      <c r="GD31" s="5">
        <f>GC31/GA31</f>
        <v>218.31735889243876</v>
      </c>
      <c r="GE31" s="1">
        <v>2012</v>
      </c>
      <c r="GF31" s="1" t="s">
        <v>65</v>
      </c>
      <c r="GG31" s="1">
        <v>17678</v>
      </c>
      <c r="GH31" s="1" t="s">
        <v>72</v>
      </c>
      <c r="GI31" s="1"/>
      <c r="GJ31" s="1"/>
      <c r="GK31" s="70"/>
      <c r="GL31" s="22" t="s">
        <v>53</v>
      </c>
      <c r="GM31" s="63">
        <v>1.6901999999999999</v>
      </c>
      <c r="GN31" s="3"/>
      <c r="GO31" s="3">
        <v>340</v>
      </c>
      <c r="GP31" s="5">
        <f>GO31/GM31</f>
        <v>201.15962607975388</v>
      </c>
      <c r="GQ31" s="1">
        <v>2012</v>
      </c>
      <c r="GR31" s="1" t="s">
        <v>65</v>
      </c>
      <c r="GS31" s="1">
        <v>17678</v>
      </c>
      <c r="GT31" s="1" t="s">
        <v>72</v>
      </c>
      <c r="GU31" s="1"/>
      <c r="GV31" s="1"/>
      <c r="GW31" s="70"/>
      <c r="GX31" s="22" t="s">
        <v>53</v>
      </c>
      <c r="GY31" s="63">
        <v>1.6901999999999999</v>
      </c>
      <c r="GZ31" s="3"/>
      <c r="HA31" s="3">
        <v>57</v>
      </c>
      <c r="HB31" s="5">
        <f t="shared" si="62"/>
        <v>33.723819666311684</v>
      </c>
      <c r="HC31" s="1">
        <v>2012</v>
      </c>
      <c r="HD31" s="1" t="s">
        <v>65</v>
      </c>
      <c r="HE31" s="1">
        <v>7259</v>
      </c>
      <c r="HF31" s="1" t="s">
        <v>72</v>
      </c>
      <c r="HG31" s="1"/>
      <c r="HH31" s="1"/>
      <c r="HI31" s="70"/>
      <c r="HJ31" s="22" t="s">
        <v>53</v>
      </c>
      <c r="HK31" s="63">
        <v>1.6901999999999999</v>
      </c>
      <c r="HL31" s="3"/>
      <c r="HM31" s="3">
        <v>325</v>
      </c>
      <c r="HN31" s="5">
        <f t="shared" si="63"/>
        <v>192.2849366938824</v>
      </c>
      <c r="HO31" s="1">
        <v>2012</v>
      </c>
      <c r="HP31" s="1" t="s">
        <v>65</v>
      </c>
      <c r="HQ31" s="1">
        <v>7259</v>
      </c>
      <c r="HR31" s="1" t="s">
        <v>72</v>
      </c>
      <c r="HS31" s="1"/>
      <c r="HT31" s="1"/>
      <c r="HU31" s="70"/>
      <c r="HV31" s="22" t="s">
        <v>53</v>
      </c>
      <c r="HW31" s="3">
        <v>1.6901999999999999</v>
      </c>
      <c r="HX31" s="3"/>
      <c r="HY31" s="3">
        <v>394</v>
      </c>
      <c r="HZ31" s="5">
        <f t="shared" si="64"/>
        <v>233.10850786889125</v>
      </c>
      <c r="IA31" s="1">
        <v>2012</v>
      </c>
      <c r="IB31" s="1" t="s">
        <v>65</v>
      </c>
      <c r="IC31" s="1">
        <v>7259</v>
      </c>
      <c r="ID31" s="1" t="s">
        <v>72</v>
      </c>
      <c r="IE31" s="1"/>
      <c r="IF31" s="1"/>
      <c r="IG31" s="70"/>
      <c r="IH31" s="119" t="s">
        <v>53</v>
      </c>
      <c r="II31" s="1">
        <v>1.6701999999999999</v>
      </c>
      <c r="IJ31" s="2"/>
      <c r="IK31" s="1">
        <v>225</v>
      </c>
      <c r="IL31" s="120">
        <f t="shared" si="77"/>
        <v>134.7144054604239</v>
      </c>
      <c r="IM31" s="1">
        <v>2012</v>
      </c>
      <c r="IN31" s="1" t="s">
        <v>65</v>
      </c>
      <c r="IO31" s="1">
        <v>7259</v>
      </c>
      <c r="IP31" s="1" t="s">
        <v>72</v>
      </c>
      <c r="IQ31" s="1"/>
      <c r="IR31" s="1"/>
      <c r="IS31" s="70"/>
      <c r="IT31" s="22" t="s">
        <v>53</v>
      </c>
      <c r="IU31" s="3">
        <v>1.6901999999999999</v>
      </c>
      <c r="IV31" s="3"/>
      <c r="IW31" s="3">
        <v>125</v>
      </c>
      <c r="IX31" s="5">
        <v>73.955744882262451</v>
      </c>
      <c r="IY31" s="3">
        <v>2012</v>
      </c>
      <c r="IZ31" s="3" t="s">
        <v>65</v>
      </c>
      <c r="JA31" s="3">
        <v>7259</v>
      </c>
      <c r="JB31" s="3" t="s">
        <v>72</v>
      </c>
      <c r="JC31" s="1"/>
      <c r="JD31" s="1"/>
      <c r="JE31" s="70"/>
      <c r="JF31" s="22" t="s">
        <v>53</v>
      </c>
      <c r="JG31" s="3">
        <v>1.6901999999999999</v>
      </c>
      <c r="JH31" s="3"/>
      <c r="JI31" s="3">
        <v>489</v>
      </c>
      <c r="JJ31" s="5">
        <v>289.31487397941072</v>
      </c>
      <c r="JK31" s="3">
        <v>2012</v>
      </c>
      <c r="JL31" s="3" t="s">
        <v>65</v>
      </c>
      <c r="JM31" s="3">
        <v>7259</v>
      </c>
      <c r="JN31" s="3" t="s">
        <v>72</v>
      </c>
      <c r="JO31" s="1"/>
      <c r="JP31" s="1"/>
      <c r="JQ31" s="70"/>
      <c r="JR31" s="22" t="s">
        <v>53</v>
      </c>
      <c r="JS31" s="3">
        <v>1.6901999999999999</v>
      </c>
      <c r="JT31" s="3"/>
      <c r="JU31" s="3">
        <v>381</v>
      </c>
      <c r="JV31" s="5">
        <f t="shared" si="16"/>
        <v>225.41711040113597</v>
      </c>
      <c r="JW31" s="3">
        <v>2012</v>
      </c>
      <c r="JX31" s="3" t="s">
        <v>65</v>
      </c>
      <c r="JY31" s="3">
        <v>7259</v>
      </c>
      <c r="JZ31" s="3" t="s">
        <v>72</v>
      </c>
      <c r="KA31" s="1"/>
      <c r="KB31" s="1"/>
      <c r="KC31" s="8"/>
    </row>
    <row r="32" spans="1:289" x14ac:dyDescent="0.35">
      <c r="A32" s="19" t="s">
        <v>35</v>
      </c>
      <c r="B32" s="22"/>
      <c r="C32" s="63">
        <v>0.83799999999999997</v>
      </c>
      <c r="D32" s="3"/>
      <c r="E32" s="3">
        <v>59</v>
      </c>
      <c r="F32" s="5">
        <f>E32/C32</f>
        <v>70.405727923627694</v>
      </c>
      <c r="G32" s="57">
        <v>1980</v>
      </c>
      <c r="H32" s="3"/>
      <c r="I32" s="1"/>
      <c r="J32" s="70"/>
      <c r="K32" s="102"/>
      <c r="L32" s="102"/>
      <c r="M32" s="102"/>
      <c r="N32" s="62"/>
      <c r="O32" s="63">
        <v>0.83799999999999997</v>
      </c>
      <c r="P32" s="63"/>
      <c r="Q32" s="63">
        <v>81</v>
      </c>
      <c r="R32" s="59">
        <f t="shared" si="68"/>
        <v>96.658711217183779</v>
      </c>
      <c r="S32" s="84">
        <v>1980</v>
      </c>
      <c r="T32" s="63"/>
      <c r="U32" s="63"/>
      <c r="V32" s="63"/>
      <c r="W32" s="1"/>
      <c r="X32" s="1"/>
      <c r="Y32" s="70"/>
      <c r="Z32" s="62"/>
      <c r="AA32" s="63">
        <v>0.83799999999999997</v>
      </c>
      <c r="AB32" s="63"/>
      <c r="AC32" s="63">
        <v>52</v>
      </c>
      <c r="AD32" s="59">
        <f t="shared" si="69"/>
        <v>62.052505966587113</v>
      </c>
      <c r="AE32" s="84">
        <v>1980</v>
      </c>
      <c r="AF32" s="63"/>
      <c r="AG32" s="63"/>
      <c r="AH32" s="63"/>
      <c r="AI32" s="1"/>
      <c r="AJ32" s="1"/>
      <c r="AK32" s="70"/>
      <c r="AL32" s="62"/>
      <c r="AM32" s="63">
        <v>0.83799999999999997</v>
      </c>
      <c r="AN32" s="63"/>
      <c r="AO32" s="63">
        <v>48</v>
      </c>
      <c r="AP32" s="59">
        <f t="shared" si="70"/>
        <v>57.279236276849645</v>
      </c>
      <c r="AQ32" s="84">
        <v>1980</v>
      </c>
      <c r="AR32" s="63"/>
      <c r="AS32" s="63"/>
      <c r="AT32" s="63"/>
      <c r="AU32" s="1"/>
      <c r="AV32" s="1"/>
      <c r="AW32" s="70"/>
      <c r="AX32" s="62"/>
      <c r="AY32" s="63">
        <v>0.83799999999999997</v>
      </c>
      <c r="AZ32" s="63"/>
      <c r="BA32" s="63">
        <v>71</v>
      </c>
      <c r="BB32" s="59">
        <f t="shared" si="71"/>
        <v>84.725536992840105</v>
      </c>
      <c r="BC32" s="84">
        <v>1980</v>
      </c>
      <c r="BD32" s="63"/>
      <c r="BE32" s="63"/>
      <c r="BF32" s="63"/>
      <c r="BG32" s="1"/>
      <c r="BH32" s="1"/>
      <c r="BI32" s="70"/>
      <c r="BJ32" s="62"/>
      <c r="BK32" s="63">
        <v>0.83799999999999997</v>
      </c>
      <c r="BL32" s="63"/>
      <c r="BM32" s="63">
        <v>60</v>
      </c>
      <c r="BN32" s="59">
        <f t="shared" si="72"/>
        <v>71.599045346062056</v>
      </c>
      <c r="BO32" s="84">
        <v>1980</v>
      </c>
      <c r="BP32" s="63"/>
      <c r="BQ32" s="63"/>
      <c r="BR32" s="63"/>
      <c r="BS32" s="1"/>
      <c r="BT32" s="1"/>
      <c r="BU32" s="70"/>
      <c r="BV32" s="62"/>
      <c r="BW32" s="63">
        <v>0.83799999999999997</v>
      </c>
      <c r="BX32" s="63"/>
      <c r="BY32" s="63">
        <v>57</v>
      </c>
      <c r="BZ32" s="59">
        <f t="shared" si="73"/>
        <v>68.019093078758956</v>
      </c>
      <c r="CA32" s="96">
        <v>1980</v>
      </c>
      <c r="CB32" s="61"/>
      <c r="CC32" s="61"/>
      <c r="CD32" s="61"/>
      <c r="CE32" s="1"/>
      <c r="CF32" s="1"/>
      <c r="CG32" s="70"/>
      <c r="CH32" s="62" t="s">
        <v>51</v>
      </c>
      <c r="CI32" s="63">
        <v>0.83799999999999997</v>
      </c>
      <c r="CJ32" s="63"/>
      <c r="CK32" s="63">
        <v>57</v>
      </c>
      <c r="CL32" s="59">
        <f t="shared" si="74"/>
        <v>68.019093078758956</v>
      </c>
      <c r="CM32" s="63"/>
      <c r="CN32" s="63"/>
      <c r="CO32" s="63"/>
      <c r="CP32" s="63"/>
      <c r="CQ32" s="1"/>
      <c r="CR32" s="1"/>
      <c r="CS32" s="70"/>
      <c r="CT32" s="62" t="s">
        <v>51</v>
      </c>
      <c r="CU32" s="63">
        <v>0.83799999999999997</v>
      </c>
      <c r="CV32" s="63"/>
      <c r="CW32" s="93">
        <v>50</v>
      </c>
      <c r="CX32" s="59">
        <f>CW32/CU32</f>
        <v>59.665871121718382</v>
      </c>
      <c r="CY32" s="61"/>
      <c r="CZ32" s="61"/>
      <c r="DA32" s="61"/>
      <c r="DB32" s="61"/>
      <c r="DC32" s="1"/>
      <c r="DD32" s="1"/>
      <c r="DE32" s="70"/>
      <c r="DF32" s="62" t="s">
        <v>51</v>
      </c>
      <c r="DG32" s="63">
        <v>0.83799999999999997</v>
      </c>
      <c r="DH32" s="63"/>
      <c r="DI32" s="63">
        <v>34</v>
      </c>
      <c r="DJ32" s="59">
        <f>DI32/DG32</f>
        <v>40.572792362768496</v>
      </c>
      <c r="DK32" s="61"/>
      <c r="DL32" s="61"/>
      <c r="DM32" s="61"/>
      <c r="DN32" s="61"/>
      <c r="DO32" s="1"/>
      <c r="DP32" s="1"/>
      <c r="DQ32" s="70"/>
      <c r="DR32" s="62" t="s">
        <v>51</v>
      </c>
      <c r="DS32" s="63">
        <v>0.83799999999999997</v>
      </c>
      <c r="DT32" s="63"/>
      <c r="DU32" s="63">
        <v>53.1</v>
      </c>
      <c r="DV32" s="59">
        <f>DU32/DS32</f>
        <v>63.36515513126492</v>
      </c>
      <c r="DW32" s="61"/>
      <c r="DX32" s="61"/>
      <c r="DY32" s="61"/>
      <c r="DZ32" s="61"/>
      <c r="EA32" s="1"/>
      <c r="EB32" s="1"/>
      <c r="EC32" s="70"/>
      <c r="ED32" s="62" t="s">
        <v>51</v>
      </c>
      <c r="EE32" s="63">
        <v>0.83799999999999997</v>
      </c>
      <c r="EF32" s="63"/>
      <c r="EG32" s="63">
        <v>55</v>
      </c>
      <c r="EH32" s="59">
        <f>EG32/EE32</f>
        <v>65.632458233890219</v>
      </c>
      <c r="EI32" s="61"/>
      <c r="EJ32" s="61"/>
      <c r="EK32" s="61"/>
      <c r="EL32" s="61"/>
      <c r="EM32" s="1"/>
      <c r="EN32" s="1"/>
      <c r="EO32" s="70"/>
      <c r="EP32" s="22" t="s">
        <v>51</v>
      </c>
      <c r="EQ32" s="63">
        <v>0.83799999999999997</v>
      </c>
      <c r="ER32" s="3"/>
      <c r="ES32" s="3">
        <v>34</v>
      </c>
      <c r="ET32" s="5">
        <f>ES32/EQ32</f>
        <v>40.572792362768496</v>
      </c>
      <c r="EU32" s="1"/>
      <c r="EV32" s="1"/>
      <c r="EW32" s="1"/>
      <c r="EX32" s="1"/>
      <c r="EY32" s="1"/>
      <c r="EZ32" s="1"/>
      <c r="FA32" s="70"/>
      <c r="FB32" s="62" t="s">
        <v>51</v>
      </c>
      <c r="FC32" s="63">
        <v>0.83799999999999997</v>
      </c>
      <c r="FD32" s="63"/>
      <c r="FE32" s="63">
        <v>28</v>
      </c>
      <c r="FF32" s="59">
        <f>FE32/FC32</f>
        <v>33.41288782816229</v>
      </c>
      <c r="FG32" s="61"/>
      <c r="FH32" s="61"/>
      <c r="FI32" s="61"/>
      <c r="FJ32" s="61"/>
      <c r="FK32" s="1"/>
      <c r="FL32" s="1"/>
      <c r="FM32" s="70"/>
      <c r="FN32" s="22" t="s">
        <v>57</v>
      </c>
      <c r="FO32" s="63">
        <v>0.83799999999999997</v>
      </c>
      <c r="FP32" s="3"/>
      <c r="FQ32" s="3" t="s">
        <v>62</v>
      </c>
      <c r="FR32" s="2"/>
      <c r="FS32" s="2"/>
      <c r="FT32" s="2"/>
      <c r="FU32" s="2"/>
      <c r="FV32" s="2"/>
      <c r="FW32" s="1"/>
      <c r="FX32" s="1"/>
      <c r="FY32" s="70"/>
      <c r="FZ32" s="22" t="s">
        <v>57</v>
      </c>
      <c r="GA32" s="63">
        <v>0.83799999999999997</v>
      </c>
      <c r="GB32" s="3"/>
      <c r="GC32" s="3" t="s">
        <v>62</v>
      </c>
      <c r="GD32" s="2"/>
      <c r="GE32" s="2"/>
      <c r="GF32" s="2"/>
      <c r="GG32" s="2"/>
      <c r="GH32" s="2"/>
      <c r="GI32" s="1"/>
      <c r="GJ32" s="1"/>
      <c r="GK32" s="70"/>
      <c r="GL32" s="22" t="s">
        <v>57</v>
      </c>
      <c r="GM32" s="63">
        <v>0.83799999999999997</v>
      </c>
      <c r="GN32" s="3"/>
      <c r="GO32" s="3" t="s">
        <v>64</v>
      </c>
      <c r="GP32" s="5"/>
      <c r="GQ32" s="1"/>
      <c r="GR32" s="1"/>
      <c r="GS32" s="1"/>
      <c r="GT32" s="1"/>
      <c r="GU32" s="1"/>
      <c r="GV32" s="1"/>
      <c r="GW32" s="70"/>
      <c r="GX32" s="22" t="s">
        <v>57</v>
      </c>
      <c r="GY32" s="63">
        <v>0.83799999999999997</v>
      </c>
      <c r="GZ32" s="3"/>
      <c r="HA32" s="3">
        <v>0</v>
      </c>
      <c r="HB32" s="5">
        <f t="shared" si="62"/>
        <v>0</v>
      </c>
      <c r="HC32" s="1">
        <v>2016</v>
      </c>
      <c r="HD32" s="1" t="s">
        <v>65</v>
      </c>
      <c r="HE32" s="1">
        <v>2830</v>
      </c>
      <c r="HF32" s="1" t="s">
        <v>72</v>
      </c>
      <c r="HG32" s="1"/>
      <c r="HH32" s="1"/>
      <c r="HI32" s="70"/>
      <c r="HJ32" s="22" t="s">
        <v>57</v>
      </c>
      <c r="HK32" s="63">
        <v>0.83799999999999997</v>
      </c>
      <c r="HL32" s="3"/>
      <c r="HM32" s="3">
        <v>56</v>
      </c>
      <c r="HN32" s="5">
        <f t="shared" si="63"/>
        <v>66.825775656324581</v>
      </c>
      <c r="HO32" s="1">
        <v>2016</v>
      </c>
      <c r="HP32" s="1" t="s">
        <v>65</v>
      </c>
      <c r="HQ32" s="1">
        <v>2830</v>
      </c>
      <c r="HR32" s="1" t="s">
        <v>72</v>
      </c>
      <c r="HS32" s="1"/>
      <c r="HT32" s="1"/>
      <c r="HU32" s="70"/>
      <c r="HV32" s="22" t="s">
        <v>57</v>
      </c>
      <c r="HW32" s="3">
        <v>0.83799999999999997</v>
      </c>
      <c r="HX32" s="3"/>
      <c r="HY32" s="3">
        <v>25</v>
      </c>
      <c r="HZ32" s="5">
        <f t="shared" si="64"/>
        <v>29.832935560859191</v>
      </c>
      <c r="IA32" s="1">
        <v>2016</v>
      </c>
      <c r="IB32" s="1" t="s">
        <v>65</v>
      </c>
      <c r="IC32" s="1">
        <v>2830</v>
      </c>
      <c r="ID32" s="1" t="s">
        <v>72</v>
      </c>
      <c r="IE32" s="1"/>
      <c r="IF32" s="1"/>
      <c r="IG32" s="70"/>
      <c r="IH32" s="119" t="s">
        <v>57</v>
      </c>
      <c r="II32" s="1">
        <v>0.83799999999999997</v>
      </c>
      <c r="IJ32" s="2"/>
      <c r="IK32" s="1">
        <v>93</v>
      </c>
      <c r="IL32" s="120">
        <f t="shared" si="77"/>
        <v>110.97852028639619</v>
      </c>
      <c r="IM32" s="1">
        <v>2016</v>
      </c>
      <c r="IN32" s="1" t="s">
        <v>65</v>
      </c>
      <c r="IO32" s="1">
        <v>2830</v>
      </c>
      <c r="IP32" s="1" t="s">
        <v>72</v>
      </c>
      <c r="IQ32" s="1"/>
      <c r="IR32" s="1"/>
      <c r="IS32" s="70"/>
      <c r="IT32" s="22" t="s">
        <v>57</v>
      </c>
      <c r="IU32" s="3">
        <v>0.83799999999999997</v>
      </c>
      <c r="IV32" s="3"/>
      <c r="IW32" s="3">
        <v>75</v>
      </c>
      <c r="IX32" s="5">
        <v>89.498806682577566</v>
      </c>
      <c r="IY32" s="3">
        <v>2016</v>
      </c>
      <c r="IZ32" s="3" t="s">
        <v>65</v>
      </c>
      <c r="JA32" s="3">
        <v>2830</v>
      </c>
      <c r="JB32" s="3" t="s">
        <v>72</v>
      </c>
      <c r="JC32" s="1"/>
      <c r="JD32" s="1"/>
      <c r="JE32" s="70"/>
      <c r="JF32" s="22" t="s">
        <v>57</v>
      </c>
      <c r="JG32" s="3">
        <v>0.83799999999999997</v>
      </c>
      <c r="JH32" s="3"/>
      <c r="JI32" s="3">
        <v>53</v>
      </c>
      <c r="JJ32" s="5">
        <v>63.245823389021481</v>
      </c>
      <c r="JK32" s="3">
        <v>2016</v>
      </c>
      <c r="JL32" s="3" t="s">
        <v>65</v>
      </c>
      <c r="JM32" s="3">
        <v>2830</v>
      </c>
      <c r="JN32" s="3" t="s">
        <v>72</v>
      </c>
      <c r="JO32" s="1"/>
      <c r="JP32" s="1"/>
      <c r="JQ32" s="70"/>
      <c r="JR32" s="22" t="s">
        <v>57</v>
      </c>
      <c r="JS32" s="3">
        <v>0.83799999999999997</v>
      </c>
      <c r="JT32" s="3"/>
      <c r="JU32" s="3">
        <v>125</v>
      </c>
      <c r="JV32" s="5">
        <f t="shared" si="16"/>
        <v>149.16467780429596</v>
      </c>
      <c r="JW32" s="3">
        <v>2016</v>
      </c>
      <c r="JX32" s="3" t="s">
        <v>65</v>
      </c>
      <c r="JY32" s="3">
        <v>2830</v>
      </c>
      <c r="JZ32" s="3" t="s">
        <v>72</v>
      </c>
      <c r="KA32" s="1"/>
      <c r="KB32" s="1"/>
      <c r="KC32" s="8"/>
    </row>
    <row r="33" spans="1:290" x14ac:dyDescent="0.35">
      <c r="A33" s="19" t="s">
        <v>41</v>
      </c>
      <c r="B33" s="22"/>
      <c r="C33" s="59"/>
      <c r="D33" s="5"/>
      <c r="E33" s="5"/>
      <c r="F33" s="5"/>
      <c r="G33" s="5"/>
      <c r="H33" s="3"/>
      <c r="I33" s="3"/>
      <c r="J33" s="69"/>
      <c r="K33" s="103"/>
      <c r="L33" s="103"/>
      <c r="M33" s="103"/>
      <c r="N33" s="62"/>
      <c r="O33" s="59"/>
      <c r="P33" s="59"/>
      <c r="Q33" s="59"/>
      <c r="R33" s="59"/>
      <c r="S33" s="59"/>
      <c r="T33" s="63"/>
      <c r="U33" s="63"/>
      <c r="V33" s="63"/>
      <c r="W33" s="3"/>
      <c r="X33" s="3"/>
      <c r="Y33" s="69"/>
      <c r="Z33" s="62"/>
      <c r="AA33" s="59"/>
      <c r="AB33" s="59"/>
      <c r="AC33" s="59"/>
      <c r="AD33" s="59"/>
      <c r="AE33" s="59"/>
      <c r="AF33" s="63"/>
      <c r="AG33" s="63"/>
      <c r="AH33" s="63"/>
      <c r="AI33" s="3"/>
      <c r="AJ33" s="3"/>
      <c r="AK33" s="69"/>
      <c r="AL33" s="62"/>
      <c r="AM33" s="59"/>
      <c r="AN33" s="59"/>
      <c r="AO33" s="59"/>
      <c r="AP33" s="59"/>
      <c r="AQ33" s="59"/>
      <c r="AR33" s="63"/>
      <c r="AS33" s="63"/>
      <c r="AT33" s="63"/>
      <c r="AU33" s="3"/>
      <c r="AV33" s="3"/>
      <c r="AW33" s="69"/>
      <c r="AX33" s="62"/>
      <c r="AY33" s="63">
        <v>0.877</v>
      </c>
      <c r="AZ33" s="63"/>
      <c r="BA33" s="63">
        <v>83</v>
      </c>
      <c r="BB33" s="59">
        <f t="shared" si="71"/>
        <v>94.640820980615729</v>
      </c>
      <c r="BC33" s="84">
        <v>1978</v>
      </c>
      <c r="BD33" s="63"/>
      <c r="BE33" s="63"/>
      <c r="BF33" s="63"/>
      <c r="BG33" s="3"/>
      <c r="BH33" s="3"/>
      <c r="BI33" s="69"/>
      <c r="BJ33" s="62"/>
      <c r="BK33" s="63">
        <v>0.877</v>
      </c>
      <c r="BL33" s="63"/>
      <c r="BM33" s="63" t="s">
        <v>62</v>
      </c>
      <c r="BN33" s="84"/>
      <c r="BO33" s="84"/>
      <c r="BP33" s="63"/>
      <c r="BQ33" s="63"/>
      <c r="BR33" s="63"/>
      <c r="BS33" s="3"/>
      <c r="BT33" s="3"/>
      <c r="BU33" s="69"/>
      <c r="BV33" s="62"/>
      <c r="BW33" s="63">
        <v>0.877</v>
      </c>
      <c r="BX33" s="63"/>
      <c r="BY33" s="63" t="s">
        <v>62</v>
      </c>
      <c r="BZ33" s="64"/>
      <c r="CA33" s="64"/>
      <c r="CB33" s="64"/>
      <c r="CC33" s="64"/>
      <c r="CD33" s="64"/>
      <c r="CE33" s="3"/>
      <c r="CF33" s="3"/>
      <c r="CG33" s="69"/>
      <c r="CH33" s="62"/>
      <c r="CI33" s="59"/>
      <c r="CJ33" s="59"/>
      <c r="CK33" s="59"/>
      <c r="CL33" s="59"/>
      <c r="CM33" s="59"/>
      <c r="CN33" s="63"/>
      <c r="CO33" s="63"/>
      <c r="CP33" s="63"/>
      <c r="CQ33" s="3"/>
      <c r="CR33" s="3"/>
      <c r="CS33" s="69"/>
      <c r="CT33" s="62"/>
      <c r="CU33" s="59"/>
      <c r="CV33" s="59"/>
      <c r="CW33" s="59"/>
      <c r="CX33" s="59"/>
      <c r="CY33" s="59"/>
      <c r="CZ33" s="63"/>
      <c r="DA33" s="63"/>
      <c r="DB33" s="63"/>
      <c r="DC33" s="3"/>
      <c r="DD33" s="3"/>
      <c r="DE33" s="69"/>
      <c r="DF33" s="62" t="s">
        <v>52</v>
      </c>
      <c r="DG33" s="63">
        <v>2.0425</v>
      </c>
      <c r="DH33" s="63"/>
      <c r="DI33" s="63">
        <v>116</v>
      </c>
      <c r="DJ33" s="59">
        <f>DI33/DG33</f>
        <v>56.79314565483476</v>
      </c>
      <c r="DK33" s="61">
        <v>1997</v>
      </c>
      <c r="DL33" s="61" t="s">
        <v>65</v>
      </c>
      <c r="DM33" s="61">
        <v>7911</v>
      </c>
      <c r="DN33" s="61" t="s">
        <v>72</v>
      </c>
      <c r="DO33" s="3"/>
      <c r="DP33" s="3"/>
      <c r="DQ33" s="69"/>
      <c r="DR33" s="62" t="s">
        <v>52</v>
      </c>
      <c r="DS33" s="63">
        <v>2.0425</v>
      </c>
      <c r="DT33" s="63"/>
      <c r="DU33" s="63">
        <v>252.22</v>
      </c>
      <c r="DV33" s="59">
        <f>DU33/DS33</f>
        <v>123.48592411260709</v>
      </c>
      <c r="DW33" s="61">
        <v>1997</v>
      </c>
      <c r="DX33" s="61" t="s">
        <v>65</v>
      </c>
      <c r="DY33" s="61">
        <v>7911</v>
      </c>
      <c r="DZ33" s="61" t="s">
        <v>72</v>
      </c>
      <c r="EA33" s="3"/>
      <c r="EB33" s="3"/>
      <c r="EC33" s="69"/>
      <c r="ED33" s="62" t="s">
        <v>52</v>
      </c>
      <c r="EE33" s="63">
        <v>2.0425</v>
      </c>
      <c r="EF33" s="63"/>
      <c r="EG33" s="63">
        <v>239</v>
      </c>
      <c r="EH33" s="59">
        <f>EG33/EE33</f>
        <v>117.01346389228887</v>
      </c>
      <c r="EI33" s="61">
        <v>2012</v>
      </c>
      <c r="EJ33" s="61" t="s">
        <v>65</v>
      </c>
      <c r="EK33" s="61">
        <v>7911</v>
      </c>
      <c r="EL33" s="61" t="s">
        <v>72</v>
      </c>
      <c r="EM33" s="3"/>
      <c r="EN33" s="3"/>
      <c r="EO33" s="69"/>
      <c r="EP33" s="22" t="s">
        <v>52</v>
      </c>
      <c r="EQ33" s="63">
        <v>2.0425</v>
      </c>
      <c r="ER33" s="3"/>
      <c r="ES33" s="3">
        <v>202</v>
      </c>
      <c r="ET33" s="5">
        <f>ES33/EQ33</f>
        <v>98.8984088127295</v>
      </c>
      <c r="EU33" s="1">
        <v>2012</v>
      </c>
      <c r="EV33" s="1" t="s">
        <v>65</v>
      </c>
      <c r="EW33" s="1">
        <v>7911</v>
      </c>
      <c r="EX33" s="1" t="s">
        <v>72</v>
      </c>
      <c r="EY33" s="3"/>
      <c r="EZ33" s="3"/>
      <c r="FA33" s="69"/>
      <c r="FB33" s="62" t="s">
        <v>52</v>
      </c>
      <c r="FC33" s="63">
        <v>2.0425</v>
      </c>
      <c r="FD33" s="63"/>
      <c r="FE33" s="63">
        <v>303</v>
      </c>
      <c r="FF33" s="59">
        <f>FE33/FC33</f>
        <v>148.34761321909426</v>
      </c>
      <c r="FG33" s="61">
        <v>2012</v>
      </c>
      <c r="FH33" s="61" t="s">
        <v>65</v>
      </c>
      <c r="FI33" s="61">
        <v>7911</v>
      </c>
      <c r="FJ33" s="61" t="s">
        <v>72</v>
      </c>
      <c r="FK33" s="3"/>
      <c r="FL33" s="3"/>
      <c r="FM33" s="69"/>
      <c r="FN33" s="22" t="s">
        <v>52</v>
      </c>
      <c r="FO33" s="63">
        <v>2.0425</v>
      </c>
      <c r="FP33" s="3"/>
      <c r="FQ33" s="3">
        <v>98</v>
      </c>
      <c r="FR33" s="5">
        <f>FQ33/FO33</f>
        <v>47.980416156670749</v>
      </c>
      <c r="FS33" s="1">
        <v>2012</v>
      </c>
      <c r="FT33" s="1" t="s">
        <v>65</v>
      </c>
      <c r="FU33" s="1">
        <v>7911</v>
      </c>
      <c r="FV33" s="1" t="s">
        <v>72</v>
      </c>
      <c r="FW33" s="3"/>
      <c r="FX33" s="3"/>
      <c r="FY33" s="69"/>
      <c r="FZ33" s="22" t="s">
        <v>52</v>
      </c>
      <c r="GA33" s="63">
        <v>2.0425</v>
      </c>
      <c r="GB33" s="3"/>
      <c r="GC33" s="3">
        <v>195</v>
      </c>
      <c r="GD33" s="5">
        <f>GC33/GA33</f>
        <v>95.471236230110165</v>
      </c>
      <c r="GE33" s="1">
        <v>2012</v>
      </c>
      <c r="GF33" s="1" t="s">
        <v>65</v>
      </c>
      <c r="GG33" s="1">
        <v>7911</v>
      </c>
      <c r="GH33" s="1" t="s">
        <v>72</v>
      </c>
      <c r="GI33" s="3"/>
      <c r="GJ33" s="3"/>
      <c r="GK33" s="69"/>
      <c r="GL33" s="22" t="s">
        <v>52</v>
      </c>
      <c r="GM33" s="63">
        <v>2.0425</v>
      </c>
      <c r="GN33" s="3"/>
      <c r="GO33" s="3">
        <v>150</v>
      </c>
      <c r="GP33" s="5">
        <f>GO33/GM33</f>
        <v>73.439412484700128</v>
      </c>
      <c r="GQ33" s="1">
        <v>2012</v>
      </c>
      <c r="GR33" s="1" t="s">
        <v>65</v>
      </c>
      <c r="GS33" s="1">
        <v>7911</v>
      </c>
      <c r="GT33" s="1" t="s">
        <v>72</v>
      </c>
      <c r="GU33" s="3"/>
      <c r="GV33" s="3"/>
      <c r="GW33" s="69"/>
      <c r="GX33" s="22" t="s">
        <v>52</v>
      </c>
      <c r="GY33" s="63">
        <v>2.0425</v>
      </c>
      <c r="GZ33" s="3"/>
      <c r="HA33" s="3">
        <v>113</v>
      </c>
      <c r="HB33" s="5">
        <f t="shared" si="62"/>
        <v>55.324357405140759</v>
      </c>
      <c r="HC33" s="1" t="s">
        <v>73</v>
      </c>
      <c r="HD33" s="1" t="s">
        <v>75</v>
      </c>
      <c r="HE33" s="1">
        <v>10100</v>
      </c>
      <c r="HF33" s="1" t="s">
        <v>66</v>
      </c>
      <c r="HG33" s="3"/>
      <c r="HH33" s="3"/>
      <c r="HI33" s="69"/>
      <c r="HJ33" s="22" t="s">
        <v>52</v>
      </c>
      <c r="HK33" s="63">
        <v>2.0425</v>
      </c>
      <c r="HL33" s="3"/>
      <c r="HM33" s="3">
        <v>138</v>
      </c>
      <c r="HN33" s="5">
        <f t="shared" si="63"/>
        <v>67.564259485924111</v>
      </c>
      <c r="HO33" s="1" t="s">
        <v>73</v>
      </c>
      <c r="HP33" s="1" t="s">
        <v>75</v>
      </c>
      <c r="HQ33" s="1">
        <v>10100</v>
      </c>
      <c r="HR33" s="1" t="s">
        <v>66</v>
      </c>
      <c r="HS33" s="3"/>
      <c r="HT33" s="3"/>
      <c r="HU33" s="69"/>
      <c r="HV33" s="22" t="s">
        <v>52</v>
      </c>
      <c r="HW33" s="3">
        <v>2.0425</v>
      </c>
      <c r="HX33" s="3"/>
      <c r="HY33" s="3">
        <v>87</v>
      </c>
      <c r="HZ33" s="5">
        <f t="shared" si="64"/>
        <v>42.594859241126073</v>
      </c>
      <c r="IA33" s="1" t="s">
        <v>73</v>
      </c>
      <c r="IB33" s="1" t="s">
        <v>75</v>
      </c>
      <c r="IC33" s="1">
        <v>10100</v>
      </c>
      <c r="ID33" s="1" t="s">
        <v>66</v>
      </c>
      <c r="IE33" s="3"/>
      <c r="IF33" s="3"/>
      <c r="IG33" s="69"/>
      <c r="IH33" s="119" t="s">
        <v>52</v>
      </c>
      <c r="II33" s="1">
        <v>2.0425</v>
      </c>
      <c r="IJ33" s="2"/>
      <c r="IK33" s="1">
        <v>125</v>
      </c>
      <c r="IL33" s="120">
        <f t="shared" ref="IL33:IL34" si="78">IK33/II33</f>
        <v>61.199510403916769</v>
      </c>
      <c r="IM33" s="1" t="s">
        <v>73</v>
      </c>
      <c r="IN33" s="1" t="s">
        <v>75</v>
      </c>
      <c r="IO33" s="1">
        <v>10100</v>
      </c>
      <c r="IP33" s="1" t="s">
        <v>66</v>
      </c>
      <c r="IQ33" s="3"/>
      <c r="IR33" s="3"/>
      <c r="IS33" s="69"/>
      <c r="IT33" s="22" t="s">
        <v>52</v>
      </c>
      <c r="IU33" s="3">
        <v>2.0425</v>
      </c>
      <c r="IV33" s="3"/>
      <c r="IW33" s="3">
        <v>25</v>
      </c>
      <c r="IX33" s="5">
        <v>12.239902080783354</v>
      </c>
      <c r="IY33" s="3" t="s">
        <v>73</v>
      </c>
      <c r="IZ33" s="3" t="s">
        <v>75</v>
      </c>
      <c r="JA33" s="3">
        <v>10100</v>
      </c>
      <c r="JB33" s="3" t="s">
        <v>66</v>
      </c>
      <c r="JC33" s="3"/>
      <c r="JD33" s="3"/>
      <c r="JE33" s="69"/>
      <c r="JF33" s="22" t="s">
        <v>52</v>
      </c>
      <c r="JG33" s="3">
        <v>2.0425</v>
      </c>
      <c r="JH33" s="3"/>
      <c r="JI33" s="3">
        <v>148</v>
      </c>
      <c r="JJ33" s="5">
        <v>72.460220318237461</v>
      </c>
      <c r="JK33" s="3" t="s">
        <v>73</v>
      </c>
      <c r="JL33" s="3" t="s">
        <v>75</v>
      </c>
      <c r="JM33" s="3">
        <v>10100</v>
      </c>
      <c r="JN33" s="3" t="s">
        <v>66</v>
      </c>
      <c r="JO33" s="3"/>
      <c r="JP33" s="3"/>
      <c r="JQ33" s="69"/>
      <c r="JR33" s="22" t="s">
        <v>52</v>
      </c>
      <c r="JS33" s="3">
        <v>2.0425</v>
      </c>
      <c r="JT33" s="3"/>
      <c r="JU33" s="3">
        <v>136</v>
      </c>
      <c r="JV33" s="5">
        <f t="shared" si="16"/>
        <v>66.585067319461444</v>
      </c>
      <c r="JW33" s="3" t="s">
        <v>73</v>
      </c>
      <c r="JX33" s="3" t="s">
        <v>75</v>
      </c>
      <c r="JY33" s="3">
        <v>10100</v>
      </c>
      <c r="JZ33" s="3" t="s">
        <v>66</v>
      </c>
      <c r="KA33" s="3"/>
      <c r="KB33" s="3"/>
      <c r="KC33" s="23"/>
    </row>
    <row r="34" spans="1:290" x14ac:dyDescent="0.35">
      <c r="A34" s="19" t="s">
        <v>42</v>
      </c>
      <c r="B34" s="22"/>
      <c r="C34" s="63">
        <v>1.8</v>
      </c>
      <c r="D34" s="3"/>
      <c r="E34" s="3">
        <v>223</v>
      </c>
      <c r="F34" s="5">
        <f t="shared" ref="F34:F40" si="79">E34/C34</f>
        <v>123.88888888888889</v>
      </c>
      <c r="G34" s="57">
        <v>1957</v>
      </c>
      <c r="H34" s="57"/>
      <c r="I34" s="2"/>
      <c r="J34" s="70"/>
      <c r="K34" s="102"/>
      <c r="L34" s="102"/>
      <c r="M34" s="102"/>
      <c r="N34" s="62"/>
      <c r="O34" s="63">
        <v>1.8</v>
      </c>
      <c r="P34" s="63"/>
      <c r="Q34" s="63">
        <v>222</v>
      </c>
      <c r="R34" s="59">
        <f t="shared" ref="R34:R35" si="80">Q34/O34</f>
        <v>123.33333333333333</v>
      </c>
      <c r="S34" s="84">
        <v>1957</v>
      </c>
      <c r="T34" s="84"/>
      <c r="U34" s="84"/>
      <c r="V34" s="63"/>
      <c r="W34" s="1"/>
      <c r="X34" s="1"/>
      <c r="Y34" s="70"/>
      <c r="Z34" s="62"/>
      <c r="AA34" s="63">
        <v>1.8</v>
      </c>
      <c r="AB34" s="63"/>
      <c r="AC34" s="63">
        <v>221</v>
      </c>
      <c r="AD34" s="59">
        <f t="shared" ref="AD34:AD35" si="81">AC34/AA34</f>
        <v>122.77777777777777</v>
      </c>
      <c r="AE34" s="84">
        <v>1957</v>
      </c>
      <c r="AF34" s="84"/>
      <c r="AG34" s="84"/>
      <c r="AH34" s="63"/>
      <c r="AI34" s="1"/>
      <c r="AJ34" s="1"/>
      <c r="AK34" s="70"/>
      <c r="AL34" s="62"/>
      <c r="AM34" s="63">
        <v>1.8</v>
      </c>
      <c r="AN34" s="63"/>
      <c r="AO34" s="63">
        <v>145</v>
      </c>
      <c r="AP34" s="59">
        <f t="shared" ref="AP34:AP35" si="82">AO34/AM34</f>
        <v>80.555555555555557</v>
      </c>
      <c r="AQ34" s="84">
        <v>1957</v>
      </c>
      <c r="AR34" s="84"/>
      <c r="AS34" s="84"/>
      <c r="AT34" s="63"/>
      <c r="AU34" s="1"/>
      <c r="AV34" s="1"/>
      <c r="AW34" s="70"/>
      <c r="AX34" s="62"/>
      <c r="AY34" s="63">
        <v>1.8</v>
      </c>
      <c r="AZ34" s="63"/>
      <c r="BA34" s="63">
        <v>238</v>
      </c>
      <c r="BB34" s="59">
        <f t="shared" si="71"/>
        <v>132.22222222222223</v>
      </c>
      <c r="BC34" s="84">
        <v>1957</v>
      </c>
      <c r="BD34" s="84"/>
      <c r="BE34" s="84"/>
      <c r="BF34" s="63"/>
      <c r="BG34" s="1"/>
      <c r="BH34" s="1"/>
      <c r="BI34" s="70"/>
      <c r="BJ34" s="62"/>
      <c r="BK34" s="63">
        <v>1.8</v>
      </c>
      <c r="BL34" s="63"/>
      <c r="BM34" s="63">
        <v>223</v>
      </c>
      <c r="BN34" s="59">
        <f>BM34/BK34</f>
        <v>123.88888888888889</v>
      </c>
      <c r="BO34" s="84">
        <v>1957</v>
      </c>
      <c r="BP34" s="84"/>
      <c r="BQ34" s="84"/>
      <c r="BR34" s="63"/>
      <c r="BS34" s="1"/>
      <c r="BT34" s="1"/>
      <c r="BU34" s="70"/>
      <c r="BV34" s="62"/>
      <c r="BW34" s="63">
        <v>1.8</v>
      </c>
      <c r="BX34" s="63"/>
      <c r="BY34" s="63">
        <v>207</v>
      </c>
      <c r="BZ34" s="59">
        <f>BY34/BW34</f>
        <v>115</v>
      </c>
      <c r="CA34" s="96">
        <v>1957</v>
      </c>
      <c r="CB34" s="64"/>
      <c r="CC34" s="64"/>
      <c r="CD34" s="61"/>
      <c r="CE34" s="1"/>
      <c r="CF34" s="1"/>
      <c r="CG34" s="70"/>
      <c r="CH34" s="62"/>
      <c r="CI34" s="63">
        <v>1.8</v>
      </c>
      <c r="CJ34" s="63"/>
      <c r="CK34" s="63">
        <v>221</v>
      </c>
      <c r="CL34" s="59">
        <f>CK34/CI34</f>
        <v>122.77777777777777</v>
      </c>
      <c r="CM34" s="84"/>
      <c r="CN34" s="84"/>
      <c r="CO34" s="84"/>
      <c r="CP34" s="63"/>
      <c r="CQ34" s="1"/>
      <c r="CR34" s="1"/>
      <c r="CS34" s="70"/>
      <c r="CT34" s="62"/>
      <c r="CU34" s="63">
        <v>1.8</v>
      </c>
      <c r="CV34" s="63"/>
      <c r="CW34" s="93">
        <v>198</v>
      </c>
      <c r="CX34" s="59">
        <f>CW34/CU34</f>
        <v>110</v>
      </c>
      <c r="CY34" s="84"/>
      <c r="CZ34" s="64"/>
      <c r="DA34" s="64"/>
      <c r="DB34" s="61"/>
      <c r="DC34" s="1"/>
      <c r="DD34" s="1"/>
      <c r="DE34" s="70"/>
      <c r="DF34" s="62"/>
      <c r="DG34" s="63">
        <v>1.8</v>
      </c>
      <c r="DH34" s="63"/>
      <c r="DI34" s="63">
        <v>120</v>
      </c>
      <c r="DJ34" s="59">
        <f>DI34/DG34</f>
        <v>66.666666666666671</v>
      </c>
      <c r="DK34" s="84"/>
      <c r="DL34" s="64"/>
      <c r="DM34" s="64"/>
      <c r="DN34" s="61"/>
      <c r="DO34" s="1"/>
      <c r="DP34" s="1"/>
      <c r="DQ34" s="70"/>
      <c r="DR34" s="62"/>
      <c r="DS34" s="59"/>
      <c r="DT34" s="59"/>
      <c r="DU34" s="59"/>
      <c r="DV34" s="59"/>
      <c r="DW34" s="60"/>
      <c r="DX34" s="64"/>
      <c r="DY34" s="64"/>
      <c r="DZ34" s="61"/>
      <c r="EA34" s="1"/>
      <c r="EB34" s="1"/>
      <c r="EC34" s="70"/>
      <c r="ED34" s="62"/>
      <c r="EE34" s="59"/>
      <c r="EF34" s="59"/>
      <c r="EG34" s="59"/>
      <c r="EH34" s="59"/>
      <c r="EI34" s="60"/>
      <c r="EJ34" s="64"/>
      <c r="EK34" s="64"/>
      <c r="EL34" s="61"/>
      <c r="EM34" s="1"/>
      <c r="EN34" s="1"/>
      <c r="EO34" s="70"/>
      <c r="EP34" s="22" t="s">
        <v>56</v>
      </c>
      <c r="EQ34" s="63">
        <v>2.2705000000000002</v>
      </c>
      <c r="ER34" s="3"/>
      <c r="ES34" s="3" t="s">
        <v>64</v>
      </c>
      <c r="ET34" s="5"/>
      <c r="EU34" s="1">
        <v>2012</v>
      </c>
      <c r="EV34" s="1" t="s">
        <v>65</v>
      </c>
      <c r="EW34" s="1">
        <v>7259</v>
      </c>
      <c r="EX34" s="1" t="s">
        <v>72</v>
      </c>
      <c r="EY34" s="1"/>
      <c r="EZ34" s="1"/>
      <c r="FA34" s="70"/>
      <c r="FB34" s="62" t="s">
        <v>56</v>
      </c>
      <c r="FC34" s="63">
        <v>2.2705000000000002</v>
      </c>
      <c r="FD34" s="63"/>
      <c r="FE34" s="63" t="s">
        <v>64</v>
      </c>
      <c r="FF34" s="59"/>
      <c r="FG34" s="61">
        <v>2012</v>
      </c>
      <c r="FH34" s="61" t="s">
        <v>65</v>
      </c>
      <c r="FI34" s="61">
        <v>7259</v>
      </c>
      <c r="FJ34" s="61" t="s">
        <v>72</v>
      </c>
      <c r="FK34" s="1"/>
      <c r="FL34" s="1"/>
      <c r="FM34" s="70"/>
      <c r="FN34" s="22" t="s">
        <v>56</v>
      </c>
      <c r="FO34" s="63">
        <v>2.2705000000000002</v>
      </c>
      <c r="FP34" s="3"/>
      <c r="FQ34" s="3">
        <v>98</v>
      </c>
      <c r="FR34" s="5">
        <f>FQ34/FO34</f>
        <v>43.162299053072005</v>
      </c>
      <c r="FS34" s="1">
        <v>2012</v>
      </c>
      <c r="FT34" s="1" t="s">
        <v>65</v>
      </c>
      <c r="FU34" s="1">
        <v>7259</v>
      </c>
      <c r="FV34" s="1" t="s">
        <v>72</v>
      </c>
      <c r="FW34" s="1"/>
      <c r="FX34" s="1"/>
      <c r="FY34" s="70"/>
      <c r="FZ34" s="22" t="s">
        <v>56</v>
      </c>
      <c r="GA34" s="63">
        <v>2.2705000000000002</v>
      </c>
      <c r="GB34" s="3"/>
      <c r="GC34" s="3">
        <v>223</v>
      </c>
      <c r="GD34" s="5">
        <f>GC34/GA34</f>
        <v>98.216251926888347</v>
      </c>
      <c r="GE34" s="1">
        <v>2012</v>
      </c>
      <c r="GF34" s="1" t="s">
        <v>65</v>
      </c>
      <c r="GG34" s="1">
        <v>7259</v>
      </c>
      <c r="GH34" s="1" t="s">
        <v>72</v>
      </c>
      <c r="GI34" s="1"/>
      <c r="GJ34" s="1"/>
      <c r="GK34" s="70"/>
      <c r="GL34" s="22" t="s">
        <v>56</v>
      </c>
      <c r="GM34" s="63">
        <v>2.2705000000000002</v>
      </c>
      <c r="GN34" s="3"/>
      <c r="GO34" s="3">
        <v>163</v>
      </c>
      <c r="GP34" s="5">
        <f>GO34/GM34</f>
        <v>71.790354547456502</v>
      </c>
      <c r="GQ34" s="1">
        <v>2012</v>
      </c>
      <c r="GR34" s="1" t="s">
        <v>65</v>
      </c>
      <c r="GS34" s="1">
        <v>7259</v>
      </c>
      <c r="GT34" s="1" t="s">
        <v>72</v>
      </c>
      <c r="GU34" s="1"/>
      <c r="GV34" s="1"/>
      <c r="GW34" s="70"/>
      <c r="GX34" s="22" t="s">
        <v>56</v>
      </c>
      <c r="GY34" s="63">
        <v>2.2705000000000002</v>
      </c>
      <c r="GZ34" s="3"/>
      <c r="HA34" s="3">
        <v>244</v>
      </c>
      <c r="HB34" s="5">
        <f t="shared" si="62"/>
        <v>107.46531600968949</v>
      </c>
      <c r="HC34" s="1">
        <v>2012</v>
      </c>
      <c r="HD34" s="1" t="s">
        <v>65</v>
      </c>
      <c r="HE34" s="1">
        <v>7911</v>
      </c>
      <c r="HF34" s="1" t="s">
        <v>72</v>
      </c>
      <c r="HG34" s="1"/>
      <c r="HH34" s="1"/>
      <c r="HI34" s="70"/>
      <c r="HJ34" s="22" t="s">
        <v>56</v>
      </c>
      <c r="HK34" s="63">
        <v>2.2705000000000002</v>
      </c>
      <c r="HL34" s="3"/>
      <c r="HM34" s="3">
        <v>188</v>
      </c>
      <c r="HN34" s="5">
        <f t="shared" si="63"/>
        <v>82.801145122219765</v>
      </c>
      <c r="HO34" s="1">
        <v>2012</v>
      </c>
      <c r="HP34" s="1" t="s">
        <v>65</v>
      </c>
      <c r="HQ34" s="1">
        <v>7911</v>
      </c>
      <c r="HR34" s="1" t="s">
        <v>72</v>
      </c>
      <c r="HS34" s="1"/>
      <c r="HT34" s="1"/>
      <c r="HU34" s="70"/>
      <c r="HV34" s="22" t="s">
        <v>56</v>
      </c>
      <c r="HW34" s="3">
        <v>2.2705000000000002</v>
      </c>
      <c r="HX34" s="3"/>
      <c r="HY34" s="3">
        <v>225</v>
      </c>
      <c r="HZ34" s="5">
        <f t="shared" si="64"/>
        <v>99.097115172869408</v>
      </c>
      <c r="IA34" s="1">
        <v>2012</v>
      </c>
      <c r="IB34" s="1" t="s">
        <v>65</v>
      </c>
      <c r="IC34" s="1">
        <v>7911</v>
      </c>
      <c r="ID34" s="1" t="s">
        <v>72</v>
      </c>
      <c r="IE34" s="1"/>
      <c r="IF34" s="1"/>
      <c r="IG34" s="70"/>
      <c r="IH34" s="119" t="s">
        <v>56</v>
      </c>
      <c r="II34" s="1">
        <v>2.2705000000000002</v>
      </c>
      <c r="IJ34" s="2"/>
      <c r="IK34" s="1">
        <v>206</v>
      </c>
      <c r="IL34" s="120">
        <f t="shared" si="78"/>
        <v>90.728914336049314</v>
      </c>
      <c r="IM34" s="1">
        <v>2012</v>
      </c>
      <c r="IN34" s="1" t="s">
        <v>65</v>
      </c>
      <c r="IO34" s="1">
        <v>7911</v>
      </c>
      <c r="IP34" s="1" t="s">
        <v>72</v>
      </c>
      <c r="IQ34" s="1"/>
      <c r="IR34" s="1"/>
      <c r="IS34" s="70"/>
      <c r="IT34" s="22" t="s">
        <v>56</v>
      </c>
      <c r="IU34" s="3">
        <v>2.2705000000000002</v>
      </c>
      <c r="IV34" s="3"/>
      <c r="IW34" s="3">
        <v>162</v>
      </c>
      <c r="IX34" s="5">
        <v>71.349922924465972</v>
      </c>
      <c r="IY34" s="3">
        <v>2012</v>
      </c>
      <c r="IZ34" s="3" t="s">
        <v>65</v>
      </c>
      <c r="JA34" s="3">
        <v>7911</v>
      </c>
      <c r="JB34" s="3" t="s">
        <v>72</v>
      </c>
      <c r="JC34" s="1"/>
      <c r="JD34" s="1"/>
      <c r="JE34" s="70"/>
      <c r="JF34" s="22" t="s">
        <v>56</v>
      </c>
      <c r="JG34" s="3">
        <v>2.2705000000000002</v>
      </c>
      <c r="JH34" s="3"/>
      <c r="JI34" s="3">
        <v>390</v>
      </c>
      <c r="JJ34" s="5">
        <v>171.76833296630696</v>
      </c>
      <c r="JK34" s="3">
        <v>2012</v>
      </c>
      <c r="JL34" s="3" t="s">
        <v>65</v>
      </c>
      <c r="JM34" s="3">
        <v>7911</v>
      </c>
      <c r="JN34" s="3" t="s">
        <v>72</v>
      </c>
      <c r="JO34" s="1"/>
      <c r="JP34" s="1"/>
      <c r="JQ34" s="70"/>
      <c r="JR34" s="22" t="s">
        <v>56</v>
      </c>
      <c r="JS34" s="3">
        <v>2.2705000000000002</v>
      </c>
      <c r="JT34" s="3"/>
      <c r="JU34" s="3">
        <v>282</v>
      </c>
      <c r="JV34" s="5">
        <f t="shared" si="16"/>
        <v>124.20171768332965</v>
      </c>
      <c r="JW34" s="3">
        <v>2012</v>
      </c>
      <c r="JX34" s="3" t="s">
        <v>65</v>
      </c>
      <c r="JY34" s="3">
        <v>7911</v>
      </c>
      <c r="JZ34" s="3" t="s">
        <v>72</v>
      </c>
      <c r="KA34" s="1"/>
      <c r="KB34" s="1"/>
      <c r="KC34" s="8"/>
    </row>
    <row r="35" spans="1:290" x14ac:dyDescent="0.35">
      <c r="A35" s="19" t="s">
        <v>43</v>
      </c>
      <c r="B35" s="22" t="s">
        <v>48</v>
      </c>
      <c r="C35" s="63">
        <v>1.9855</v>
      </c>
      <c r="D35" s="3"/>
      <c r="E35" s="3">
        <v>236</v>
      </c>
      <c r="F35" s="5">
        <f t="shared" si="79"/>
        <v>118.86174767061193</v>
      </c>
      <c r="G35" s="57">
        <v>1994</v>
      </c>
      <c r="H35" s="3"/>
      <c r="I35" s="1"/>
      <c r="J35" s="70"/>
      <c r="K35" s="102"/>
      <c r="L35" s="102"/>
      <c r="M35" s="102"/>
      <c r="N35" s="62" t="s">
        <v>48</v>
      </c>
      <c r="O35" s="63">
        <v>1.9855</v>
      </c>
      <c r="P35" s="63"/>
      <c r="Q35" s="63">
        <v>152</v>
      </c>
      <c r="R35" s="59">
        <f t="shared" si="80"/>
        <v>76.555023923444978</v>
      </c>
      <c r="S35" s="84">
        <v>1994</v>
      </c>
      <c r="T35" s="63"/>
      <c r="U35" s="63"/>
      <c r="V35" s="63"/>
      <c r="W35" s="1"/>
      <c r="X35" s="1"/>
      <c r="Y35" s="70"/>
      <c r="Z35" s="62" t="s">
        <v>48</v>
      </c>
      <c r="AA35" s="63">
        <v>1.9855</v>
      </c>
      <c r="AB35" s="63"/>
      <c r="AC35" s="63">
        <v>104</v>
      </c>
      <c r="AD35" s="59">
        <f t="shared" si="81"/>
        <v>52.379753210778141</v>
      </c>
      <c r="AE35" s="84">
        <v>1994</v>
      </c>
      <c r="AF35" s="63"/>
      <c r="AG35" s="63"/>
      <c r="AH35" s="63"/>
      <c r="AI35" s="1"/>
      <c r="AJ35" s="1"/>
      <c r="AK35" s="70"/>
      <c r="AL35" s="62" t="s">
        <v>48</v>
      </c>
      <c r="AM35" s="63">
        <v>1.9855</v>
      </c>
      <c r="AN35" s="63"/>
      <c r="AO35" s="63">
        <v>146</v>
      </c>
      <c r="AP35" s="59">
        <f t="shared" si="82"/>
        <v>73.533115084361626</v>
      </c>
      <c r="AQ35" s="84">
        <v>1994</v>
      </c>
      <c r="AR35" s="63"/>
      <c r="AS35" s="63"/>
      <c r="AT35" s="63"/>
      <c r="AU35" s="1"/>
      <c r="AV35" s="1"/>
      <c r="AW35" s="70"/>
      <c r="AX35" s="62" t="s">
        <v>48</v>
      </c>
      <c r="AY35" s="63">
        <v>1.9855</v>
      </c>
      <c r="AZ35" s="63"/>
      <c r="BA35" s="63">
        <v>179</v>
      </c>
      <c r="BB35" s="59">
        <f t="shared" si="71"/>
        <v>90.153613699320076</v>
      </c>
      <c r="BC35" s="84">
        <v>1994</v>
      </c>
      <c r="BD35" s="63"/>
      <c r="BE35" s="63"/>
      <c r="BF35" s="63"/>
      <c r="BG35" s="1"/>
      <c r="BH35" s="1"/>
      <c r="BI35" s="70"/>
      <c r="BJ35" s="62" t="s">
        <v>48</v>
      </c>
      <c r="BK35" s="63">
        <v>1.9855</v>
      </c>
      <c r="BL35" s="63"/>
      <c r="BM35" s="63">
        <v>193</v>
      </c>
      <c r="BN35" s="59">
        <f>BM35/BK35</f>
        <v>97.204734323847902</v>
      </c>
      <c r="BO35" s="84">
        <v>1994</v>
      </c>
      <c r="BP35" s="63"/>
      <c r="BQ35" s="63"/>
      <c r="BR35" s="63"/>
      <c r="BS35" s="1"/>
      <c r="BT35" s="1"/>
      <c r="BU35" s="70"/>
      <c r="BV35" s="62" t="s">
        <v>48</v>
      </c>
      <c r="BW35" s="63">
        <v>1.9855</v>
      </c>
      <c r="BX35" s="63"/>
      <c r="BY35" s="63">
        <v>207</v>
      </c>
      <c r="BZ35" s="59">
        <f>BY35/BW35</f>
        <v>104.25585494837573</v>
      </c>
      <c r="CA35" s="96">
        <v>1994</v>
      </c>
      <c r="CB35" s="61"/>
      <c r="CC35" s="61"/>
      <c r="CD35" s="61"/>
      <c r="CE35" s="1"/>
      <c r="CF35" s="1"/>
      <c r="CG35" s="70"/>
      <c r="CH35" s="62" t="s">
        <v>48</v>
      </c>
      <c r="CI35" s="63">
        <v>1.9855</v>
      </c>
      <c r="CJ35" s="63"/>
      <c r="CK35" s="63">
        <v>172</v>
      </c>
      <c r="CL35" s="59">
        <f t="shared" ref="CL35:CL38" si="83">CK35/CI35</f>
        <v>86.628053387056156</v>
      </c>
      <c r="CM35" s="84">
        <v>1994</v>
      </c>
      <c r="CN35" s="84"/>
      <c r="CO35" s="84"/>
      <c r="CP35" s="63" t="s">
        <v>66</v>
      </c>
      <c r="CQ35" s="1"/>
      <c r="CR35" s="1"/>
      <c r="CS35" s="70"/>
      <c r="CT35" s="62" t="s">
        <v>48</v>
      </c>
      <c r="CU35" s="63">
        <v>1.9855</v>
      </c>
      <c r="CV35" s="63"/>
      <c r="CW35" s="93">
        <v>165</v>
      </c>
      <c r="CX35" s="59">
        <f>CW35/CU35</f>
        <v>83.102493074792235</v>
      </c>
      <c r="CY35" s="84">
        <v>1994</v>
      </c>
      <c r="CZ35" s="64"/>
      <c r="DA35" s="64"/>
      <c r="DB35" s="61" t="s">
        <v>66</v>
      </c>
      <c r="DC35" s="1"/>
      <c r="DD35" s="1"/>
      <c r="DE35" s="70"/>
      <c r="DF35" s="62" t="s">
        <v>48</v>
      </c>
      <c r="DG35" s="63">
        <v>1.9855</v>
      </c>
      <c r="DH35" s="63"/>
      <c r="DI35" s="63">
        <v>129</v>
      </c>
      <c r="DJ35" s="59">
        <f>DI35/DG35</f>
        <v>64.97104004029211</v>
      </c>
      <c r="DK35" s="84">
        <v>1994</v>
      </c>
      <c r="DL35" s="64"/>
      <c r="DM35" s="64"/>
      <c r="DN35" s="61" t="s">
        <v>66</v>
      </c>
      <c r="DO35" s="1"/>
      <c r="DP35" s="1"/>
      <c r="DQ35" s="70"/>
      <c r="DR35" s="62" t="s">
        <v>48</v>
      </c>
      <c r="DS35" s="63">
        <v>1.9855</v>
      </c>
      <c r="DT35" s="63"/>
      <c r="DU35" s="63">
        <v>159.30000000000001</v>
      </c>
      <c r="DV35" s="59">
        <f>DU35/DS35</f>
        <v>80.231679677663067</v>
      </c>
      <c r="DW35" s="84">
        <v>1994</v>
      </c>
      <c r="DX35" s="64"/>
      <c r="DY35" s="64"/>
      <c r="DZ35" s="61" t="s">
        <v>66</v>
      </c>
      <c r="EA35" s="1"/>
      <c r="EB35" s="1"/>
      <c r="EC35" s="70"/>
      <c r="ED35" s="62" t="s">
        <v>48</v>
      </c>
      <c r="EE35" s="63">
        <v>1.9855</v>
      </c>
      <c r="EF35" s="63"/>
      <c r="EG35" s="63">
        <v>150</v>
      </c>
      <c r="EH35" s="59">
        <f>EG35/EE35</f>
        <v>75.547720977083856</v>
      </c>
      <c r="EI35" s="84">
        <v>1994</v>
      </c>
      <c r="EJ35" s="64"/>
      <c r="EK35" s="64"/>
      <c r="EL35" s="61" t="s">
        <v>66</v>
      </c>
      <c r="EM35" s="1"/>
      <c r="EN35" s="1"/>
      <c r="EO35" s="70"/>
      <c r="EP35" s="22" t="s">
        <v>48</v>
      </c>
      <c r="EQ35" s="63">
        <v>1.9855</v>
      </c>
      <c r="ER35" s="3"/>
      <c r="ES35" s="3">
        <v>161</v>
      </c>
      <c r="ET35" s="5">
        <f>ES35/EQ35</f>
        <v>81.087887182070006</v>
      </c>
      <c r="EU35" s="57">
        <v>1994</v>
      </c>
      <c r="EV35" s="2"/>
      <c r="EW35" s="2"/>
      <c r="EX35" s="1" t="s">
        <v>66</v>
      </c>
      <c r="EY35" s="1"/>
      <c r="EZ35" s="1"/>
      <c r="FA35" s="70"/>
      <c r="FB35" s="62" t="s">
        <v>48</v>
      </c>
      <c r="FC35" s="63">
        <v>1.9855</v>
      </c>
      <c r="FD35" s="63"/>
      <c r="FE35" s="63">
        <v>110</v>
      </c>
      <c r="FF35" s="59">
        <f>FE35/FC35</f>
        <v>55.401662049861493</v>
      </c>
      <c r="FG35" s="84">
        <v>1994</v>
      </c>
      <c r="FH35" s="64"/>
      <c r="FI35" s="64"/>
      <c r="FJ35" s="61" t="s">
        <v>66</v>
      </c>
      <c r="FK35" s="1"/>
      <c r="FL35" s="1"/>
      <c r="FM35" s="70"/>
      <c r="FN35" s="22" t="s">
        <v>48</v>
      </c>
      <c r="FO35" s="63">
        <v>1.9855</v>
      </c>
      <c r="FP35" s="3"/>
      <c r="FQ35" s="3">
        <v>77</v>
      </c>
      <c r="FR35" s="5">
        <f>FQ35/FO35</f>
        <v>38.781163434903043</v>
      </c>
      <c r="FS35" s="57">
        <v>1994</v>
      </c>
      <c r="FT35" s="2"/>
      <c r="FU35" s="2"/>
      <c r="FV35" s="1" t="s">
        <v>66</v>
      </c>
      <c r="FW35" s="1"/>
      <c r="FX35" s="1"/>
      <c r="FY35" s="70"/>
      <c r="FZ35" s="22" t="s">
        <v>48</v>
      </c>
      <c r="GA35" s="63">
        <v>1.9855</v>
      </c>
      <c r="GB35" s="3"/>
      <c r="GC35" s="3">
        <v>139</v>
      </c>
      <c r="GD35" s="5">
        <f>GC35/GA35</f>
        <v>70.007554772097706</v>
      </c>
      <c r="GE35" s="57">
        <v>1994</v>
      </c>
      <c r="GF35" s="2"/>
      <c r="GG35" s="2"/>
      <c r="GH35" s="1" t="s">
        <v>66</v>
      </c>
      <c r="GI35" s="1"/>
      <c r="GJ35" s="1"/>
      <c r="GK35" s="70"/>
      <c r="GL35" s="22" t="s">
        <v>48</v>
      </c>
      <c r="GM35" s="63">
        <v>1.9855</v>
      </c>
      <c r="GN35" s="3"/>
      <c r="GO35" s="3">
        <v>82</v>
      </c>
      <c r="GP35" s="5">
        <f>GO35/GM35</f>
        <v>41.299420800805841</v>
      </c>
      <c r="GQ35" s="57">
        <v>1994</v>
      </c>
      <c r="GR35" s="2"/>
      <c r="GS35" s="2"/>
      <c r="GT35" s="1" t="s">
        <v>66</v>
      </c>
      <c r="GU35" s="1"/>
      <c r="GV35" s="1"/>
      <c r="GW35" s="70"/>
      <c r="GX35" s="22" t="s">
        <v>48</v>
      </c>
      <c r="GY35" s="63">
        <v>1.9855</v>
      </c>
      <c r="GZ35" s="3"/>
      <c r="HA35" s="3">
        <v>75</v>
      </c>
      <c r="HB35" s="5">
        <f t="shared" si="62"/>
        <v>37.773860488541928</v>
      </c>
      <c r="HC35" s="57">
        <v>1994</v>
      </c>
      <c r="HD35" s="2"/>
      <c r="HE35" s="2"/>
      <c r="HF35" s="1" t="s">
        <v>66</v>
      </c>
      <c r="HG35" s="1"/>
      <c r="HH35" s="1"/>
      <c r="HI35" s="70"/>
      <c r="HJ35" s="22" t="s">
        <v>48</v>
      </c>
      <c r="HK35" s="63">
        <v>1.9855</v>
      </c>
      <c r="HL35" s="3"/>
      <c r="HM35" s="3">
        <v>75</v>
      </c>
      <c r="HN35" s="5">
        <f t="shared" si="63"/>
        <v>37.773860488541928</v>
      </c>
      <c r="HO35" s="57">
        <v>1994</v>
      </c>
      <c r="HP35" s="2"/>
      <c r="HQ35" s="2"/>
      <c r="HR35" s="1" t="s">
        <v>66</v>
      </c>
      <c r="HS35" s="1"/>
      <c r="HT35" s="1"/>
      <c r="HU35" s="70"/>
      <c r="HV35" s="22" t="s">
        <v>48</v>
      </c>
      <c r="HW35" s="3">
        <v>1.9855</v>
      </c>
      <c r="HX35" s="3"/>
      <c r="HY35" s="3">
        <v>75</v>
      </c>
      <c r="HZ35" s="5">
        <f t="shared" si="64"/>
        <v>37.773860488541928</v>
      </c>
      <c r="IA35" s="57">
        <v>1994</v>
      </c>
      <c r="IB35" s="2"/>
      <c r="IC35" s="2"/>
      <c r="ID35" s="1" t="s">
        <v>66</v>
      </c>
      <c r="IE35" s="1"/>
      <c r="IF35" s="1"/>
      <c r="IG35" s="70"/>
      <c r="IH35" s="62"/>
      <c r="II35" s="59"/>
      <c r="IJ35" s="59"/>
      <c r="IK35" s="59"/>
      <c r="IL35" s="59"/>
      <c r="IM35" s="60"/>
      <c r="IN35" s="61"/>
      <c r="IO35" s="61"/>
      <c r="IP35" s="61"/>
      <c r="IQ35" s="1"/>
      <c r="IR35" s="1"/>
      <c r="IS35" s="70"/>
      <c r="IT35" s="22" t="s">
        <v>53</v>
      </c>
      <c r="IU35" s="3">
        <v>1.9855</v>
      </c>
      <c r="IV35" s="3" t="s">
        <v>64</v>
      </c>
      <c r="IW35" s="3"/>
      <c r="IX35" s="3"/>
      <c r="IY35" s="3">
        <v>2021</v>
      </c>
      <c r="IZ35" s="3" t="s">
        <v>65</v>
      </c>
      <c r="JA35" s="3">
        <v>7300</v>
      </c>
      <c r="JB35" s="3" t="s">
        <v>72</v>
      </c>
      <c r="JC35" s="1"/>
      <c r="JD35" s="1"/>
      <c r="JE35" s="70"/>
      <c r="JF35" s="22" t="s">
        <v>53</v>
      </c>
      <c r="JG35" s="3">
        <v>1.9855</v>
      </c>
      <c r="JH35" s="3" t="s">
        <v>64</v>
      </c>
      <c r="JI35" s="3"/>
      <c r="JJ35" s="5"/>
      <c r="JK35" s="3">
        <v>2021</v>
      </c>
      <c r="JL35" s="3" t="s">
        <v>65</v>
      </c>
      <c r="JM35" s="3">
        <v>7300</v>
      </c>
      <c r="JN35" s="3" t="s">
        <v>72</v>
      </c>
      <c r="JO35" s="1"/>
      <c r="JP35" s="1"/>
      <c r="JQ35" s="70"/>
      <c r="JR35" s="22" t="s">
        <v>53</v>
      </c>
      <c r="JS35" s="3">
        <v>1.9855</v>
      </c>
      <c r="JT35" s="3"/>
      <c r="JU35" s="3">
        <v>108</v>
      </c>
      <c r="JV35" s="5">
        <f t="shared" si="16"/>
        <v>54.394359103500378</v>
      </c>
      <c r="JW35" s="3">
        <v>2021</v>
      </c>
      <c r="JX35" s="3" t="s">
        <v>65</v>
      </c>
      <c r="JY35" s="3">
        <v>7300</v>
      </c>
      <c r="JZ35" s="3" t="s">
        <v>72</v>
      </c>
      <c r="KA35" s="1"/>
      <c r="KB35" s="1"/>
      <c r="KC35" s="8"/>
    </row>
    <row r="36" spans="1:290" x14ac:dyDescent="0.35">
      <c r="A36" s="19" t="s">
        <v>37</v>
      </c>
      <c r="B36" s="22" t="s">
        <v>58</v>
      </c>
      <c r="C36" s="63">
        <v>3</v>
      </c>
      <c r="D36" s="3"/>
      <c r="E36" s="3">
        <v>382</v>
      </c>
      <c r="F36" s="5">
        <f t="shared" si="79"/>
        <v>127.33333333333333</v>
      </c>
      <c r="G36" s="57">
        <v>1966</v>
      </c>
      <c r="H36" s="3"/>
      <c r="I36" s="1"/>
      <c r="J36" s="70"/>
      <c r="K36" s="102"/>
      <c r="L36" s="102"/>
      <c r="M36" s="102"/>
      <c r="N36" s="62" t="s">
        <v>58</v>
      </c>
      <c r="O36" s="63">
        <v>3</v>
      </c>
      <c r="P36" s="63"/>
      <c r="Q36" s="63">
        <v>205</v>
      </c>
      <c r="R36" s="59">
        <f t="shared" ref="R36:R40" si="84">Q36/O36</f>
        <v>68.333333333333329</v>
      </c>
      <c r="S36" s="84">
        <v>1966</v>
      </c>
      <c r="T36" s="63"/>
      <c r="U36" s="63"/>
      <c r="V36" s="63"/>
      <c r="W36" s="1"/>
      <c r="X36" s="1"/>
      <c r="Y36" s="70"/>
      <c r="Z36" s="62" t="s">
        <v>58</v>
      </c>
      <c r="AA36" s="63">
        <v>3</v>
      </c>
      <c r="AB36" s="63"/>
      <c r="AC36" s="63">
        <v>215</v>
      </c>
      <c r="AD36" s="59">
        <f t="shared" ref="AD36:AD40" si="85">AC36/AA36</f>
        <v>71.666666666666671</v>
      </c>
      <c r="AE36" s="84">
        <v>1966</v>
      </c>
      <c r="AF36" s="63"/>
      <c r="AG36" s="63"/>
      <c r="AH36" s="63"/>
      <c r="AI36" s="1"/>
      <c r="AJ36" s="1"/>
      <c r="AK36" s="70"/>
      <c r="AL36" s="62" t="s">
        <v>58</v>
      </c>
      <c r="AM36" s="63">
        <v>3</v>
      </c>
      <c r="AN36" s="63"/>
      <c r="AO36" s="63">
        <v>217</v>
      </c>
      <c r="AP36" s="59">
        <f t="shared" ref="AP36:AP39" si="86">AO36/AM36</f>
        <v>72.333333333333329</v>
      </c>
      <c r="AQ36" s="84">
        <v>1966</v>
      </c>
      <c r="AR36" s="63"/>
      <c r="AS36" s="63"/>
      <c r="AT36" s="63"/>
      <c r="AU36" s="1"/>
      <c r="AV36" s="1"/>
      <c r="AW36" s="70"/>
      <c r="AX36" s="62" t="s">
        <v>58</v>
      </c>
      <c r="AY36" s="63">
        <v>3</v>
      </c>
      <c r="AZ36" s="63"/>
      <c r="BA36" s="63">
        <v>333</v>
      </c>
      <c r="BB36" s="59">
        <f t="shared" ref="BB36:BB39" si="87">BA36/AY36</f>
        <v>111</v>
      </c>
      <c r="BC36" s="84">
        <v>1966</v>
      </c>
      <c r="BD36" s="63"/>
      <c r="BE36" s="63"/>
      <c r="BF36" s="63"/>
      <c r="BG36" s="1"/>
      <c r="BH36" s="1"/>
      <c r="BI36" s="70"/>
      <c r="BJ36" s="62" t="s">
        <v>58</v>
      </c>
      <c r="BK36" s="63">
        <v>3</v>
      </c>
      <c r="BL36" s="63"/>
      <c r="BM36" s="63">
        <v>271</v>
      </c>
      <c r="BN36" s="59">
        <f t="shared" ref="BN36:BN39" si="88">BM36/BK36</f>
        <v>90.333333333333329</v>
      </c>
      <c r="BO36" s="84">
        <v>1966</v>
      </c>
      <c r="BP36" s="63"/>
      <c r="BQ36" s="63"/>
      <c r="BR36" s="63"/>
      <c r="BS36" s="1"/>
      <c r="BT36" s="1"/>
      <c r="BU36" s="70"/>
      <c r="BV36" s="62" t="s">
        <v>58</v>
      </c>
      <c r="BW36" s="63">
        <v>3</v>
      </c>
      <c r="BX36" s="63"/>
      <c r="BY36" s="63">
        <v>173</v>
      </c>
      <c r="BZ36" s="59">
        <f t="shared" ref="BZ36:BZ38" si="89">BY36/BW36</f>
        <v>57.666666666666664</v>
      </c>
      <c r="CA36" s="96">
        <v>1966</v>
      </c>
      <c r="CB36" s="61"/>
      <c r="CC36" s="61"/>
      <c r="CD36" s="61"/>
      <c r="CE36" s="1"/>
      <c r="CF36" s="1"/>
      <c r="CG36" s="70"/>
      <c r="CH36" s="62"/>
      <c r="CI36" s="63">
        <v>3</v>
      </c>
      <c r="CJ36" s="63"/>
      <c r="CK36" s="63">
        <v>271</v>
      </c>
      <c r="CL36" s="59">
        <f t="shared" si="83"/>
        <v>90.333333333333329</v>
      </c>
      <c r="CM36" s="84"/>
      <c r="CN36" s="84"/>
      <c r="CO36" s="84"/>
      <c r="CP36" s="63"/>
      <c r="CQ36" s="1"/>
      <c r="CR36" s="1"/>
      <c r="CS36" s="70"/>
      <c r="CT36" s="62" t="s">
        <v>53</v>
      </c>
      <c r="CU36" s="63">
        <v>2.8180000000000001</v>
      </c>
      <c r="CV36" s="63"/>
      <c r="CW36" s="63" t="s">
        <v>62</v>
      </c>
      <c r="CX36" s="64"/>
      <c r="CY36" s="64"/>
      <c r="CZ36" s="64"/>
      <c r="DA36" s="64"/>
      <c r="DB36" s="64"/>
      <c r="DC36" s="1"/>
      <c r="DD36" s="1"/>
      <c r="DE36" s="70"/>
      <c r="DF36" s="62" t="s">
        <v>53</v>
      </c>
      <c r="DG36" s="63">
        <v>2.8180000000000001</v>
      </c>
      <c r="DH36" s="63"/>
      <c r="DI36" s="63" t="s">
        <v>62</v>
      </c>
      <c r="DJ36" s="64"/>
      <c r="DK36" s="64"/>
      <c r="DL36" s="64"/>
      <c r="DM36" s="64"/>
      <c r="DN36" s="64"/>
      <c r="DO36" s="1"/>
      <c r="DP36" s="1"/>
      <c r="DQ36" s="70"/>
      <c r="DR36" s="62" t="s">
        <v>53</v>
      </c>
      <c r="DS36" s="63">
        <v>2.8180000000000001</v>
      </c>
      <c r="DT36" s="63"/>
      <c r="DU36" s="63" t="s">
        <v>62</v>
      </c>
      <c r="DV36" s="64"/>
      <c r="DW36" s="64"/>
      <c r="DX36" s="64"/>
      <c r="DY36" s="64"/>
      <c r="DZ36" s="64"/>
      <c r="EA36" s="1"/>
      <c r="EB36" s="1"/>
      <c r="EC36" s="70"/>
      <c r="ED36" s="62" t="s">
        <v>53</v>
      </c>
      <c r="EE36" s="63">
        <v>2.8180000000000001</v>
      </c>
      <c r="EF36" s="63"/>
      <c r="EG36" s="63" t="s">
        <v>62</v>
      </c>
      <c r="EH36" s="64"/>
      <c r="EI36" s="64"/>
      <c r="EJ36" s="64"/>
      <c r="EK36" s="64"/>
      <c r="EL36" s="64"/>
      <c r="EM36" s="1"/>
      <c r="EN36" s="1"/>
      <c r="EO36" s="70"/>
      <c r="EP36" s="22" t="s">
        <v>53</v>
      </c>
      <c r="EQ36" s="63">
        <v>2.8180000000000001</v>
      </c>
      <c r="ER36" s="3"/>
      <c r="ES36" s="3" t="s">
        <v>62</v>
      </c>
      <c r="ET36" s="2"/>
      <c r="EU36" s="2"/>
      <c r="EV36" s="2"/>
      <c r="EW36" s="2"/>
      <c r="EX36" s="2"/>
      <c r="EY36" s="1"/>
      <c r="EZ36" s="1"/>
      <c r="FA36" s="70"/>
      <c r="FB36" s="62" t="s">
        <v>53</v>
      </c>
      <c r="FC36" s="63">
        <v>2.8180000000000001</v>
      </c>
      <c r="FD36" s="63"/>
      <c r="FE36" s="63" t="s">
        <v>62</v>
      </c>
      <c r="FF36" s="64"/>
      <c r="FG36" s="64"/>
      <c r="FH36" s="64"/>
      <c r="FI36" s="64"/>
      <c r="FJ36" s="64"/>
      <c r="FK36" s="1"/>
      <c r="FL36" s="1"/>
      <c r="FM36" s="70"/>
      <c r="FN36" s="22" t="s">
        <v>53</v>
      </c>
      <c r="FO36" s="63">
        <v>2.8180000000000001</v>
      </c>
      <c r="FP36" s="3"/>
      <c r="FQ36" s="3" t="s">
        <v>62</v>
      </c>
      <c r="FR36" s="2"/>
      <c r="FS36" s="2"/>
      <c r="FT36" s="2"/>
      <c r="FU36" s="2"/>
      <c r="FV36" s="2"/>
      <c r="FW36" s="1"/>
      <c r="FX36" s="1"/>
      <c r="FY36" s="70"/>
      <c r="FZ36" s="22" t="s">
        <v>53</v>
      </c>
      <c r="GA36" s="63">
        <v>2.8180000000000001</v>
      </c>
      <c r="GB36" s="3"/>
      <c r="GC36" s="3" t="s">
        <v>62</v>
      </c>
      <c r="GD36" s="2"/>
      <c r="GE36" s="2"/>
      <c r="GF36" s="2"/>
      <c r="GG36" s="2"/>
      <c r="GH36" s="2"/>
      <c r="GI36" s="1"/>
      <c r="GJ36" s="1"/>
      <c r="GK36" s="70"/>
      <c r="GL36" s="22" t="s">
        <v>53</v>
      </c>
      <c r="GM36" s="63">
        <v>2.8180000000000001</v>
      </c>
      <c r="GN36" s="3"/>
      <c r="GO36" s="3" t="s">
        <v>62</v>
      </c>
      <c r="GP36" s="3"/>
      <c r="GQ36" s="2"/>
      <c r="GR36" s="2"/>
      <c r="GS36" s="2"/>
      <c r="GT36" s="2"/>
      <c r="GU36" s="1"/>
      <c r="GV36" s="1"/>
      <c r="GW36" s="70"/>
      <c r="GX36" s="22" t="s">
        <v>53</v>
      </c>
      <c r="GY36" s="63">
        <v>2.8180000000000001</v>
      </c>
      <c r="GZ36" s="3"/>
      <c r="HA36" s="3" t="s">
        <v>64</v>
      </c>
      <c r="HB36" s="5"/>
      <c r="HC36" s="1">
        <v>2017</v>
      </c>
      <c r="HD36" s="1" t="s">
        <v>65</v>
      </c>
      <c r="HE36" s="1">
        <v>10750</v>
      </c>
      <c r="HF36" s="1" t="s">
        <v>72</v>
      </c>
      <c r="HG36" s="1"/>
      <c r="HH36" s="1"/>
      <c r="HI36" s="70"/>
      <c r="HJ36" s="22" t="s">
        <v>53</v>
      </c>
      <c r="HK36" s="63">
        <v>2.8180000000000001</v>
      </c>
      <c r="HL36" s="3"/>
      <c r="HM36" s="3" t="s">
        <v>64</v>
      </c>
      <c r="HN36" s="5"/>
      <c r="HO36" s="1">
        <v>2017</v>
      </c>
      <c r="HP36" s="1" t="s">
        <v>65</v>
      </c>
      <c r="HQ36" s="1">
        <v>10750</v>
      </c>
      <c r="HR36" s="1" t="s">
        <v>72</v>
      </c>
      <c r="HS36" s="1"/>
      <c r="HT36" s="1"/>
      <c r="HU36" s="70"/>
      <c r="HV36" s="22" t="s">
        <v>53</v>
      </c>
      <c r="HW36" s="3">
        <v>2.8180000000000001</v>
      </c>
      <c r="HX36" s="3"/>
      <c r="HY36" s="3">
        <v>0</v>
      </c>
      <c r="HZ36" s="5"/>
      <c r="IA36" s="1">
        <v>2017</v>
      </c>
      <c r="IB36" s="1" t="s">
        <v>65</v>
      </c>
      <c r="IC36" s="1">
        <v>10750</v>
      </c>
      <c r="ID36" s="1" t="s">
        <v>72</v>
      </c>
      <c r="IE36" s="1"/>
      <c r="IF36" s="1"/>
      <c r="IG36" s="70"/>
      <c r="IH36" s="119" t="s">
        <v>53</v>
      </c>
      <c r="II36" s="1">
        <v>2.8180000000000001</v>
      </c>
      <c r="IJ36" s="2"/>
      <c r="IK36" s="1">
        <v>50</v>
      </c>
      <c r="IL36" s="120">
        <f t="shared" ref="IL36" si="90">IK36/II36</f>
        <v>17.743080198722499</v>
      </c>
      <c r="IM36" s="1">
        <v>2017</v>
      </c>
      <c r="IN36" s="1" t="s">
        <v>65</v>
      </c>
      <c r="IO36" s="1">
        <v>10750</v>
      </c>
      <c r="IP36" s="1" t="s">
        <v>72</v>
      </c>
      <c r="IQ36" s="1"/>
      <c r="IR36" s="1"/>
      <c r="IS36" s="70"/>
      <c r="IT36" s="22" t="s">
        <v>53</v>
      </c>
      <c r="IU36" s="3">
        <v>2.8180000000000001</v>
      </c>
      <c r="IV36" s="3"/>
      <c r="IW36" s="3">
        <v>87</v>
      </c>
      <c r="IX36" s="5">
        <v>30.872959545777146</v>
      </c>
      <c r="IY36" s="3">
        <v>2017</v>
      </c>
      <c r="IZ36" s="3" t="s">
        <v>65</v>
      </c>
      <c r="JA36" s="3">
        <v>10750</v>
      </c>
      <c r="JB36" s="3" t="s">
        <v>72</v>
      </c>
      <c r="JC36" s="1"/>
      <c r="JD36" s="1"/>
      <c r="JE36" s="70"/>
      <c r="JF36" s="22" t="s">
        <v>53</v>
      </c>
      <c r="JG36" s="3">
        <v>2.8180000000000001</v>
      </c>
      <c r="JH36" s="3"/>
      <c r="JI36" s="3">
        <v>63</v>
      </c>
      <c r="JJ36" s="5">
        <v>22.356281050390347</v>
      </c>
      <c r="JK36" s="3">
        <v>2017</v>
      </c>
      <c r="JL36" s="3" t="s">
        <v>65</v>
      </c>
      <c r="JM36" s="3">
        <v>10750</v>
      </c>
      <c r="JN36" s="3" t="s">
        <v>72</v>
      </c>
      <c r="JO36" s="1"/>
      <c r="JP36" s="1"/>
      <c r="JQ36" s="70"/>
      <c r="JR36" s="22" t="s">
        <v>53</v>
      </c>
      <c r="JS36" s="3">
        <v>2.8180000000000001</v>
      </c>
      <c r="JT36" s="3"/>
      <c r="JU36" s="3">
        <v>95</v>
      </c>
      <c r="JV36" s="5">
        <f t="shared" si="16"/>
        <v>33.711852377572747</v>
      </c>
      <c r="JW36" s="3">
        <v>2017</v>
      </c>
      <c r="JX36" s="3" t="s">
        <v>65</v>
      </c>
      <c r="JY36" s="3">
        <v>10750</v>
      </c>
      <c r="JZ36" s="3" t="s">
        <v>72</v>
      </c>
      <c r="KA36" s="1"/>
      <c r="KB36" s="1"/>
      <c r="KC36" s="8"/>
    </row>
    <row r="37" spans="1:290" x14ac:dyDescent="0.35">
      <c r="A37" s="19" t="s">
        <v>38</v>
      </c>
      <c r="B37" s="22" t="s">
        <v>58</v>
      </c>
      <c r="C37" s="63">
        <v>1.0580000000000001</v>
      </c>
      <c r="D37" s="3"/>
      <c r="E37" s="3">
        <v>117</v>
      </c>
      <c r="F37" s="5">
        <f t="shared" si="79"/>
        <v>110.586011342155</v>
      </c>
      <c r="G37" s="57">
        <v>1958</v>
      </c>
      <c r="H37" s="3"/>
      <c r="I37" s="1"/>
      <c r="J37" s="70"/>
      <c r="K37" s="102"/>
      <c r="L37" s="102"/>
      <c r="M37" s="102"/>
      <c r="N37" s="62" t="s">
        <v>58</v>
      </c>
      <c r="O37" s="63">
        <v>1.0580000000000001</v>
      </c>
      <c r="P37" s="63"/>
      <c r="Q37" s="63">
        <v>105</v>
      </c>
      <c r="R37" s="59">
        <f t="shared" si="84"/>
        <v>99.243856332703203</v>
      </c>
      <c r="S37" s="84">
        <v>1958</v>
      </c>
      <c r="T37" s="63"/>
      <c r="U37" s="63"/>
      <c r="V37" s="63"/>
      <c r="W37" s="1"/>
      <c r="X37" s="1"/>
      <c r="Y37" s="70"/>
      <c r="Z37" s="62" t="s">
        <v>58</v>
      </c>
      <c r="AA37" s="63">
        <v>1.0580000000000001</v>
      </c>
      <c r="AB37" s="63"/>
      <c r="AC37" s="63">
        <v>116</v>
      </c>
      <c r="AD37" s="59">
        <f t="shared" si="85"/>
        <v>109.64083175803403</v>
      </c>
      <c r="AE37" s="84">
        <v>1958</v>
      </c>
      <c r="AF37" s="63"/>
      <c r="AG37" s="63"/>
      <c r="AH37" s="63"/>
      <c r="AI37" s="1"/>
      <c r="AJ37" s="1"/>
      <c r="AK37" s="70"/>
      <c r="AL37" s="62" t="s">
        <v>58</v>
      </c>
      <c r="AM37" s="63">
        <v>1.0580000000000001</v>
      </c>
      <c r="AN37" s="63"/>
      <c r="AO37" s="63">
        <v>120</v>
      </c>
      <c r="AP37" s="59">
        <f t="shared" si="86"/>
        <v>113.42155009451795</v>
      </c>
      <c r="AQ37" s="84">
        <v>1958</v>
      </c>
      <c r="AR37" s="63"/>
      <c r="AS37" s="63"/>
      <c r="AT37" s="63"/>
      <c r="AU37" s="1"/>
      <c r="AV37" s="1"/>
      <c r="AW37" s="70"/>
      <c r="AX37" s="62" t="s">
        <v>58</v>
      </c>
      <c r="AY37" s="63">
        <v>1.0580000000000001</v>
      </c>
      <c r="AZ37" s="63"/>
      <c r="BA37" s="63">
        <v>155</v>
      </c>
      <c r="BB37" s="59">
        <f t="shared" si="87"/>
        <v>146.50283553875235</v>
      </c>
      <c r="BC37" s="84">
        <v>1958</v>
      </c>
      <c r="BD37" s="63"/>
      <c r="BE37" s="63"/>
      <c r="BF37" s="63"/>
      <c r="BG37" s="1"/>
      <c r="BH37" s="1"/>
      <c r="BI37" s="70"/>
      <c r="BJ37" s="62" t="s">
        <v>58</v>
      </c>
      <c r="BK37" s="63">
        <v>1.0580000000000001</v>
      </c>
      <c r="BL37" s="63"/>
      <c r="BM37" s="63">
        <v>121</v>
      </c>
      <c r="BN37" s="59">
        <f t="shared" si="88"/>
        <v>114.36672967863893</v>
      </c>
      <c r="BO37" s="84">
        <v>1958</v>
      </c>
      <c r="BP37" s="63"/>
      <c r="BQ37" s="63"/>
      <c r="BR37" s="63"/>
      <c r="BS37" s="1"/>
      <c r="BT37" s="1"/>
      <c r="BU37" s="70"/>
      <c r="BV37" s="62" t="s">
        <v>58</v>
      </c>
      <c r="BW37" s="63">
        <v>1.0580000000000001</v>
      </c>
      <c r="BX37" s="63"/>
      <c r="BY37" s="63">
        <v>92</v>
      </c>
      <c r="BZ37" s="59">
        <f t="shared" si="89"/>
        <v>86.956521739130437</v>
      </c>
      <c r="CA37" s="96">
        <v>1958</v>
      </c>
      <c r="CB37" s="61"/>
      <c r="CC37" s="61"/>
      <c r="CD37" s="61"/>
      <c r="CE37" s="1"/>
      <c r="CF37" s="1"/>
      <c r="CG37" s="70"/>
      <c r="CH37" s="62" t="s">
        <v>58</v>
      </c>
      <c r="CI37" s="63">
        <v>0.89270000000000005</v>
      </c>
      <c r="CJ37" s="63"/>
      <c r="CK37" s="63">
        <v>123</v>
      </c>
      <c r="CL37" s="59">
        <f t="shared" si="83"/>
        <v>137.78425002800492</v>
      </c>
      <c r="CM37" s="84"/>
      <c r="CN37" s="84"/>
      <c r="CO37" s="84"/>
      <c r="CP37" s="63"/>
      <c r="CQ37" s="1"/>
      <c r="CR37" s="1"/>
      <c r="CS37" s="70"/>
      <c r="CT37" s="62" t="s">
        <v>58</v>
      </c>
      <c r="CU37" s="63">
        <v>0.89270000000000005</v>
      </c>
      <c r="CV37" s="63"/>
      <c r="CW37" s="93">
        <v>99</v>
      </c>
      <c r="CX37" s="59">
        <f>CW37/CU37</f>
        <v>110.89951831522347</v>
      </c>
      <c r="CY37" s="84"/>
      <c r="CZ37" s="64"/>
      <c r="DA37" s="64"/>
      <c r="DB37" s="61"/>
      <c r="DC37" s="1"/>
      <c r="DD37" s="1"/>
      <c r="DE37" s="70"/>
      <c r="DF37" s="62" t="s">
        <v>58</v>
      </c>
      <c r="DG37" s="63">
        <v>0.89270000000000005</v>
      </c>
      <c r="DH37" s="63"/>
      <c r="DI37" s="63">
        <v>90</v>
      </c>
      <c r="DJ37" s="59">
        <f>DI37/DG37</f>
        <v>100.81774392293043</v>
      </c>
      <c r="DK37" s="84"/>
      <c r="DL37" s="64"/>
      <c r="DM37" s="64"/>
      <c r="DN37" s="61"/>
      <c r="DO37" s="1"/>
      <c r="DP37" s="1"/>
      <c r="DQ37" s="70"/>
      <c r="DR37" s="62"/>
      <c r="DS37" s="59"/>
      <c r="DT37" s="59"/>
      <c r="DU37" s="59"/>
      <c r="DV37" s="59"/>
      <c r="DW37" s="60"/>
      <c r="DX37" s="61"/>
      <c r="DY37" s="61"/>
      <c r="DZ37" s="61"/>
      <c r="EA37" s="1"/>
      <c r="EB37" s="1"/>
      <c r="EC37" s="70"/>
      <c r="ED37" s="62"/>
      <c r="EE37" s="59"/>
      <c r="EF37" s="59"/>
      <c r="EG37" s="59"/>
      <c r="EH37" s="59"/>
      <c r="EI37" s="60"/>
      <c r="EJ37" s="61"/>
      <c r="EK37" s="61"/>
      <c r="EL37" s="61"/>
      <c r="EM37" s="1"/>
      <c r="EN37" s="1"/>
      <c r="EO37" s="70"/>
      <c r="EP37" s="22" t="s">
        <v>50</v>
      </c>
      <c r="EQ37" s="63">
        <v>0.64300000000000002</v>
      </c>
      <c r="ER37" s="3"/>
      <c r="ES37" s="3">
        <v>81</v>
      </c>
      <c r="ET37" s="5">
        <f>ES37/EQ37</f>
        <v>125.97200622083982</v>
      </c>
      <c r="EU37" s="1">
        <v>1999</v>
      </c>
      <c r="EV37" s="1" t="s">
        <v>65</v>
      </c>
      <c r="EW37" s="1">
        <v>8170</v>
      </c>
      <c r="EX37" s="1" t="s">
        <v>70</v>
      </c>
      <c r="EY37" s="1"/>
      <c r="EZ37" s="1"/>
      <c r="FA37" s="70"/>
      <c r="FB37" s="85"/>
      <c r="FC37" s="64"/>
      <c r="FD37" s="64"/>
      <c r="FE37" s="64"/>
      <c r="FF37" s="64"/>
      <c r="FG37" s="64"/>
      <c r="FH37" s="64"/>
      <c r="FI37" s="64"/>
      <c r="FJ37" s="64"/>
      <c r="FK37" s="1"/>
      <c r="FL37" s="1"/>
      <c r="FM37" s="70"/>
      <c r="FN37" s="22" t="s">
        <v>55</v>
      </c>
      <c r="FO37" s="63">
        <v>1.0580000000000001</v>
      </c>
      <c r="FP37" s="3"/>
      <c r="FQ37" s="3" t="s">
        <v>64</v>
      </c>
      <c r="FR37" s="5"/>
      <c r="FS37" s="1">
        <v>2014</v>
      </c>
      <c r="FT37" s="1" t="s">
        <v>65</v>
      </c>
      <c r="FU37" s="1">
        <v>3324</v>
      </c>
      <c r="FV37" s="1" t="s">
        <v>72</v>
      </c>
      <c r="FW37" s="1"/>
      <c r="FX37" s="1"/>
      <c r="FY37" s="70"/>
      <c r="FZ37" s="22" t="s">
        <v>55</v>
      </c>
      <c r="GA37" s="63">
        <v>1.0580000000000001</v>
      </c>
      <c r="GB37" s="3"/>
      <c r="GC37" s="3"/>
      <c r="GD37" s="5"/>
      <c r="GE37" s="1">
        <v>2014</v>
      </c>
      <c r="GF37" s="1" t="s">
        <v>65</v>
      </c>
      <c r="GG37" s="1">
        <v>3324</v>
      </c>
      <c r="GH37" s="1" t="s">
        <v>72</v>
      </c>
      <c r="GI37" s="1"/>
      <c r="GJ37" s="1"/>
      <c r="GK37" s="70"/>
      <c r="GL37" s="22" t="s">
        <v>55</v>
      </c>
      <c r="GM37" s="63">
        <v>1.0580000000000001</v>
      </c>
      <c r="GN37" s="3"/>
      <c r="GO37" s="3">
        <v>14</v>
      </c>
      <c r="GP37" s="5">
        <f t="shared" ref="GP37:GP42" si="91">GO37/GM37</f>
        <v>13.232514177693762</v>
      </c>
      <c r="GQ37" s="1">
        <v>2014</v>
      </c>
      <c r="GR37" s="1" t="s">
        <v>65</v>
      </c>
      <c r="GS37" s="1">
        <v>3324</v>
      </c>
      <c r="GT37" s="1" t="s">
        <v>72</v>
      </c>
      <c r="GU37" s="1"/>
      <c r="GV37" s="1"/>
      <c r="GW37" s="70"/>
      <c r="GX37" s="22" t="s">
        <v>55</v>
      </c>
      <c r="GY37" s="63">
        <v>1.0580000000000001</v>
      </c>
      <c r="GZ37" s="3"/>
      <c r="HA37" s="3">
        <v>37</v>
      </c>
      <c r="HB37" s="5">
        <f>HA37/GY37</f>
        <v>34.971644612476368</v>
      </c>
      <c r="HC37" s="1">
        <v>2014</v>
      </c>
      <c r="HD37" s="1" t="s">
        <v>65</v>
      </c>
      <c r="HE37" s="1">
        <v>3765</v>
      </c>
      <c r="HF37" s="1" t="s">
        <v>72</v>
      </c>
      <c r="HG37" s="1"/>
      <c r="HH37" s="1"/>
      <c r="HI37" s="70"/>
      <c r="HJ37" s="22" t="s">
        <v>55</v>
      </c>
      <c r="HK37" s="63">
        <v>1.0580000000000001</v>
      </c>
      <c r="HL37" s="3"/>
      <c r="HM37" s="3">
        <v>38</v>
      </c>
      <c r="HN37" s="5">
        <f>HM37/HK37</f>
        <v>35.916824196597354</v>
      </c>
      <c r="HO37" s="1">
        <v>2014</v>
      </c>
      <c r="HP37" s="1" t="s">
        <v>65</v>
      </c>
      <c r="HQ37" s="1">
        <v>3765</v>
      </c>
      <c r="HR37" s="1" t="s">
        <v>72</v>
      </c>
      <c r="HS37" s="1"/>
      <c r="HT37" s="1"/>
      <c r="HU37" s="70"/>
      <c r="HV37" s="22" t="s">
        <v>55</v>
      </c>
      <c r="HW37" s="3">
        <v>1.0580000000000001</v>
      </c>
      <c r="HX37" s="3"/>
      <c r="HY37" s="3">
        <v>75</v>
      </c>
      <c r="HZ37" s="5">
        <f>HY37/HW37</f>
        <v>70.888468809073714</v>
      </c>
      <c r="IA37" s="1">
        <v>2014</v>
      </c>
      <c r="IB37" s="1" t="s">
        <v>65</v>
      </c>
      <c r="IC37" s="1">
        <v>3765</v>
      </c>
      <c r="ID37" s="1" t="s">
        <v>72</v>
      </c>
      <c r="IE37" s="1"/>
      <c r="IF37" s="1"/>
      <c r="IG37" s="70"/>
      <c r="IH37" s="119" t="s">
        <v>55</v>
      </c>
      <c r="II37" s="1">
        <v>1.0580000000000001</v>
      </c>
      <c r="IJ37" s="2"/>
      <c r="IK37" s="1">
        <v>81</v>
      </c>
      <c r="IL37" s="120">
        <f t="shared" ref="IL37" si="92">IK37/II37</f>
        <v>76.559546313799615</v>
      </c>
      <c r="IM37" s="1">
        <v>2014</v>
      </c>
      <c r="IN37" s="1" t="s">
        <v>65</v>
      </c>
      <c r="IO37" s="1">
        <v>3765</v>
      </c>
      <c r="IP37" s="1" t="s">
        <v>72</v>
      </c>
      <c r="IQ37" s="1"/>
      <c r="IR37" s="1"/>
      <c r="IS37" s="70"/>
      <c r="IT37" s="22" t="s">
        <v>55</v>
      </c>
      <c r="IU37" s="3">
        <v>1.0580000000000001</v>
      </c>
      <c r="IV37" s="3"/>
      <c r="IW37" s="3">
        <v>68</v>
      </c>
      <c r="IX37" s="5">
        <v>64.272211720226835</v>
      </c>
      <c r="IY37" s="3">
        <v>2014</v>
      </c>
      <c r="IZ37" s="3" t="s">
        <v>65</v>
      </c>
      <c r="JA37" s="3">
        <v>3765</v>
      </c>
      <c r="JB37" s="3" t="s">
        <v>72</v>
      </c>
      <c r="JC37" s="1"/>
      <c r="JD37" s="1"/>
      <c r="JE37" s="70"/>
      <c r="JF37" s="22" t="s">
        <v>55</v>
      </c>
      <c r="JG37" s="3">
        <v>1.0580000000000001</v>
      </c>
      <c r="JH37" s="3"/>
      <c r="JI37" s="3">
        <v>160</v>
      </c>
      <c r="JJ37" s="5">
        <v>151.22873345935727</v>
      </c>
      <c r="JK37" s="3">
        <v>2014</v>
      </c>
      <c r="JL37" s="3" t="s">
        <v>65</v>
      </c>
      <c r="JM37" s="3">
        <v>3765</v>
      </c>
      <c r="JN37" s="3" t="s">
        <v>72</v>
      </c>
      <c r="JO37" s="1"/>
      <c r="JP37" s="1"/>
      <c r="JQ37" s="70"/>
      <c r="JR37" s="22" t="s">
        <v>55</v>
      </c>
      <c r="JS37" s="3">
        <v>1.0580000000000001</v>
      </c>
      <c r="JT37" s="3"/>
      <c r="JU37" s="3">
        <v>140</v>
      </c>
      <c r="JV37" s="5">
        <f t="shared" si="16"/>
        <v>132.32514177693761</v>
      </c>
      <c r="JW37" s="3">
        <v>2014</v>
      </c>
      <c r="JX37" s="3" t="s">
        <v>65</v>
      </c>
      <c r="JY37" s="3">
        <v>3765</v>
      </c>
      <c r="JZ37" s="3" t="s">
        <v>72</v>
      </c>
      <c r="KA37" s="1"/>
      <c r="KB37" s="1"/>
      <c r="KC37" s="8"/>
    </row>
    <row r="38" spans="1:290" x14ac:dyDescent="0.35">
      <c r="A38" s="19" t="s">
        <v>39</v>
      </c>
      <c r="B38" s="22"/>
      <c r="C38" s="63">
        <v>0.64300000000000002</v>
      </c>
      <c r="D38" s="3"/>
      <c r="E38" s="3">
        <v>100</v>
      </c>
      <c r="F38" s="5">
        <f t="shared" si="79"/>
        <v>155.52099533437013</v>
      </c>
      <c r="G38" s="57">
        <v>1997</v>
      </c>
      <c r="H38" s="3"/>
      <c r="I38" s="1"/>
      <c r="J38" s="70"/>
      <c r="K38" s="102"/>
      <c r="L38" s="102"/>
      <c r="M38" s="102"/>
      <c r="N38" s="62"/>
      <c r="O38" s="63">
        <v>0.64300000000000002</v>
      </c>
      <c r="P38" s="63"/>
      <c r="Q38" s="63">
        <v>105</v>
      </c>
      <c r="R38" s="59">
        <f t="shared" si="84"/>
        <v>163.29704510108866</v>
      </c>
      <c r="S38" s="84">
        <v>1997</v>
      </c>
      <c r="T38" s="63"/>
      <c r="U38" s="63"/>
      <c r="V38" s="63"/>
      <c r="W38" s="1"/>
      <c r="X38" s="1"/>
      <c r="Y38" s="70"/>
      <c r="Z38" s="62"/>
      <c r="AA38" s="63">
        <v>0.64300000000000002</v>
      </c>
      <c r="AB38" s="63"/>
      <c r="AC38" s="63">
        <v>104</v>
      </c>
      <c r="AD38" s="59">
        <f t="shared" si="85"/>
        <v>161.74183514774495</v>
      </c>
      <c r="AE38" s="84">
        <v>1997</v>
      </c>
      <c r="AF38" s="63"/>
      <c r="AG38" s="63"/>
      <c r="AH38" s="63"/>
      <c r="AI38" s="1"/>
      <c r="AJ38" s="1"/>
      <c r="AK38" s="70"/>
      <c r="AL38" s="62"/>
      <c r="AM38" s="63">
        <v>0.64300000000000002</v>
      </c>
      <c r="AN38" s="63"/>
      <c r="AO38" s="63">
        <v>85</v>
      </c>
      <c r="AP38" s="59">
        <f t="shared" si="86"/>
        <v>132.19284603421463</v>
      </c>
      <c r="AQ38" s="84">
        <v>1997</v>
      </c>
      <c r="AR38" s="63"/>
      <c r="AS38" s="63"/>
      <c r="AT38" s="63"/>
      <c r="AU38" s="1"/>
      <c r="AV38" s="1"/>
      <c r="AW38" s="70"/>
      <c r="AX38" s="62"/>
      <c r="AY38" s="63">
        <v>0.64300000000000002</v>
      </c>
      <c r="AZ38" s="63"/>
      <c r="BA38" s="63">
        <v>107</v>
      </c>
      <c r="BB38" s="59">
        <f t="shared" si="87"/>
        <v>166.40746500777604</v>
      </c>
      <c r="BC38" s="84">
        <v>1997</v>
      </c>
      <c r="BD38" s="63"/>
      <c r="BE38" s="63"/>
      <c r="BF38" s="63"/>
      <c r="BG38" s="1"/>
      <c r="BH38" s="1"/>
      <c r="BI38" s="70"/>
      <c r="BJ38" s="62"/>
      <c r="BK38" s="63">
        <v>0.64300000000000002</v>
      </c>
      <c r="BL38" s="63"/>
      <c r="BM38" s="63">
        <v>121</v>
      </c>
      <c r="BN38" s="59">
        <f t="shared" si="88"/>
        <v>188.18040435458786</v>
      </c>
      <c r="BO38" s="84">
        <v>1997</v>
      </c>
      <c r="BP38" s="63"/>
      <c r="BQ38" s="63"/>
      <c r="BR38" s="63"/>
      <c r="BS38" s="1"/>
      <c r="BT38" s="1"/>
      <c r="BU38" s="70"/>
      <c r="BV38" s="62"/>
      <c r="BW38" s="63">
        <v>0.64300000000000002</v>
      </c>
      <c r="BX38" s="63"/>
      <c r="BY38" s="63">
        <v>92</v>
      </c>
      <c r="BZ38" s="59">
        <f t="shared" si="89"/>
        <v>143.07931570762054</v>
      </c>
      <c r="CA38" s="96">
        <v>1997</v>
      </c>
      <c r="CB38" s="61"/>
      <c r="CC38" s="61"/>
      <c r="CD38" s="61"/>
      <c r="CE38" s="1"/>
      <c r="CF38" s="1"/>
      <c r="CG38" s="70"/>
      <c r="CH38" s="62" t="s">
        <v>50</v>
      </c>
      <c r="CI38" s="63">
        <v>0.64300000000000002</v>
      </c>
      <c r="CJ38" s="63"/>
      <c r="CK38" s="63">
        <v>135</v>
      </c>
      <c r="CL38" s="59">
        <f t="shared" si="83"/>
        <v>209.95334370139969</v>
      </c>
      <c r="CM38" s="63">
        <v>1999</v>
      </c>
      <c r="CN38" s="63" t="s">
        <v>65</v>
      </c>
      <c r="CO38" s="63">
        <v>8170</v>
      </c>
      <c r="CP38" s="63" t="s">
        <v>70</v>
      </c>
      <c r="CQ38" s="1"/>
      <c r="CR38" s="1"/>
      <c r="CS38" s="70"/>
      <c r="CT38" s="62" t="s">
        <v>50</v>
      </c>
      <c r="CU38" s="63">
        <v>0.64300000000000002</v>
      </c>
      <c r="CV38" s="63"/>
      <c r="CW38" s="93">
        <v>110</v>
      </c>
      <c r="CX38" s="59">
        <f>CW38/CU38</f>
        <v>171.07309486780716</v>
      </c>
      <c r="CY38" s="61">
        <v>1999</v>
      </c>
      <c r="CZ38" s="61" t="s">
        <v>65</v>
      </c>
      <c r="DA38" s="61">
        <v>8170</v>
      </c>
      <c r="DB38" s="61" t="s">
        <v>70</v>
      </c>
      <c r="DC38" s="1"/>
      <c r="DD38" s="1"/>
      <c r="DE38" s="70"/>
      <c r="DF38" s="62" t="s">
        <v>50</v>
      </c>
      <c r="DG38" s="63">
        <v>0.64300000000000002</v>
      </c>
      <c r="DH38" s="63"/>
      <c r="DI38" s="63">
        <v>77</v>
      </c>
      <c r="DJ38" s="59">
        <f>DI38/DG38</f>
        <v>119.75116640746501</v>
      </c>
      <c r="DK38" s="61">
        <v>1999</v>
      </c>
      <c r="DL38" s="61" t="s">
        <v>65</v>
      </c>
      <c r="DM38" s="61">
        <v>8170</v>
      </c>
      <c r="DN38" s="61" t="s">
        <v>70</v>
      </c>
      <c r="DO38" s="1"/>
      <c r="DP38" s="1"/>
      <c r="DQ38" s="70"/>
      <c r="DR38" s="62" t="s">
        <v>50</v>
      </c>
      <c r="DS38" s="63">
        <v>0.64300000000000002</v>
      </c>
      <c r="DT38" s="63"/>
      <c r="DU38" s="63">
        <v>86.28</v>
      </c>
      <c r="DV38" s="59">
        <f>DU38/DS38</f>
        <v>134.18351477449457</v>
      </c>
      <c r="DW38" s="61">
        <v>1999</v>
      </c>
      <c r="DX38" s="61" t="s">
        <v>65</v>
      </c>
      <c r="DY38" s="61">
        <v>8170</v>
      </c>
      <c r="DZ38" s="61" t="s">
        <v>70</v>
      </c>
      <c r="EA38" s="1"/>
      <c r="EB38" s="1"/>
      <c r="EC38" s="70"/>
      <c r="ED38" s="62" t="s">
        <v>50</v>
      </c>
      <c r="EE38" s="63">
        <v>0.64300000000000002</v>
      </c>
      <c r="EF38" s="63"/>
      <c r="EG38" s="63">
        <v>109</v>
      </c>
      <c r="EH38" s="59">
        <f>EG38/EE38</f>
        <v>169.51788491446345</v>
      </c>
      <c r="EI38" s="61">
        <v>1999</v>
      </c>
      <c r="EJ38" s="61" t="s">
        <v>65</v>
      </c>
      <c r="EK38" s="61">
        <v>8170</v>
      </c>
      <c r="EL38" s="61" t="s">
        <v>70</v>
      </c>
      <c r="EM38" s="1"/>
      <c r="EN38" s="1"/>
      <c r="EO38" s="70"/>
      <c r="EP38" s="22" t="s">
        <v>50</v>
      </c>
      <c r="EQ38" s="63">
        <v>1.35</v>
      </c>
      <c r="ER38" s="3"/>
      <c r="ES38" s="3" t="s">
        <v>62</v>
      </c>
      <c r="ET38" s="2"/>
      <c r="EU38" s="2"/>
      <c r="EV38" s="2"/>
      <c r="EW38" s="2"/>
      <c r="EX38" s="2"/>
      <c r="EY38" s="1"/>
      <c r="EZ38" s="1"/>
      <c r="FA38" s="70"/>
      <c r="FB38" s="62" t="s">
        <v>50</v>
      </c>
      <c r="FC38" s="63">
        <v>0.64300000000000002</v>
      </c>
      <c r="FD38" s="63"/>
      <c r="FE38" s="63">
        <v>110</v>
      </c>
      <c r="FF38" s="59">
        <f>FE38/FC38</f>
        <v>171.07309486780716</v>
      </c>
      <c r="FG38" s="61">
        <v>1999</v>
      </c>
      <c r="FH38" s="61" t="s">
        <v>65</v>
      </c>
      <c r="FI38" s="61">
        <v>8170</v>
      </c>
      <c r="FJ38" s="61" t="s">
        <v>70</v>
      </c>
      <c r="FK38" s="1"/>
      <c r="FL38" s="1"/>
      <c r="FM38" s="70"/>
      <c r="FN38" s="22" t="s">
        <v>50</v>
      </c>
      <c r="FO38" s="63">
        <v>0.64300000000000002</v>
      </c>
      <c r="FP38" s="3"/>
      <c r="FQ38" s="3">
        <v>56</v>
      </c>
      <c r="FR38" s="5">
        <f>FQ38/FO38</f>
        <v>87.09175738724727</v>
      </c>
      <c r="FS38" s="1">
        <v>1999</v>
      </c>
      <c r="FT38" s="1" t="s">
        <v>65</v>
      </c>
      <c r="FU38" s="1">
        <v>8170</v>
      </c>
      <c r="FV38" s="1" t="s">
        <v>70</v>
      </c>
      <c r="FW38" s="1"/>
      <c r="FX38" s="1"/>
      <c r="FY38" s="70"/>
      <c r="FZ38" s="22" t="s">
        <v>50</v>
      </c>
      <c r="GA38" s="63">
        <v>0.64300000000000002</v>
      </c>
      <c r="GB38" s="3"/>
      <c r="GC38" s="3">
        <v>105</v>
      </c>
      <c r="GD38" s="5">
        <f>GC38/GA38</f>
        <v>163.29704510108866</v>
      </c>
      <c r="GE38" s="1">
        <v>1999</v>
      </c>
      <c r="GF38" s="1" t="s">
        <v>65</v>
      </c>
      <c r="GG38" s="1">
        <v>8170</v>
      </c>
      <c r="GH38" s="1" t="s">
        <v>70</v>
      </c>
      <c r="GI38" s="1"/>
      <c r="GJ38" s="1"/>
      <c r="GK38" s="70"/>
      <c r="GL38" s="22" t="s">
        <v>50</v>
      </c>
      <c r="GM38" s="63">
        <v>0.64300000000000002</v>
      </c>
      <c r="GN38" s="3"/>
      <c r="GO38" s="3">
        <v>54</v>
      </c>
      <c r="GP38" s="5">
        <f t="shared" si="91"/>
        <v>83.981337480559873</v>
      </c>
      <c r="GQ38" s="1">
        <v>1999</v>
      </c>
      <c r="GR38" s="1" t="s">
        <v>65</v>
      </c>
      <c r="GS38" s="1">
        <v>8170</v>
      </c>
      <c r="GT38" s="1" t="s">
        <v>70</v>
      </c>
      <c r="GU38" s="1"/>
      <c r="GV38" s="1"/>
      <c r="GW38" s="70"/>
      <c r="GX38" s="22" t="s">
        <v>50</v>
      </c>
      <c r="GY38" s="63">
        <v>0.64300000000000002</v>
      </c>
      <c r="GZ38" s="3"/>
      <c r="HA38" s="3">
        <v>50</v>
      </c>
      <c r="HB38" s="5">
        <f>HA38/GY38</f>
        <v>77.760497667185064</v>
      </c>
      <c r="HC38" s="1"/>
      <c r="HD38" s="1"/>
      <c r="HE38" s="1"/>
      <c r="HF38" s="1"/>
      <c r="HG38" s="1"/>
      <c r="HH38" s="1"/>
      <c r="HI38" s="70"/>
      <c r="HJ38" s="62"/>
      <c r="HK38" s="59"/>
      <c r="HL38" s="59"/>
      <c r="HM38" s="59"/>
      <c r="HN38" s="59"/>
      <c r="HO38" s="60"/>
      <c r="HP38" s="61"/>
      <c r="HQ38" s="61"/>
      <c r="HR38" s="61"/>
      <c r="HS38" s="1"/>
      <c r="HT38" s="1"/>
      <c r="HU38" s="70"/>
      <c r="HV38" s="118"/>
      <c r="HW38" s="3"/>
      <c r="HX38" s="2"/>
      <c r="HY38" s="2"/>
      <c r="HZ38" s="2"/>
      <c r="IA38" s="2"/>
      <c r="IB38" s="2"/>
      <c r="IC38" s="2"/>
      <c r="ID38" s="2"/>
      <c r="IE38" s="1"/>
      <c r="IF38" s="1"/>
      <c r="IG38" s="70"/>
      <c r="IH38" s="62"/>
      <c r="II38" s="59"/>
      <c r="IJ38" s="59"/>
      <c r="IK38" s="59"/>
      <c r="IL38" s="59"/>
      <c r="IM38" s="60"/>
      <c r="IN38" s="61"/>
      <c r="IO38" s="61"/>
      <c r="IP38" s="61"/>
      <c r="IQ38" s="1"/>
      <c r="IR38" s="1"/>
      <c r="IS38" s="70"/>
      <c r="IT38" s="62"/>
      <c r="IU38" s="59"/>
      <c r="IV38" s="59"/>
      <c r="IW38" s="59"/>
      <c r="IX38" s="59"/>
      <c r="IY38" s="60"/>
      <c r="IZ38" s="61"/>
      <c r="JA38" s="61"/>
      <c r="JB38" s="61"/>
      <c r="JC38" s="1"/>
      <c r="JD38" s="1"/>
      <c r="JE38" s="70"/>
      <c r="JF38" s="62"/>
      <c r="JG38" s="59"/>
      <c r="JH38" s="59"/>
      <c r="JI38" s="59"/>
      <c r="JJ38" s="59"/>
      <c r="JK38" s="60"/>
      <c r="JL38" s="61"/>
      <c r="JM38" s="61"/>
      <c r="JN38" s="61"/>
      <c r="JO38" s="1"/>
      <c r="JP38" s="1"/>
      <c r="JQ38" s="70"/>
      <c r="JR38" s="62"/>
      <c r="JS38" s="59"/>
      <c r="JT38" s="59"/>
      <c r="JU38" s="59"/>
      <c r="JV38" s="5"/>
      <c r="JW38" s="59"/>
      <c r="JX38" s="63"/>
      <c r="JY38" s="63"/>
      <c r="JZ38" s="63"/>
      <c r="KA38" s="1"/>
      <c r="KB38" s="1"/>
      <c r="KC38" s="8"/>
      <c r="KD38" s="22"/>
    </row>
    <row r="39" spans="1:290" x14ac:dyDescent="0.35">
      <c r="A39" s="19" t="s">
        <v>40</v>
      </c>
      <c r="B39" s="22" t="s">
        <v>50</v>
      </c>
      <c r="C39" s="59">
        <v>1.865</v>
      </c>
      <c r="D39" s="5"/>
      <c r="E39" s="5">
        <v>147</v>
      </c>
      <c r="F39" s="5">
        <f t="shared" si="79"/>
        <v>78.820375335120644</v>
      </c>
      <c r="G39" s="99">
        <v>1961</v>
      </c>
      <c r="H39" s="3"/>
      <c r="I39" s="1"/>
      <c r="J39" s="70"/>
      <c r="K39" s="102"/>
      <c r="L39" s="102"/>
      <c r="M39" s="102"/>
      <c r="N39" s="62" t="s">
        <v>50</v>
      </c>
      <c r="O39" s="63">
        <v>1.35</v>
      </c>
      <c r="P39" s="63"/>
      <c r="Q39" s="63">
        <v>94</v>
      </c>
      <c r="R39" s="59">
        <f t="shared" si="84"/>
        <v>69.629629629629619</v>
      </c>
      <c r="S39" s="84">
        <v>1961</v>
      </c>
      <c r="T39" s="63"/>
      <c r="U39" s="63"/>
      <c r="V39" s="63"/>
      <c r="W39" s="1"/>
      <c r="X39" s="1"/>
      <c r="Y39" s="70"/>
      <c r="Z39" s="62" t="s">
        <v>50</v>
      </c>
      <c r="AA39" s="63">
        <v>1.35</v>
      </c>
      <c r="AB39" s="63"/>
      <c r="AC39" s="63">
        <v>105</v>
      </c>
      <c r="AD39" s="59">
        <f t="shared" si="85"/>
        <v>77.777777777777771</v>
      </c>
      <c r="AE39" s="84">
        <v>1961</v>
      </c>
      <c r="AF39" s="63"/>
      <c r="AG39" s="63"/>
      <c r="AH39" s="63"/>
      <c r="AI39" s="1"/>
      <c r="AJ39" s="1"/>
      <c r="AK39" s="70"/>
      <c r="AL39" s="62" t="s">
        <v>50</v>
      </c>
      <c r="AM39" s="63">
        <v>1.35</v>
      </c>
      <c r="AN39" s="63"/>
      <c r="AO39" s="63">
        <v>86</v>
      </c>
      <c r="AP39" s="59">
        <f t="shared" si="86"/>
        <v>63.703703703703702</v>
      </c>
      <c r="AQ39" s="84">
        <v>1961</v>
      </c>
      <c r="AR39" s="63"/>
      <c r="AS39" s="63"/>
      <c r="AT39" s="63"/>
      <c r="AU39" s="1"/>
      <c r="AV39" s="1"/>
      <c r="AW39" s="70"/>
      <c r="AX39" s="62" t="s">
        <v>50</v>
      </c>
      <c r="AY39" s="63">
        <v>1.35</v>
      </c>
      <c r="AZ39" s="63"/>
      <c r="BA39" s="63">
        <v>131</v>
      </c>
      <c r="BB39" s="59">
        <f t="shared" si="87"/>
        <v>97.037037037037024</v>
      </c>
      <c r="BC39" s="84">
        <v>1961</v>
      </c>
      <c r="BD39" s="63"/>
      <c r="BE39" s="63"/>
      <c r="BF39" s="63"/>
      <c r="BG39" s="1"/>
      <c r="BH39" s="1"/>
      <c r="BI39" s="70"/>
      <c r="BJ39" s="62" t="s">
        <v>50</v>
      </c>
      <c r="BK39" s="63">
        <v>1.35</v>
      </c>
      <c r="BL39" s="63"/>
      <c r="BM39" s="63">
        <v>96</v>
      </c>
      <c r="BN39" s="59">
        <f t="shared" si="88"/>
        <v>71.1111111111111</v>
      </c>
      <c r="BO39" s="84">
        <v>1961</v>
      </c>
      <c r="BP39" s="63"/>
      <c r="BQ39" s="63"/>
      <c r="BR39" s="63"/>
      <c r="BS39" s="1"/>
      <c r="BT39" s="1"/>
      <c r="BU39" s="70"/>
      <c r="BV39" s="62" t="s">
        <v>50</v>
      </c>
      <c r="BW39" s="63">
        <v>1.35</v>
      </c>
      <c r="BX39" s="63"/>
      <c r="BY39" s="63" t="s">
        <v>62</v>
      </c>
      <c r="BZ39" s="64"/>
      <c r="CA39" s="64"/>
      <c r="CB39" s="64"/>
      <c r="CC39" s="64"/>
      <c r="CD39" s="64"/>
      <c r="CE39" s="1"/>
      <c r="CF39" s="1"/>
      <c r="CG39" s="70"/>
      <c r="CH39" s="62" t="s">
        <v>50</v>
      </c>
      <c r="CI39" s="63">
        <v>1.35</v>
      </c>
      <c r="CJ39" s="63"/>
      <c r="CK39" s="63" t="s">
        <v>62</v>
      </c>
      <c r="CL39" s="84"/>
      <c r="CM39" s="84"/>
      <c r="CN39" s="84"/>
      <c r="CO39" s="84"/>
      <c r="CP39" s="84"/>
      <c r="CQ39" s="1"/>
      <c r="CR39" s="1"/>
      <c r="CS39" s="70"/>
      <c r="CT39" s="62" t="s">
        <v>50</v>
      </c>
      <c r="CU39" s="63">
        <v>1.35</v>
      </c>
      <c r="CV39" s="63"/>
      <c r="CW39" s="63" t="s">
        <v>62</v>
      </c>
      <c r="CX39" s="64"/>
      <c r="CY39" s="64"/>
      <c r="CZ39" s="64"/>
      <c r="DA39" s="64"/>
      <c r="DB39" s="64"/>
      <c r="DC39" s="1"/>
      <c r="DD39" s="1"/>
      <c r="DE39" s="70"/>
      <c r="DF39" s="62" t="s">
        <v>50</v>
      </c>
      <c r="DG39" s="63">
        <v>1.35</v>
      </c>
      <c r="DH39" s="63"/>
      <c r="DI39" s="63" t="s">
        <v>62</v>
      </c>
      <c r="DJ39" s="64"/>
      <c r="DK39" s="64"/>
      <c r="DL39" s="64"/>
      <c r="DM39" s="64"/>
      <c r="DN39" s="64"/>
      <c r="DO39" s="1"/>
      <c r="DP39" s="1"/>
      <c r="DQ39" s="70"/>
      <c r="DR39" s="62" t="s">
        <v>50</v>
      </c>
      <c r="DS39" s="63">
        <v>1.35</v>
      </c>
      <c r="DT39" s="63"/>
      <c r="DU39" s="63" t="s">
        <v>62</v>
      </c>
      <c r="DV39" s="64"/>
      <c r="DW39" s="64"/>
      <c r="DX39" s="64"/>
      <c r="DY39" s="64"/>
      <c r="DZ39" s="64"/>
      <c r="EA39" s="1"/>
      <c r="EB39" s="1"/>
      <c r="EC39" s="70"/>
      <c r="ED39" s="62" t="s">
        <v>50</v>
      </c>
      <c r="EE39" s="63">
        <v>1.35</v>
      </c>
      <c r="EF39" s="63"/>
      <c r="EG39" s="63" t="s">
        <v>62</v>
      </c>
      <c r="EH39" s="64"/>
      <c r="EI39" s="64"/>
      <c r="EJ39" s="64"/>
      <c r="EK39" s="64"/>
      <c r="EL39" s="64"/>
      <c r="EM39" s="1"/>
      <c r="EN39" s="1"/>
      <c r="EO39" s="70"/>
      <c r="EP39" s="62"/>
      <c r="EQ39" s="59"/>
      <c r="ER39" s="59"/>
      <c r="ES39" s="59"/>
      <c r="ET39" s="59"/>
      <c r="EU39" s="60"/>
      <c r="EV39" s="61"/>
      <c r="EW39" s="61"/>
      <c r="EX39" s="61"/>
      <c r="EY39" s="1"/>
      <c r="EZ39" s="1"/>
      <c r="FA39" s="70"/>
      <c r="FB39" s="62" t="s">
        <v>50</v>
      </c>
      <c r="FC39" s="63">
        <v>1.35</v>
      </c>
      <c r="FD39" s="63"/>
      <c r="FE39" s="63" t="s">
        <v>62</v>
      </c>
      <c r="FF39" s="64"/>
      <c r="FG39" s="64"/>
      <c r="FH39" s="64"/>
      <c r="FI39" s="64"/>
      <c r="FJ39" s="64"/>
      <c r="FK39" s="1"/>
      <c r="FL39" s="1"/>
      <c r="FM39" s="70"/>
      <c r="FN39" s="22" t="s">
        <v>57</v>
      </c>
      <c r="FO39" s="63">
        <v>1.35</v>
      </c>
      <c r="FP39" s="3"/>
      <c r="FQ39" s="3" t="s">
        <v>64</v>
      </c>
      <c r="FR39" s="5"/>
      <c r="FS39" s="1">
        <v>2014</v>
      </c>
      <c r="FT39" s="1" t="s">
        <v>65</v>
      </c>
      <c r="FU39" s="1">
        <v>3765</v>
      </c>
      <c r="FV39" s="1" t="s">
        <v>72</v>
      </c>
      <c r="FW39" s="1"/>
      <c r="FX39" s="1"/>
      <c r="FY39" s="70"/>
      <c r="FZ39" s="22" t="s">
        <v>57</v>
      </c>
      <c r="GA39" s="63">
        <v>1.35</v>
      </c>
      <c r="GB39" s="3"/>
      <c r="GC39" s="3"/>
      <c r="GD39" s="5"/>
      <c r="GE39" s="1">
        <v>2014</v>
      </c>
      <c r="GF39" s="1" t="s">
        <v>65</v>
      </c>
      <c r="GG39" s="1">
        <v>3765</v>
      </c>
      <c r="GH39" s="1" t="s">
        <v>72</v>
      </c>
      <c r="GI39" s="1"/>
      <c r="GJ39" s="1"/>
      <c r="GK39" s="70"/>
      <c r="GL39" s="22" t="s">
        <v>57</v>
      </c>
      <c r="GM39" s="63">
        <v>1.35</v>
      </c>
      <c r="GN39" s="3"/>
      <c r="GO39" s="3">
        <v>26</v>
      </c>
      <c r="GP39" s="5">
        <f t="shared" si="91"/>
        <v>19.25925925925926</v>
      </c>
      <c r="GQ39" s="1">
        <v>2014</v>
      </c>
      <c r="GR39" s="1" t="s">
        <v>65</v>
      </c>
      <c r="GS39" s="1">
        <v>3765</v>
      </c>
      <c r="GT39" s="1" t="s">
        <v>72</v>
      </c>
      <c r="GU39" s="1"/>
      <c r="GV39" s="1"/>
      <c r="GW39" s="70"/>
      <c r="GX39" s="22" t="s">
        <v>57</v>
      </c>
      <c r="GY39" s="63">
        <v>1.35</v>
      </c>
      <c r="GZ39" s="3"/>
      <c r="HA39" s="3">
        <v>250</v>
      </c>
      <c r="HB39" s="5">
        <f>HA39/GY39</f>
        <v>185.18518518518516</v>
      </c>
      <c r="HC39" s="1">
        <v>2014</v>
      </c>
      <c r="HD39" s="1" t="s">
        <v>65</v>
      </c>
      <c r="HE39" s="1">
        <v>4457</v>
      </c>
      <c r="HF39" s="1" t="s">
        <v>72</v>
      </c>
      <c r="HG39" s="1"/>
      <c r="HH39" s="1"/>
      <c r="HI39" s="70"/>
      <c r="HJ39" s="22" t="s">
        <v>57</v>
      </c>
      <c r="HK39" s="63">
        <v>1.35</v>
      </c>
      <c r="HL39" s="3"/>
      <c r="HM39" s="3">
        <v>175</v>
      </c>
      <c r="HN39" s="5">
        <f>HM39/HK39</f>
        <v>129.62962962962962</v>
      </c>
      <c r="HO39" s="1">
        <v>2014</v>
      </c>
      <c r="HP39" s="1" t="s">
        <v>65</v>
      </c>
      <c r="HQ39" s="1">
        <v>4457</v>
      </c>
      <c r="HR39" s="1" t="s">
        <v>72</v>
      </c>
      <c r="HS39" s="1"/>
      <c r="HT39" s="1"/>
      <c r="HU39" s="70"/>
      <c r="HV39" s="22" t="s">
        <v>57</v>
      </c>
      <c r="HW39" s="3">
        <v>1.35</v>
      </c>
      <c r="HX39" s="3"/>
      <c r="HY39" s="3">
        <v>156</v>
      </c>
      <c r="HZ39" s="5">
        <f>HY39/HW39</f>
        <v>115.55555555555554</v>
      </c>
      <c r="IA39" s="1">
        <v>2014</v>
      </c>
      <c r="IB39" s="1" t="s">
        <v>65</v>
      </c>
      <c r="IC39" s="1">
        <v>4457</v>
      </c>
      <c r="ID39" s="1" t="s">
        <v>72</v>
      </c>
      <c r="IE39" s="1"/>
      <c r="IF39" s="1"/>
      <c r="IG39" s="70"/>
      <c r="IH39" s="119" t="s">
        <v>57</v>
      </c>
      <c r="II39" s="1">
        <v>1.35</v>
      </c>
      <c r="IJ39" s="2"/>
      <c r="IK39" s="1">
        <v>237</v>
      </c>
      <c r="IL39" s="120">
        <f t="shared" ref="IL39" si="93">IK39/II39</f>
        <v>175.55555555555554</v>
      </c>
      <c r="IM39" s="1">
        <v>2014</v>
      </c>
      <c r="IN39" s="1" t="s">
        <v>65</v>
      </c>
      <c r="IO39" s="1">
        <v>4457</v>
      </c>
      <c r="IP39" s="1" t="s">
        <v>72</v>
      </c>
      <c r="IQ39" s="1"/>
      <c r="IR39" s="1"/>
      <c r="IS39" s="70"/>
      <c r="IT39" s="62"/>
      <c r="IU39" s="59"/>
      <c r="IV39" s="59"/>
      <c r="IW39" s="59"/>
      <c r="IX39" s="59"/>
      <c r="IY39" s="60"/>
      <c r="IZ39" s="61"/>
      <c r="JA39" s="61"/>
      <c r="JB39" s="61"/>
      <c r="JC39" s="1"/>
      <c r="JD39" s="1"/>
      <c r="JE39" s="70"/>
      <c r="JF39" s="22" t="s">
        <v>57</v>
      </c>
      <c r="JG39" s="3">
        <v>1.35</v>
      </c>
      <c r="JH39" s="3"/>
      <c r="JI39" s="3">
        <v>326</v>
      </c>
      <c r="JJ39" s="5">
        <v>241.48148148148147</v>
      </c>
      <c r="JK39" s="3">
        <v>2014</v>
      </c>
      <c r="JL39" s="3" t="s">
        <v>65</v>
      </c>
      <c r="JM39" s="3">
        <v>4457</v>
      </c>
      <c r="JN39" s="3" t="s">
        <v>72</v>
      </c>
      <c r="JO39" s="1"/>
      <c r="JP39" s="1"/>
      <c r="JQ39" s="70"/>
      <c r="JR39" s="22" t="s">
        <v>57</v>
      </c>
      <c r="JS39" s="3">
        <v>1.35</v>
      </c>
      <c r="JT39" s="3"/>
      <c r="JU39" s="3">
        <v>217</v>
      </c>
      <c r="JV39" s="5">
        <f t="shared" si="16"/>
        <v>160.74074074074073</v>
      </c>
      <c r="JW39" s="3">
        <v>2014</v>
      </c>
      <c r="JX39" s="3" t="s">
        <v>65</v>
      </c>
      <c r="JY39" s="3">
        <v>4457</v>
      </c>
      <c r="JZ39" s="3" t="s">
        <v>72</v>
      </c>
      <c r="KA39" s="1"/>
      <c r="KB39" s="1"/>
      <c r="KC39" s="8"/>
    </row>
    <row r="40" spans="1:290" x14ac:dyDescent="0.35">
      <c r="A40" s="52" t="s">
        <v>60</v>
      </c>
      <c r="B40" s="22"/>
      <c r="C40" s="63">
        <v>0.9</v>
      </c>
      <c r="D40" s="3"/>
      <c r="E40" s="3">
        <v>94</v>
      </c>
      <c r="F40" s="5">
        <f t="shared" si="79"/>
        <v>104.44444444444444</v>
      </c>
      <c r="G40" s="57">
        <v>1961</v>
      </c>
      <c r="H40" s="3"/>
      <c r="I40" s="1"/>
      <c r="J40" s="70"/>
      <c r="K40" s="102"/>
      <c r="L40" s="102"/>
      <c r="M40" s="102"/>
      <c r="N40" s="62"/>
      <c r="O40" s="63">
        <v>0.9</v>
      </c>
      <c r="P40" s="63"/>
      <c r="Q40" s="63">
        <v>94</v>
      </c>
      <c r="R40" s="59">
        <f t="shared" si="84"/>
        <v>104.44444444444444</v>
      </c>
      <c r="S40" s="84">
        <v>1961</v>
      </c>
      <c r="T40" s="63"/>
      <c r="U40" s="63"/>
      <c r="V40" s="63"/>
      <c r="W40" s="1"/>
      <c r="X40" s="1"/>
      <c r="Y40" s="70"/>
      <c r="Z40" s="62"/>
      <c r="AA40" s="63">
        <v>0.9</v>
      </c>
      <c r="AB40" s="63"/>
      <c r="AC40" s="63">
        <v>64</v>
      </c>
      <c r="AD40" s="59">
        <f t="shared" si="85"/>
        <v>71.111111111111114</v>
      </c>
      <c r="AE40" s="84">
        <v>1961</v>
      </c>
      <c r="AF40" s="63"/>
      <c r="AG40" s="63"/>
      <c r="AH40" s="63"/>
      <c r="AI40" s="1"/>
      <c r="AJ40" s="1"/>
      <c r="AK40" s="70"/>
      <c r="AL40" s="62"/>
      <c r="AM40" s="63">
        <v>0.9</v>
      </c>
      <c r="AN40" s="63"/>
      <c r="AO40" s="63" t="s">
        <v>62</v>
      </c>
      <c r="AP40" s="84"/>
      <c r="AQ40" s="84"/>
      <c r="AR40" s="63"/>
      <c r="AS40" s="63"/>
      <c r="AT40" s="63"/>
      <c r="AU40" s="1"/>
      <c r="AV40" s="1"/>
      <c r="AW40" s="70"/>
      <c r="AX40" s="62"/>
      <c r="AY40" s="63">
        <v>0.9</v>
      </c>
      <c r="AZ40" s="63"/>
      <c r="BA40" s="63" t="s">
        <v>62</v>
      </c>
      <c r="BB40" s="84"/>
      <c r="BC40" s="84"/>
      <c r="BD40" s="63"/>
      <c r="BE40" s="63"/>
      <c r="BF40" s="63"/>
      <c r="BG40" s="1"/>
      <c r="BH40" s="1"/>
      <c r="BI40" s="70"/>
      <c r="BJ40" s="62"/>
      <c r="BK40" s="63">
        <v>0.9</v>
      </c>
      <c r="BL40" s="63"/>
      <c r="BM40" s="63" t="s">
        <v>62</v>
      </c>
      <c r="BN40" s="84"/>
      <c r="BO40" s="84"/>
      <c r="BP40" s="63"/>
      <c r="BQ40" s="63"/>
      <c r="BR40" s="63"/>
      <c r="BS40" s="1"/>
      <c r="BT40" s="1"/>
      <c r="BU40" s="70"/>
      <c r="BV40" s="62"/>
      <c r="BW40" s="63">
        <v>0.98209999999999997</v>
      </c>
      <c r="BX40" s="63"/>
      <c r="BY40" s="63" t="s">
        <v>64</v>
      </c>
      <c r="BZ40" s="59"/>
      <c r="CA40" s="96">
        <v>2005</v>
      </c>
      <c r="CB40" s="61"/>
      <c r="CC40" s="61"/>
      <c r="CD40" s="61"/>
      <c r="CE40" s="1"/>
      <c r="CF40" s="1"/>
      <c r="CG40" s="70"/>
      <c r="CH40" s="62" t="s">
        <v>54</v>
      </c>
      <c r="CI40" s="63">
        <v>0.98209999999999997</v>
      </c>
      <c r="CJ40" s="63"/>
      <c r="CK40" s="63">
        <v>86</v>
      </c>
      <c r="CL40" s="59">
        <f>CK40/CI40</f>
        <v>87.567457489054064</v>
      </c>
      <c r="CM40" s="63">
        <v>2005</v>
      </c>
      <c r="CN40" s="63" t="s">
        <v>65</v>
      </c>
      <c r="CO40" s="63">
        <v>7390</v>
      </c>
      <c r="CP40" s="63" t="s">
        <v>66</v>
      </c>
      <c r="CQ40" s="1"/>
      <c r="CR40" s="1"/>
      <c r="CS40" s="70"/>
      <c r="CT40" s="62" t="s">
        <v>54</v>
      </c>
      <c r="CU40" s="63">
        <v>0.98209999999999997</v>
      </c>
      <c r="CV40" s="63"/>
      <c r="CW40" s="93">
        <v>154</v>
      </c>
      <c r="CX40" s="59">
        <f>CW40/CU40</f>
        <v>156.80684248039915</v>
      </c>
      <c r="CY40" s="61">
        <v>2005</v>
      </c>
      <c r="CZ40" s="61" t="s">
        <v>65</v>
      </c>
      <c r="DA40" s="61">
        <v>7390</v>
      </c>
      <c r="DB40" s="61" t="s">
        <v>66</v>
      </c>
      <c r="DC40" s="1"/>
      <c r="DD40" s="1"/>
      <c r="DE40" s="70"/>
      <c r="DF40" s="62" t="s">
        <v>54</v>
      </c>
      <c r="DG40" s="63">
        <v>0.98209999999999997</v>
      </c>
      <c r="DH40" s="63"/>
      <c r="DI40" s="63">
        <v>109</v>
      </c>
      <c r="DJ40" s="59">
        <f>DI40/DG40</f>
        <v>110.98666123612666</v>
      </c>
      <c r="DK40" s="61">
        <v>2005</v>
      </c>
      <c r="DL40" s="61" t="s">
        <v>65</v>
      </c>
      <c r="DM40" s="61">
        <v>7390</v>
      </c>
      <c r="DN40" s="61" t="s">
        <v>66</v>
      </c>
      <c r="DO40" s="1"/>
      <c r="DP40" s="1"/>
      <c r="DQ40" s="70"/>
      <c r="DR40" s="62" t="s">
        <v>54</v>
      </c>
      <c r="DS40" s="63">
        <v>0.98209999999999997</v>
      </c>
      <c r="DT40" s="63"/>
      <c r="DU40" s="63">
        <v>132.75</v>
      </c>
      <c r="DV40" s="59">
        <f>DU40/DS40</f>
        <v>135.16953467060381</v>
      </c>
      <c r="DW40" s="61">
        <v>2005</v>
      </c>
      <c r="DX40" s="61" t="s">
        <v>65</v>
      </c>
      <c r="DY40" s="61">
        <v>7390</v>
      </c>
      <c r="DZ40" s="61" t="s">
        <v>66</v>
      </c>
      <c r="EA40" s="1"/>
      <c r="EB40" s="1"/>
      <c r="EC40" s="70"/>
      <c r="ED40" s="62" t="s">
        <v>54</v>
      </c>
      <c r="EE40" s="63">
        <v>0.98209999999999997</v>
      </c>
      <c r="EF40" s="63"/>
      <c r="EG40" s="63">
        <v>150</v>
      </c>
      <c r="EH40" s="59">
        <f>EG40/EE40</f>
        <v>152.73393748090825</v>
      </c>
      <c r="EI40" s="61">
        <v>2005</v>
      </c>
      <c r="EJ40" s="61" t="s">
        <v>65</v>
      </c>
      <c r="EK40" s="61">
        <v>7390</v>
      </c>
      <c r="EL40" s="61" t="s">
        <v>66</v>
      </c>
      <c r="EM40" s="1"/>
      <c r="EN40" s="1"/>
      <c r="EO40" s="70"/>
      <c r="EP40" s="22" t="s">
        <v>54</v>
      </c>
      <c r="EQ40" s="63">
        <v>0.98209999999999997</v>
      </c>
      <c r="ER40" s="3"/>
      <c r="ES40" s="3">
        <v>121</v>
      </c>
      <c r="ET40" s="5">
        <f>ES40/EQ40</f>
        <v>123.20537623459933</v>
      </c>
      <c r="EU40" s="1">
        <v>2005</v>
      </c>
      <c r="EV40" s="1" t="s">
        <v>65</v>
      </c>
      <c r="EW40" s="1">
        <v>7390</v>
      </c>
      <c r="EX40" s="1" t="s">
        <v>66</v>
      </c>
      <c r="EY40" s="1"/>
      <c r="EZ40" s="1"/>
      <c r="FA40" s="70"/>
      <c r="FB40" s="62" t="s">
        <v>54</v>
      </c>
      <c r="FC40" s="63">
        <v>0.98209999999999997</v>
      </c>
      <c r="FD40" s="63"/>
      <c r="FE40" s="63">
        <v>110</v>
      </c>
      <c r="FF40" s="59">
        <f>FE40/FC40</f>
        <v>112.00488748599939</v>
      </c>
      <c r="FG40" s="61">
        <v>2005</v>
      </c>
      <c r="FH40" s="61" t="s">
        <v>65</v>
      </c>
      <c r="FI40" s="61">
        <v>7390</v>
      </c>
      <c r="FJ40" s="61" t="s">
        <v>66</v>
      </c>
      <c r="FK40" s="1"/>
      <c r="FL40" s="1"/>
      <c r="FM40" s="70"/>
      <c r="FN40" s="22" t="s">
        <v>54</v>
      </c>
      <c r="FO40" s="63">
        <v>0.98209999999999997</v>
      </c>
      <c r="FP40" s="3"/>
      <c r="FQ40" s="3">
        <v>56</v>
      </c>
      <c r="FR40" s="5">
        <f>FQ40/FO40</f>
        <v>57.020669992872421</v>
      </c>
      <c r="FS40" s="1">
        <v>2005</v>
      </c>
      <c r="FT40" s="1" t="s">
        <v>65</v>
      </c>
      <c r="FU40" s="1">
        <v>7390</v>
      </c>
      <c r="FV40" s="1" t="s">
        <v>66</v>
      </c>
      <c r="FW40" s="1"/>
      <c r="FX40" s="1"/>
      <c r="FY40" s="70"/>
      <c r="FZ40" s="22" t="s">
        <v>54</v>
      </c>
      <c r="GA40" s="63">
        <v>0.98209999999999997</v>
      </c>
      <c r="GB40" s="3"/>
      <c r="GC40" s="3">
        <v>146</v>
      </c>
      <c r="GD40" s="5">
        <f>GC40/GA40</f>
        <v>148.66103248141738</v>
      </c>
      <c r="GE40" s="1">
        <v>2005</v>
      </c>
      <c r="GF40" s="1" t="s">
        <v>65</v>
      </c>
      <c r="GG40" s="1">
        <v>7390</v>
      </c>
      <c r="GH40" s="1" t="s">
        <v>66</v>
      </c>
      <c r="GI40" s="1"/>
      <c r="GJ40" s="1"/>
      <c r="GK40" s="70"/>
      <c r="GL40" s="22" t="s">
        <v>54</v>
      </c>
      <c r="GM40" s="63">
        <v>0.98209999999999997</v>
      </c>
      <c r="GN40" s="3"/>
      <c r="GO40" s="3">
        <v>68</v>
      </c>
      <c r="GP40" s="5">
        <f t="shared" si="91"/>
        <v>69.239384991345077</v>
      </c>
      <c r="GQ40" s="1">
        <v>2005</v>
      </c>
      <c r="GR40" s="1" t="s">
        <v>65</v>
      </c>
      <c r="GS40" s="1">
        <v>7390</v>
      </c>
      <c r="GT40" s="1" t="s">
        <v>66</v>
      </c>
      <c r="GU40" s="1"/>
      <c r="GV40" s="1"/>
      <c r="GW40" s="70"/>
      <c r="GX40" s="22" t="s">
        <v>54</v>
      </c>
      <c r="GY40" s="63">
        <v>0.98209999999999997</v>
      </c>
      <c r="GZ40" s="3"/>
      <c r="HA40" s="3">
        <v>100</v>
      </c>
      <c r="HB40" s="5">
        <f>HA40/GY40</f>
        <v>101.82262498727218</v>
      </c>
      <c r="HC40" s="1">
        <v>2005</v>
      </c>
      <c r="HD40" s="1" t="s">
        <v>65</v>
      </c>
      <c r="HE40" s="1">
        <v>3070</v>
      </c>
      <c r="HF40" s="1" t="s">
        <v>66</v>
      </c>
      <c r="HG40" s="1"/>
      <c r="HH40" s="1"/>
      <c r="HI40" s="70"/>
      <c r="HJ40" s="22" t="s">
        <v>54</v>
      </c>
      <c r="HK40" s="63">
        <v>0.98209999999999997</v>
      </c>
      <c r="HL40" s="3"/>
      <c r="HM40" s="3">
        <v>63</v>
      </c>
      <c r="HN40" s="5">
        <f>HM40/HK40</f>
        <v>64.148253741981463</v>
      </c>
      <c r="HO40" s="1">
        <v>2005</v>
      </c>
      <c r="HP40" s="1" t="s">
        <v>65</v>
      </c>
      <c r="HQ40" s="1">
        <v>3070</v>
      </c>
      <c r="HR40" s="1" t="s">
        <v>66</v>
      </c>
      <c r="HS40" s="1"/>
      <c r="HT40" s="1"/>
      <c r="HU40" s="70"/>
      <c r="HV40" s="22" t="s">
        <v>54</v>
      </c>
      <c r="HW40" s="3">
        <v>0.98209999999999997</v>
      </c>
      <c r="HX40" s="3"/>
      <c r="HY40" s="3">
        <v>50</v>
      </c>
      <c r="HZ40" s="5">
        <f>HY40/HW40</f>
        <v>50.911312493636089</v>
      </c>
      <c r="IA40" s="1">
        <v>2005</v>
      </c>
      <c r="IB40" s="1" t="s">
        <v>65</v>
      </c>
      <c r="IC40" s="1">
        <v>3070</v>
      </c>
      <c r="ID40" s="1" t="s">
        <v>66</v>
      </c>
      <c r="IE40" s="1"/>
      <c r="IF40" s="1"/>
      <c r="IG40" s="70"/>
      <c r="IH40" s="119" t="s">
        <v>54</v>
      </c>
      <c r="II40" s="1">
        <v>0.98209999999999997</v>
      </c>
      <c r="IJ40" s="2"/>
      <c r="IK40" s="1">
        <v>75</v>
      </c>
      <c r="IL40" s="120">
        <f t="shared" ref="IL40" si="94">IK40/II40</f>
        <v>76.366968740454126</v>
      </c>
      <c r="IM40" s="1">
        <v>2005</v>
      </c>
      <c r="IN40" s="1" t="s">
        <v>65</v>
      </c>
      <c r="IO40" s="1">
        <v>3070</v>
      </c>
      <c r="IP40" s="1" t="s">
        <v>66</v>
      </c>
      <c r="IQ40" s="1"/>
      <c r="IR40" s="1"/>
      <c r="IS40" s="70"/>
      <c r="IT40" s="22" t="s">
        <v>54</v>
      </c>
      <c r="IU40" s="3">
        <v>0.98209999999999997</v>
      </c>
      <c r="IV40" s="3"/>
      <c r="IW40" s="3">
        <v>37</v>
      </c>
      <c r="IX40" s="5">
        <v>37.674371245290708</v>
      </c>
      <c r="IY40" s="3">
        <v>2005</v>
      </c>
      <c r="IZ40" s="3" t="s">
        <v>65</v>
      </c>
      <c r="JA40" s="3">
        <v>3070</v>
      </c>
      <c r="JB40" s="3" t="s">
        <v>66</v>
      </c>
      <c r="JC40" s="1"/>
      <c r="JD40" s="1"/>
      <c r="JE40" s="70"/>
      <c r="JF40" s="22" t="s">
        <v>54</v>
      </c>
      <c r="JG40" s="3">
        <v>0.98209999999999997</v>
      </c>
      <c r="JH40" s="3"/>
      <c r="JI40" s="3">
        <v>86</v>
      </c>
      <c r="JJ40" s="5">
        <v>87.567457489054064</v>
      </c>
      <c r="JK40" s="3">
        <v>2005</v>
      </c>
      <c r="JL40" s="3" t="s">
        <v>65</v>
      </c>
      <c r="JM40" s="3">
        <v>3070</v>
      </c>
      <c r="JN40" s="3" t="s">
        <v>66</v>
      </c>
      <c r="JO40" s="1"/>
      <c r="JP40" s="1"/>
      <c r="JQ40" s="70"/>
      <c r="JR40" s="22" t="s">
        <v>54</v>
      </c>
      <c r="JS40" s="3">
        <v>0.98209999999999997</v>
      </c>
      <c r="JT40" s="3"/>
      <c r="JU40" s="3">
        <v>50</v>
      </c>
      <c r="JV40" s="5">
        <f t="shared" si="16"/>
        <v>50.911312493636089</v>
      </c>
      <c r="JW40" s="3">
        <v>2005</v>
      </c>
      <c r="JX40" s="3" t="s">
        <v>65</v>
      </c>
      <c r="JY40" s="3">
        <v>3070</v>
      </c>
      <c r="JZ40" s="3" t="s">
        <v>66</v>
      </c>
      <c r="KA40" s="1"/>
      <c r="KB40" s="1"/>
      <c r="KC40" s="8"/>
    </row>
    <row r="41" spans="1:290" x14ac:dyDescent="0.35">
      <c r="A41" s="19" t="s">
        <v>44</v>
      </c>
      <c r="B41" s="22"/>
      <c r="C41" s="59"/>
      <c r="D41" s="5"/>
      <c r="E41" s="5"/>
      <c r="F41" s="5"/>
      <c r="G41" s="99"/>
      <c r="H41" s="3"/>
      <c r="I41" s="1"/>
      <c r="J41" s="70"/>
      <c r="K41" s="102"/>
      <c r="L41" s="102"/>
      <c r="M41" s="102"/>
      <c r="N41" s="62"/>
      <c r="O41" s="59"/>
      <c r="P41" s="59"/>
      <c r="Q41" s="59"/>
      <c r="R41" s="59"/>
      <c r="S41" s="95"/>
      <c r="T41" s="63"/>
      <c r="U41" s="63"/>
      <c r="V41" s="63"/>
      <c r="W41" s="1"/>
      <c r="X41" s="1"/>
      <c r="Y41" s="70"/>
      <c r="Z41" s="62"/>
      <c r="AA41" s="59"/>
      <c r="AB41" s="59"/>
      <c r="AC41" s="59"/>
      <c r="AD41" s="59"/>
      <c r="AE41" s="95"/>
      <c r="AF41" s="63"/>
      <c r="AG41" s="63"/>
      <c r="AH41" s="63"/>
      <c r="AI41" s="1"/>
      <c r="AJ41" s="1"/>
      <c r="AK41" s="70"/>
      <c r="AL41" s="62"/>
      <c r="AM41" s="59"/>
      <c r="AN41" s="59"/>
      <c r="AO41" s="59"/>
      <c r="AP41" s="59"/>
      <c r="AQ41" s="95"/>
      <c r="AR41" s="63"/>
      <c r="AS41" s="63"/>
      <c r="AT41" s="63"/>
      <c r="AU41" s="1"/>
      <c r="AV41" s="1"/>
      <c r="AW41" s="70"/>
      <c r="AX41" s="62"/>
      <c r="AY41" s="59"/>
      <c r="AZ41" s="59"/>
      <c r="BA41" s="59"/>
      <c r="BB41" s="59"/>
      <c r="BC41" s="95"/>
      <c r="BD41" s="63"/>
      <c r="BE41" s="63"/>
      <c r="BF41" s="63"/>
      <c r="BG41" s="1"/>
      <c r="BH41" s="1"/>
      <c r="BI41" s="70"/>
      <c r="BJ41" s="62"/>
      <c r="BK41" s="59"/>
      <c r="BL41" s="59"/>
      <c r="BM41" s="59"/>
      <c r="BN41" s="59"/>
      <c r="BO41" s="95"/>
      <c r="BP41" s="63"/>
      <c r="BQ41" s="63"/>
      <c r="BR41" s="63"/>
      <c r="BS41" s="1"/>
      <c r="BT41" s="1"/>
      <c r="BU41" s="70"/>
      <c r="BV41" s="62"/>
      <c r="BW41" s="63">
        <v>1.1531</v>
      </c>
      <c r="BX41" s="63"/>
      <c r="BY41" s="63" t="s">
        <v>64</v>
      </c>
      <c r="BZ41" s="59"/>
      <c r="CA41" s="96">
        <v>2005</v>
      </c>
      <c r="CB41" s="61"/>
      <c r="CC41" s="61"/>
      <c r="CD41" s="61"/>
      <c r="CE41" s="1"/>
      <c r="CF41" s="1"/>
      <c r="CG41" s="70"/>
      <c r="CH41" s="62" t="s">
        <v>50</v>
      </c>
      <c r="CI41" s="63">
        <v>1.1531</v>
      </c>
      <c r="CJ41" s="63"/>
      <c r="CK41" s="63">
        <v>49</v>
      </c>
      <c r="CL41" s="59">
        <f>CK41/CI41</f>
        <v>42.494146214552075</v>
      </c>
      <c r="CM41" s="63">
        <v>2005</v>
      </c>
      <c r="CN41" s="63" t="s">
        <v>65</v>
      </c>
      <c r="CO41" s="63">
        <v>3070</v>
      </c>
      <c r="CP41" s="63" t="s">
        <v>66</v>
      </c>
      <c r="CQ41" s="1"/>
      <c r="CR41" s="1"/>
      <c r="CS41" s="70"/>
      <c r="CT41" s="62" t="s">
        <v>50</v>
      </c>
      <c r="CU41" s="63">
        <v>1.1531</v>
      </c>
      <c r="CV41" s="63"/>
      <c r="CW41" s="93">
        <v>88</v>
      </c>
      <c r="CX41" s="59">
        <f>CW41/CU41</f>
        <v>76.316017691440464</v>
      </c>
      <c r="CY41" s="61">
        <v>2005</v>
      </c>
      <c r="CZ41" s="61" t="s">
        <v>65</v>
      </c>
      <c r="DA41" s="61">
        <v>3070</v>
      </c>
      <c r="DB41" s="61" t="s">
        <v>66</v>
      </c>
      <c r="DC41" s="1"/>
      <c r="DD41" s="1"/>
      <c r="DE41" s="70"/>
      <c r="DF41" s="62" t="s">
        <v>50</v>
      </c>
      <c r="DG41" s="63">
        <v>1.1531</v>
      </c>
      <c r="DH41" s="63"/>
      <c r="DI41" s="63">
        <v>103</v>
      </c>
      <c r="DJ41" s="59">
        <f>DI41/DG41</f>
        <v>89.324429797935991</v>
      </c>
      <c r="DK41" s="61">
        <v>2005</v>
      </c>
      <c r="DL41" s="61" t="s">
        <v>65</v>
      </c>
      <c r="DM41" s="61">
        <v>3070</v>
      </c>
      <c r="DN41" s="61" t="s">
        <v>66</v>
      </c>
      <c r="DO41" s="1"/>
      <c r="DP41" s="1"/>
      <c r="DQ41" s="70"/>
      <c r="DR41" s="62" t="s">
        <v>50</v>
      </c>
      <c r="DS41" s="63">
        <v>1.1531</v>
      </c>
      <c r="DT41" s="63"/>
      <c r="DU41" s="63">
        <v>92.92</v>
      </c>
      <c r="DV41" s="59">
        <f>DU41/DS41</f>
        <v>80.582776862371006</v>
      </c>
      <c r="DW41" s="61">
        <v>2005</v>
      </c>
      <c r="DX41" s="61" t="s">
        <v>65</v>
      </c>
      <c r="DY41" s="61">
        <v>3070</v>
      </c>
      <c r="DZ41" s="61" t="s">
        <v>66</v>
      </c>
      <c r="EA41" s="1"/>
      <c r="EB41" s="1"/>
      <c r="EC41" s="70"/>
      <c r="ED41" s="62" t="s">
        <v>50</v>
      </c>
      <c r="EE41" s="63">
        <v>1.1531</v>
      </c>
      <c r="EF41" s="63"/>
      <c r="EG41" s="63">
        <v>137</v>
      </c>
      <c r="EH41" s="59">
        <f>EG41/EE41</f>
        <v>118.81016390599254</v>
      </c>
      <c r="EI41" s="61">
        <v>2005</v>
      </c>
      <c r="EJ41" s="61" t="s">
        <v>65</v>
      </c>
      <c r="EK41" s="61">
        <v>3070</v>
      </c>
      <c r="EL41" s="61" t="s">
        <v>66</v>
      </c>
      <c r="EM41" s="1"/>
      <c r="EN41" s="1"/>
      <c r="EO41" s="70"/>
      <c r="EP41" s="22" t="s">
        <v>50</v>
      </c>
      <c r="EQ41" s="63">
        <v>1.1531</v>
      </c>
      <c r="ER41" s="3"/>
      <c r="ES41" s="3">
        <v>81</v>
      </c>
      <c r="ET41" s="5">
        <f>ES41/EQ41</f>
        <v>70.245425375075882</v>
      </c>
      <c r="EU41" s="1">
        <v>2005</v>
      </c>
      <c r="EV41" s="1" t="s">
        <v>65</v>
      </c>
      <c r="EW41" s="1">
        <v>3070</v>
      </c>
      <c r="EX41" s="1" t="s">
        <v>66</v>
      </c>
      <c r="EY41" s="1"/>
      <c r="EZ41" s="1"/>
      <c r="FA41" s="70"/>
      <c r="FB41" s="62" t="s">
        <v>50</v>
      </c>
      <c r="FC41" s="63">
        <v>1.1531</v>
      </c>
      <c r="FD41" s="63"/>
      <c r="FE41" s="63">
        <v>110</v>
      </c>
      <c r="FF41" s="59">
        <f>FE41/FC41</f>
        <v>95.395022114300573</v>
      </c>
      <c r="FG41" s="61">
        <v>2005</v>
      </c>
      <c r="FH41" s="61" t="s">
        <v>65</v>
      </c>
      <c r="FI41" s="61">
        <v>3070</v>
      </c>
      <c r="FJ41" s="61" t="s">
        <v>66</v>
      </c>
      <c r="FK41" s="1"/>
      <c r="FL41" s="1"/>
      <c r="FM41" s="70"/>
      <c r="FN41" s="22" t="s">
        <v>50</v>
      </c>
      <c r="FO41" s="63">
        <v>1.1531</v>
      </c>
      <c r="FP41" s="3"/>
      <c r="FQ41" s="3">
        <v>63</v>
      </c>
      <c r="FR41" s="5">
        <f>FQ41/FO41</f>
        <v>54.635330847281239</v>
      </c>
      <c r="FS41" s="1">
        <v>2005</v>
      </c>
      <c r="FT41" s="1" t="s">
        <v>65</v>
      </c>
      <c r="FU41" s="1">
        <v>3070</v>
      </c>
      <c r="FV41" s="1" t="s">
        <v>66</v>
      </c>
      <c r="FW41" s="1"/>
      <c r="FX41" s="1"/>
      <c r="FY41" s="70"/>
      <c r="FZ41" s="22" t="s">
        <v>50</v>
      </c>
      <c r="GA41" s="63">
        <v>1.1531</v>
      </c>
      <c r="GB41" s="3"/>
      <c r="GC41" s="3">
        <v>63</v>
      </c>
      <c r="GD41" s="5">
        <f>GC41/GA41</f>
        <v>54.635330847281239</v>
      </c>
      <c r="GE41" s="1">
        <v>2005</v>
      </c>
      <c r="GF41" s="1" t="s">
        <v>65</v>
      </c>
      <c r="GG41" s="1">
        <v>3070</v>
      </c>
      <c r="GH41" s="1" t="s">
        <v>66</v>
      </c>
      <c r="GI41" s="1"/>
      <c r="GJ41" s="1"/>
      <c r="GK41" s="70"/>
      <c r="GL41" s="22" t="s">
        <v>50</v>
      </c>
      <c r="GM41" s="63">
        <v>1.0931</v>
      </c>
      <c r="GN41" s="3"/>
      <c r="GO41" s="3">
        <v>82</v>
      </c>
      <c r="GP41" s="5">
        <f t="shared" si="91"/>
        <v>75.016009514225601</v>
      </c>
      <c r="GQ41" s="1">
        <v>2005</v>
      </c>
      <c r="GR41" s="1" t="s">
        <v>65</v>
      </c>
      <c r="GS41" s="1">
        <v>3070</v>
      </c>
      <c r="GT41" s="1" t="s">
        <v>66</v>
      </c>
      <c r="GU41" s="1"/>
      <c r="GV41" s="1"/>
      <c r="GW41" s="70"/>
      <c r="GX41" s="22" t="s">
        <v>50</v>
      </c>
      <c r="GY41" s="63">
        <v>1.0931</v>
      </c>
      <c r="GZ41" s="3"/>
      <c r="HA41" s="3">
        <v>125</v>
      </c>
      <c r="HB41" s="5">
        <f>HA41/GY41</f>
        <v>114.35367303997805</v>
      </c>
      <c r="HC41" s="1">
        <v>2005</v>
      </c>
      <c r="HD41" s="1" t="s">
        <v>65</v>
      </c>
      <c r="HE41" s="1">
        <v>3545</v>
      </c>
      <c r="HF41" s="1" t="s">
        <v>66</v>
      </c>
      <c r="HG41" s="1"/>
      <c r="HH41" s="1"/>
      <c r="HI41" s="70"/>
      <c r="HJ41" s="22" t="s">
        <v>50</v>
      </c>
      <c r="HK41" s="63">
        <v>1.0931</v>
      </c>
      <c r="HL41" s="3"/>
      <c r="HM41" s="3">
        <v>75</v>
      </c>
      <c r="HN41" s="5">
        <f>HM41/HK41</f>
        <v>68.612203823986832</v>
      </c>
      <c r="HO41" s="1">
        <v>2005</v>
      </c>
      <c r="HP41" s="1" t="s">
        <v>65</v>
      </c>
      <c r="HQ41" s="1">
        <v>3545</v>
      </c>
      <c r="HR41" s="1" t="s">
        <v>66</v>
      </c>
      <c r="HS41" s="1"/>
      <c r="HT41" s="1"/>
      <c r="HU41" s="70"/>
      <c r="HV41" s="22" t="s">
        <v>50</v>
      </c>
      <c r="HW41" s="3">
        <v>1.0931</v>
      </c>
      <c r="HX41" s="3"/>
      <c r="HY41" s="3">
        <v>50</v>
      </c>
      <c r="HZ41" s="5">
        <f>HY41/HW41</f>
        <v>45.741469215991216</v>
      </c>
      <c r="IA41" s="1">
        <v>2005</v>
      </c>
      <c r="IB41" s="1" t="s">
        <v>65</v>
      </c>
      <c r="IC41" s="1">
        <v>3545</v>
      </c>
      <c r="ID41" s="1" t="s">
        <v>66</v>
      </c>
      <c r="IE41" s="1"/>
      <c r="IF41" s="1"/>
      <c r="IG41" s="70"/>
      <c r="IH41" s="119" t="s">
        <v>50</v>
      </c>
      <c r="II41" s="1">
        <v>1.0931</v>
      </c>
      <c r="IJ41" s="2"/>
      <c r="IK41" s="1">
        <v>81</v>
      </c>
      <c r="IL41" s="120">
        <f t="shared" ref="IL41" si="95">IK41/II41</f>
        <v>74.101180129905771</v>
      </c>
      <c r="IM41" s="1">
        <v>2005</v>
      </c>
      <c r="IN41" s="1" t="s">
        <v>65</v>
      </c>
      <c r="IO41" s="1">
        <v>3545</v>
      </c>
      <c r="IP41" s="1" t="s">
        <v>66</v>
      </c>
      <c r="IQ41" s="1"/>
      <c r="IR41" s="1"/>
      <c r="IS41" s="70"/>
      <c r="IT41" s="22" t="s">
        <v>50</v>
      </c>
      <c r="IU41" s="3">
        <v>1.0931</v>
      </c>
      <c r="IV41" s="3"/>
      <c r="IW41" s="3">
        <v>56</v>
      </c>
      <c r="IX41" s="5">
        <v>51.230445521910163</v>
      </c>
      <c r="IY41" s="3">
        <v>2005</v>
      </c>
      <c r="IZ41" s="3" t="s">
        <v>65</v>
      </c>
      <c r="JA41" s="3">
        <v>3545</v>
      </c>
      <c r="JB41" s="3" t="s">
        <v>66</v>
      </c>
      <c r="JC41" s="1"/>
      <c r="JD41" s="1"/>
      <c r="JE41" s="70"/>
      <c r="JF41" s="22" t="s">
        <v>50</v>
      </c>
      <c r="JG41" s="3">
        <v>1.0931</v>
      </c>
      <c r="JH41" s="3"/>
      <c r="JI41" s="3">
        <v>160</v>
      </c>
      <c r="JJ41" s="5">
        <v>146.37270149117191</v>
      </c>
      <c r="JK41" s="3">
        <v>2005</v>
      </c>
      <c r="JL41" s="3" t="s">
        <v>65</v>
      </c>
      <c r="JM41" s="3">
        <v>3545</v>
      </c>
      <c r="JN41" s="3" t="s">
        <v>66</v>
      </c>
      <c r="JO41" s="1"/>
      <c r="JP41" s="1"/>
      <c r="JQ41" s="70"/>
      <c r="JR41" s="22" t="s">
        <v>50</v>
      </c>
      <c r="JS41" s="3">
        <v>1.0931</v>
      </c>
      <c r="JT41" s="3"/>
      <c r="JU41" s="3">
        <v>58</v>
      </c>
      <c r="JV41" s="5">
        <f t="shared" si="16"/>
        <v>53.060104290549816</v>
      </c>
      <c r="JW41" s="3">
        <v>2005</v>
      </c>
      <c r="JX41" s="3" t="s">
        <v>65</v>
      </c>
      <c r="JY41" s="3">
        <v>3545</v>
      </c>
      <c r="JZ41" s="3" t="s">
        <v>66</v>
      </c>
      <c r="KA41" s="1"/>
      <c r="KB41" s="1"/>
      <c r="KC41" s="8"/>
    </row>
    <row r="42" spans="1:290" s="17" customFormat="1" ht="15" thickBot="1" x14ac:dyDescent="0.4">
      <c r="A42" s="20" t="s">
        <v>45</v>
      </c>
      <c r="B42" s="9"/>
      <c r="C42" s="77">
        <v>0.9</v>
      </c>
      <c r="D42" s="54"/>
      <c r="E42" s="54">
        <v>94</v>
      </c>
      <c r="F42" s="32">
        <f>E42/C42</f>
        <v>104.44444444444444</v>
      </c>
      <c r="G42" s="100">
        <v>1961</v>
      </c>
      <c r="H42" s="54"/>
      <c r="I42" s="24"/>
      <c r="J42" s="86"/>
      <c r="K42" s="104"/>
      <c r="L42" s="104"/>
      <c r="M42" s="104"/>
      <c r="N42" s="68"/>
      <c r="O42" s="77">
        <v>1.0315000000000001</v>
      </c>
      <c r="P42" s="77"/>
      <c r="Q42" s="77">
        <v>87</v>
      </c>
      <c r="R42" s="65">
        <f>Q42/O42</f>
        <v>84.343189529810942</v>
      </c>
      <c r="S42" s="98">
        <v>1999</v>
      </c>
      <c r="T42" s="77"/>
      <c r="U42" s="77"/>
      <c r="V42" s="77"/>
      <c r="W42" s="24"/>
      <c r="X42" s="24"/>
      <c r="Y42" s="86"/>
      <c r="Z42" s="9"/>
      <c r="AA42" s="77">
        <v>1.0315000000000001</v>
      </c>
      <c r="AB42" s="54"/>
      <c r="AC42" s="54">
        <v>157</v>
      </c>
      <c r="AD42" s="32">
        <f>AC42/AA42</f>
        <v>152.20552593310711</v>
      </c>
      <c r="AE42" s="55">
        <v>1999</v>
      </c>
      <c r="AF42" s="24"/>
      <c r="AG42" s="24"/>
      <c r="AH42" s="24"/>
      <c r="AI42" s="24"/>
      <c r="AJ42" s="24"/>
      <c r="AK42" s="86"/>
      <c r="AL42" s="68"/>
      <c r="AM42" s="77">
        <v>1.0315000000000001</v>
      </c>
      <c r="AN42" s="77"/>
      <c r="AO42" s="77">
        <v>146</v>
      </c>
      <c r="AP42" s="65">
        <f>AO42/AM42</f>
        <v>141.54144449830343</v>
      </c>
      <c r="AQ42" s="98">
        <v>1999</v>
      </c>
      <c r="AR42" s="77"/>
      <c r="AS42" s="77"/>
      <c r="AT42" s="77"/>
      <c r="AU42" s="24"/>
      <c r="AV42" s="24"/>
      <c r="AW42" s="86"/>
      <c r="AX42" s="68"/>
      <c r="AY42" s="77">
        <v>0.9</v>
      </c>
      <c r="AZ42" s="77"/>
      <c r="BA42" s="77" t="s">
        <v>62</v>
      </c>
      <c r="BB42" s="98"/>
      <c r="BC42" s="98"/>
      <c r="BD42" s="77"/>
      <c r="BE42" s="77"/>
      <c r="BF42" s="77"/>
      <c r="BG42" s="24"/>
      <c r="BH42" s="24"/>
      <c r="BI42" s="86"/>
      <c r="BJ42" s="68"/>
      <c r="BK42" s="77">
        <v>1.0315000000000001</v>
      </c>
      <c r="BL42" s="77"/>
      <c r="BM42" s="77">
        <v>169</v>
      </c>
      <c r="BN42" s="65">
        <f>BM42/BK42</f>
        <v>163.8390693165293</v>
      </c>
      <c r="BO42" s="98">
        <v>1999</v>
      </c>
      <c r="BP42" s="77"/>
      <c r="BQ42" s="77"/>
      <c r="BR42" s="77"/>
      <c r="BS42" s="24"/>
      <c r="BT42" s="24"/>
      <c r="BU42" s="86"/>
      <c r="BV42" s="68"/>
      <c r="BW42" s="77">
        <v>1.0315000000000001</v>
      </c>
      <c r="BX42" s="77"/>
      <c r="BY42" s="77">
        <v>155</v>
      </c>
      <c r="BZ42" s="65">
        <f>BY42/BW42</f>
        <v>150.26660203587008</v>
      </c>
      <c r="CA42" s="97">
        <v>1999</v>
      </c>
      <c r="CB42" s="67"/>
      <c r="CC42" s="67"/>
      <c r="CD42" s="67"/>
      <c r="CE42" s="24"/>
      <c r="CF42" s="24"/>
      <c r="CG42" s="86"/>
      <c r="CH42" s="68" t="s">
        <v>50</v>
      </c>
      <c r="CI42" s="77">
        <v>1.0315000000000001</v>
      </c>
      <c r="CJ42" s="77"/>
      <c r="CK42" s="77">
        <v>197</v>
      </c>
      <c r="CL42" s="65">
        <f>CK42/CI42</f>
        <v>190.98400387784778</v>
      </c>
      <c r="CM42" s="77"/>
      <c r="CN42" s="77"/>
      <c r="CO42" s="77"/>
      <c r="CP42" s="77"/>
      <c r="CQ42" s="24"/>
      <c r="CR42" s="24"/>
      <c r="CS42" s="86"/>
      <c r="CT42" s="68" t="s">
        <v>50</v>
      </c>
      <c r="CU42" s="77">
        <v>1.0315000000000001</v>
      </c>
      <c r="CV42" s="77"/>
      <c r="CW42" s="94">
        <v>187</v>
      </c>
      <c r="CX42" s="65">
        <f>CW42/CU42</f>
        <v>181.28938439166262</v>
      </c>
      <c r="CY42" s="67"/>
      <c r="CZ42" s="67"/>
      <c r="DA42" s="67"/>
      <c r="DB42" s="67"/>
      <c r="DC42" s="24"/>
      <c r="DD42" s="24"/>
      <c r="DE42" s="86"/>
      <c r="DF42" s="68" t="s">
        <v>50</v>
      </c>
      <c r="DG42" s="77">
        <v>1.0315000000000001</v>
      </c>
      <c r="DH42" s="77"/>
      <c r="DI42" s="77">
        <v>116</v>
      </c>
      <c r="DJ42" s="65">
        <f>DI42/DG42</f>
        <v>112.45758603974794</v>
      </c>
      <c r="DK42" s="67"/>
      <c r="DL42" s="67"/>
      <c r="DM42" s="67"/>
      <c r="DN42" s="67"/>
      <c r="DO42" s="24"/>
      <c r="DP42" s="24"/>
      <c r="DQ42" s="86"/>
      <c r="DR42" s="68" t="s">
        <v>50</v>
      </c>
      <c r="DS42" s="77">
        <v>1.0315000000000001</v>
      </c>
      <c r="DT42" s="77"/>
      <c r="DU42" s="77">
        <v>139.38</v>
      </c>
      <c r="DV42" s="65">
        <f>DU42/DS42</f>
        <v>135.12360639844886</v>
      </c>
      <c r="DW42" s="67"/>
      <c r="DX42" s="67"/>
      <c r="DY42" s="67"/>
      <c r="DZ42" s="67"/>
      <c r="EA42" s="24"/>
      <c r="EB42" s="24"/>
      <c r="EC42" s="86"/>
      <c r="ED42" s="68" t="s">
        <v>50</v>
      </c>
      <c r="EE42" s="77">
        <v>1.0315000000000001</v>
      </c>
      <c r="EF42" s="77"/>
      <c r="EG42" s="77">
        <v>157</v>
      </c>
      <c r="EH42" s="65">
        <f>EG42/EE42</f>
        <v>152.20552593310711</v>
      </c>
      <c r="EI42" s="67"/>
      <c r="EJ42" s="67"/>
      <c r="EK42" s="67"/>
      <c r="EL42" s="67"/>
      <c r="EM42" s="24"/>
      <c r="EN42" s="24"/>
      <c r="EO42" s="86"/>
      <c r="EP42" s="9" t="s">
        <v>50</v>
      </c>
      <c r="EQ42" s="77">
        <v>1.0315000000000001</v>
      </c>
      <c r="ER42" s="54"/>
      <c r="ES42" s="54">
        <v>108</v>
      </c>
      <c r="ET42" s="32">
        <f>ES42/EQ42</f>
        <v>104.70189045079979</v>
      </c>
      <c r="EU42" s="24"/>
      <c r="EV42" s="24"/>
      <c r="EW42" s="24"/>
      <c r="EX42" s="24"/>
      <c r="EY42" s="24"/>
      <c r="EZ42" s="24"/>
      <c r="FA42" s="86"/>
      <c r="FB42" s="68" t="s">
        <v>50</v>
      </c>
      <c r="FC42" s="77">
        <v>1.0315000000000001</v>
      </c>
      <c r="FD42" s="77"/>
      <c r="FE42" s="77">
        <v>83</v>
      </c>
      <c r="FF42" s="65">
        <f>FE42/FC42</f>
        <v>80.465341735336878</v>
      </c>
      <c r="FG42" s="67"/>
      <c r="FH42" s="67"/>
      <c r="FI42" s="67"/>
      <c r="FJ42" s="67"/>
      <c r="FK42" s="24"/>
      <c r="FL42" s="24"/>
      <c r="FM42" s="86"/>
      <c r="FN42" s="9" t="s">
        <v>50</v>
      </c>
      <c r="FO42" s="77">
        <v>1.0315000000000001</v>
      </c>
      <c r="FP42" s="54"/>
      <c r="FQ42" s="54">
        <v>56</v>
      </c>
      <c r="FR42" s="32">
        <f>FQ42/FO42</f>
        <v>54.289869122636929</v>
      </c>
      <c r="FS42" s="24"/>
      <c r="FT42" s="24"/>
      <c r="FU42" s="24"/>
      <c r="FV42" s="24"/>
      <c r="FW42" s="24"/>
      <c r="FX42" s="24"/>
      <c r="FY42" s="86"/>
      <c r="FZ42" s="9" t="s">
        <v>50</v>
      </c>
      <c r="GA42" s="77">
        <v>1.0315000000000001</v>
      </c>
      <c r="GB42" s="54"/>
      <c r="GC42" s="54">
        <v>83</v>
      </c>
      <c r="GD42" s="32">
        <f>GC42/GA42</f>
        <v>80.465341735336878</v>
      </c>
      <c r="GE42" s="24"/>
      <c r="GF42" s="24"/>
      <c r="GG42" s="24"/>
      <c r="GH42" s="24"/>
      <c r="GI42" s="24"/>
      <c r="GJ42" s="24"/>
      <c r="GK42" s="86"/>
      <c r="GL42" s="9" t="s">
        <v>50</v>
      </c>
      <c r="GM42" s="77">
        <v>1.0205</v>
      </c>
      <c r="GN42" s="54"/>
      <c r="GO42" s="54">
        <v>54</v>
      </c>
      <c r="GP42" s="32">
        <f t="shared" si="91"/>
        <v>52.915237628613426</v>
      </c>
      <c r="GQ42" s="24"/>
      <c r="GR42" s="24"/>
      <c r="GS42" s="24"/>
      <c r="GT42" s="24"/>
      <c r="GU42" s="24"/>
      <c r="GV42" s="24"/>
      <c r="GW42" s="86"/>
      <c r="GX42" s="68"/>
      <c r="GY42" s="65"/>
      <c r="GZ42" s="65"/>
      <c r="HA42" s="65"/>
      <c r="HB42" s="65"/>
      <c r="HC42" s="66"/>
      <c r="HD42" s="67"/>
      <c r="HE42" s="67"/>
      <c r="HF42" s="67"/>
      <c r="HG42" s="24"/>
      <c r="HH42" s="24"/>
      <c r="HI42" s="86"/>
      <c r="HJ42" s="68"/>
      <c r="HK42" s="65"/>
      <c r="HL42" s="65"/>
      <c r="HM42" s="65"/>
      <c r="HN42" s="65"/>
      <c r="HO42" s="66"/>
      <c r="HP42" s="67"/>
      <c r="HQ42" s="67"/>
      <c r="HR42" s="67"/>
      <c r="HS42" s="24"/>
      <c r="HT42" s="24"/>
      <c r="HU42" s="86"/>
      <c r="HV42" s="68"/>
      <c r="HW42" s="65"/>
      <c r="HX42" s="65"/>
      <c r="HY42" s="65"/>
      <c r="HZ42" s="65"/>
      <c r="IA42" s="66"/>
      <c r="IB42" s="67"/>
      <c r="IC42" s="67"/>
      <c r="ID42" s="67"/>
      <c r="IE42" s="24"/>
      <c r="IF42" s="24"/>
      <c r="IG42" s="86"/>
      <c r="IH42" s="68"/>
      <c r="II42" s="65"/>
      <c r="IJ42" s="65"/>
      <c r="IK42" s="65"/>
      <c r="IL42" s="65"/>
      <c r="IM42" s="66"/>
      <c r="IN42" s="67"/>
      <c r="IO42" s="67"/>
      <c r="IP42" s="67"/>
      <c r="IQ42" s="24"/>
      <c r="IR42" s="24"/>
      <c r="IS42" s="86"/>
      <c r="IT42" s="68"/>
      <c r="IU42" s="65"/>
      <c r="IV42" s="65"/>
      <c r="IW42" s="65"/>
      <c r="IX42" s="65"/>
      <c r="IY42" s="66"/>
      <c r="IZ42" s="67"/>
      <c r="JA42" s="67"/>
      <c r="JB42" s="67"/>
      <c r="JC42" s="24"/>
      <c r="JD42" s="24"/>
      <c r="JE42" s="86"/>
      <c r="JF42" s="68"/>
      <c r="JG42" s="65"/>
      <c r="JH42" s="65"/>
      <c r="JI42" s="65"/>
      <c r="JJ42" s="65"/>
      <c r="JK42" s="66"/>
      <c r="JL42" s="67"/>
      <c r="JM42" s="67"/>
      <c r="JN42" s="67"/>
      <c r="JO42" s="24"/>
      <c r="JP42" s="24"/>
      <c r="JQ42" s="86"/>
      <c r="JR42" s="68"/>
      <c r="JS42" s="65"/>
      <c r="JT42" s="65"/>
      <c r="JU42" s="65"/>
      <c r="JV42" s="32"/>
      <c r="JW42" s="65"/>
      <c r="JX42" s="77"/>
      <c r="JY42" s="77"/>
      <c r="JZ42" s="77"/>
      <c r="KA42" s="24"/>
      <c r="KB42" s="24"/>
      <c r="KC42" s="25"/>
    </row>
    <row r="43" spans="1:290" ht="15" thickBot="1" x14ac:dyDescent="0.4">
      <c r="A43" s="45"/>
      <c r="C43" s="45"/>
      <c r="D43" s="45"/>
      <c r="E43" s="45"/>
      <c r="F43" s="45"/>
      <c r="G43" s="45"/>
      <c r="H43" s="45"/>
      <c r="I43" s="45"/>
      <c r="N43" s="13"/>
      <c r="O43" s="45"/>
      <c r="P43" s="45"/>
      <c r="Q43" s="45"/>
      <c r="R43" s="45"/>
      <c r="S43" s="45"/>
      <c r="T43" s="45"/>
      <c r="U43" s="45"/>
      <c r="V43" s="14"/>
      <c r="W43" s="45"/>
      <c r="X43" s="45"/>
      <c r="Y43" s="45"/>
      <c r="Z43" s="13"/>
      <c r="AA43" s="45"/>
      <c r="AB43" s="45"/>
      <c r="AC43" s="45"/>
      <c r="AD43" s="45"/>
      <c r="AE43" s="45"/>
      <c r="AF43" s="45"/>
      <c r="AG43" s="45"/>
      <c r="AH43" s="14"/>
      <c r="AI43" s="45"/>
      <c r="AJ43" s="45"/>
      <c r="AK43" s="45"/>
      <c r="AL43" s="13"/>
      <c r="AM43" s="45"/>
      <c r="AN43" s="45"/>
      <c r="AO43" s="45"/>
      <c r="AP43" s="45"/>
      <c r="AQ43" s="45"/>
      <c r="AR43" s="45"/>
      <c r="AS43" s="45"/>
      <c r="AT43" s="14"/>
      <c r="AU43" s="45"/>
      <c r="AV43" s="45"/>
      <c r="AW43" s="45"/>
      <c r="AX43" s="13"/>
      <c r="AY43" s="45"/>
      <c r="AZ43" s="45"/>
      <c r="BA43" s="45"/>
      <c r="BB43" s="45"/>
      <c r="BC43" s="45"/>
      <c r="BD43" s="45"/>
      <c r="BE43" s="45"/>
      <c r="BF43" s="14"/>
      <c r="BG43" s="45"/>
      <c r="BH43" s="45"/>
      <c r="BI43" s="45"/>
      <c r="BJ43" s="13"/>
      <c r="BK43" s="45"/>
      <c r="BL43" s="45"/>
      <c r="BM43" s="45"/>
      <c r="BN43" s="45"/>
      <c r="BO43" s="45"/>
      <c r="BP43" s="45"/>
      <c r="BQ43" s="45"/>
      <c r="BR43" s="14"/>
      <c r="BS43" s="45"/>
      <c r="BT43" s="45"/>
      <c r="BU43" s="45"/>
      <c r="BV43" s="13"/>
      <c r="BW43" s="45"/>
      <c r="BX43" s="45"/>
      <c r="BY43" s="45"/>
      <c r="BZ43" s="45"/>
      <c r="CA43" s="45"/>
      <c r="CB43" s="45"/>
      <c r="CC43" s="45"/>
      <c r="CD43" s="14"/>
      <c r="CE43" s="45"/>
      <c r="CF43" s="45"/>
      <c r="CG43" s="45"/>
      <c r="CH43" s="13"/>
      <c r="CI43" s="45"/>
      <c r="CJ43" s="45"/>
      <c r="CK43" s="45"/>
      <c r="CL43" s="45"/>
      <c r="CM43" s="45"/>
      <c r="CN43" s="45"/>
      <c r="CO43" s="45"/>
      <c r="CP43" s="14"/>
      <c r="CQ43" s="45"/>
      <c r="CR43" s="45"/>
      <c r="CS43" s="45"/>
      <c r="CT43" s="13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71"/>
      <c r="DG43" s="91"/>
      <c r="DH43" s="91"/>
      <c r="DI43" s="91"/>
      <c r="DJ43" s="91"/>
      <c r="DK43" s="91"/>
      <c r="DL43" s="91"/>
      <c r="DM43" s="91"/>
      <c r="DN43" s="92"/>
      <c r="DO43" s="45"/>
      <c r="DP43" s="45"/>
      <c r="DQ43" s="45"/>
      <c r="DR43" s="90"/>
      <c r="DS43" s="91"/>
      <c r="DT43" s="91"/>
      <c r="DU43" s="91"/>
      <c r="DV43" s="91"/>
      <c r="DW43" s="91"/>
      <c r="DX43" s="91"/>
      <c r="DY43" s="91"/>
      <c r="DZ43" s="92"/>
      <c r="EA43" s="45"/>
      <c r="EB43" s="45"/>
      <c r="EC43" s="45"/>
      <c r="ED43" s="90"/>
      <c r="EE43" s="91"/>
      <c r="EF43" s="91"/>
      <c r="EG43" s="91"/>
      <c r="EH43" s="91"/>
      <c r="EI43" s="91"/>
      <c r="EJ43" s="91"/>
      <c r="EK43" s="91"/>
      <c r="EL43" s="92"/>
      <c r="EM43" s="45"/>
      <c r="EN43" s="45"/>
      <c r="EO43" s="45"/>
      <c r="EP43" s="87"/>
      <c r="EQ43" s="88"/>
      <c r="ER43" s="88"/>
      <c r="ES43" s="88"/>
      <c r="ET43" s="88"/>
      <c r="EU43" s="88"/>
      <c r="EV43" s="88"/>
      <c r="EW43" s="88"/>
      <c r="EX43" s="89"/>
      <c r="EY43" s="45"/>
      <c r="EZ43" s="45"/>
      <c r="FA43" s="45"/>
      <c r="FB43" s="90"/>
      <c r="FC43" s="91"/>
      <c r="FD43" s="91"/>
      <c r="FE43" s="91"/>
      <c r="FF43" s="91"/>
      <c r="FG43" s="91"/>
      <c r="FH43" s="91"/>
      <c r="FI43" s="91"/>
      <c r="FJ43" s="92"/>
      <c r="FK43" s="45"/>
      <c r="FL43" s="45"/>
      <c r="FM43" s="45"/>
      <c r="FN43" s="87"/>
      <c r="FO43" s="88"/>
      <c r="FP43" s="88"/>
      <c r="FQ43" s="88"/>
      <c r="FR43" s="88"/>
      <c r="FS43" s="88"/>
      <c r="FT43" s="88"/>
      <c r="FU43" s="88"/>
      <c r="FV43" s="89"/>
      <c r="FW43" s="45"/>
      <c r="FX43" s="45"/>
      <c r="FY43" s="45"/>
      <c r="FZ43" s="45"/>
      <c r="GA43" s="45"/>
      <c r="GB43" s="45"/>
      <c r="GC43" s="45"/>
      <c r="GD43" s="45"/>
      <c r="GE43" s="45"/>
      <c r="GF43" s="45"/>
      <c r="GG43" s="45"/>
      <c r="GH43" s="14"/>
      <c r="GI43" s="45"/>
      <c r="GJ43" s="45"/>
      <c r="GK43" s="45"/>
      <c r="GL43" s="13"/>
      <c r="GM43" s="45"/>
      <c r="GN43" s="45"/>
      <c r="GO43" s="45"/>
      <c r="GP43" s="45"/>
      <c r="GQ43" s="45"/>
      <c r="GR43" s="45"/>
      <c r="GS43" s="45"/>
      <c r="GT43" s="14"/>
      <c r="GU43" s="45"/>
      <c r="GV43" s="45"/>
      <c r="GW43" s="45"/>
      <c r="GX43" s="13"/>
      <c r="GY43" s="45"/>
      <c r="GZ43" s="45"/>
      <c r="HA43" s="45"/>
      <c r="HB43" s="45"/>
      <c r="HC43" s="45"/>
      <c r="HD43" s="45"/>
      <c r="HE43" s="45"/>
      <c r="HF43" s="14"/>
      <c r="HG43" s="45"/>
      <c r="HH43" s="45"/>
      <c r="HI43" s="45"/>
      <c r="HJ43" s="13"/>
      <c r="HK43" s="45"/>
      <c r="HL43" s="45"/>
      <c r="HM43" s="45"/>
      <c r="HN43" s="45"/>
      <c r="HO43" s="45"/>
      <c r="HP43" s="45"/>
      <c r="HQ43" s="45"/>
      <c r="HR43" s="14"/>
      <c r="HS43" s="45"/>
      <c r="HT43" s="45"/>
      <c r="HU43" s="45"/>
      <c r="HV43" s="13"/>
      <c r="HW43" s="45"/>
      <c r="HX43" s="45"/>
      <c r="HY43" s="45"/>
      <c r="HZ43" s="45"/>
      <c r="IA43" s="45"/>
      <c r="IB43" s="45"/>
      <c r="IC43" s="45"/>
      <c r="ID43" s="14"/>
      <c r="IE43" s="45"/>
      <c r="IF43" s="45"/>
      <c r="IG43" s="45"/>
      <c r="IH43" s="13"/>
      <c r="II43" s="45"/>
      <c r="IJ43" s="45"/>
      <c r="IK43" s="45"/>
      <c r="IL43" s="45"/>
      <c r="IM43" s="45"/>
      <c r="IN43" s="45"/>
      <c r="IO43" s="45"/>
      <c r="IP43" s="14"/>
      <c r="IQ43" s="45"/>
      <c r="IR43" s="45"/>
      <c r="IS43" s="45"/>
      <c r="IT43" s="13"/>
      <c r="IU43" s="45"/>
      <c r="IV43" s="45"/>
      <c r="IW43" s="45"/>
      <c r="IX43" s="45"/>
      <c r="IY43" s="45"/>
      <c r="IZ43" s="45"/>
      <c r="JA43" s="45"/>
      <c r="JB43" s="14"/>
      <c r="JC43" s="45"/>
      <c r="JD43" s="45"/>
      <c r="JE43" s="45"/>
      <c r="JF43" s="13"/>
      <c r="JG43" s="45"/>
      <c r="JH43" s="45"/>
      <c r="JI43" s="45"/>
      <c r="JJ43" s="45"/>
      <c r="JK43" s="45"/>
      <c r="JL43" s="45"/>
      <c r="JM43" s="45"/>
      <c r="JN43" s="14"/>
      <c r="JO43" s="45"/>
      <c r="JP43" s="45"/>
      <c r="JQ43" s="45"/>
      <c r="JR43" s="13"/>
      <c r="JS43" s="45"/>
      <c r="JT43" s="45"/>
      <c r="JU43" s="45"/>
      <c r="JV43" s="45"/>
      <c r="JW43" s="45"/>
      <c r="JX43" s="45"/>
      <c r="JY43" s="45"/>
      <c r="JZ43" s="14"/>
      <c r="KA43" s="45"/>
      <c r="KB43" s="45"/>
      <c r="KC43" s="45"/>
    </row>
    <row r="44" spans="1:290" s="30" customFormat="1" ht="15" thickBot="1" x14ac:dyDescent="0.4">
      <c r="A44" s="31" t="s">
        <v>59</v>
      </c>
      <c r="B44" s="26"/>
      <c r="C44" s="51">
        <f>SUM(C3:C43)</f>
        <v>51.5289</v>
      </c>
      <c r="D44" s="28"/>
      <c r="E44" s="51">
        <f>SUM(E3:E43)</f>
        <v>5413</v>
      </c>
      <c r="F44" s="51">
        <f>AVERAGE(F3:F42)</f>
        <v>116.27121581146906</v>
      </c>
      <c r="G44" s="28"/>
      <c r="H44" s="28"/>
      <c r="I44" s="28"/>
      <c r="J44" s="28"/>
      <c r="K44" s="28"/>
      <c r="L44" s="28"/>
      <c r="M44" s="28"/>
      <c r="N44" s="26"/>
      <c r="O44" s="51">
        <f>SUM(O3:O43)</f>
        <v>51.145400000000002</v>
      </c>
      <c r="P44" s="28"/>
      <c r="Q44" s="51">
        <f>SUM(Q3:Q43)</f>
        <v>4743</v>
      </c>
      <c r="R44" s="51">
        <f>AVERAGE(R3:R42)</f>
        <v>98.675685320183973</v>
      </c>
      <c r="S44" s="28"/>
      <c r="T44" s="28"/>
      <c r="U44" s="28"/>
      <c r="V44" s="29"/>
      <c r="W44" s="28"/>
      <c r="X44" s="28"/>
      <c r="Y44" s="28"/>
      <c r="Z44" s="26"/>
      <c r="AA44" s="51">
        <f>SUM(AA3:AA43)</f>
        <v>34.363700000000001</v>
      </c>
      <c r="AB44" s="28"/>
      <c r="AC44" s="51">
        <f>SUM(AC3:AC43)</f>
        <v>2903</v>
      </c>
      <c r="AD44" s="51">
        <f>AVERAGE(AD3:AD42)</f>
        <v>95.936043030141107</v>
      </c>
      <c r="AE44" s="28"/>
      <c r="AF44" s="28"/>
      <c r="AG44" s="28"/>
      <c r="AH44" s="29"/>
      <c r="AI44" s="28"/>
      <c r="AJ44" s="28"/>
      <c r="AK44" s="28"/>
      <c r="AL44" s="26"/>
      <c r="AM44" s="51">
        <f>SUM(AM3:AM43)</f>
        <v>47.063900000000004</v>
      </c>
      <c r="AN44" s="28"/>
      <c r="AO44" s="51">
        <f>SUM(AO3:AO43)</f>
        <v>3397</v>
      </c>
      <c r="AP44" s="51">
        <f>AVERAGE(AP3:AP42)</f>
        <v>89.493371503046376</v>
      </c>
      <c r="AQ44" s="28"/>
      <c r="AR44" s="28"/>
      <c r="AS44" s="28"/>
      <c r="AT44" s="29"/>
      <c r="AU44" s="28"/>
      <c r="AV44" s="28"/>
      <c r="AW44" s="28"/>
      <c r="AX44" s="26"/>
      <c r="AY44" s="51">
        <f>SUM(AY3:AY43)</f>
        <v>49.520400000000002</v>
      </c>
      <c r="AZ44" s="28"/>
      <c r="BA44" s="51">
        <f>SUM(BA3:BA43)</f>
        <v>5074</v>
      </c>
      <c r="BB44" s="51">
        <f>AVERAGE(BB3:BB42)</f>
        <v>117.25895883643675</v>
      </c>
      <c r="BC44" s="28"/>
      <c r="BD44" s="28"/>
      <c r="BE44" s="28"/>
      <c r="BF44" s="29"/>
      <c r="BG44" s="28"/>
      <c r="BH44" s="28"/>
      <c r="BI44" s="28"/>
      <c r="BJ44" s="26"/>
      <c r="BK44" s="51">
        <f>SUM(BK3:BK43)</f>
        <v>49.651900000000005</v>
      </c>
      <c r="BL44" s="28"/>
      <c r="BM44" s="51">
        <f>SUM(BM3:BM43)</f>
        <v>4573</v>
      </c>
      <c r="BN44" s="51">
        <f>AVERAGE(BN3:BN42)</f>
        <v>111.39201720080237</v>
      </c>
      <c r="BO44" s="28"/>
      <c r="BP44" s="28"/>
      <c r="BQ44" s="28"/>
      <c r="BR44" s="29"/>
      <c r="BS44" s="28"/>
      <c r="BT44" s="28"/>
      <c r="BU44" s="28"/>
      <c r="BV44" s="26"/>
      <c r="BW44" s="51">
        <f>SUM(BW3:BW43)</f>
        <v>55.855500000000006</v>
      </c>
      <c r="BX44" s="28"/>
      <c r="BY44" s="51">
        <f>SUM(BY3:BY43)</f>
        <v>3759</v>
      </c>
      <c r="BZ44" s="51">
        <f>AVERAGE(BZ3:BZ42)</f>
        <v>103.06165178986419</v>
      </c>
      <c r="CA44" s="28"/>
      <c r="CB44" s="28"/>
      <c r="CC44" s="28"/>
      <c r="CD44" s="29"/>
      <c r="CE44" s="28"/>
      <c r="CF44" s="28"/>
      <c r="CG44" s="28"/>
      <c r="CH44" s="26"/>
      <c r="CI44" s="51">
        <f>SUM(CI3:CI43)</f>
        <v>49.917000000000002</v>
      </c>
      <c r="CJ44" s="28"/>
      <c r="CK44" s="51">
        <f>SUM(CK3:CK43)</f>
        <v>4116</v>
      </c>
      <c r="CL44" s="51">
        <f>AVERAGE(CL3:CL42)</f>
        <v>105.55855133879379</v>
      </c>
      <c r="CM44" s="28"/>
      <c r="CN44" s="28"/>
      <c r="CO44" s="28"/>
      <c r="CP44" s="29"/>
      <c r="CQ44" s="28"/>
      <c r="CR44" s="28"/>
      <c r="CS44" s="28"/>
      <c r="CT44" s="26"/>
      <c r="CU44" s="51">
        <f>SUM(CU3:CU43)</f>
        <v>54.048400000000001</v>
      </c>
      <c r="CV44" s="28"/>
      <c r="CW44" s="51">
        <f>SUM(CW3:CW43)</f>
        <v>3719</v>
      </c>
      <c r="CX44" s="51">
        <f>AVERAGE(CX3:CX42)</f>
        <v>105.83091042099328</v>
      </c>
      <c r="CY44" s="28"/>
      <c r="CZ44" s="28"/>
      <c r="DA44" s="28"/>
      <c r="DB44" s="29"/>
      <c r="DC44" s="28"/>
      <c r="DD44" s="28"/>
      <c r="DE44" s="28"/>
      <c r="DF44" s="20"/>
      <c r="DG44" s="82">
        <f>SUM(DG3:DG43)</f>
        <v>56.090899999999998</v>
      </c>
      <c r="DH44" s="81"/>
      <c r="DI44" s="82">
        <f>SUM(DI3:DI43)</f>
        <v>3138.8</v>
      </c>
      <c r="DJ44" s="82">
        <f>AVERAGE(DJ3:DJ42)</f>
        <v>83.717583437473252</v>
      </c>
      <c r="DK44" s="81"/>
      <c r="DL44" s="81"/>
      <c r="DM44" s="81"/>
      <c r="DN44" s="83"/>
      <c r="DO44" s="28"/>
      <c r="DP44" s="28"/>
      <c r="DQ44" s="28"/>
      <c r="DR44" s="20"/>
      <c r="DS44" s="82">
        <f>SUM(DS3:DS43)</f>
        <v>52.980300000000007</v>
      </c>
      <c r="DT44" s="81"/>
      <c r="DU44" s="82">
        <f>SUM(DU3:DU43)</f>
        <v>3504.53</v>
      </c>
      <c r="DV44" s="82">
        <f>AVERAGE(DV3:DV42)</f>
        <v>103.65188208610834</v>
      </c>
      <c r="DW44" s="81"/>
      <c r="DX44" s="81"/>
      <c r="DY44" s="81"/>
      <c r="DZ44" s="83"/>
      <c r="EA44" s="28"/>
      <c r="EB44" s="28"/>
      <c r="EC44" s="28"/>
      <c r="ED44" s="20"/>
      <c r="EE44" s="82">
        <f>SUM(EE3:EE43)</f>
        <v>51.127000000000002</v>
      </c>
      <c r="EF44" s="81"/>
      <c r="EG44" s="82">
        <f>SUM(EG3:EG43)</f>
        <v>4506</v>
      </c>
      <c r="EH44" s="82">
        <f>AVERAGE(EH3:EH42)</f>
        <v>125.39275265010325</v>
      </c>
      <c r="EI44" s="81"/>
      <c r="EJ44" s="81"/>
      <c r="EK44" s="81"/>
      <c r="EL44" s="83"/>
      <c r="EM44" s="28"/>
      <c r="EN44" s="28"/>
      <c r="EO44" s="28"/>
      <c r="EP44" s="20"/>
      <c r="EQ44" s="82">
        <f>SUM(EQ3:EQ43)</f>
        <v>56.941000000000003</v>
      </c>
      <c r="ER44" s="81"/>
      <c r="ES44" s="82">
        <f>SUM(ES3:ES43)</f>
        <v>3200</v>
      </c>
      <c r="ET44" s="82">
        <f>AVERAGE(ET3:ET42)</f>
        <v>94.93941951967382</v>
      </c>
      <c r="EU44" s="81"/>
      <c r="EV44" s="81"/>
      <c r="EW44" s="81"/>
      <c r="EX44" s="83"/>
      <c r="EY44" s="28"/>
      <c r="EZ44" s="28"/>
      <c r="FA44" s="28"/>
      <c r="FB44" s="20"/>
      <c r="FC44" s="82">
        <f>SUM(FC3:FC43)</f>
        <v>56.941000000000003</v>
      </c>
      <c r="FD44" s="81"/>
      <c r="FE44" s="82">
        <f>SUM(FE3:FE43)</f>
        <v>3503</v>
      </c>
      <c r="FF44" s="82">
        <f>AVERAGE(FF3:FF42)</f>
        <v>102.62656921310644</v>
      </c>
      <c r="FG44" s="81"/>
      <c r="FH44" s="81"/>
      <c r="FI44" s="81"/>
      <c r="FJ44" s="83"/>
      <c r="FK44" s="28"/>
      <c r="FL44" s="28"/>
      <c r="FM44" s="28"/>
      <c r="FN44" s="20"/>
      <c r="FO44" s="82">
        <f>SUM(FO3:FO43)</f>
        <v>58.493000000000002</v>
      </c>
      <c r="FP44" s="81"/>
      <c r="FQ44" s="82">
        <f>SUM(FQ3:FQ43)</f>
        <v>2618</v>
      </c>
      <c r="FR44" s="82">
        <f>AVERAGE(FR3:FR42)</f>
        <v>64.566863550176961</v>
      </c>
      <c r="FS44" s="81"/>
      <c r="FT44" s="81"/>
      <c r="FU44" s="81"/>
      <c r="FV44" s="83"/>
      <c r="FW44" s="28"/>
      <c r="FX44" s="28"/>
      <c r="FY44" s="28"/>
      <c r="FZ44" s="26"/>
      <c r="GA44" s="51">
        <f>SUM(GA3:GA43)</f>
        <v>64.035799999999995</v>
      </c>
      <c r="GB44" s="28"/>
      <c r="GC44" s="51">
        <f>SUM(GC3:GC43)</f>
        <v>4888</v>
      </c>
      <c r="GD44" s="51">
        <f>AVERAGE(GD3:GD42)</f>
        <v>114.9723178147845</v>
      </c>
      <c r="GE44" s="28"/>
      <c r="GF44" s="28"/>
      <c r="GG44" s="28"/>
      <c r="GH44" s="29"/>
      <c r="GI44" s="28"/>
      <c r="GJ44" s="28"/>
      <c r="GK44" s="28"/>
      <c r="GL44" s="26"/>
      <c r="GM44" s="51">
        <f>SUM(GM3:GM43)</f>
        <v>64.264799999999994</v>
      </c>
      <c r="GN44" s="28"/>
      <c r="GO44" s="51">
        <f>SUM(GO3:GO43)</f>
        <v>3644</v>
      </c>
      <c r="GP44" s="51">
        <f>AVERAGE(GP3:GP42)</f>
        <v>72.380713894681222</v>
      </c>
      <c r="GQ44" s="28"/>
      <c r="GR44" s="28"/>
      <c r="GS44" s="28"/>
      <c r="GT44" s="29"/>
      <c r="GU44" s="28"/>
      <c r="GV44" s="28"/>
      <c r="GW44" s="28"/>
      <c r="GX44" s="26"/>
      <c r="GY44" s="51">
        <f>SUM(GY3:GY43)</f>
        <v>65.202300000000008</v>
      </c>
      <c r="GZ44" s="28"/>
      <c r="HA44" s="28">
        <f>SUM(HA3:HA43)</f>
        <v>4112</v>
      </c>
      <c r="HB44" s="51">
        <f>AVERAGE(HB3:HB42)</f>
        <v>74.327593877103624</v>
      </c>
      <c r="HC44" s="28"/>
      <c r="HD44" s="28"/>
      <c r="HE44" s="28"/>
      <c r="HF44" s="29"/>
      <c r="HG44" s="28"/>
      <c r="HH44" s="28"/>
      <c r="HI44" s="28"/>
      <c r="HJ44" s="26"/>
      <c r="HK44" s="51">
        <f>SUM(HK3:HK43)</f>
        <v>63.661299999999997</v>
      </c>
      <c r="HL44" s="28"/>
      <c r="HM44" s="51">
        <f>SUM(HM3:HM43)</f>
        <v>3878</v>
      </c>
      <c r="HN44" s="51">
        <f>AVERAGE(HN3:HN42)</f>
        <v>73.424071763623502</v>
      </c>
      <c r="HO44" s="28"/>
      <c r="HP44" s="28"/>
      <c r="HQ44" s="28"/>
      <c r="HR44" s="29"/>
      <c r="HS44" s="28"/>
      <c r="HT44" s="28"/>
      <c r="HU44" s="28"/>
      <c r="HV44" s="26"/>
      <c r="HW44" s="51">
        <f>SUM(HW3:HW43)</f>
        <v>64.692800000000005</v>
      </c>
      <c r="HX44" s="28"/>
      <c r="HY44" s="51">
        <f>SUM(HY3:HY43)</f>
        <v>4483</v>
      </c>
      <c r="HZ44" s="51">
        <f>AVERAGE(HZ3:HZ42)</f>
        <v>74.263089769304429</v>
      </c>
      <c r="IA44" s="28"/>
      <c r="IB44" s="28"/>
      <c r="IC44" s="28"/>
      <c r="ID44" s="29"/>
      <c r="IE44" s="28"/>
      <c r="IF44" s="28"/>
      <c r="IG44" s="28"/>
      <c r="IH44" s="26"/>
      <c r="II44" s="51">
        <f>SUM(II3:II43)</f>
        <v>57.505099999999999</v>
      </c>
      <c r="IJ44" s="28"/>
      <c r="IK44" s="51">
        <f>SUM(IK3:IK43)</f>
        <v>4610</v>
      </c>
      <c r="IL44" s="51">
        <f>AVERAGE(IL3:IL42)</f>
        <v>90.645943013092491</v>
      </c>
      <c r="IM44" s="28"/>
      <c r="IN44" s="28"/>
      <c r="IO44" s="28"/>
      <c r="IP44" s="29"/>
      <c r="IQ44" s="28"/>
      <c r="IR44" s="28"/>
      <c r="IS44" s="28"/>
      <c r="IT44" s="26"/>
      <c r="IU44" s="51">
        <f>SUM(IU3:IU43)</f>
        <v>61.9923</v>
      </c>
      <c r="IV44" s="28"/>
      <c r="IW44" s="28">
        <f>SUM(IW3:IW43)</f>
        <v>2807</v>
      </c>
      <c r="IX44" s="51">
        <f>AVERAGE(IX3:IX42)</f>
        <v>52.75066602647329</v>
      </c>
      <c r="IY44" s="28"/>
      <c r="IZ44" s="28"/>
      <c r="JA44" s="28"/>
      <c r="JB44" s="29"/>
      <c r="JC44" s="28"/>
      <c r="JD44" s="28"/>
      <c r="JE44" s="28"/>
      <c r="JF44" s="26"/>
      <c r="JG44" s="51">
        <f>SUM(JG3:JG43)</f>
        <v>63.342300000000002</v>
      </c>
      <c r="JH44" s="28"/>
      <c r="JI44" s="28">
        <f>SUM(JI3:JI43)</f>
        <v>6175</v>
      </c>
      <c r="JJ44" s="51">
        <f>AVERAGE(JJ3:JJ43)</f>
        <v>113.27027781613553</v>
      </c>
      <c r="JK44" s="28"/>
      <c r="JL44" s="28"/>
      <c r="JM44" s="28"/>
      <c r="JN44" s="29"/>
      <c r="JO44" s="28"/>
      <c r="JP44" s="28"/>
      <c r="JQ44" s="28"/>
      <c r="JR44" s="26"/>
      <c r="JS44" s="51">
        <f>SUM(JS3:JS43)</f>
        <v>63.023300000000006</v>
      </c>
      <c r="JT44" s="28"/>
      <c r="JU44" s="28">
        <f>SUM(JU3:JU43)</f>
        <v>5454</v>
      </c>
      <c r="JV44" s="51">
        <f>AVERAGE(JV3:JV42)</f>
        <v>90.816528720802452</v>
      </c>
      <c r="JW44" s="28"/>
      <c r="JX44" s="28"/>
      <c r="JY44" s="28"/>
      <c r="JZ44" s="29"/>
      <c r="KA44" s="28"/>
      <c r="KB44" s="28"/>
      <c r="KC44" s="28"/>
    </row>
    <row r="45" spans="1:290" x14ac:dyDescent="0.35">
      <c r="W45" s="45"/>
      <c r="X45" s="45"/>
      <c r="Y45" s="45"/>
      <c r="AI45" s="45"/>
      <c r="AJ45" s="45"/>
      <c r="AK45" s="45"/>
      <c r="AU45" s="45"/>
      <c r="AV45" s="45"/>
      <c r="AW45" s="45"/>
      <c r="CH45"/>
      <c r="CZ45" s="58"/>
    </row>
    <row r="46" spans="1:290" x14ac:dyDescent="0.35">
      <c r="W46" s="45"/>
      <c r="X46" s="45"/>
      <c r="Y46" s="45"/>
      <c r="AI46" s="45"/>
      <c r="AJ46" s="45"/>
      <c r="AK46" s="45"/>
      <c r="AU46" s="45"/>
      <c r="AV46" s="45"/>
      <c r="AW46" s="45"/>
      <c r="CH46"/>
      <c r="CW46" s="58"/>
    </row>
    <row r="47" spans="1:290" x14ac:dyDescent="0.35">
      <c r="W47" s="45"/>
      <c r="X47" s="45"/>
      <c r="Y47" s="45"/>
      <c r="AI47" s="45"/>
      <c r="AJ47" s="45"/>
      <c r="AK47" s="45"/>
      <c r="AU47" s="45"/>
      <c r="AV47" s="45"/>
      <c r="AW47" s="45"/>
      <c r="CH47"/>
      <c r="CT47" s="58"/>
    </row>
    <row r="48" spans="1:290" x14ac:dyDescent="0.35">
      <c r="W48" s="45"/>
      <c r="X48" s="45"/>
      <c r="Y48" s="45"/>
      <c r="AI48" s="45"/>
      <c r="AJ48" s="45"/>
      <c r="AK48" s="45"/>
      <c r="AU48" s="45"/>
      <c r="AV48" s="45"/>
      <c r="AW48" s="45"/>
      <c r="CH48"/>
      <c r="CQ48" s="58"/>
    </row>
    <row r="49" spans="23:92" x14ac:dyDescent="0.35">
      <c r="W49" s="45"/>
      <c r="X49" s="45"/>
      <c r="Y49" s="45"/>
      <c r="AI49" s="45"/>
      <c r="AJ49" s="45"/>
      <c r="AK49" s="45"/>
      <c r="CH49"/>
      <c r="CN49" s="58"/>
    </row>
    <row r="50" spans="23:92" x14ac:dyDescent="0.35">
      <c r="W50" s="45"/>
      <c r="X50" s="45"/>
      <c r="Y50" s="45"/>
      <c r="AI50" s="45"/>
      <c r="AJ50" s="45"/>
      <c r="AK50" s="45"/>
      <c r="CH50"/>
      <c r="CN50" s="58"/>
    </row>
    <row r="51" spans="23:92" x14ac:dyDescent="0.35">
      <c r="W51" s="45"/>
      <c r="X51" s="45"/>
      <c r="Y51" s="45"/>
      <c r="AI51" s="45"/>
      <c r="AJ51" s="45"/>
      <c r="AK51" s="45"/>
      <c r="CH51"/>
      <c r="CN51" s="58"/>
    </row>
    <row r="52" spans="23:92" x14ac:dyDescent="0.35">
      <c r="W52" s="45"/>
      <c r="X52" s="45"/>
      <c r="Y52" s="45"/>
      <c r="AI52" s="45"/>
      <c r="AJ52" s="45"/>
      <c r="AK52" s="45"/>
      <c r="CH52"/>
      <c r="CN52" s="58"/>
    </row>
    <row r="53" spans="23:92" x14ac:dyDescent="0.35">
      <c r="W53" s="45"/>
      <c r="X53" s="45"/>
      <c r="Y53" s="45"/>
      <c r="AI53" s="45"/>
      <c r="AJ53" s="45"/>
      <c r="AK53" s="45"/>
      <c r="CH53"/>
      <c r="CN53" s="58"/>
    </row>
    <row r="54" spans="23:92" x14ac:dyDescent="0.35">
      <c r="W54" s="45"/>
      <c r="X54" s="45"/>
      <c r="Y54" s="45"/>
      <c r="AI54" s="45"/>
      <c r="AJ54" s="45"/>
      <c r="AK54" s="45"/>
      <c r="CH54"/>
      <c r="CN54" s="58"/>
    </row>
    <row r="55" spans="23:92" x14ac:dyDescent="0.35">
      <c r="W55" s="45"/>
      <c r="X55" s="45"/>
      <c r="Y55" s="45"/>
      <c r="AI55" s="45"/>
      <c r="AJ55" s="45"/>
      <c r="AK55" s="45"/>
      <c r="CH55"/>
      <c r="CN55" s="58"/>
    </row>
    <row r="56" spans="23:92" x14ac:dyDescent="0.35">
      <c r="W56" s="45"/>
      <c r="X56" s="45"/>
      <c r="Y56" s="45"/>
      <c r="AI56" s="45"/>
      <c r="AJ56" s="45"/>
      <c r="AK56" s="45"/>
      <c r="CH56"/>
      <c r="CN56" s="58"/>
    </row>
    <row r="57" spans="23:92" x14ac:dyDescent="0.35">
      <c r="W57" s="45"/>
      <c r="X57" s="45"/>
      <c r="Y57" s="45"/>
      <c r="AI57" s="45"/>
      <c r="AJ57" s="45"/>
      <c r="AK57" s="45"/>
      <c r="CH57"/>
      <c r="CN57" s="58"/>
    </row>
    <row r="58" spans="23:92" x14ac:dyDescent="0.35">
      <c r="W58" s="45"/>
      <c r="X58" s="45"/>
      <c r="Y58" s="45"/>
      <c r="AI58" s="45"/>
      <c r="AJ58" s="45"/>
      <c r="AK58" s="45"/>
      <c r="CH58"/>
      <c r="CN58" s="58"/>
    </row>
  </sheetData>
  <autoFilter ref="A2:J2" xr:uid="{914A161D-8D79-46C2-A7B8-5684D9EFC8BC}">
    <sortState xmlns:xlrd2="http://schemas.microsoft.com/office/spreadsheetml/2017/richdata2" ref="A3:J42">
      <sortCondition ref="A2"/>
    </sortState>
  </autoFilter>
  <conditionalFormatting sqref="F17:F21 F3 F10 F24:F27 F29 F33 F39 F41 F43:F1048576">
    <cfRule type="dataBar" priority="6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{6D6C3570-15DE-43F3-AEFB-67C5350B0DC7}</x14:id>
        </ext>
      </extLst>
    </cfRule>
  </conditionalFormatting>
  <conditionalFormatting sqref="F10">
    <cfRule type="dataBar" priority="6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{C7E1857C-2D8D-4384-8BD7-154D62F0270E}</x14:id>
        </ext>
      </extLst>
    </cfRule>
  </conditionalFormatting>
  <conditionalFormatting sqref="F39">
    <cfRule type="dataBar" priority="6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{9D9EB857-32A0-4C09-B30D-A768C550C188}</x14:id>
        </ext>
      </extLst>
    </cfRule>
  </conditionalFormatting>
  <conditionalFormatting sqref="F41">
    <cfRule type="dataBar" priority="6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{497A08AD-E3E1-4C3B-A78D-AF6BC2DB4126}</x14:id>
        </ext>
      </extLst>
    </cfRule>
  </conditionalFormatting>
  <conditionalFormatting sqref="R17:R21 R3 R24:R27 R29 R33 R41 R43:R44">
    <cfRule type="dataBar" priority="6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{7CADA78D-026E-4446-8099-7180B5C68BA1}</x14:id>
        </ext>
      </extLst>
    </cfRule>
  </conditionalFormatting>
  <conditionalFormatting sqref="R41">
    <cfRule type="dataBar" priority="6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{598D5B07-F504-47E1-9164-6E099343FA2C}</x14:id>
        </ext>
      </extLst>
    </cfRule>
  </conditionalFormatting>
  <conditionalFormatting sqref="AD17:AD21 AD3:AD11 AD24:AD27 AD29 AD33 AD41 AD43:AD44">
    <cfRule type="dataBar" priority="6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{2FDA61F2-FB34-4091-895C-761A67F6A84D}</x14:id>
        </ext>
      </extLst>
    </cfRule>
  </conditionalFormatting>
  <conditionalFormatting sqref="AD4">
    <cfRule type="dataBar" priority="6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{83ECA117-A179-4D5D-9D32-2A0FE829464B}</x14:id>
        </ext>
      </extLst>
    </cfRule>
  </conditionalFormatting>
  <conditionalFormatting sqref="AD5">
    <cfRule type="dataBar" priority="6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{3E175EAA-44B4-4BAF-95D4-C4681E082307}</x14:id>
        </ext>
      </extLst>
    </cfRule>
  </conditionalFormatting>
  <conditionalFormatting sqref="AD7">
    <cfRule type="dataBar" priority="6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{73B9E0A4-97AC-40D1-8602-A3DC3FFAD3E6}</x14:id>
        </ext>
      </extLst>
    </cfRule>
  </conditionalFormatting>
  <conditionalFormatting sqref="AD9">
    <cfRule type="dataBar" priority="6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{D328F60D-9749-4E6D-A76D-18AFFC737890}</x14:id>
        </ext>
      </extLst>
    </cfRule>
  </conditionalFormatting>
  <conditionalFormatting sqref="AD10">
    <cfRule type="dataBar" priority="6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{00828F01-1A20-43A8-B79F-50DB5293F94C}</x14:id>
        </ext>
      </extLst>
    </cfRule>
  </conditionalFormatting>
  <conditionalFormatting sqref="AD11">
    <cfRule type="dataBar" priority="6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{F698E5D8-9C64-4111-8708-4B447EF43C7F}</x14:id>
        </ext>
      </extLst>
    </cfRule>
  </conditionalFormatting>
  <conditionalFormatting sqref="AD41">
    <cfRule type="dataBar" priority="6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{91EFFD11-5860-4F1C-BBF2-231032894EC4}</x14:id>
        </ext>
      </extLst>
    </cfRule>
  </conditionalFormatting>
  <conditionalFormatting sqref="AP11 AP6 AP3 AP17:AP21 AP24:AP27 AP29 AP33 AP41 AP43:AP44">
    <cfRule type="dataBar" priority="5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{7F4A6A84-9865-464A-88B8-279844919CA2}</x14:id>
        </ext>
      </extLst>
    </cfRule>
  </conditionalFormatting>
  <conditionalFormatting sqref="AP11">
    <cfRule type="dataBar" priority="6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{1A1BBEF3-916A-4B64-AB9E-378777E98D51}</x14:id>
        </ext>
      </extLst>
    </cfRule>
  </conditionalFormatting>
  <conditionalFormatting sqref="AP41">
    <cfRule type="dataBar" priority="5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{2911E1A5-EDF2-453C-93BB-9AA69EF2DC75}</x14:id>
        </ext>
      </extLst>
    </cfRule>
  </conditionalFormatting>
  <conditionalFormatting sqref="BB3 BB11 BB6 BB18:BB21 BB24:BB27 BB29 BB41 BB43:BB44">
    <cfRule type="dataBar" priority="5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{29BA25EE-CF43-49D4-AFB9-E0C1A457AA07}</x14:id>
        </ext>
      </extLst>
    </cfRule>
  </conditionalFormatting>
  <conditionalFormatting sqref="BB11">
    <cfRule type="dataBar" priority="5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{E72B3C57-D9FE-4226-B702-FD5F28934679}</x14:id>
        </ext>
      </extLst>
    </cfRule>
  </conditionalFormatting>
  <conditionalFormatting sqref="BB41">
    <cfRule type="dataBar" priority="5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{DC72DEBE-90FD-4B38-981E-606A82B24BE5}</x14:id>
        </ext>
      </extLst>
    </cfRule>
  </conditionalFormatting>
  <conditionalFormatting sqref="BN6 BN11 BN3 BN18:BN21 BN24:BN27 BN29 BN41 BN43:BN44">
    <cfRule type="dataBar" priority="5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{050E1EDB-C3B7-4A50-8F98-5273FBE11CB3}</x14:id>
        </ext>
      </extLst>
    </cfRule>
  </conditionalFormatting>
  <conditionalFormatting sqref="BN11">
    <cfRule type="dataBar" priority="5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{A01FD203-D791-4BE3-B7A9-152D6AB6B52B}</x14:id>
        </ext>
      </extLst>
    </cfRule>
  </conditionalFormatting>
  <conditionalFormatting sqref="BN41">
    <cfRule type="dataBar" priority="5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{4E62EEFF-1167-4EC9-89F7-B4E403087CB2}</x14:id>
        </ext>
      </extLst>
    </cfRule>
  </conditionalFormatting>
  <conditionalFormatting sqref="BZ5:BZ6 BZ11 BZ3 BZ19 BZ21 BZ24:BZ26 BZ29 BZ43:BZ44">
    <cfRule type="dataBar" priority="5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{C7AE1C49-2975-434B-8DC1-1E2B2E14CF1E}</x14:id>
        </ext>
      </extLst>
    </cfRule>
  </conditionalFormatting>
  <conditionalFormatting sqref="BZ5">
    <cfRule type="dataBar" priority="5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{7D068D31-004A-4D63-BDCA-038F248D8255}</x14:id>
        </ext>
      </extLst>
    </cfRule>
  </conditionalFormatting>
  <conditionalFormatting sqref="BZ11">
    <cfRule type="dataBar" priority="5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{698151C1-5F78-4AFC-A26F-A80005A0C12C}</x14:id>
        </ext>
      </extLst>
    </cfRule>
  </conditionalFormatting>
  <conditionalFormatting sqref="CL5:CL6 CL11 CL3 CL19 CL21 CL24:CL26 CL28:CL29 CL33 CL43:CL44">
    <cfRule type="dataBar" priority="5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{876C4DB2-481F-4443-B67D-BF9CEB5359FD}</x14:id>
        </ext>
      </extLst>
    </cfRule>
  </conditionalFormatting>
  <conditionalFormatting sqref="CL5">
    <cfRule type="dataBar" priority="5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{4579F9BD-E8CD-43C1-86C7-8EBCB9D20BBB}</x14:id>
        </ext>
      </extLst>
    </cfRule>
  </conditionalFormatting>
  <conditionalFormatting sqref="CL11">
    <cfRule type="dataBar" priority="5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{FC072B45-31A6-47EF-B3D4-584490B863AF}</x14:id>
        </ext>
      </extLst>
    </cfRule>
  </conditionalFormatting>
  <conditionalFormatting sqref="CL28">
    <cfRule type="dataBar" priority="5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{F34F8093-A0E7-4773-8BE9-ABFD26F6A6A1}</x14:id>
        </ext>
      </extLst>
    </cfRule>
  </conditionalFormatting>
  <conditionalFormatting sqref="CX5">
    <cfRule type="dataBar" priority="5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{0C4B7955-1190-4CCC-97A0-A54502E626E5}</x14:id>
        </ext>
      </extLst>
    </cfRule>
  </conditionalFormatting>
  <conditionalFormatting sqref="CX10">
    <cfRule type="dataBar" priority="5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{9BBE3A19-9C96-4EEE-AF75-8850F5E5701A}</x14:id>
        </ext>
      </extLst>
    </cfRule>
  </conditionalFormatting>
  <conditionalFormatting sqref="CX11">
    <cfRule type="dataBar" priority="5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{C4448417-7B84-4A08-B012-CEF3682E3272}</x14:id>
        </ext>
      </extLst>
    </cfRule>
  </conditionalFormatting>
  <conditionalFormatting sqref="DJ5">
    <cfRule type="dataBar" priority="5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{3AE30E7A-94E1-41EE-BCAB-4781B27C7187}</x14:id>
        </ext>
      </extLst>
    </cfRule>
  </conditionalFormatting>
  <conditionalFormatting sqref="DJ10">
    <cfRule type="dataBar" priority="5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{513C99C1-1C7E-413F-8628-D7D3075444A8}</x14:id>
        </ext>
      </extLst>
    </cfRule>
  </conditionalFormatting>
  <conditionalFormatting sqref="DJ11">
    <cfRule type="dataBar" priority="5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{9B246BFE-BBB2-4744-92AA-FE64DE36E26C}</x14:id>
        </ext>
      </extLst>
    </cfRule>
  </conditionalFormatting>
  <conditionalFormatting sqref="DV5">
    <cfRule type="dataBar" priority="4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{D83C07EF-CB13-4117-9142-EFDE32E7A4C4}</x14:id>
        </ext>
      </extLst>
    </cfRule>
  </conditionalFormatting>
  <conditionalFormatting sqref="DV10">
    <cfRule type="dataBar" priority="4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{DD08D688-84CA-4E1C-989E-5EF990931117}</x14:id>
        </ext>
      </extLst>
    </cfRule>
  </conditionalFormatting>
  <conditionalFormatting sqref="DV11">
    <cfRule type="dataBar" priority="4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{8DC84326-D850-446A-845D-191C01AD6152}</x14:id>
        </ext>
      </extLst>
    </cfRule>
  </conditionalFormatting>
  <conditionalFormatting sqref="DV34">
    <cfRule type="dataBar" priority="4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{53FFD6F2-93F8-4970-AEBD-F31E9B52472F}</x14:id>
        </ext>
      </extLst>
    </cfRule>
  </conditionalFormatting>
  <conditionalFormatting sqref="DV37">
    <cfRule type="dataBar" priority="4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{BE61EC27-A08A-4A4C-8FD4-2B70AF3BE05F}</x14:id>
        </ext>
      </extLst>
    </cfRule>
  </conditionalFormatting>
  <conditionalFormatting sqref="EH4">
    <cfRule type="dataBar" priority="4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{EDA650C9-8A33-4BF1-BD4D-CE0B16BD35B6}</x14:id>
        </ext>
      </extLst>
    </cfRule>
  </conditionalFormatting>
  <conditionalFormatting sqref="EH5">
    <cfRule type="dataBar" priority="4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{0113A60D-DB0D-4832-B1D5-A3F00F4E5BDC}</x14:id>
        </ext>
      </extLst>
    </cfRule>
  </conditionalFormatting>
  <conditionalFormatting sqref="EH7">
    <cfRule type="dataBar" priority="4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{BCB3B0BF-CCF1-4AB3-994B-C7E62EB6D296}</x14:id>
        </ext>
      </extLst>
    </cfRule>
  </conditionalFormatting>
  <conditionalFormatting sqref="EH10">
    <cfRule type="dataBar" priority="4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{F0C833F5-1E9E-4DD6-BB3A-CDF393EF1CE2}</x14:id>
        </ext>
      </extLst>
    </cfRule>
  </conditionalFormatting>
  <conditionalFormatting sqref="EH11">
    <cfRule type="dataBar" priority="4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{6CC8B494-CF53-4621-9D79-83805CCE4A16}</x14:id>
        </ext>
      </extLst>
    </cfRule>
  </conditionalFormatting>
  <conditionalFormatting sqref="EH34">
    <cfRule type="dataBar" priority="4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{1A76AA51-D817-4F61-BB08-8EA2795368DD}</x14:id>
        </ext>
      </extLst>
    </cfRule>
  </conditionalFormatting>
  <conditionalFormatting sqref="EH37">
    <cfRule type="dataBar" priority="4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{B60C08B7-D207-4D4D-9D2B-4A4E1F02A6FE}</x14:id>
        </ext>
      </extLst>
    </cfRule>
  </conditionalFormatting>
  <conditionalFormatting sqref="ET5">
    <cfRule type="dataBar" priority="4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{99DC91C4-2B10-44A6-B9C4-AB11686326BD}</x14:id>
        </ext>
      </extLst>
    </cfRule>
  </conditionalFormatting>
  <conditionalFormatting sqref="ET10">
    <cfRule type="dataBar" priority="4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{42F46072-31A9-4395-A8F5-7C470ED599B6}</x14:id>
        </ext>
      </extLst>
    </cfRule>
  </conditionalFormatting>
  <conditionalFormatting sqref="ET11">
    <cfRule type="dataBar" priority="4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{C372CE3B-A39B-4119-AFF6-267442934E3F}</x14:id>
        </ext>
      </extLst>
    </cfRule>
  </conditionalFormatting>
  <conditionalFormatting sqref="ET28">
    <cfRule type="dataBar" priority="4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{157E1173-494A-4C26-A554-196D76F4880B}</x14:id>
        </ext>
      </extLst>
    </cfRule>
  </conditionalFormatting>
  <conditionalFormatting sqref="ET39">
    <cfRule type="dataBar" priority="4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{4538154F-9E2E-4CB5-A7E3-48B372BE761D}</x14:id>
        </ext>
      </extLst>
    </cfRule>
  </conditionalFormatting>
  <conditionalFormatting sqref="FF5">
    <cfRule type="dataBar" priority="4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{06B9D7DA-24A9-4DD2-895D-EFB4104E1AB1}</x14:id>
        </ext>
      </extLst>
    </cfRule>
  </conditionalFormatting>
  <conditionalFormatting sqref="FF10">
    <cfRule type="dataBar" priority="4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{6B55C486-26E0-49C5-AFE2-75A2F84B6860}</x14:id>
        </ext>
      </extLst>
    </cfRule>
  </conditionalFormatting>
  <conditionalFormatting sqref="FF11">
    <cfRule type="dataBar" priority="4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{08D9F556-3598-41C5-BBF9-7059942BA83B}</x14:id>
        </ext>
      </extLst>
    </cfRule>
  </conditionalFormatting>
  <conditionalFormatting sqref="FR5">
    <cfRule type="dataBar" priority="4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{970F2F38-8301-4180-A689-BC13E64944FD}</x14:id>
        </ext>
      </extLst>
    </cfRule>
  </conditionalFormatting>
  <conditionalFormatting sqref="FR10">
    <cfRule type="dataBar" priority="4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{1DDDC48E-9B46-4D9A-872A-42D2065A1149}</x14:id>
        </ext>
      </extLst>
    </cfRule>
  </conditionalFormatting>
  <conditionalFormatting sqref="FR11">
    <cfRule type="dataBar" priority="4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{5921FF5F-784B-42F6-9058-D0CD63F3A6AD}</x14:id>
        </ext>
      </extLst>
    </cfRule>
  </conditionalFormatting>
  <conditionalFormatting sqref="GD5">
    <cfRule type="dataBar" priority="4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{F951B150-2738-419F-83D5-7C3E54B38CCB}</x14:id>
        </ext>
      </extLst>
    </cfRule>
  </conditionalFormatting>
  <conditionalFormatting sqref="GD10">
    <cfRule type="dataBar" priority="4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{55544172-F379-4076-91F2-34377A00E74A}</x14:id>
        </ext>
      </extLst>
    </cfRule>
  </conditionalFormatting>
  <conditionalFormatting sqref="GD11">
    <cfRule type="dataBar" priority="4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{9B84A672-CE51-4DF8-9FB9-81AF76C227A8}</x14:id>
        </ext>
      </extLst>
    </cfRule>
  </conditionalFormatting>
  <conditionalFormatting sqref="GP5">
    <cfRule type="dataBar" priority="4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{02926AE8-A008-454D-A03D-7D3BE985D49F}</x14:id>
        </ext>
      </extLst>
    </cfRule>
  </conditionalFormatting>
  <conditionalFormatting sqref="GP10">
    <cfRule type="dataBar" priority="3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{629A592C-900E-476C-B705-833B588A11DD}</x14:id>
        </ext>
      </extLst>
    </cfRule>
  </conditionalFormatting>
  <conditionalFormatting sqref="GP11">
    <cfRule type="dataBar" priority="3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{A95DC67F-88F2-4833-8649-6ADBBC0DACE3}</x14:id>
        </ext>
      </extLst>
    </cfRule>
  </conditionalFormatting>
  <conditionalFormatting sqref="HB5">
    <cfRule type="dataBar" priority="3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{98467342-93F7-4E43-B7EC-A1FA913BD8FA}</x14:id>
        </ext>
      </extLst>
    </cfRule>
  </conditionalFormatting>
  <conditionalFormatting sqref="HB10">
    <cfRule type="dataBar" priority="3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{6AFBA2A8-A940-43F5-9442-0F8A352855D7}</x14:id>
        </ext>
      </extLst>
    </cfRule>
  </conditionalFormatting>
  <conditionalFormatting sqref="HB11">
    <cfRule type="dataBar" priority="3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{0124BDB1-5B44-45A4-BB97-5A28A0A818A7}</x14:id>
        </ext>
      </extLst>
    </cfRule>
  </conditionalFormatting>
  <conditionalFormatting sqref="HB42">
    <cfRule type="dataBar" priority="3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{145D036C-5396-4B17-BAAA-B4AEB4C407ED}</x14:id>
        </ext>
      </extLst>
    </cfRule>
  </conditionalFormatting>
  <conditionalFormatting sqref="HN5">
    <cfRule type="dataBar" priority="3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{B04C0637-22D5-4548-A294-0F8638DB8654}</x14:id>
        </ext>
      </extLst>
    </cfRule>
  </conditionalFormatting>
  <conditionalFormatting sqref="HN10">
    <cfRule type="dataBar" priority="3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{E41C5EB7-1F33-4659-8D12-6146F8C86C02}</x14:id>
        </ext>
      </extLst>
    </cfRule>
  </conditionalFormatting>
  <conditionalFormatting sqref="HN11">
    <cfRule type="dataBar" priority="3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{10590D0A-AB7D-41F5-A764-E055EDA51582}</x14:id>
        </ext>
      </extLst>
    </cfRule>
  </conditionalFormatting>
  <conditionalFormatting sqref="HN38">
    <cfRule type="dataBar" priority="3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{9FC9C2C5-AF84-4A38-B632-8142F8DC56E3}</x14:id>
        </ext>
      </extLst>
    </cfRule>
  </conditionalFormatting>
  <conditionalFormatting sqref="HN42">
    <cfRule type="dataBar" priority="3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{6ECDAA53-98FF-4FF5-BCC8-075A11018B69}</x14:id>
        </ext>
      </extLst>
    </cfRule>
  </conditionalFormatting>
  <conditionalFormatting sqref="HZ5">
    <cfRule type="dataBar" priority="3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{82768BBF-115A-4BBC-9DBD-9C2ACE029EDC}</x14:id>
        </ext>
      </extLst>
    </cfRule>
  </conditionalFormatting>
  <conditionalFormatting sqref="HZ10">
    <cfRule type="dataBar" priority="3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{DF6A64A4-D4D1-4EFA-B592-BA0B895E7FE3}</x14:id>
        </ext>
      </extLst>
    </cfRule>
  </conditionalFormatting>
  <conditionalFormatting sqref="HZ11">
    <cfRule type="dataBar" priority="3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{70A9E290-3877-4BA6-B246-C2B6BA88792D}</x14:id>
        </ext>
      </extLst>
    </cfRule>
  </conditionalFormatting>
  <conditionalFormatting sqref="IL5">
    <cfRule type="dataBar" priority="3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{17B98B48-9202-42AF-B0E5-B2F000DF6954}</x14:id>
        </ext>
      </extLst>
    </cfRule>
  </conditionalFormatting>
  <conditionalFormatting sqref="IL9">
    <cfRule type="dataBar" priority="3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{604023EA-D645-40C5-B488-13888117B76F}</x14:id>
        </ext>
      </extLst>
    </cfRule>
  </conditionalFormatting>
  <conditionalFormatting sqref="IL10">
    <cfRule type="dataBar" priority="3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{43A7339A-0497-4D83-8773-C229D1123B8E}</x14:id>
        </ext>
      </extLst>
    </cfRule>
  </conditionalFormatting>
  <conditionalFormatting sqref="IL11">
    <cfRule type="dataBar" priority="3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{3E9916EB-85C0-44B5-A402-FF6CF680BB26}</x14:id>
        </ext>
      </extLst>
    </cfRule>
  </conditionalFormatting>
  <conditionalFormatting sqref="IL12:IL13">
    <cfRule type="dataBar" priority="3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{3DC591A2-E18E-4879-ADBE-727017BD3393}</x14:id>
        </ext>
      </extLst>
    </cfRule>
  </conditionalFormatting>
  <conditionalFormatting sqref="IL35">
    <cfRule type="dataBar" priority="3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{04B35B34-4EDC-4986-BEDC-FBA16DE9036C}</x14:id>
        </ext>
      </extLst>
    </cfRule>
  </conditionalFormatting>
  <conditionalFormatting sqref="IL38">
    <cfRule type="dataBar" priority="3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{C07EEAC6-F54F-4010-BF1F-BEEB32375B52}</x14:id>
        </ext>
      </extLst>
    </cfRule>
  </conditionalFormatting>
  <conditionalFormatting sqref="IL42">
    <cfRule type="dataBar" priority="3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{DB113E00-2E6D-43A4-92E7-860BC87B37BB}</x14:id>
        </ext>
      </extLst>
    </cfRule>
  </conditionalFormatting>
  <conditionalFormatting sqref="IX5">
    <cfRule type="dataBar" priority="3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{FE09BB00-C046-4881-859A-3BF6178BC742}</x14:id>
        </ext>
      </extLst>
    </cfRule>
  </conditionalFormatting>
  <conditionalFormatting sqref="IX10">
    <cfRule type="dataBar" priority="3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{8E5119EC-C3F9-4B58-8D41-DF4DB910E8AE}</x14:id>
        </ext>
      </extLst>
    </cfRule>
  </conditionalFormatting>
  <conditionalFormatting sqref="IX11">
    <cfRule type="dataBar" priority="3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{1548ABB5-EF84-4ADD-9DF3-C87BF1E47EF1}</x14:id>
        </ext>
      </extLst>
    </cfRule>
  </conditionalFormatting>
  <conditionalFormatting sqref="IX12:IX13">
    <cfRule type="dataBar" priority="3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{37675A15-B8D8-4ECF-B11D-C690C563E5D5}</x14:id>
        </ext>
      </extLst>
    </cfRule>
  </conditionalFormatting>
  <conditionalFormatting sqref="IX42">
    <cfRule type="dataBar" priority="3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{09D98A49-CD82-47A3-B7BA-832A43431DB8}</x14:id>
        </ext>
      </extLst>
    </cfRule>
  </conditionalFormatting>
  <conditionalFormatting sqref="JJ5">
    <cfRule type="dataBar" priority="3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{7FE4ADC0-56FF-44EB-8685-4192727AF49C}</x14:id>
        </ext>
      </extLst>
    </cfRule>
  </conditionalFormatting>
  <conditionalFormatting sqref="JJ10">
    <cfRule type="dataBar" priority="3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{1DF40931-9397-4A7A-9934-8E19E7EC129E}</x14:id>
        </ext>
      </extLst>
    </cfRule>
  </conditionalFormatting>
  <conditionalFormatting sqref="JJ11">
    <cfRule type="dataBar" priority="3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{43ACCD0A-49DF-4B49-9239-0453824F2CB9}</x14:id>
        </ext>
      </extLst>
    </cfRule>
  </conditionalFormatting>
  <conditionalFormatting sqref="JJ12:JJ13">
    <cfRule type="dataBar" priority="3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{7F79A584-A30E-43C9-875D-203225DEF7D4}</x14:id>
        </ext>
      </extLst>
    </cfRule>
  </conditionalFormatting>
  <conditionalFormatting sqref="JJ38">
    <cfRule type="dataBar" priority="2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{FDFF91F7-037B-488E-B029-7443E5ED70AC}</x14:id>
        </ext>
      </extLst>
    </cfRule>
  </conditionalFormatting>
  <conditionalFormatting sqref="JJ42">
    <cfRule type="dataBar" priority="2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{117B9C04-AB1B-4170-9EC3-F972BDE0889B}</x14:id>
        </ext>
      </extLst>
    </cfRule>
  </conditionalFormatting>
  <conditionalFormatting sqref="F4">
    <cfRule type="dataBar" priority="2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{13033089-0A11-45F6-896F-8DA2DED3D0DC}</x14:id>
        </ext>
      </extLst>
    </cfRule>
  </conditionalFormatting>
  <conditionalFormatting sqref="F5">
    <cfRule type="dataBar" priority="2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{9CF2F0D3-4269-46D2-9167-B5E08F53C72C}</x14:id>
        </ext>
      </extLst>
    </cfRule>
  </conditionalFormatting>
  <conditionalFormatting sqref="F9">
    <cfRule type="dataBar" priority="2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{069CF610-04D7-4495-BA4C-117E6E2A8810}</x14:id>
        </ext>
      </extLst>
    </cfRule>
  </conditionalFormatting>
  <conditionalFormatting sqref="F6">
    <cfRule type="dataBar" priority="2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{2413007D-0046-4EA4-9655-644DC58587B6}</x14:id>
        </ext>
      </extLst>
    </cfRule>
  </conditionalFormatting>
  <conditionalFormatting sqref="F7">
    <cfRule type="dataBar" priority="2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{1856958F-A3C3-4EDE-B621-2312B6E7097B}</x14:id>
        </ext>
      </extLst>
    </cfRule>
  </conditionalFormatting>
  <conditionalFormatting sqref="F8">
    <cfRule type="dataBar" priority="2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{A1CD0AF0-CABF-4C0A-A064-CCEF61C6DF54}</x14:id>
        </ext>
      </extLst>
    </cfRule>
  </conditionalFormatting>
  <conditionalFormatting sqref="F11">
    <cfRule type="dataBar" priority="2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{4DC46A98-9128-4DAA-8A3F-5495D087A91E}</x14:id>
        </ext>
      </extLst>
    </cfRule>
  </conditionalFormatting>
  <conditionalFormatting sqref="F12">
    <cfRule type="dataBar" priority="2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{A6A9FBF5-34F4-4AA7-A06F-0F5FBA9EA6C7}</x14:id>
        </ext>
      </extLst>
    </cfRule>
  </conditionalFormatting>
  <conditionalFormatting sqref="F13">
    <cfRule type="dataBar" priority="2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{939E8B17-5F20-47EE-B3A4-CF00BFFC188C}</x14:id>
        </ext>
      </extLst>
    </cfRule>
  </conditionalFormatting>
  <conditionalFormatting sqref="F14">
    <cfRule type="dataBar" priority="2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{4759B055-E1B4-4D1D-8019-7776B48DEDCE}</x14:id>
        </ext>
      </extLst>
    </cfRule>
  </conditionalFormatting>
  <conditionalFormatting sqref="F15:F16">
    <cfRule type="dataBar" priority="2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{2FF29032-CDC5-49FA-9594-85EBDA460093}</x14:id>
        </ext>
      </extLst>
    </cfRule>
  </conditionalFormatting>
  <conditionalFormatting sqref="F22">
    <cfRule type="dataBar" priority="2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{53678EB5-A486-4273-B62B-93A67B60A81D}</x14:id>
        </ext>
      </extLst>
    </cfRule>
  </conditionalFormatting>
  <conditionalFormatting sqref="F23">
    <cfRule type="dataBar" priority="2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{5F27D2AB-4AA7-4680-A1A3-993FF65131C0}</x14:id>
        </ext>
      </extLst>
    </cfRule>
  </conditionalFormatting>
  <conditionalFormatting sqref="F28">
    <cfRule type="dataBar" priority="2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{F1F00B42-BE9C-4FA1-8F6B-CC422756BA1A}</x14:id>
        </ext>
      </extLst>
    </cfRule>
  </conditionalFormatting>
  <conditionalFormatting sqref="F30">
    <cfRule type="dataBar" priority="2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{67510ABC-76BD-4DBB-9E15-80043B949473}</x14:id>
        </ext>
      </extLst>
    </cfRule>
  </conditionalFormatting>
  <conditionalFormatting sqref="F31">
    <cfRule type="dataBar" priority="2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{96C4F0DD-7EE4-4A6D-BDE6-6C9FD392A877}</x14:id>
        </ext>
      </extLst>
    </cfRule>
  </conditionalFormatting>
  <conditionalFormatting sqref="F32">
    <cfRule type="dataBar" priority="2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{A57E7623-115A-43DB-9BCD-16E93A295F7B}</x14:id>
        </ext>
      </extLst>
    </cfRule>
  </conditionalFormatting>
  <conditionalFormatting sqref="F36">
    <cfRule type="dataBar" priority="2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{76958457-E9AB-4BD5-A733-391079C7B9E0}</x14:id>
        </ext>
      </extLst>
    </cfRule>
  </conditionalFormatting>
  <conditionalFormatting sqref="F37">
    <cfRule type="dataBar" priority="2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{21F89C7A-AE44-4682-B7BC-0BA166B843E6}</x14:id>
        </ext>
      </extLst>
    </cfRule>
  </conditionalFormatting>
  <conditionalFormatting sqref="F38">
    <cfRule type="dataBar" priority="2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{7E753D98-A824-4F5D-A534-DD12CA24977E}</x14:id>
        </ext>
      </extLst>
    </cfRule>
  </conditionalFormatting>
  <conditionalFormatting sqref="F34">
    <cfRule type="dataBar" priority="2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{1AF02054-42BD-48F6-AEF7-E56E4A777F62}</x14:id>
        </ext>
      </extLst>
    </cfRule>
  </conditionalFormatting>
  <conditionalFormatting sqref="F35">
    <cfRule type="dataBar" priority="2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{7E1E111C-DC4F-4BD4-A86B-ABD44C4311CC}</x14:id>
        </ext>
      </extLst>
    </cfRule>
  </conditionalFormatting>
  <conditionalFormatting sqref="F40">
    <cfRule type="dataBar" priority="2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{902AAC76-67C7-445E-BF67-F35A23E959CF}</x14:id>
        </ext>
      </extLst>
    </cfRule>
  </conditionalFormatting>
  <conditionalFormatting sqref="F42">
    <cfRule type="dataBar" priority="2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{A05917E7-E61D-47B0-87EE-88492B98C242}</x14:id>
        </ext>
      </extLst>
    </cfRule>
  </conditionalFormatting>
  <conditionalFormatting sqref="R4">
    <cfRule type="dataBar" priority="2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{5E1C5E58-8364-40C5-AE6E-91DF084B5307}</x14:id>
        </ext>
      </extLst>
    </cfRule>
  </conditionalFormatting>
  <conditionalFormatting sqref="R5">
    <cfRule type="dataBar" priority="2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{E73FAF26-0CD5-46A7-90A1-6659C03C8992}</x14:id>
        </ext>
      </extLst>
    </cfRule>
  </conditionalFormatting>
  <conditionalFormatting sqref="R9">
    <cfRule type="dataBar" priority="2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{DA79D30B-6B72-44A6-8B4A-13BA009B3D9D}</x14:id>
        </ext>
      </extLst>
    </cfRule>
  </conditionalFormatting>
  <conditionalFormatting sqref="R6">
    <cfRule type="dataBar" priority="2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{1E2B1039-6A2E-47BD-9A0E-E8322F48ED26}</x14:id>
        </ext>
      </extLst>
    </cfRule>
  </conditionalFormatting>
  <conditionalFormatting sqref="R7">
    <cfRule type="dataBar" priority="2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{8A949442-CAE8-4781-B480-E2B2B5F7B206}</x14:id>
        </ext>
      </extLst>
    </cfRule>
  </conditionalFormatting>
  <conditionalFormatting sqref="R8">
    <cfRule type="dataBar" priority="2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{8237A78B-D86F-4F60-A709-4EBCF0C5B4DA}</x14:id>
        </ext>
      </extLst>
    </cfRule>
  </conditionalFormatting>
  <conditionalFormatting sqref="R10">
    <cfRule type="dataBar" priority="2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{3F300D86-C523-4DFB-89C3-5C0D31ECB3D6}</x14:id>
        </ext>
      </extLst>
    </cfRule>
  </conditionalFormatting>
  <conditionalFormatting sqref="R11">
    <cfRule type="dataBar" priority="2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{090CCA78-F897-4272-A016-D95656141EBF}</x14:id>
        </ext>
      </extLst>
    </cfRule>
  </conditionalFormatting>
  <conditionalFormatting sqref="R12">
    <cfRule type="dataBar" priority="2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{AECCCE39-D37A-45BB-ACF7-DBDDC2317EFC}</x14:id>
        </ext>
      </extLst>
    </cfRule>
  </conditionalFormatting>
  <conditionalFormatting sqref="R13">
    <cfRule type="dataBar" priority="2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{841F1831-71B1-4D35-8622-A9B81E5E406D}</x14:id>
        </ext>
      </extLst>
    </cfRule>
  </conditionalFormatting>
  <conditionalFormatting sqref="R14">
    <cfRule type="dataBar" priority="2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{DCDC65A1-F770-4ACA-8A27-84DA3F44136A}</x14:id>
        </ext>
      </extLst>
    </cfRule>
  </conditionalFormatting>
  <conditionalFormatting sqref="R15:R16">
    <cfRule type="dataBar" priority="2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{07CAA95A-65A4-49CD-A909-0D2E986238BD}</x14:id>
        </ext>
      </extLst>
    </cfRule>
  </conditionalFormatting>
  <conditionalFormatting sqref="R22">
    <cfRule type="dataBar" priority="2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{12BF24F0-53EB-45BE-8ECE-954393C854BF}</x14:id>
        </ext>
      </extLst>
    </cfRule>
  </conditionalFormatting>
  <conditionalFormatting sqref="R23">
    <cfRule type="dataBar" priority="2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{2D62A661-769D-47D6-94E1-BD50AA1D915A}</x14:id>
        </ext>
      </extLst>
    </cfRule>
  </conditionalFormatting>
  <conditionalFormatting sqref="R28">
    <cfRule type="dataBar" priority="2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{8E30D389-76C2-41BB-BF06-4D874AE6727A}</x14:id>
        </ext>
      </extLst>
    </cfRule>
  </conditionalFormatting>
  <conditionalFormatting sqref="R30">
    <cfRule type="dataBar" priority="2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{4BA519B8-3935-4F51-9BF6-B872A55AA7BF}</x14:id>
        </ext>
      </extLst>
    </cfRule>
  </conditionalFormatting>
  <conditionalFormatting sqref="R31">
    <cfRule type="dataBar" priority="2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{A5C8A186-02FC-4570-A763-5F0236B43449}</x14:id>
        </ext>
      </extLst>
    </cfRule>
  </conditionalFormatting>
  <conditionalFormatting sqref="R32">
    <cfRule type="dataBar" priority="2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{4CE8CF6C-77C1-47D2-926E-C5FBECB6BA5A}</x14:id>
        </ext>
      </extLst>
    </cfRule>
  </conditionalFormatting>
  <conditionalFormatting sqref="R36:R39">
    <cfRule type="dataBar" priority="2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{CBA517E4-7228-43EC-A5C4-A900557673D0}</x14:id>
        </ext>
      </extLst>
    </cfRule>
  </conditionalFormatting>
  <conditionalFormatting sqref="R34">
    <cfRule type="dataBar" priority="2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{21BAAB6D-0E42-40C2-A471-51E171D430C8}</x14:id>
        </ext>
      </extLst>
    </cfRule>
  </conditionalFormatting>
  <conditionalFormatting sqref="R35">
    <cfRule type="dataBar" priority="2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{2A7D0F3D-0B72-42D8-B439-BE1E34E11FE7}</x14:id>
        </ext>
      </extLst>
    </cfRule>
  </conditionalFormatting>
  <conditionalFormatting sqref="R40">
    <cfRule type="dataBar" priority="2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{5A0FE17F-A2BF-4924-AB0C-B4B553DA88FC}</x14:id>
        </ext>
      </extLst>
    </cfRule>
  </conditionalFormatting>
  <conditionalFormatting sqref="R42">
    <cfRule type="dataBar" priority="2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{1EE18AC6-165C-48A3-B3FE-9B84877AE6D3}</x14:id>
        </ext>
      </extLst>
    </cfRule>
  </conditionalFormatting>
  <conditionalFormatting sqref="AD12:AD13">
    <cfRule type="dataBar" priority="2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{85320A1C-14B8-4B23-822C-E0C0A196DAAD}</x14:id>
        </ext>
      </extLst>
    </cfRule>
  </conditionalFormatting>
  <conditionalFormatting sqref="AD14:AD16">
    <cfRule type="dataBar" priority="2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{957CFC73-2E0A-4F26-A4CC-E68909422E9B}</x14:id>
        </ext>
      </extLst>
    </cfRule>
  </conditionalFormatting>
  <conditionalFormatting sqref="AD22">
    <cfRule type="dataBar" priority="2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{6DACFF6C-8C0F-49BF-8460-4EEA00112928}</x14:id>
        </ext>
      </extLst>
    </cfRule>
  </conditionalFormatting>
  <conditionalFormatting sqref="AD23">
    <cfRule type="dataBar" priority="2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{A9B3B496-5CE2-4839-AAA5-A945093C2958}</x14:id>
        </ext>
      </extLst>
    </cfRule>
  </conditionalFormatting>
  <conditionalFormatting sqref="AD28">
    <cfRule type="dataBar" priority="2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{5EFE8931-744B-4AF6-9E20-958F2F01A5F8}</x14:id>
        </ext>
      </extLst>
    </cfRule>
  </conditionalFormatting>
  <conditionalFormatting sqref="AD30">
    <cfRule type="dataBar" priority="2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{C04AEE5B-2CFE-416E-B4E2-FD8BB076EFA5}</x14:id>
        </ext>
      </extLst>
    </cfRule>
  </conditionalFormatting>
  <conditionalFormatting sqref="AD31">
    <cfRule type="dataBar" priority="2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{8EDD2365-FE76-46BB-B4C3-FA8EEDFBB12C}</x14:id>
        </ext>
      </extLst>
    </cfRule>
  </conditionalFormatting>
  <conditionalFormatting sqref="AD32">
    <cfRule type="dataBar" priority="2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{5134785B-C70F-48BB-82CF-FD91767F4197}</x14:id>
        </ext>
      </extLst>
    </cfRule>
  </conditionalFormatting>
  <conditionalFormatting sqref="AD36">
    <cfRule type="dataBar" priority="2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{11780A1F-1043-4351-AE8A-4EB07E96F434}</x14:id>
        </ext>
      </extLst>
    </cfRule>
  </conditionalFormatting>
  <conditionalFormatting sqref="AD37">
    <cfRule type="dataBar" priority="2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{ABAFE8E5-E2EC-4430-9751-0A3B7E87EF2C}</x14:id>
        </ext>
      </extLst>
    </cfRule>
  </conditionalFormatting>
  <conditionalFormatting sqref="AD38:AD39">
    <cfRule type="dataBar" priority="2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{2555045E-3A48-4811-8F1A-D2CCBA69E4D8}</x14:id>
        </ext>
      </extLst>
    </cfRule>
  </conditionalFormatting>
  <conditionalFormatting sqref="AD34:AD35">
    <cfRule type="dataBar" priority="2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{07003FE5-3186-45BF-A9C7-24C3F29461CF}</x14:id>
        </ext>
      </extLst>
    </cfRule>
  </conditionalFormatting>
  <conditionalFormatting sqref="AD40">
    <cfRule type="dataBar" priority="2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{D213C458-FED0-4EFB-98CE-3F5484727C2D}</x14:id>
        </ext>
      </extLst>
    </cfRule>
  </conditionalFormatting>
  <conditionalFormatting sqref="AD42">
    <cfRule type="dataBar" priority="2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{57E784AD-A155-48DA-B3D5-3E0D2B5F2E82}</x14:id>
        </ext>
      </extLst>
    </cfRule>
  </conditionalFormatting>
  <conditionalFormatting sqref="AP4:AP5">
    <cfRule type="dataBar" priority="2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{EFEF1CAB-4353-49F5-AB13-7D0D2E744950}</x14:id>
        </ext>
      </extLst>
    </cfRule>
  </conditionalFormatting>
  <conditionalFormatting sqref="AP9">
    <cfRule type="dataBar" priority="2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{C4E8D12F-E92D-42DD-AB1E-F8F5F9AC4E2E}</x14:id>
        </ext>
      </extLst>
    </cfRule>
  </conditionalFormatting>
  <conditionalFormatting sqref="AP7:AP8">
    <cfRule type="dataBar" priority="2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{39DFBAD5-25F8-4828-A613-74A0FAF71428}</x14:id>
        </ext>
      </extLst>
    </cfRule>
  </conditionalFormatting>
  <conditionalFormatting sqref="AP10">
    <cfRule type="dataBar" priority="2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{4E87AE48-A541-4C80-9407-14E7ADEF8A8B}</x14:id>
        </ext>
      </extLst>
    </cfRule>
  </conditionalFormatting>
  <conditionalFormatting sqref="AP12:AP16">
    <cfRule type="dataBar" priority="2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{1ACB3BCD-7F2A-4CAF-812B-4E622C4985EB}</x14:id>
        </ext>
      </extLst>
    </cfRule>
  </conditionalFormatting>
  <conditionalFormatting sqref="AP22">
    <cfRule type="dataBar" priority="2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{719B2880-9358-4F1F-B081-384F7D3307FF}</x14:id>
        </ext>
      </extLst>
    </cfRule>
  </conditionalFormatting>
  <conditionalFormatting sqref="AP23">
    <cfRule type="dataBar" priority="2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{B5536EA1-287E-4310-80C6-33F51E37F028}</x14:id>
        </ext>
      </extLst>
    </cfRule>
  </conditionalFormatting>
  <conditionalFormatting sqref="AP28">
    <cfRule type="dataBar" priority="2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{6011181D-4CF2-4AEF-AF8C-9723BCAC5E11}</x14:id>
        </ext>
      </extLst>
    </cfRule>
  </conditionalFormatting>
  <conditionalFormatting sqref="AP30:AP32">
    <cfRule type="dataBar" priority="2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{6DFF6BAD-E868-4EBF-B73B-EF9850194227}</x14:id>
        </ext>
      </extLst>
    </cfRule>
  </conditionalFormatting>
  <conditionalFormatting sqref="AP36:AP39">
    <cfRule type="dataBar" priority="2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{0B29156D-0965-47D7-A3A6-45CE10B72247}</x14:id>
        </ext>
      </extLst>
    </cfRule>
  </conditionalFormatting>
  <conditionalFormatting sqref="AP34:AP35">
    <cfRule type="dataBar" priority="2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{74B65F56-9C44-4F0F-B740-4A6248BA785C}</x14:id>
        </ext>
      </extLst>
    </cfRule>
  </conditionalFormatting>
  <conditionalFormatting sqref="AP42">
    <cfRule type="dataBar" priority="2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{44E8F6C7-73CB-434B-A51B-5290FD82CFE7}</x14:id>
        </ext>
      </extLst>
    </cfRule>
  </conditionalFormatting>
  <conditionalFormatting sqref="AP40">
    <cfRule type="dataBar" priority="2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{FED41CBA-E1E6-40C6-8B3F-6BD743EA1F7A}</x14:id>
        </ext>
      </extLst>
    </cfRule>
  </conditionalFormatting>
  <conditionalFormatting sqref="BB4:BB5">
    <cfRule type="dataBar" priority="2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{470BA265-5A47-4307-BF3F-C7B164AD60AA}</x14:id>
        </ext>
      </extLst>
    </cfRule>
  </conditionalFormatting>
  <conditionalFormatting sqref="BB9">
    <cfRule type="dataBar" priority="2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{5050388F-BC0D-49A0-86B5-60977C4CEABC}</x14:id>
        </ext>
      </extLst>
    </cfRule>
  </conditionalFormatting>
  <conditionalFormatting sqref="BB7:BB8">
    <cfRule type="dataBar" priority="2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{45BF0857-0A1E-4987-AA10-D5EA5A1024E9}</x14:id>
        </ext>
      </extLst>
    </cfRule>
  </conditionalFormatting>
  <conditionalFormatting sqref="BB10">
    <cfRule type="dataBar" priority="2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{D16EDCAC-AC3F-4DED-9A15-C31E50B59EB6}</x14:id>
        </ext>
      </extLst>
    </cfRule>
  </conditionalFormatting>
  <conditionalFormatting sqref="BB12:BB17">
    <cfRule type="dataBar" priority="2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{BF1A58B7-84BE-44EC-B23C-9883E370BBB8}</x14:id>
        </ext>
      </extLst>
    </cfRule>
  </conditionalFormatting>
  <conditionalFormatting sqref="BB22">
    <cfRule type="dataBar" priority="2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{0D595798-BCE9-4621-BCD2-1C1DD7C7B1C1}</x14:id>
        </ext>
      </extLst>
    </cfRule>
  </conditionalFormatting>
  <conditionalFormatting sqref="BB23">
    <cfRule type="dataBar" priority="2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{E1408ACB-E561-4820-A9AD-B96213F79588}</x14:id>
        </ext>
      </extLst>
    </cfRule>
  </conditionalFormatting>
  <conditionalFormatting sqref="BB28">
    <cfRule type="dataBar" priority="2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{82CB7403-49B7-4C51-A5E9-5361593FEEDC}</x14:id>
        </ext>
      </extLst>
    </cfRule>
  </conditionalFormatting>
  <conditionalFormatting sqref="BB30:BB32">
    <cfRule type="dataBar" priority="2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{51E47882-1573-4BC3-9156-FA428111D007}</x14:id>
        </ext>
      </extLst>
    </cfRule>
  </conditionalFormatting>
  <conditionalFormatting sqref="BB36:BB39">
    <cfRule type="dataBar" priority="2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{9E0B8C43-FC47-4F97-8504-74A653E08975}</x14:id>
        </ext>
      </extLst>
    </cfRule>
  </conditionalFormatting>
  <conditionalFormatting sqref="BB33:BB35">
    <cfRule type="dataBar" priority="2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{38D2BC71-DEB3-4FC1-9F7F-DA47886DFFAC}</x14:id>
        </ext>
      </extLst>
    </cfRule>
  </conditionalFormatting>
  <conditionalFormatting sqref="BB40">
    <cfRule type="dataBar" priority="2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{F8E91CDB-5911-4396-B35F-01E46D1C597D}</x14:id>
        </ext>
      </extLst>
    </cfRule>
  </conditionalFormatting>
  <conditionalFormatting sqref="BB42">
    <cfRule type="dataBar" priority="2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{6D26D043-9916-4C80-B29E-EB434491426D}</x14:id>
        </ext>
      </extLst>
    </cfRule>
  </conditionalFormatting>
  <conditionalFormatting sqref="BN4:BN5">
    <cfRule type="dataBar" priority="2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{4AC0BB97-5C19-498C-90FC-19A972594444}</x14:id>
        </ext>
      </extLst>
    </cfRule>
  </conditionalFormatting>
  <conditionalFormatting sqref="BN9">
    <cfRule type="dataBar" priority="2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{365EAAD5-AD75-4D8F-91DB-3D000627F50A}</x14:id>
        </ext>
      </extLst>
    </cfRule>
  </conditionalFormatting>
  <conditionalFormatting sqref="BN7:BN8">
    <cfRule type="dataBar" priority="2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{9C2B6EBD-B6D6-4BD0-A9EF-C6FB2E4C5555}</x14:id>
        </ext>
      </extLst>
    </cfRule>
  </conditionalFormatting>
  <conditionalFormatting sqref="BN10">
    <cfRule type="dataBar" priority="1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{921D3E8D-64D8-4DBD-B645-BDBB0F3B7A89}</x14:id>
        </ext>
      </extLst>
    </cfRule>
  </conditionalFormatting>
  <conditionalFormatting sqref="BN12:BN17">
    <cfRule type="dataBar" priority="1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{5DA86C42-1E73-44C5-93C3-0120DBAD49A7}</x14:id>
        </ext>
      </extLst>
    </cfRule>
  </conditionalFormatting>
  <conditionalFormatting sqref="BN22:BN23">
    <cfRule type="dataBar" priority="1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{A469CF33-B681-4AC9-8FFE-2550441AADF1}</x14:id>
        </ext>
      </extLst>
    </cfRule>
  </conditionalFormatting>
  <conditionalFormatting sqref="BN28">
    <cfRule type="dataBar" priority="1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{88D8E1E0-8F51-4605-850B-90176E087893}</x14:id>
        </ext>
      </extLst>
    </cfRule>
  </conditionalFormatting>
  <conditionalFormatting sqref="BN30:BN32">
    <cfRule type="dataBar" priority="1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{1C29CD18-2D3E-4181-93D4-AADF53EB2C92}</x14:id>
        </ext>
      </extLst>
    </cfRule>
  </conditionalFormatting>
  <conditionalFormatting sqref="BN36:BN39">
    <cfRule type="dataBar" priority="1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{A980E469-828B-4C37-B1D9-0CFE4D149453}</x14:id>
        </ext>
      </extLst>
    </cfRule>
  </conditionalFormatting>
  <conditionalFormatting sqref="BN33:BN35">
    <cfRule type="dataBar" priority="1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{309C03DC-54CD-4498-B2F0-CDB98826A4EF}</x14:id>
        </ext>
      </extLst>
    </cfRule>
  </conditionalFormatting>
  <conditionalFormatting sqref="BN40">
    <cfRule type="dataBar" priority="1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{F69D4674-21DB-445B-982F-4A38316CBE2E}</x14:id>
        </ext>
      </extLst>
    </cfRule>
  </conditionalFormatting>
  <conditionalFormatting sqref="BN42">
    <cfRule type="dataBar" priority="1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{328C4578-F478-4048-951F-D4AB327EBDF1}</x14:id>
        </ext>
      </extLst>
    </cfRule>
  </conditionalFormatting>
  <conditionalFormatting sqref="BZ4">
    <cfRule type="dataBar" priority="1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{9B14A74E-8235-4909-AF2C-F99F15099192}</x14:id>
        </ext>
      </extLst>
    </cfRule>
  </conditionalFormatting>
  <conditionalFormatting sqref="BZ9">
    <cfRule type="dataBar" priority="1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{38AB1E27-4AEF-4DF6-A2A4-75AE9D69309F}</x14:id>
        </ext>
      </extLst>
    </cfRule>
  </conditionalFormatting>
  <conditionalFormatting sqref="BZ7:BZ8">
    <cfRule type="dataBar" priority="1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{7B69F24F-F2A4-4916-9F17-652ECE52E871}</x14:id>
        </ext>
      </extLst>
    </cfRule>
  </conditionalFormatting>
  <conditionalFormatting sqref="BZ10">
    <cfRule type="dataBar" priority="1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{7421F458-AEA9-4A54-8593-E453D88024FD}</x14:id>
        </ext>
      </extLst>
    </cfRule>
  </conditionalFormatting>
  <conditionalFormatting sqref="BZ12:BZ15">
    <cfRule type="dataBar" priority="1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{8CEBA77A-A8B6-43B8-BFFE-0782A013C493}</x14:id>
        </ext>
      </extLst>
    </cfRule>
  </conditionalFormatting>
  <conditionalFormatting sqref="BZ16">
    <cfRule type="dataBar" priority="1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{AFA7C6B5-0A66-499B-B9CA-197C1606AF9F}</x14:id>
        </ext>
      </extLst>
    </cfRule>
  </conditionalFormatting>
  <conditionalFormatting sqref="BZ17:BZ18">
    <cfRule type="dataBar" priority="1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{EA60CD68-B1C4-44B6-9F71-80EBAB1B1F2D}</x14:id>
        </ext>
      </extLst>
    </cfRule>
  </conditionalFormatting>
  <conditionalFormatting sqref="BZ20">
    <cfRule type="dataBar" priority="1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{42D75CE1-D1BA-4C3F-B671-CDDFE3D1F842}</x14:id>
        </ext>
      </extLst>
    </cfRule>
  </conditionalFormatting>
  <conditionalFormatting sqref="BZ22:BZ23">
    <cfRule type="dataBar" priority="1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{4CE04B6E-8018-463A-8436-3B40ED7436E2}</x14:id>
        </ext>
      </extLst>
    </cfRule>
  </conditionalFormatting>
  <conditionalFormatting sqref="BZ27:BZ28">
    <cfRule type="dataBar" priority="1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{04F2F52E-B664-44EB-A2D6-9456342B9609}</x14:id>
        </ext>
      </extLst>
    </cfRule>
  </conditionalFormatting>
  <conditionalFormatting sqref="BZ30:BZ32">
    <cfRule type="dataBar" priority="1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{07D48C58-EA11-4457-A988-7F614210DE0B}</x14:id>
        </ext>
      </extLst>
    </cfRule>
  </conditionalFormatting>
  <conditionalFormatting sqref="BZ36:BZ38">
    <cfRule type="dataBar" priority="1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{621711F0-95C8-44E2-B317-59AE428F17C2}</x14:id>
        </ext>
      </extLst>
    </cfRule>
  </conditionalFormatting>
  <conditionalFormatting sqref="BZ39">
    <cfRule type="dataBar" priority="1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{37867F51-358C-4274-95AD-36E6A5AAB1AB}</x14:id>
        </ext>
      </extLst>
    </cfRule>
  </conditionalFormatting>
  <conditionalFormatting sqref="BZ33:BZ35">
    <cfRule type="dataBar" priority="1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{79CF0549-C127-4A54-9270-FDBDBD4B6F40}</x14:id>
        </ext>
      </extLst>
    </cfRule>
  </conditionalFormatting>
  <conditionalFormatting sqref="BZ40:BZ41">
    <cfRule type="dataBar" priority="1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{5BCF61F2-CF30-48EF-AA9E-90B3FE85C086}</x14:id>
        </ext>
      </extLst>
    </cfRule>
  </conditionalFormatting>
  <conditionalFormatting sqref="BZ42">
    <cfRule type="dataBar" priority="1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{084C4117-F8A6-4E6F-B1DC-698609E12DB1}</x14:id>
        </ext>
      </extLst>
    </cfRule>
  </conditionalFormatting>
  <conditionalFormatting sqref="CL4">
    <cfRule type="dataBar" priority="1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{9842B8BD-F325-4A12-9EEC-049B6F5D5E02}</x14:id>
        </ext>
      </extLst>
    </cfRule>
  </conditionalFormatting>
  <conditionalFormatting sqref="CL7:CL8">
    <cfRule type="dataBar" priority="1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{237BBAEB-BF4C-4276-907E-59CF7B0F89AF}</x14:id>
        </ext>
      </extLst>
    </cfRule>
  </conditionalFormatting>
  <conditionalFormatting sqref="CL9:CL10">
    <cfRule type="dataBar" priority="1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{7B996994-754F-4AAA-891B-66DF611BEA4C}</x14:id>
        </ext>
      </extLst>
    </cfRule>
  </conditionalFormatting>
  <conditionalFormatting sqref="CL12:CL13">
    <cfRule type="dataBar" priority="1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{EB95A63A-F5E8-4F45-9303-E6DCE95DB24D}</x14:id>
        </ext>
      </extLst>
    </cfRule>
  </conditionalFormatting>
  <conditionalFormatting sqref="CL15:CL18">
    <cfRule type="dataBar" priority="1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{EEFC2959-5644-459E-AD5B-731430E6F5F3}</x14:id>
        </ext>
      </extLst>
    </cfRule>
  </conditionalFormatting>
  <conditionalFormatting sqref="CL20">
    <cfRule type="dataBar" priority="1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{45149EBF-1960-4ED2-8C47-18C62C2296D6}</x14:id>
        </ext>
      </extLst>
    </cfRule>
  </conditionalFormatting>
  <conditionalFormatting sqref="CL22:CL23">
    <cfRule type="dataBar" priority="1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{BAE4EA92-2F9B-4C29-BAFE-EDFF834ACD32}</x14:id>
        </ext>
      </extLst>
    </cfRule>
  </conditionalFormatting>
  <conditionalFormatting sqref="CL14">
    <cfRule type="dataBar" priority="1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{F9DAB51A-A963-45D3-AD85-12542F9D6669}</x14:id>
        </ext>
      </extLst>
    </cfRule>
  </conditionalFormatting>
  <conditionalFormatting sqref="CL27">
    <cfRule type="dataBar" priority="1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{174EBC6D-36A0-475B-9A67-6A257A80ACF1}</x14:id>
        </ext>
      </extLst>
    </cfRule>
  </conditionalFormatting>
  <conditionalFormatting sqref="CL30:CL32">
    <cfRule type="dataBar" priority="1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{32E1B219-E6B6-4895-AD5A-E3CE1C6D77AF}</x14:id>
        </ext>
      </extLst>
    </cfRule>
  </conditionalFormatting>
  <conditionalFormatting sqref="CL35:CL39">
    <cfRule type="dataBar" priority="1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{FEF948FA-684D-4003-A061-9BA9D8E48C16}</x14:id>
        </ext>
      </extLst>
    </cfRule>
  </conditionalFormatting>
  <conditionalFormatting sqref="CL34">
    <cfRule type="dataBar" priority="1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{C37CEB77-BF70-4A02-909A-A14958956D0A}</x14:id>
        </ext>
      </extLst>
    </cfRule>
  </conditionalFormatting>
  <conditionalFormatting sqref="CL40">
    <cfRule type="dataBar" priority="1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{28959D2D-6021-4FEC-BFAB-8E1BA9B38AA2}</x14:id>
        </ext>
      </extLst>
    </cfRule>
  </conditionalFormatting>
  <conditionalFormatting sqref="CL41">
    <cfRule type="dataBar" priority="1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{4ED2D486-3133-4100-B000-CA747E3A5093}</x14:id>
        </ext>
      </extLst>
    </cfRule>
  </conditionalFormatting>
  <conditionalFormatting sqref="CX4">
    <cfRule type="dataBar" priority="1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{92E4552F-6B15-41A5-A682-B058F8CBDF8D}</x14:id>
        </ext>
      </extLst>
    </cfRule>
  </conditionalFormatting>
  <conditionalFormatting sqref="CX7">
    <cfRule type="dataBar" priority="1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{C22E960D-D814-4601-A628-3DC8074EA707}</x14:id>
        </ext>
      </extLst>
    </cfRule>
  </conditionalFormatting>
  <conditionalFormatting sqref="CX8">
    <cfRule type="dataBar" priority="1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{8B0B960E-8688-4483-8760-D6FD9236D705}</x14:id>
        </ext>
      </extLst>
    </cfRule>
  </conditionalFormatting>
  <conditionalFormatting sqref="CX10:CX11 CX5:CX6 CX3 CX19 CX21 CX29 CX33 CX43:CX44">
    <cfRule type="dataBar" priority="6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{6426943F-9AA1-45D1-882D-A7D31BB5F4C0}</x14:id>
        </ext>
      </extLst>
    </cfRule>
  </conditionalFormatting>
  <conditionalFormatting sqref="DJ5:DJ6 DJ3 DJ10:DJ11 DJ19 DJ21 DJ29 DJ43:DJ44">
    <cfRule type="dataBar" priority="7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{E2DAF3D5-9191-4D1E-92D5-8A38AF414490}</x14:id>
        </ext>
      </extLst>
    </cfRule>
  </conditionalFormatting>
  <conditionalFormatting sqref="DV5:DV6 DV3 DV10:DV11 DV19 DV21 DV25 DV29 DV34 DV37 DV43:DV44">
    <cfRule type="dataBar" priority="7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{CE20F925-205C-4B69-91C6-6980C7520ACE}</x14:id>
        </ext>
      </extLst>
    </cfRule>
  </conditionalFormatting>
  <conditionalFormatting sqref="EH3:EH7 EH10:EH11 EH20:EH21 EH25 EH29 EH34 EH37 EH43:EH44">
    <cfRule type="dataBar" priority="7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{D5EC09ED-0865-488E-99C7-36C1A16C13DB}</x14:id>
        </ext>
      </extLst>
    </cfRule>
  </conditionalFormatting>
  <conditionalFormatting sqref="ET5:ET6 ET3 ET10:ET11 ET19 ET21 ET25:ET29 ET39 ET43:ET44">
    <cfRule type="dataBar" priority="7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{2A72708D-1097-4B35-B5BA-34308EFA6AB8}</x14:id>
        </ext>
      </extLst>
    </cfRule>
  </conditionalFormatting>
  <conditionalFormatting sqref="FR5:FR6 FR3 FR10:FR11 FR19 FR21 FR25:FR26 FR43:FR44">
    <cfRule type="dataBar" priority="7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{074304C1-67F7-489A-9A3C-CE4BD3AA7786}</x14:id>
        </ext>
      </extLst>
    </cfRule>
  </conditionalFormatting>
  <conditionalFormatting sqref="GD5:GD6 GD3 GD10:GD11 GD19 GD25 GD43:GD44">
    <cfRule type="dataBar" priority="7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{727029CD-3711-4A92-8EAA-E38FFD804CFD}</x14:id>
        </ext>
      </extLst>
    </cfRule>
  </conditionalFormatting>
  <conditionalFormatting sqref="GP10:GP11 GP3 GP5:GP6 GP19 GP25 GP43:GP44">
    <cfRule type="dataBar" priority="7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{6172DA46-0FAA-4908-B4F0-173F7D6DA126}</x14:id>
        </ext>
      </extLst>
    </cfRule>
  </conditionalFormatting>
  <conditionalFormatting sqref="HN5:HN6 HN3 HN10:HN11 HN19 HN25:HN26 HN38 HN42:HN44">
    <cfRule type="dataBar" priority="7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{E11636D6-CC8B-461A-ABBD-2F7CA96A644A}</x14:id>
        </ext>
      </extLst>
    </cfRule>
  </conditionalFormatting>
  <conditionalFormatting sqref="IL25:IL26 IL3 IL19 IL42:IL44 IL35 IL9:IL13 IL38 IL5:IL6">
    <cfRule type="dataBar" priority="7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{1F03E64E-1B43-4B8D-88D7-0AAD016DB1C3}</x14:id>
        </ext>
      </extLst>
    </cfRule>
  </conditionalFormatting>
  <conditionalFormatting sqref="JJ5:JJ6 JJ10:JJ13 JJ25:JJ26 JJ38 JJ42:JJ44">
    <cfRule type="dataBar" priority="7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{CBEA51AF-671F-4D42-A6CA-A12EBFC6FC89}</x14:id>
        </ext>
      </extLst>
    </cfRule>
  </conditionalFormatting>
  <conditionalFormatting sqref="CX9">
    <cfRule type="dataBar" priority="1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{52CFFEB9-E918-4EC6-ACD3-1AC5BEF2469E}</x14:id>
        </ext>
      </extLst>
    </cfRule>
  </conditionalFormatting>
  <conditionalFormatting sqref="CX12:CX13">
    <cfRule type="dataBar" priority="1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{6E39F83B-88D3-4259-882D-808FE2AB406E}</x14:id>
        </ext>
      </extLst>
    </cfRule>
  </conditionalFormatting>
  <conditionalFormatting sqref="CX15:CX18">
    <cfRule type="dataBar" priority="1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{570D55BA-1FC7-449F-B7AA-EA4B2DAE65D9}</x14:id>
        </ext>
      </extLst>
    </cfRule>
  </conditionalFormatting>
  <conditionalFormatting sqref="CX20">
    <cfRule type="dataBar" priority="1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{69B16007-C642-4099-9314-D02924383A3D}</x14:id>
        </ext>
      </extLst>
    </cfRule>
  </conditionalFormatting>
  <conditionalFormatting sqref="CX22:CX23">
    <cfRule type="dataBar" priority="1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{6574BBA6-2B97-4A78-85E0-815947CCF078}</x14:id>
        </ext>
      </extLst>
    </cfRule>
  </conditionalFormatting>
  <conditionalFormatting sqref="CX14">
    <cfRule type="dataBar" priority="1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{AE882864-D53B-4E56-BDD9-C2E23876298D}</x14:id>
        </ext>
      </extLst>
    </cfRule>
  </conditionalFormatting>
  <conditionalFormatting sqref="CX24:CX28">
    <cfRule type="dataBar" priority="1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{91BE8C56-67A0-459F-A654-C37F0ED33C3E}</x14:id>
        </ext>
      </extLst>
    </cfRule>
  </conditionalFormatting>
  <conditionalFormatting sqref="CX30:CX32">
    <cfRule type="dataBar" priority="1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{EA23A196-8A02-4B25-B4B2-9F91456EBEF0}</x14:id>
        </ext>
      </extLst>
    </cfRule>
  </conditionalFormatting>
  <conditionalFormatting sqref="CX35">
    <cfRule type="dataBar" priority="1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{3232411A-D8A4-4F90-9E0B-0326C06750C1}</x14:id>
        </ext>
      </extLst>
    </cfRule>
  </conditionalFormatting>
  <conditionalFormatting sqref="CX37:CX38">
    <cfRule type="dataBar" priority="1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{18A46881-B8D4-47BD-94ED-C43F1D1FE325}</x14:id>
        </ext>
      </extLst>
    </cfRule>
  </conditionalFormatting>
  <conditionalFormatting sqref="CX39">
    <cfRule type="dataBar" priority="1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{C40E7F95-4590-45EF-BF68-F3B0B6B28067}</x14:id>
        </ext>
      </extLst>
    </cfRule>
  </conditionalFormatting>
  <conditionalFormatting sqref="CX34">
    <cfRule type="dataBar" priority="1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{CBD64A02-06BB-4806-A2AA-692A93CF9111}</x14:id>
        </ext>
      </extLst>
    </cfRule>
  </conditionalFormatting>
  <conditionalFormatting sqref="CX36">
    <cfRule type="dataBar" priority="1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{094C3126-CAD3-4D4F-B9F4-12CE581D8DA8}</x14:id>
        </ext>
      </extLst>
    </cfRule>
  </conditionalFormatting>
  <conditionalFormatting sqref="CX40:CX42">
    <cfRule type="dataBar" priority="1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{B4AC343E-2485-43F8-98EF-EC9416FB67A4}</x14:id>
        </ext>
      </extLst>
    </cfRule>
  </conditionalFormatting>
  <conditionalFormatting sqref="DJ4">
    <cfRule type="dataBar" priority="1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{D146BF51-A680-478A-8436-1461F38C3ADE}</x14:id>
        </ext>
      </extLst>
    </cfRule>
  </conditionalFormatting>
  <conditionalFormatting sqref="DJ7:DJ9">
    <cfRule type="dataBar" priority="1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{2817AAD5-5CDF-4AF3-A81B-770678C073E2}</x14:id>
        </ext>
      </extLst>
    </cfRule>
  </conditionalFormatting>
  <conditionalFormatting sqref="DJ12:DJ18">
    <cfRule type="dataBar" priority="1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{283D42C8-B136-4391-860F-8C7FA3C0BD20}</x14:id>
        </ext>
      </extLst>
    </cfRule>
  </conditionalFormatting>
  <conditionalFormatting sqref="DJ20">
    <cfRule type="dataBar" priority="1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{9277897F-4252-4D1D-868D-AA43F5792534}</x14:id>
        </ext>
      </extLst>
    </cfRule>
  </conditionalFormatting>
  <conditionalFormatting sqref="DJ22:DJ28">
    <cfRule type="dataBar" priority="1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{F25CCE71-C601-4D85-81E6-6D017F6A8789}</x14:id>
        </ext>
      </extLst>
    </cfRule>
  </conditionalFormatting>
  <conditionalFormatting sqref="DJ30:DJ32">
    <cfRule type="dataBar" priority="1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{C4B0B0F1-5054-405A-8D70-E0699D3DAD54}</x14:id>
        </ext>
      </extLst>
    </cfRule>
  </conditionalFormatting>
  <conditionalFormatting sqref="DJ35">
    <cfRule type="dataBar" priority="1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{E641B83C-DAD7-4035-B430-6162C9A8FDF3}</x14:id>
        </ext>
      </extLst>
    </cfRule>
  </conditionalFormatting>
  <conditionalFormatting sqref="DJ37:DJ39">
    <cfRule type="dataBar" priority="1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{8C688959-2782-4FF3-9EE3-39EEC963C044}</x14:id>
        </ext>
      </extLst>
    </cfRule>
  </conditionalFormatting>
  <conditionalFormatting sqref="DJ33:DJ34">
    <cfRule type="dataBar" priority="1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{92F1755E-E73D-489C-82CF-2675DB5FB32C}</x14:id>
        </ext>
      </extLst>
    </cfRule>
  </conditionalFormatting>
  <conditionalFormatting sqref="DJ36">
    <cfRule type="dataBar" priority="1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{84410140-BB04-44AA-BBE1-740338965F96}</x14:id>
        </ext>
      </extLst>
    </cfRule>
  </conditionalFormatting>
  <conditionalFormatting sqref="DJ40:DJ42">
    <cfRule type="dataBar" priority="1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{016890EA-DE51-4AAA-BEBC-04A4589CFCC3}</x14:id>
        </ext>
      </extLst>
    </cfRule>
  </conditionalFormatting>
  <conditionalFormatting sqref="DV4">
    <cfRule type="dataBar" priority="1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{F3E37BA4-D4AA-435F-813A-836EC08AED04}</x14:id>
        </ext>
      </extLst>
    </cfRule>
  </conditionalFormatting>
  <conditionalFormatting sqref="DV7:DV9">
    <cfRule type="dataBar" priority="1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{96C88296-3AFA-442F-8958-96ABC42973E7}</x14:id>
        </ext>
      </extLst>
    </cfRule>
  </conditionalFormatting>
  <conditionalFormatting sqref="DV12:DV18">
    <cfRule type="dataBar" priority="1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{8B80E60B-D57A-4C22-8E92-9C2FF5B4C2CB}</x14:id>
        </ext>
      </extLst>
    </cfRule>
  </conditionalFormatting>
  <conditionalFormatting sqref="DV20">
    <cfRule type="dataBar" priority="1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{2578A8A5-D6CC-46EA-B8B9-CC49269FDF6C}</x14:id>
        </ext>
      </extLst>
    </cfRule>
  </conditionalFormatting>
  <conditionalFormatting sqref="DV22:DV24">
    <cfRule type="dataBar" priority="1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{49AD3708-90DE-4F52-89C9-F07E8C7419EF}</x14:id>
        </ext>
      </extLst>
    </cfRule>
  </conditionalFormatting>
  <conditionalFormatting sqref="DV26:DV28">
    <cfRule type="dataBar" priority="1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{80184E3E-623D-4577-8B4E-6D0C9DB8FEA6}</x14:id>
        </ext>
      </extLst>
    </cfRule>
  </conditionalFormatting>
  <conditionalFormatting sqref="DV30:DV33">
    <cfRule type="dataBar" priority="1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{031CD5AF-3A29-47C2-ADEE-0A124E252227}</x14:id>
        </ext>
      </extLst>
    </cfRule>
  </conditionalFormatting>
  <conditionalFormatting sqref="DV35:DV36">
    <cfRule type="dataBar" priority="1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{120AB268-52DC-40A0-AF99-837FC5A01183}</x14:id>
        </ext>
      </extLst>
    </cfRule>
  </conditionalFormatting>
  <conditionalFormatting sqref="DV38:DV42">
    <cfRule type="dataBar" priority="1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{EB2AFBE0-ABCB-469A-9108-CA7BD890AB5E}</x14:id>
        </ext>
      </extLst>
    </cfRule>
  </conditionalFormatting>
  <conditionalFormatting sqref="EH8:EH9">
    <cfRule type="dataBar" priority="1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{39ADD36A-BD78-4A54-BD6E-91D31E498AC7}</x14:id>
        </ext>
      </extLst>
    </cfRule>
  </conditionalFormatting>
  <conditionalFormatting sqref="EH12:EH19">
    <cfRule type="dataBar" priority="1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{1BDE364D-ECDB-45AD-8880-44D84C4B677D}</x14:id>
        </ext>
      </extLst>
    </cfRule>
  </conditionalFormatting>
  <conditionalFormatting sqref="EH22:EH24">
    <cfRule type="dataBar" priority="1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{7F624432-E9FF-4C7D-A79B-9BA50FB476FE}</x14:id>
        </ext>
      </extLst>
    </cfRule>
  </conditionalFormatting>
  <conditionalFormatting sqref="EH26:EH28">
    <cfRule type="dataBar" priority="1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{BEE295B2-DF0E-4D94-B8D4-DC9AE61A4876}</x14:id>
        </ext>
      </extLst>
    </cfRule>
  </conditionalFormatting>
  <conditionalFormatting sqref="EH30:EH33">
    <cfRule type="dataBar" priority="1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{FFFB39AF-136F-433B-8D8F-C0CD35E17A79}</x14:id>
        </ext>
      </extLst>
    </cfRule>
  </conditionalFormatting>
  <conditionalFormatting sqref="EH35:EH36">
    <cfRule type="dataBar" priority="1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{DD555925-50AD-421E-B274-89787E0385E1}</x14:id>
        </ext>
      </extLst>
    </cfRule>
  </conditionalFormatting>
  <conditionalFormatting sqref="EH38:EH42">
    <cfRule type="dataBar" priority="1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{FE86531A-7EFF-4272-87A5-6C936A127D42}</x14:id>
        </ext>
      </extLst>
    </cfRule>
  </conditionalFormatting>
  <conditionalFormatting sqref="ET4">
    <cfRule type="dataBar" priority="1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{6B7B9B85-CADF-421D-A8A8-92F8BD0BE8BD}</x14:id>
        </ext>
      </extLst>
    </cfRule>
  </conditionalFormatting>
  <conditionalFormatting sqref="ET7:ET9">
    <cfRule type="dataBar" priority="1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{5330B986-4F0C-4934-998C-8F4FBD91889D}</x14:id>
        </ext>
      </extLst>
    </cfRule>
  </conditionalFormatting>
  <conditionalFormatting sqref="ET12:ET18">
    <cfRule type="dataBar" priority="1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{ECBAB99C-4F3D-4624-BEC5-A554F87B26C6}</x14:id>
        </ext>
      </extLst>
    </cfRule>
  </conditionalFormatting>
  <conditionalFormatting sqref="ET20">
    <cfRule type="dataBar" priority="1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{BC96CAB4-B659-4276-823A-0A3126554E9C}</x14:id>
        </ext>
      </extLst>
    </cfRule>
  </conditionalFormatting>
  <conditionalFormatting sqref="ET22:ET24">
    <cfRule type="dataBar" priority="1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{FE6868B7-6888-4BBB-A912-ECB7095572E7}</x14:id>
        </ext>
      </extLst>
    </cfRule>
  </conditionalFormatting>
  <conditionalFormatting sqref="ET30:ET33">
    <cfRule type="dataBar" priority="1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{6B5921A4-27EA-4C42-A081-EB24EF3CA18C}</x14:id>
        </ext>
      </extLst>
    </cfRule>
  </conditionalFormatting>
  <conditionalFormatting sqref="ET35:ET38">
    <cfRule type="dataBar" priority="1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{E97ACE4B-B2B9-4EB3-A6D8-C958B9452614}</x14:id>
        </ext>
      </extLst>
    </cfRule>
  </conditionalFormatting>
  <conditionalFormatting sqref="ET34">
    <cfRule type="dataBar" priority="1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{07C7AF3E-13B4-4276-B6FA-AF4234C6AA71}</x14:id>
        </ext>
      </extLst>
    </cfRule>
  </conditionalFormatting>
  <conditionalFormatting sqref="ET40:ET42">
    <cfRule type="dataBar" priority="1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{534DF411-7E8A-46EF-9829-8FE50DFF0A7A}</x14:id>
        </ext>
      </extLst>
    </cfRule>
  </conditionalFormatting>
  <conditionalFormatting sqref="FF4">
    <cfRule type="dataBar" priority="1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{44676E03-463E-4055-8B52-06C5D2CBF3FF}</x14:id>
        </ext>
      </extLst>
    </cfRule>
  </conditionalFormatting>
  <conditionalFormatting sqref="FF7:FF9">
    <cfRule type="dataBar" priority="1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{84C4F45F-6E48-4CCC-A116-1E872BB974BC}</x14:id>
        </ext>
      </extLst>
    </cfRule>
  </conditionalFormatting>
  <conditionalFormatting sqref="FF12:FF18">
    <cfRule type="dataBar" priority="1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{9C6C8D45-0B02-485C-AA35-AC6868858ADB}</x14:id>
        </ext>
      </extLst>
    </cfRule>
  </conditionalFormatting>
  <conditionalFormatting sqref="FF20">
    <cfRule type="dataBar" priority="1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{8D4C5A8A-248C-4362-A9CC-484B9EB9E4A4}</x14:id>
        </ext>
      </extLst>
    </cfRule>
  </conditionalFormatting>
  <conditionalFormatting sqref="FF22:FF24">
    <cfRule type="dataBar" priority="1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{E66AC448-3E22-47CE-8B1A-04B7B90F571B}</x14:id>
        </ext>
      </extLst>
    </cfRule>
  </conditionalFormatting>
  <conditionalFormatting sqref="FF26:FF28">
    <cfRule type="dataBar" priority="1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{1B438D77-DB70-46FF-B4C2-06ED23723B30}</x14:id>
        </ext>
      </extLst>
    </cfRule>
  </conditionalFormatting>
  <conditionalFormatting sqref="FF5:FF6 FF3 FF10:FF11 FF19 FF21 FF25 FF29 FF43:FF44">
    <cfRule type="dataBar" priority="7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{7186D1C1-E5DC-4E4F-884C-71B463800719}</x14:id>
        </ext>
      </extLst>
    </cfRule>
  </conditionalFormatting>
  <conditionalFormatting sqref="FF30:FF36 FF38:FF41">
    <cfRule type="dataBar" priority="7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{C763BEA9-7831-4A9F-B536-03E366174A7E}</x14:id>
        </ext>
      </extLst>
    </cfRule>
  </conditionalFormatting>
  <conditionalFormatting sqref="FR4">
    <cfRule type="dataBar" priority="1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{8B97EA3E-28E2-4DF1-8B3B-7AFE5363A8B2}</x14:id>
        </ext>
      </extLst>
    </cfRule>
  </conditionalFormatting>
  <conditionalFormatting sqref="FR7:FR9">
    <cfRule type="dataBar" priority="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{AA2B3A85-CEFD-4C02-A3C7-A1AD439BCAC2}</x14:id>
        </ext>
      </extLst>
    </cfRule>
  </conditionalFormatting>
  <conditionalFormatting sqref="FR13">
    <cfRule type="dataBar" priority="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{972E6CAC-E5B0-4F3E-AE28-CDE3AF8922FB}</x14:id>
        </ext>
      </extLst>
    </cfRule>
  </conditionalFormatting>
  <conditionalFormatting sqref="FR14:FR18 FR12">
    <cfRule type="dataBar" priority="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{5E564677-EB08-4F4F-9088-DEA2AEB4A5BA}</x14:id>
        </ext>
      </extLst>
    </cfRule>
  </conditionalFormatting>
  <conditionalFormatting sqref="FR20">
    <cfRule type="dataBar" priority="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{8B97D7EC-1502-475D-BD59-13F9A283E6AA}</x14:id>
        </ext>
      </extLst>
    </cfRule>
  </conditionalFormatting>
  <conditionalFormatting sqref="FR22:FR24">
    <cfRule type="dataBar" priority="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{953F0729-5769-4D22-BB3E-43D027886CF3}</x14:id>
        </ext>
      </extLst>
    </cfRule>
  </conditionalFormatting>
  <conditionalFormatting sqref="FR27:FR41">
    <cfRule type="dataBar" priority="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{B84B8C99-D7F5-44B3-91A8-2B8CE848C1CE}</x14:id>
        </ext>
      </extLst>
    </cfRule>
  </conditionalFormatting>
  <conditionalFormatting sqref="GD4">
    <cfRule type="dataBar" priority="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{6FF62486-5C7A-44C6-9CE9-0E8ABF4B1A84}</x14:id>
        </ext>
      </extLst>
    </cfRule>
  </conditionalFormatting>
  <conditionalFormatting sqref="GD7:GD9">
    <cfRule type="dataBar" priority="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{7D41D8C1-9F1B-4B00-A2F6-24A67D33D099}</x14:id>
        </ext>
      </extLst>
    </cfRule>
  </conditionalFormatting>
  <conditionalFormatting sqref="GD13">
    <cfRule type="dataBar" priority="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{BAEEF9A8-3413-46E7-A085-4B8052EF730E}</x14:id>
        </ext>
      </extLst>
    </cfRule>
  </conditionalFormatting>
  <conditionalFormatting sqref="GD14:GD18 GD12">
    <cfRule type="dataBar" priority="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{C1BA7D95-4A31-49F4-94F1-A247069AF4B3}</x14:id>
        </ext>
      </extLst>
    </cfRule>
  </conditionalFormatting>
  <conditionalFormatting sqref="GD20:GD24">
    <cfRule type="dataBar" priority="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{D1045580-30A9-4B11-A732-8ACCFB3F4470}</x14:id>
        </ext>
      </extLst>
    </cfRule>
  </conditionalFormatting>
  <conditionalFormatting sqref="GD26:GD42">
    <cfRule type="dataBar" priority="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{1D983C45-96E0-4C48-88A2-06A92916B591}</x14:id>
        </ext>
      </extLst>
    </cfRule>
  </conditionalFormatting>
  <conditionalFormatting sqref="GP8:GP9">
    <cfRule type="dataBar" priority="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{9DA94F95-28F4-41E0-ABA8-DE3CA4AEF232}</x14:id>
        </ext>
      </extLst>
    </cfRule>
  </conditionalFormatting>
  <conditionalFormatting sqref="GP4">
    <cfRule type="dataBar" priority="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{641E89E3-0BCA-43D0-B5F1-C37C4DF762E3}</x14:id>
        </ext>
      </extLst>
    </cfRule>
  </conditionalFormatting>
  <conditionalFormatting sqref="GP7">
    <cfRule type="dataBar" priority="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{975BC339-E808-4D3F-83E5-3B4F64D2EE9D}</x14:id>
        </ext>
      </extLst>
    </cfRule>
  </conditionalFormatting>
  <conditionalFormatting sqref="GP13">
    <cfRule type="dataBar" priority="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{0EE34068-8021-45E3-81E0-3B0BE8921734}</x14:id>
        </ext>
      </extLst>
    </cfRule>
  </conditionalFormatting>
  <conditionalFormatting sqref="GP14:GP18 GP12">
    <cfRule type="dataBar" priority="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{2839D605-5494-44F9-840E-5955044A4AA2}</x14:id>
        </ext>
      </extLst>
    </cfRule>
  </conditionalFormatting>
  <conditionalFormatting sqref="GP20:GP24">
    <cfRule type="dataBar" priority="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{62ED211F-A723-440B-90E7-26DE5532FAD7}</x14:id>
        </ext>
      </extLst>
    </cfRule>
  </conditionalFormatting>
  <conditionalFormatting sqref="GP26:GP40">
    <cfRule type="dataBar" priority="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{F208D49E-5145-44BC-A3C2-F2DFF77B8BEB}</x14:id>
        </ext>
      </extLst>
    </cfRule>
  </conditionalFormatting>
  <conditionalFormatting sqref="HB3:HB4">
    <cfRule type="dataBar" priority="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{A8BA47CD-B044-4B61-89BB-6470C587724A}</x14:id>
        </ext>
      </extLst>
    </cfRule>
  </conditionalFormatting>
  <conditionalFormatting sqref="HB7:HB9">
    <cfRule type="dataBar" priority="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{396F0D60-2590-472F-98C5-72FE5D169EF0}</x14:id>
        </ext>
      </extLst>
    </cfRule>
  </conditionalFormatting>
  <conditionalFormatting sqref="HB10:HB11 HB5 HB19 HB25 HB42:HB44">
    <cfRule type="dataBar" priority="7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{51642961-5BCB-4315-8D87-455745E8AAC5}</x14:id>
        </ext>
      </extLst>
    </cfRule>
  </conditionalFormatting>
  <conditionalFormatting sqref="HB12:HB18">
    <cfRule type="dataBar" priority="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{AC0782F3-5FFD-41DD-B9D8-FA152602C3EB}</x14:id>
        </ext>
      </extLst>
    </cfRule>
  </conditionalFormatting>
  <conditionalFormatting sqref="HB20:HB24">
    <cfRule type="dataBar" priority="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{D6ED6900-A936-4625-BF5E-B00C0A37E1E7}</x14:id>
        </ext>
      </extLst>
    </cfRule>
  </conditionalFormatting>
  <conditionalFormatting sqref="HB26:HB41">
    <cfRule type="dataBar" priority="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{FDA12C51-A29F-4367-95C2-6B8B2BD1F966}</x14:id>
        </ext>
      </extLst>
    </cfRule>
  </conditionalFormatting>
  <conditionalFormatting sqref="HN4">
    <cfRule type="dataBar" priority="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{EE350F55-128F-48C1-BE5F-E57F48E38C55}</x14:id>
        </ext>
      </extLst>
    </cfRule>
  </conditionalFormatting>
  <conditionalFormatting sqref="HN7:HN9">
    <cfRule type="dataBar" priority="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{696CAF83-EE94-459D-9294-BFAC52D0A43B}</x14:id>
        </ext>
      </extLst>
    </cfRule>
  </conditionalFormatting>
  <conditionalFormatting sqref="HN12:HN18">
    <cfRule type="dataBar" priority="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{07EBE3F7-D890-4781-AC15-0A3D0C41479E}</x14:id>
        </ext>
      </extLst>
    </cfRule>
  </conditionalFormatting>
  <conditionalFormatting sqref="HN20:HN24">
    <cfRule type="dataBar" priority="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{5739B1CA-64E7-414F-AB27-627528338098}</x14:id>
        </ext>
      </extLst>
    </cfRule>
  </conditionalFormatting>
  <conditionalFormatting sqref="HN27:HN37">
    <cfRule type="dataBar" priority="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{F2849173-BE96-4601-A383-DC9349A95985}</x14:id>
        </ext>
      </extLst>
    </cfRule>
  </conditionalFormatting>
  <conditionalFormatting sqref="HN39:HN41">
    <cfRule type="dataBar" priority="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{5B205BC9-3C77-4FB0-910F-CA4FA1417BC7}</x14:id>
        </ext>
      </extLst>
    </cfRule>
  </conditionalFormatting>
  <conditionalFormatting sqref="HZ4">
    <cfRule type="dataBar" priority="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{4FD0B1CA-412B-49B8-A3B4-F22DC49CBABE}</x14:id>
        </ext>
      </extLst>
    </cfRule>
  </conditionalFormatting>
  <conditionalFormatting sqref="HZ7:HZ9">
    <cfRule type="dataBar" priority="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{722EE8AA-0D95-497D-9C5E-69847CF420E1}</x14:id>
        </ext>
      </extLst>
    </cfRule>
  </conditionalFormatting>
  <conditionalFormatting sqref="HZ12:HZ24">
    <cfRule type="dataBar" priority="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{7BD4FD6F-D7D8-41C0-8F7E-20B08C34D473}</x14:id>
        </ext>
      </extLst>
    </cfRule>
  </conditionalFormatting>
  <conditionalFormatting sqref="HZ42">
    <cfRule type="dataBar" priority="7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{0D70D3EC-81C5-4B0E-BCD6-B9F33086EBB0}</x14:id>
        </ext>
      </extLst>
    </cfRule>
  </conditionalFormatting>
  <conditionalFormatting sqref="HZ5:HZ6 HZ3 HZ10:HZ11 HZ25:HZ26 HZ42:HZ44">
    <cfRule type="dataBar" priority="7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{1955E4A2-44FB-43CD-A4AD-69FBF18EA826}</x14:id>
        </ext>
      </extLst>
    </cfRule>
  </conditionalFormatting>
  <conditionalFormatting sqref="HZ27:HZ37 HZ39:HZ40">
    <cfRule type="dataBar" priority="7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{F9817503-AAC2-4D83-8D40-F3A0AA5B9E2D}</x14:id>
        </ext>
      </extLst>
    </cfRule>
  </conditionalFormatting>
  <conditionalFormatting sqref="IL30">
    <cfRule type="dataBar" priority="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{4B80ADB0-267B-42EE-91BB-6E7B09782297}</x14:id>
        </ext>
      </extLst>
    </cfRule>
  </conditionalFormatting>
  <conditionalFormatting sqref="IL14">
    <cfRule type="dataBar" priority="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{56070ACC-B7A8-4524-917F-CDC44ACB5A5A}</x14:id>
        </ext>
      </extLst>
    </cfRule>
  </conditionalFormatting>
  <conditionalFormatting sqref="IL22">
    <cfRule type="dataBar" priority="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{AD4A101B-9895-43E5-B47F-2CB76C51F8BB}</x14:id>
        </ext>
      </extLst>
    </cfRule>
  </conditionalFormatting>
  <conditionalFormatting sqref="IL17">
    <cfRule type="dataBar" priority="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{B477BDAC-178F-4E38-8026-C13FA8491F4A}</x14:id>
        </ext>
      </extLst>
    </cfRule>
  </conditionalFormatting>
  <conditionalFormatting sqref="IL41">
    <cfRule type="dataBar" priority="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{C4C3E4F0-68B9-49F4-88EC-472BB313294F}</x14:id>
        </ext>
      </extLst>
    </cfRule>
  </conditionalFormatting>
  <conditionalFormatting sqref="IL40">
    <cfRule type="dataBar" priority="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{FF37EF5C-CCA1-4C4F-AE78-7EF0C8081A1C}</x14:id>
        </ext>
      </extLst>
    </cfRule>
  </conditionalFormatting>
  <conditionalFormatting sqref="IL23">
    <cfRule type="dataBar" priority="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{15F9379D-ACF1-4E22-9DA7-63B030FDC2A3}</x14:id>
        </ext>
      </extLst>
    </cfRule>
  </conditionalFormatting>
  <conditionalFormatting sqref="IL18">
    <cfRule type="dataBar" priority="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{1404E8BF-E3E5-405C-878F-F97C1E15B922}</x14:id>
        </ext>
      </extLst>
    </cfRule>
  </conditionalFormatting>
  <conditionalFormatting sqref="IL20">
    <cfRule type="dataBar" priority="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{7FED529E-C3F8-4D38-999B-53BB89DF124A}</x14:id>
        </ext>
      </extLst>
    </cfRule>
  </conditionalFormatting>
  <conditionalFormatting sqref="IL16">
    <cfRule type="dataBar" priority="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{0E97FF9C-4CE6-4C10-ABCA-CAD04928EB7D}</x14:id>
        </ext>
      </extLst>
    </cfRule>
  </conditionalFormatting>
  <conditionalFormatting sqref="IL27">
    <cfRule type="dataBar" priority="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{B515785A-E882-4797-B2D2-065FAC21D3E2}</x14:id>
        </ext>
      </extLst>
    </cfRule>
  </conditionalFormatting>
  <conditionalFormatting sqref="IL24">
    <cfRule type="dataBar" priority="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{73E4661B-E71F-4139-BC0A-B16CC32D0B5E}</x14:id>
        </ext>
      </extLst>
    </cfRule>
  </conditionalFormatting>
  <conditionalFormatting sqref="IL28">
    <cfRule type="dataBar" priority="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{10CDAC40-7841-4F63-ADE1-8B7487C6976F}</x14:id>
        </ext>
      </extLst>
    </cfRule>
  </conditionalFormatting>
  <conditionalFormatting sqref="IL33:IL34">
    <cfRule type="dataBar" priority="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{D66FD477-9A11-4F34-8601-502C8F82A7FE}</x14:id>
        </ext>
      </extLst>
    </cfRule>
  </conditionalFormatting>
  <conditionalFormatting sqref="IL31">
    <cfRule type="dataBar" priority="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{1640E17A-3E38-448F-9BEE-3AC2322EA74F}</x14:id>
        </ext>
      </extLst>
    </cfRule>
  </conditionalFormatting>
  <conditionalFormatting sqref="IL8">
    <cfRule type="dataBar" priority="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{E3D11ACD-8844-4E1B-9153-A8F1E43855E1}</x14:id>
        </ext>
      </extLst>
    </cfRule>
  </conditionalFormatting>
  <conditionalFormatting sqref="IL39">
    <cfRule type="dataBar" priority="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{4C4E02D7-BA2A-46EB-A8ED-64CE7BAFDF71}</x14:id>
        </ext>
      </extLst>
    </cfRule>
  </conditionalFormatting>
  <conditionalFormatting sqref="IL37">
    <cfRule type="dataBar" priority="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{0D4863BE-4EA3-4F54-940C-F96A812FF5C9}</x14:id>
        </ext>
      </extLst>
    </cfRule>
  </conditionalFormatting>
  <conditionalFormatting sqref="IL29">
    <cfRule type="dataBar" priority="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{DBEEB8D6-C740-448E-BB6D-3FC5B89B5E5B}</x14:id>
        </ext>
      </extLst>
    </cfRule>
  </conditionalFormatting>
  <conditionalFormatting sqref="IL21">
    <cfRule type="dataBar" priority="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{9B3C7E2C-945D-4C6F-891D-3F5667280FFA}</x14:id>
        </ext>
      </extLst>
    </cfRule>
  </conditionalFormatting>
  <conditionalFormatting sqref="IL32">
    <cfRule type="dataBar" priority="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{096636DB-65B8-4688-BBDD-48030348B6BE}</x14:id>
        </ext>
      </extLst>
    </cfRule>
  </conditionalFormatting>
  <conditionalFormatting sqref="IL4">
    <cfRule type="dataBar" priority="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{15B6123F-96F8-46ED-B3AD-C22AC9D3BE44}</x14:id>
        </ext>
      </extLst>
    </cfRule>
  </conditionalFormatting>
  <conditionalFormatting sqref="IL7">
    <cfRule type="dataBar" priority="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{DCA29316-9FCC-40EE-8BB1-5CB480060B5A}</x14:id>
        </ext>
      </extLst>
    </cfRule>
  </conditionalFormatting>
  <conditionalFormatting sqref="IL36">
    <cfRule type="dataBar" priority="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{F79AAFF6-AD84-4DCD-AD84-37607448F91E}</x14:id>
        </ext>
      </extLst>
    </cfRule>
  </conditionalFormatting>
  <conditionalFormatting sqref="IL15">
    <cfRule type="dataBar" priority="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{826E6C4F-9A38-4C7F-93CC-8EFE13B993BF}</x14:id>
        </ext>
      </extLst>
    </cfRule>
  </conditionalFormatting>
  <conditionalFormatting sqref="IX38:IX39">
    <cfRule type="dataBar" priority="8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{1EA35C00-D9F9-4925-8C27-4901978DC757}</x14:id>
        </ext>
      </extLst>
    </cfRule>
  </conditionalFormatting>
  <conditionalFormatting sqref="IX5:IX6 IX10:IX13 IX25:IX26 IX38:IX39 IX42:IX44">
    <cfRule type="dataBar" priority="8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{1497C87C-B82C-4FFA-8C83-1E6E076A13D1}</x14:id>
        </ext>
      </extLst>
    </cfRule>
  </conditionalFormatting>
  <conditionalFormatting sqref="JV43:JV44">
    <cfRule type="dataBar" priority="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{59FDB8D9-1BD6-454D-B2B3-49223FA018AF}</x14:id>
        </ext>
      </extLst>
    </cfRule>
  </conditionalFormatting>
  <conditionalFormatting sqref="AP3:AP44">
    <cfRule type="dataBar" priority="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{80BB423C-E067-4C0D-986D-E130669A7896}</x14:id>
        </ext>
      </extLst>
    </cfRule>
  </conditionalFormatting>
  <conditionalFormatting sqref="F3:F44">
    <cfRule type="dataBar" priority="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{0AB0B8FD-896F-44A9-8C87-308424AF3BBF}</x14:id>
        </ext>
      </extLst>
    </cfRule>
  </conditionalFormatting>
  <conditionalFormatting sqref="R3:R44">
    <cfRule type="dataBar" priority="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{AD5AF885-D863-48F0-A2C8-748ECB08C07B}</x14:id>
        </ext>
      </extLst>
    </cfRule>
  </conditionalFormatting>
  <conditionalFormatting sqref="AD3:AD44">
    <cfRule type="dataBar" priority="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{AA3D748B-568B-44ED-BFE4-55D96709CDC7}</x14:id>
        </ext>
      </extLst>
    </cfRule>
  </conditionalFormatting>
  <conditionalFormatting sqref="JV3:JV42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{A5C598D6-AC82-4E4D-8BED-480AEF78B1CA}</x14:id>
        </ext>
      </extLst>
    </cfRule>
  </conditionalFormatting>
  <conditionalFormatting sqref="JJ3:JJ44">
    <cfRule type="dataBar" priority="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{11F29DDF-29FE-41B9-AFF1-9893346C748B}</x14:id>
        </ext>
      </extLst>
    </cfRule>
  </conditionalFormatting>
  <conditionalFormatting sqref="IX3:IX44">
    <cfRule type="dataBar" priority="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{DB4E3B44-B8DA-4B6B-85F3-9AA89469C06E}</x14:id>
        </ext>
      </extLst>
    </cfRule>
  </conditionalFormatting>
  <conditionalFormatting sqref="IL3:IL44">
    <cfRule type="dataBar" priority="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{494F42C3-6336-4857-B13C-8FF4D973B27E}</x14:id>
        </ext>
      </extLst>
    </cfRule>
  </conditionalFormatting>
  <conditionalFormatting sqref="HZ3:HZ44">
    <cfRule type="dataBar" priority="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{ADFAFF24-2C13-4A46-A95D-62BD8122DD23}</x14:id>
        </ext>
      </extLst>
    </cfRule>
  </conditionalFormatting>
  <conditionalFormatting sqref="HN3:HN44">
    <cfRule type="dataBar" priority="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{FC56A7D3-CDB5-4590-9E05-0409DA35B331}</x14:id>
        </ext>
      </extLst>
    </cfRule>
  </conditionalFormatting>
  <conditionalFormatting sqref="HB3:HB44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{28FFE95E-7250-489A-8695-36E5336A49CB}</x14:id>
        </ext>
      </extLst>
    </cfRule>
  </conditionalFormatting>
  <conditionalFormatting sqref="GP3:GP44">
    <cfRule type="dataBar" priority="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{B2F02977-E4F8-4542-BF6D-67DC8C235F49}</x14:id>
        </ext>
      </extLst>
    </cfRule>
  </conditionalFormatting>
  <conditionalFormatting sqref="GD3:GD44">
    <cfRule type="dataBar" priority="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{4B591A5C-7CE8-4BC3-B5DA-0808D158569E}</x14:id>
        </ext>
      </extLst>
    </cfRule>
  </conditionalFormatting>
  <conditionalFormatting sqref="FR3:FR44">
    <cfRule type="dataBar" priority="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{BFFB3E11-61AA-402C-8543-C3B7D83F2A6A}</x14:id>
        </ext>
      </extLst>
    </cfRule>
  </conditionalFormatting>
  <conditionalFormatting sqref="FF3:FF44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{4BAB2D06-90B5-43F2-80A9-8CBB50F65D21}</x14:id>
        </ext>
      </extLst>
    </cfRule>
  </conditionalFormatting>
  <conditionalFormatting sqref="ET3:ET44">
    <cfRule type="dataBar" priority="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{3685B831-10A2-41CA-8356-C43BEA01D075}</x14:id>
        </ext>
      </extLst>
    </cfRule>
  </conditionalFormatting>
  <conditionalFormatting sqref="EH3:EH44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{2C65CC98-9D76-4194-AB01-456A74440EB4}</x14:id>
        </ext>
      </extLst>
    </cfRule>
  </conditionalFormatting>
  <conditionalFormatting sqref="JV3:JV44">
    <cfRule type="dataBar" priority="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{5805C8F5-4A38-4541-8747-B7B9A914B681}</x14:id>
        </ext>
      </extLst>
    </cfRule>
  </conditionalFormatting>
  <conditionalFormatting sqref="CL3:CL44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{0632348F-B754-4F16-887B-0EA6A352B7B8}</x14:id>
        </ext>
      </extLst>
    </cfRule>
  </conditionalFormatting>
  <conditionalFormatting sqref="CX3:CX44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{C9265706-ED9F-43D3-AF3F-1E521B3E6F81}</x14:id>
        </ext>
      </extLst>
    </cfRule>
  </conditionalFormatting>
  <conditionalFormatting sqref="DV3:DV44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{5E1D29D8-FDD0-49FC-9AE0-F4759C0DC61D}</x14:id>
        </ext>
      </extLst>
    </cfRule>
  </conditionalFormatting>
  <conditionalFormatting sqref="BZ3:BZ44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{AB8B47F7-1FE1-443C-806B-6FB4FD33D1B8}</x14:id>
        </ext>
      </extLst>
    </cfRule>
  </conditionalFormatting>
  <conditionalFormatting sqref="BN3:BN44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{6EE6CC45-F792-4FB6-913A-3C4D25955B3A}</x14:id>
        </ext>
      </extLst>
    </cfRule>
  </conditionalFormatting>
  <conditionalFormatting sqref="BB3:BB44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{34003B47-E738-4103-B2A8-BD3AED283188}</x14:id>
        </ext>
      </extLst>
    </cfRule>
  </conditionalFormatting>
  <pageMargins left="0.7" right="0.7" top="0.75" bottom="0.75" header="0.3" footer="0.3"/>
  <pageSetup paperSize="9" orientation="portrait" r:id="rId1"/>
  <headerFooter>
    <oddFooter>&amp;L&amp;1#&amp;"Calibri"&amp;10&amp;K000000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D6C3570-15DE-43F3-AEFB-67C5350B0DC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F17:F21 F3 F10 F24:F27 F29 F33 F39 F41 F43:F1048576</xm:sqref>
        </x14:conditionalFormatting>
        <x14:conditionalFormatting xmlns:xm="http://schemas.microsoft.com/office/excel/2006/main">
          <x14:cfRule type="dataBar" id="{C7E1857C-2D8D-4384-8BD7-154D62F0270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F10</xm:sqref>
        </x14:conditionalFormatting>
        <x14:conditionalFormatting xmlns:xm="http://schemas.microsoft.com/office/excel/2006/main">
          <x14:cfRule type="dataBar" id="{9D9EB857-32A0-4C09-B30D-A768C550C1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F39</xm:sqref>
        </x14:conditionalFormatting>
        <x14:conditionalFormatting xmlns:xm="http://schemas.microsoft.com/office/excel/2006/main">
          <x14:cfRule type="dataBar" id="{497A08AD-E3E1-4C3B-A78D-AF6BC2DB412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F41</xm:sqref>
        </x14:conditionalFormatting>
        <x14:conditionalFormatting xmlns:xm="http://schemas.microsoft.com/office/excel/2006/main">
          <x14:cfRule type="dataBar" id="{7CADA78D-026E-4446-8099-7180B5C68B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R17:R21 R3 R24:R27 R29 R33 R41 R43:R44</xm:sqref>
        </x14:conditionalFormatting>
        <x14:conditionalFormatting xmlns:xm="http://schemas.microsoft.com/office/excel/2006/main">
          <x14:cfRule type="dataBar" id="{598D5B07-F504-47E1-9164-6E099343FA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R41</xm:sqref>
        </x14:conditionalFormatting>
        <x14:conditionalFormatting xmlns:xm="http://schemas.microsoft.com/office/excel/2006/main">
          <x14:cfRule type="dataBar" id="{2FDA61F2-FB34-4091-895C-761A67F6A8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AD17:AD21 AD3:AD11 AD24:AD27 AD29 AD33 AD41 AD43:AD44</xm:sqref>
        </x14:conditionalFormatting>
        <x14:conditionalFormatting xmlns:xm="http://schemas.microsoft.com/office/excel/2006/main">
          <x14:cfRule type="dataBar" id="{83ECA117-A179-4D5D-9D32-2A0FE829464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AD4</xm:sqref>
        </x14:conditionalFormatting>
        <x14:conditionalFormatting xmlns:xm="http://schemas.microsoft.com/office/excel/2006/main">
          <x14:cfRule type="dataBar" id="{3E175EAA-44B4-4BAF-95D4-C4681E08230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AD5</xm:sqref>
        </x14:conditionalFormatting>
        <x14:conditionalFormatting xmlns:xm="http://schemas.microsoft.com/office/excel/2006/main">
          <x14:cfRule type="dataBar" id="{73B9E0A4-97AC-40D1-8602-A3DC3FFAD3E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AD7</xm:sqref>
        </x14:conditionalFormatting>
        <x14:conditionalFormatting xmlns:xm="http://schemas.microsoft.com/office/excel/2006/main">
          <x14:cfRule type="dataBar" id="{D328F60D-9749-4E6D-A76D-18AFFC7378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AD9</xm:sqref>
        </x14:conditionalFormatting>
        <x14:conditionalFormatting xmlns:xm="http://schemas.microsoft.com/office/excel/2006/main">
          <x14:cfRule type="dataBar" id="{00828F01-1A20-43A8-B79F-50DB5293F94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AD10</xm:sqref>
        </x14:conditionalFormatting>
        <x14:conditionalFormatting xmlns:xm="http://schemas.microsoft.com/office/excel/2006/main">
          <x14:cfRule type="dataBar" id="{F698E5D8-9C64-4111-8708-4B447EF43C7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AD11</xm:sqref>
        </x14:conditionalFormatting>
        <x14:conditionalFormatting xmlns:xm="http://schemas.microsoft.com/office/excel/2006/main">
          <x14:cfRule type="dataBar" id="{91EFFD11-5860-4F1C-BBF2-231032894EC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AD41</xm:sqref>
        </x14:conditionalFormatting>
        <x14:conditionalFormatting xmlns:xm="http://schemas.microsoft.com/office/excel/2006/main">
          <x14:cfRule type="dataBar" id="{7F4A6A84-9865-464A-88B8-279844919CA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AP11 AP6 AP3 AP17:AP21 AP24:AP27 AP29 AP33 AP41 AP43:AP44</xm:sqref>
        </x14:conditionalFormatting>
        <x14:conditionalFormatting xmlns:xm="http://schemas.microsoft.com/office/excel/2006/main">
          <x14:cfRule type="dataBar" id="{1A1BBEF3-916A-4B64-AB9E-378777E98D5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AP11</xm:sqref>
        </x14:conditionalFormatting>
        <x14:conditionalFormatting xmlns:xm="http://schemas.microsoft.com/office/excel/2006/main">
          <x14:cfRule type="dataBar" id="{2911E1A5-EDF2-453C-93BB-9AA69EF2DC7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AP41</xm:sqref>
        </x14:conditionalFormatting>
        <x14:conditionalFormatting xmlns:xm="http://schemas.microsoft.com/office/excel/2006/main">
          <x14:cfRule type="dataBar" id="{29BA25EE-CF43-49D4-AFB9-E0C1A457AA0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BB3 BB11 BB6 BB18:BB21 BB24:BB27 BB29 BB41 BB43:BB44</xm:sqref>
        </x14:conditionalFormatting>
        <x14:conditionalFormatting xmlns:xm="http://schemas.microsoft.com/office/excel/2006/main">
          <x14:cfRule type="dataBar" id="{E72B3C57-D9FE-4226-B702-FD5F2893467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BB11</xm:sqref>
        </x14:conditionalFormatting>
        <x14:conditionalFormatting xmlns:xm="http://schemas.microsoft.com/office/excel/2006/main">
          <x14:cfRule type="dataBar" id="{DC72DEBE-90FD-4B38-981E-606A82B24B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BB41</xm:sqref>
        </x14:conditionalFormatting>
        <x14:conditionalFormatting xmlns:xm="http://schemas.microsoft.com/office/excel/2006/main">
          <x14:cfRule type="dataBar" id="{050E1EDB-C3B7-4A50-8F98-5273FBE11C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BN6 BN11 BN3 BN18:BN21 BN24:BN27 BN29 BN41 BN43:BN44</xm:sqref>
        </x14:conditionalFormatting>
        <x14:conditionalFormatting xmlns:xm="http://schemas.microsoft.com/office/excel/2006/main">
          <x14:cfRule type="dataBar" id="{A01FD203-D791-4BE3-B7A9-152D6AB6B52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BN11</xm:sqref>
        </x14:conditionalFormatting>
        <x14:conditionalFormatting xmlns:xm="http://schemas.microsoft.com/office/excel/2006/main">
          <x14:cfRule type="dataBar" id="{4E62EEFF-1167-4EC9-89F7-B4E403087C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BN41</xm:sqref>
        </x14:conditionalFormatting>
        <x14:conditionalFormatting xmlns:xm="http://schemas.microsoft.com/office/excel/2006/main">
          <x14:cfRule type="dataBar" id="{C7AE1C49-2975-434B-8DC1-1E2B2E14CF1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BZ5:BZ6 BZ11 BZ3 BZ19 BZ21 BZ24:BZ26 BZ29 BZ43:BZ44</xm:sqref>
        </x14:conditionalFormatting>
        <x14:conditionalFormatting xmlns:xm="http://schemas.microsoft.com/office/excel/2006/main">
          <x14:cfRule type="dataBar" id="{7D068D31-004A-4D63-BDCA-038F248D825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BZ5</xm:sqref>
        </x14:conditionalFormatting>
        <x14:conditionalFormatting xmlns:xm="http://schemas.microsoft.com/office/excel/2006/main">
          <x14:cfRule type="dataBar" id="{698151C1-5F78-4AFC-A26F-A80005A0C1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BZ11</xm:sqref>
        </x14:conditionalFormatting>
        <x14:conditionalFormatting xmlns:xm="http://schemas.microsoft.com/office/excel/2006/main">
          <x14:cfRule type="dataBar" id="{876C4DB2-481F-4443-B67D-BF9CEB5359F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CL5:CL6 CL11 CL3 CL19 CL21 CL24:CL26 CL28:CL29 CL33 CL43:CL44</xm:sqref>
        </x14:conditionalFormatting>
        <x14:conditionalFormatting xmlns:xm="http://schemas.microsoft.com/office/excel/2006/main">
          <x14:cfRule type="dataBar" id="{4579F9BD-E8CD-43C1-86C7-8EBCB9D20BB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CL5</xm:sqref>
        </x14:conditionalFormatting>
        <x14:conditionalFormatting xmlns:xm="http://schemas.microsoft.com/office/excel/2006/main">
          <x14:cfRule type="dataBar" id="{FC072B45-31A6-47EF-B3D4-584490B863A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CL11</xm:sqref>
        </x14:conditionalFormatting>
        <x14:conditionalFormatting xmlns:xm="http://schemas.microsoft.com/office/excel/2006/main">
          <x14:cfRule type="dataBar" id="{F34F8093-A0E7-4773-8BE9-ABFD26F6A6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CL28</xm:sqref>
        </x14:conditionalFormatting>
        <x14:conditionalFormatting xmlns:xm="http://schemas.microsoft.com/office/excel/2006/main">
          <x14:cfRule type="dataBar" id="{0C4B7955-1190-4CCC-97A0-A54502E626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CX5</xm:sqref>
        </x14:conditionalFormatting>
        <x14:conditionalFormatting xmlns:xm="http://schemas.microsoft.com/office/excel/2006/main">
          <x14:cfRule type="dataBar" id="{9BBE3A19-9C96-4EEE-AF75-8850F5E5701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CX10</xm:sqref>
        </x14:conditionalFormatting>
        <x14:conditionalFormatting xmlns:xm="http://schemas.microsoft.com/office/excel/2006/main">
          <x14:cfRule type="dataBar" id="{C4448417-7B84-4A08-B012-CEF3682E327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CX11</xm:sqref>
        </x14:conditionalFormatting>
        <x14:conditionalFormatting xmlns:xm="http://schemas.microsoft.com/office/excel/2006/main">
          <x14:cfRule type="dataBar" id="{3AE30E7A-94E1-41EE-BCAB-4781B27C718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DJ5</xm:sqref>
        </x14:conditionalFormatting>
        <x14:conditionalFormatting xmlns:xm="http://schemas.microsoft.com/office/excel/2006/main">
          <x14:cfRule type="dataBar" id="{513C99C1-1C7E-413F-8628-D7D3075444A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DJ10</xm:sqref>
        </x14:conditionalFormatting>
        <x14:conditionalFormatting xmlns:xm="http://schemas.microsoft.com/office/excel/2006/main">
          <x14:cfRule type="dataBar" id="{9B246BFE-BBB2-4744-92AA-FE64DE36E26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DJ11</xm:sqref>
        </x14:conditionalFormatting>
        <x14:conditionalFormatting xmlns:xm="http://schemas.microsoft.com/office/excel/2006/main">
          <x14:cfRule type="dataBar" id="{D83C07EF-CB13-4117-9142-EFDE32E7A4C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DV5</xm:sqref>
        </x14:conditionalFormatting>
        <x14:conditionalFormatting xmlns:xm="http://schemas.microsoft.com/office/excel/2006/main">
          <x14:cfRule type="dataBar" id="{DD08D688-84CA-4E1C-989E-5EF99093111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DV10</xm:sqref>
        </x14:conditionalFormatting>
        <x14:conditionalFormatting xmlns:xm="http://schemas.microsoft.com/office/excel/2006/main">
          <x14:cfRule type="dataBar" id="{8DC84326-D850-446A-845D-191C01AD615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DV11</xm:sqref>
        </x14:conditionalFormatting>
        <x14:conditionalFormatting xmlns:xm="http://schemas.microsoft.com/office/excel/2006/main">
          <x14:cfRule type="dataBar" id="{53FFD6F2-93F8-4970-AEBD-F31E9B52472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DV34</xm:sqref>
        </x14:conditionalFormatting>
        <x14:conditionalFormatting xmlns:xm="http://schemas.microsoft.com/office/excel/2006/main">
          <x14:cfRule type="dataBar" id="{BE61EC27-A08A-4A4C-8FD4-2B70AF3BE05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DV37</xm:sqref>
        </x14:conditionalFormatting>
        <x14:conditionalFormatting xmlns:xm="http://schemas.microsoft.com/office/excel/2006/main">
          <x14:cfRule type="dataBar" id="{EDA650C9-8A33-4BF1-BD4D-CE0B16BD35B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EH4</xm:sqref>
        </x14:conditionalFormatting>
        <x14:conditionalFormatting xmlns:xm="http://schemas.microsoft.com/office/excel/2006/main">
          <x14:cfRule type="dataBar" id="{0113A60D-DB0D-4832-B1D5-A3F00F4E5BD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EH5</xm:sqref>
        </x14:conditionalFormatting>
        <x14:conditionalFormatting xmlns:xm="http://schemas.microsoft.com/office/excel/2006/main">
          <x14:cfRule type="dataBar" id="{BCB3B0BF-CCF1-4AB3-994B-C7E62EB6D29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EH7</xm:sqref>
        </x14:conditionalFormatting>
        <x14:conditionalFormatting xmlns:xm="http://schemas.microsoft.com/office/excel/2006/main">
          <x14:cfRule type="dataBar" id="{F0C833F5-1E9E-4DD6-BB3A-CDF393EF1CE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EH10</xm:sqref>
        </x14:conditionalFormatting>
        <x14:conditionalFormatting xmlns:xm="http://schemas.microsoft.com/office/excel/2006/main">
          <x14:cfRule type="dataBar" id="{6CC8B494-CF53-4621-9D79-83805CCE4A1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EH11</xm:sqref>
        </x14:conditionalFormatting>
        <x14:conditionalFormatting xmlns:xm="http://schemas.microsoft.com/office/excel/2006/main">
          <x14:cfRule type="dataBar" id="{1A76AA51-D817-4F61-BB08-8EA2795368D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EH34</xm:sqref>
        </x14:conditionalFormatting>
        <x14:conditionalFormatting xmlns:xm="http://schemas.microsoft.com/office/excel/2006/main">
          <x14:cfRule type="dataBar" id="{B60C08B7-D207-4D4D-9D2B-4A4E1F02A6F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EH37</xm:sqref>
        </x14:conditionalFormatting>
        <x14:conditionalFormatting xmlns:xm="http://schemas.microsoft.com/office/excel/2006/main">
          <x14:cfRule type="dataBar" id="{99DC91C4-2B10-44A6-B9C4-AB11686326B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ET5</xm:sqref>
        </x14:conditionalFormatting>
        <x14:conditionalFormatting xmlns:xm="http://schemas.microsoft.com/office/excel/2006/main">
          <x14:cfRule type="dataBar" id="{42F46072-31A9-4395-A8F5-7C470ED599B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ET10</xm:sqref>
        </x14:conditionalFormatting>
        <x14:conditionalFormatting xmlns:xm="http://schemas.microsoft.com/office/excel/2006/main">
          <x14:cfRule type="dataBar" id="{C372CE3B-A39B-4119-AFF6-267442934E3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ET11</xm:sqref>
        </x14:conditionalFormatting>
        <x14:conditionalFormatting xmlns:xm="http://schemas.microsoft.com/office/excel/2006/main">
          <x14:cfRule type="dataBar" id="{157E1173-494A-4C26-A554-196D76F4880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ET28</xm:sqref>
        </x14:conditionalFormatting>
        <x14:conditionalFormatting xmlns:xm="http://schemas.microsoft.com/office/excel/2006/main">
          <x14:cfRule type="dataBar" id="{4538154F-9E2E-4CB5-A7E3-48B372BE761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ET39</xm:sqref>
        </x14:conditionalFormatting>
        <x14:conditionalFormatting xmlns:xm="http://schemas.microsoft.com/office/excel/2006/main">
          <x14:cfRule type="dataBar" id="{06B9D7DA-24A9-4DD2-895D-EFB4104E1AB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FF5</xm:sqref>
        </x14:conditionalFormatting>
        <x14:conditionalFormatting xmlns:xm="http://schemas.microsoft.com/office/excel/2006/main">
          <x14:cfRule type="dataBar" id="{6B55C486-26E0-49C5-AFE2-75A2F84B686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FF10</xm:sqref>
        </x14:conditionalFormatting>
        <x14:conditionalFormatting xmlns:xm="http://schemas.microsoft.com/office/excel/2006/main">
          <x14:cfRule type="dataBar" id="{08D9F556-3598-41C5-BBF9-7059942BA83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FF11</xm:sqref>
        </x14:conditionalFormatting>
        <x14:conditionalFormatting xmlns:xm="http://schemas.microsoft.com/office/excel/2006/main">
          <x14:cfRule type="dataBar" id="{970F2F38-8301-4180-A689-BC13E64944F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FR5</xm:sqref>
        </x14:conditionalFormatting>
        <x14:conditionalFormatting xmlns:xm="http://schemas.microsoft.com/office/excel/2006/main">
          <x14:cfRule type="dataBar" id="{1DDDC48E-9B46-4D9A-872A-42D2065A114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FR10</xm:sqref>
        </x14:conditionalFormatting>
        <x14:conditionalFormatting xmlns:xm="http://schemas.microsoft.com/office/excel/2006/main">
          <x14:cfRule type="dataBar" id="{5921FF5F-784B-42F6-9058-D0CD63F3A6A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FR11</xm:sqref>
        </x14:conditionalFormatting>
        <x14:conditionalFormatting xmlns:xm="http://schemas.microsoft.com/office/excel/2006/main">
          <x14:cfRule type="dataBar" id="{F951B150-2738-419F-83D5-7C3E54B38CC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GD5</xm:sqref>
        </x14:conditionalFormatting>
        <x14:conditionalFormatting xmlns:xm="http://schemas.microsoft.com/office/excel/2006/main">
          <x14:cfRule type="dataBar" id="{55544172-F379-4076-91F2-34377A00E74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GD10</xm:sqref>
        </x14:conditionalFormatting>
        <x14:conditionalFormatting xmlns:xm="http://schemas.microsoft.com/office/excel/2006/main">
          <x14:cfRule type="dataBar" id="{9B84A672-CE51-4DF8-9FB9-81AF76C227A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GD11</xm:sqref>
        </x14:conditionalFormatting>
        <x14:conditionalFormatting xmlns:xm="http://schemas.microsoft.com/office/excel/2006/main">
          <x14:cfRule type="dataBar" id="{02926AE8-A008-454D-A03D-7D3BE985D49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GP5</xm:sqref>
        </x14:conditionalFormatting>
        <x14:conditionalFormatting xmlns:xm="http://schemas.microsoft.com/office/excel/2006/main">
          <x14:cfRule type="dataBar" id="{629A592C-900E-476C-B705-833B588A11D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GP10</xm:sqref>
        </x14:conditionalFormatting>
        <x14:conditionalFormatting xmlns:xm="http://schemas.microsoft.com/office/excel/2006/main">
          <x14:cfRule type="dataBar" id="{A95DC67F-88F2-4833-8649-6ADBBC0DACE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GP11</xm:sqref>
        </x14:conditionalFormatting>
        <x14:conditionalFormatting xmlns:xm="http://schemas.microsoft.com/office/excel/2006/main">
          <x14:cfRule type="dataBar" id="{98467342-93F7-4E43-B7EC-A1FA913BD8F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HB5</xm:sqref>
        </x14:conditionalFormatting>
        <x14:conditionalFormatting xmlns:xm="http://schemas.microsoft.com/office/excel/2006/main">
          <x14:cfRule type="dataBar" id="{6AFBA2A8-A940-43F5-9442-0F8A352855D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HB10</xm:sqref>
        </x14:conditionalFormatting>
        <x14:conditionalFormatting xmlns:xm="http://schemas.microsoft.com/office/excel/2006/main">
          <x14:cfRule type="dataBar" id="{0124BDB1-5B44-45A4-BB97-5A28A0A818A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HB11</xm:sqref>
        </x14:conditionalFormatting>
        <x14:conditionalFormatting xmlns:xm="http://schemas.microsoft.com/office/excel/2006/main">
          <x14:cfRule type="dataBar" id="{145D036C-5396-4B17-BAAA-B4AEB4C407E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HB42</xm:sqref>
        </x14:conditionalFormatting>
        <x14:conditionalFormatting xmlns:xm="http://schemas.microsoft.com/office/excel/2006/main">
          <x14:cfRule type="dataBar" id="{B04C0637-22D5-4548-A294-0F8638DB865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HN5</xm:sqref>
        </x14:conditionalFormatting>
        <x14:conditionalFormatting xmlns:xm="http://schemas.microsoft.com/office/excel/2006/main">
          <x14:cfRule type="dataBar" id="{E41C5EB7-1F33-4659-8D12-6146F8C86C0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HN10</xm:sqref>
        </x14:conditionalFormatting>
        <x14:conditionalFormatting xmlns:xm="http://schemas.microsoft.com/office/excel/2006/main">
          <x14:cfRule type="dataBar" id="{10590D0A-AB7D-41F5-A764-E055EDA5158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HN11</xm:sqref>
        </x14:conditionalFormatting>
        <x14:conditionalFormatting xmlns:xm="http://schemas.microsoft.com/office/excel/2006/main">
          <x14:cfRule type="dataBar" id="{9FC9C2C5-AF84-4A38-B632-8142F8DC56E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HN38</xm:sqref>
        </x14:conditionalFormatting>
        <x14:conditionalFormatting xmlns:xm="http://schemas.microsoft.com/office/excel/2006/main">
          <x14:cfRule type="dataBar" id="{6ECDAA53-98FF-4FF5-BCC8-075A11018B6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HN42</xm:sqref>
        </x14:conditionalFormatting>
        <x14:conditionalFormatting xmlns:xm="http://schemas.microsoft.com/office/excel/2006/main">
          <x14:cfRule type="dataBar" id="{82768BBF-115A-4BBC-9DBD-9C2ACE029ED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HZ5</xm:sqref>
        </x14:conditionalFormatting>
        <x14:conditionalFormatting xmlns:xm="http://schemas.microsoft.com/office/excel/2006/main">
          <x14:cfRule type="dataBar" id="{DF6A64A4-D4D1-4EFA-B592-BA0B895E7FE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HZ10</xm:sqref>
        </x14:conditionalFormatting>
        <x14:conditionalFormatting xmlns:xm="http://schemas.microsoft.com/office/excel/2006/main">
          <x14:cfRule type="dataBar" id="{70A9E290-3877-4BA6-B246-C2B6BA88792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HZ11</xm:sqref>
        </x14:conditionalFormatting>
        <x14:conditionalFormatting xmlns:xm="http://schemas.microsoft.com/office/excel/2006/main">
          <x14:cfRule type="dataBar" id="{17B98B48-9202-42AF-B0E5-B2F000DF695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IL5</xm:sqref>
        </x14:conditionalFormatting>
        <x14:conditionalFormatting xmlns:xm="http://schemas.microsoft.com/office/excel/2006/main">
          <x14:cfRule type="dataBar" id="{604023EA-D645-40C5-B488-13888117B76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IL9</xm:sqref>
        </x14:conditionalFormatting>
        <x14:conditionalFormatting xmlns:xm="http://schemas.microsoft.com/office/excel/2006/main">
          <x14:cfRule type="dataBar" id="{43A7339A-0497-4D83-8773-C229D1123B8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IL10</xm:sqref>
        </x14:conditionalFormatting>
        <x14:conditionalFormatting xmlns:xm="http://schemas.microsoft.com/office/excel/2006/main">
          <x14:cfRule type="dataBar" id="{3E9916EB-85C0-44B5-A402-FF6CF680BB2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IL11</xm:sqref>
        </x14:conditionalFormatting>
        <x14:conditionalFormatting xmlns:xm="http://schemas.microsoft.com/office/excel/2006/main">
          <x14:cfRule type="dataBar" id="{3DC591A2-E18E-4879-ADBE-727017BD33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IL12:IL13</xm:sqref>
        </x14:conditionalFormatting>
        <x14:conditionalFormatting xmlns:xm="http://schemas.microsoft.com/office/excel/2006/main">
          <x14:cfRule type="dataBar" id="{04B35B34-4EDC-4986-BEDC-FBA16DE9036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IL35</xm:sqref>
        </x14:conditionalFormatting>
        <x14:conditionalFormatting xmlns:xm="http://schemas.microsoft.com/office/excel/2006/main">
          <x14:cfRule type="dataBar" id="{C07EEAC6-F54F-4010-BF1F-BEEB32375B5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IL38</xm:sqref>
        </x14:conditionalFormatting>
        <x14:conditionalFormatting xmlns:xm="http://schemas.microsoft.com/office/excel/2006/main">
          <x14:cfRule type="dataBar" id="{DB113E00-2E6D-43A4-92E7-860BC87B37B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IL42</xm:sqref>
        </x14:conditionalFormatting>
        <x14:conditionalFormatting xmlns:xm="http://schemas.microsoft.com/office/excel/2006/main">
          <x14:cfRule type="dataBar" id="{FE09BB00-C046-4881-859A-3BF6178BC74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IX5</xm:sqref>
        </x14:conditionalFormatting>
        <x14:conditionalFormatting xmlns:xm="http://schemas.microsoft.com/office/excel/2006/main">
          <x14:cfRule type="dataBar" id="{8E5119EC-C3F9-4B58-8D41-DF4DB910E8A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IX10</xm:sqref>
        </x14:conditionalFormatting>
        <x14:conditionalFormatting xmlns:xm="http://schemas.microsoft.com/office/excel/2006/main">
          <x14:cfRule type="dataBar" id="{1548ABB5-EF84-4ADD-9DF3-C87BF1E47EF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IX11</xm:sqref>
        </x14:conditionalFormatting>
        <x14:conditionalFormatting xmlns:xm="http://schemas.microsoft.com/office/excel/2006/main">
          <x14:cfRule type="dataBar" id="{37675A15-B8D8-4ECF-B11D-C690C563E5D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IX12:IX13</xm:sqref>
        </x14:conditionalFormatting>
        <x14:conditionalFormatting xmlns:xm="http://schemas.microsoft.com/office/excel/2006/main">
          <x14:cfRule type="dataBar" id="{09D98A49-CD82-47A3-B7BA-832A43431DB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IX42</xm:sqref>
        </x14:conditionalFormatting>
        <x14:conditionalFormatting xmlns:xm="http://schemas.microsoft.com/office/excel/2006/main">
          <x14:cfRule type="dataBar" id="{7FE4ADC0-56FF-44EB-8685-4192727AF49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JJ5</xm:sqref>
        </x14:conditionalFormatting>
        <x14:conditionalFormatting xmlns:xm="http://schemas.microsoft.com/office/excel/2006/main">
          <x14:cfRule type="dataBar" id="{1DF40931-9397-4A7A-9934-8E19E7EC129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JJ10</xm:sqref>
        </x14:conditionalFormatting>
        <x14:conditionalFormatting xmlns:xm="http://schemas.microsoft.com/office/excel/2006/main">
          <x14:cfRule type="dataBar" id="{43ACCD0A-49DF-4B49-9239-0453824F2CB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JJ11</xm:sqref>
        </x14:conditionalFormatting>
        <x14:conditionalFormatting xmlns:xm="http://schemas.microsoft.com/office/excel/2006/main">
          <x14:cfRule type="dataBar" id="{7F79A584-A30E-43C9-875D-203225DEF7D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JJ12:JJ13</xm:sqref>
        </x14:conditionalFormatting>
        <x14:conditionalFormatting xmlns:xm="http://schemas.microsoft.com/office/excel/2006/main">
          <x14:cfRule type="dataBar" id="{FDFF91F7-037B-488E-B029-7443E5ED70A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JJ38</xm:sqref>
        </x14:conditionalFormatting>
        <x14:conditionalFormatting xmlns:xm="http://schemas.microsoft.com/office/excel/2006/main">
          <x14:cfRule type="dataBar" id="{117B9C04-AB1B-4170-9EC3-F972BDE0889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JJ42</xm:sqref>
        </x14:conditionalFormatting>
        <x14:conditionalFormatting xmlns:xm="http://schemas.microsoft.com/office/excel/2006/main">
          <x14:cfRule type="dataBar" id="{13033089-0A11-45F6-896F-8DA2DED3D0D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F4</xm:sqref>
        </x14:conditionalFormatting>
        <x14:conditionalFormatting xmlns:xm="http://schemas.microsoft.com/office/excel/2006/main">
          <x14:cfRule type="dataBar" id="{9CF2F0D3-4269-46D2-9167-B5E08F53C7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069CF610-04D7-4495-BA4C-117E6E2A881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</xm:sqref>
        </x14:conditionalFormatting>
        <x14:conditionalFormatting xmlns:xm="http://schemas.microsoft.com/office/excel/2006/main">
          <x14:cfRule type="dataBar" id="{2413007D-0046-4EA4-9655-644DC58587B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F6</xm:sqref>
        </x14:conditionalFormatting>
        <x14:conditionalFormatting xmlns:xm="http://schemas.microsoft.com/office/excel/2006/main">
          <x14:cfRule type="dataBar" id="{1856958F-A3C3-4EDE-B621-2312B6E7097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F7</xm:sqref>
        </x14:conditionalFormatting>
        <x14:conditionalFormatting xmlns:xm="http://schemas.microsoft.com/office/excel/2006/main">
          <x14:cfRule type="dataBar" id="{A1CD0AF0-CABF-4C0A-A064-CCEF61C6DF5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F8</xm:sqref>
        </x14:conditionalFormatting>
        <x14:conditionalFormatting xmlns:xm="http://schemas.microsoft.com/office/excel/2006/main">
          <x14:cfRule type="dataBar" id="{4DC46A98-9128-4DAA-8A3F-5495D087A91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F11</xm:sqref>
        </x14:conditionalFormatting>
        <x14:conditionalFormatting xmlns:xm="http://schemas.microsoft.com/office/excel/2006/main">
          <x14:cfRule type="dataBar" id="{A6A9FBF5-34F4-4AA7-A06F-0F5FBA9EA6C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F12</xm:sqref>
        </x14:conditionalFormatting>
        <x14:conditionalFormatting xmlns:xm="http://schemas.microsoft.com/office/excel/2006/main">
          <x14:cfRule type="dataBar" id="{939E8B17-5F20-47EE-B3A4-CF00BFFC188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F13</xm:sqref>
        </x14:conditionalFormatting>
        <x14:conditionalFormatting xmlns:xm="http://schemas.microsoft.com/office/excel/2006/main">
          <x14:cfRule type="dataBar" id="{4759B055-E1B4-4D1D-8019-7776B48DEDC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F14</xm:sqref>
        </x14:conditionalFormatting>
        <x14:conditionalFormatting xmlns:xm="http://schemas.microsoft.com/office/excel/2006/main">
          <x14:cfRule type="dataBar" id="{2FF29032-CDC5-49FA-9594-85EBDA4600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F15:F16</xm:sqref>
        </x14:conditionalFormatting>
        <x14:conditionalFormatting xmlns:xm="http://schemas.microsoft.com/office/excel/2006/main">
          <x14:cfRule type="dataBar" id="{53678EB5-A486-4273-B62B-93A67B60A81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F22</xm:sqref>
        </x14:conditionalFormatting>
        <x14:conditionalFormatting xmlns:xm="http://schemas.microsoft.com/office/excel/2006/main">
          <x14:cfRule type="dataBar" id="{5F27D2AB-4AA7-4680-A1A3-993FF65131C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F23</xm:sqref>
        </x14:conditionalFormatting>
        <x14:conditionalFormatting xmlns:xm="http://schemas.microsoft.com/office/excel/2006/main">
          <x14:cfRule type="dataBar" id="{F1F00B42-BE9C-4FA1-8F6B-CC422756BA1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F28</xm:sqref>
        </x14:conditionalFormatting>
        <x14:conditionalFormatting xmlns:xm="http://schemas.microsoft.com/office/excel/2006/main">
          <x14:cfRule type="dataBar" id="{67510ABC-76BD-4DBB-9E15-80043B94947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F30</xm:sqref>
        </x14:conditionalFormatting>
        <x14:conditionalFormatting xmlns:xm="http://schemas.microsoft.com/office/excel/2006/main">
          <x14:cfRule type="dataBar" id="{96C4F0DD-7EE4-4A6D-BDE6-6C9FD392A87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F31</xm:sqref>
        </x14:conditionalFormatting>
        <x14:conditionalFormatting xmlns:xm="http://schemas.microsoft.com/office/excel/2006/main">
          <x14:cfRule type="dataBar" id="{A57E7623-115A-43DB-9BCD-16E93A295F7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F32</xm:sqref>
        </x14:conditionalFormatting>
        <x14:conditionalFormatting xmlns:xm="http://schemas.microsoft.com/office/excel/2006/main">
          <x14:cfRule type="dataBar" id="{76958457-E9AB-4BD5-A733-391079C7B9E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F36</xm:sqref>
        </x14:conditionalFormatting>
        <x14:conditionalFormatting xmlns:xm="http://schemas.microsoft.com/office/excel/2006/main">
          <x14:cfRule type="dataBar" id="{21F89C7A-AE44-4682-B7BC-0BA166B843E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F37</xm:sqref>
        </x14:conditionalFormatting>
        <x14:conditionalFormatting xmlns:xm="http://schemas.microsoft.com/office/excel/2006/main">
          <x14:cfRule type="dataBar" id="{7E753D98-A824-4F5D-A534-DD12CA24977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F38</xm:sqref>
        </x14:conditionalFormatting>
        <x14:conditionalFormatting xmlns:xm="http://schemas.microsoft.com/office/excel/2006/main">
          <x14:cfRule type="dataBar" id="{1AF02054-42BD-48F6-AEF7-E56E4A777F6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F34</xm:sqref>
        </x14:conditionalFormatting>
        <x14:conditionalFormatting xmlns:xm="http://schemas.microsoft.com/office/excel/2006/main">
          <x14:cfRule type="dataBar" id="{7E1E111C-DC4F-4BD4-A86B-ABD44C4311C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F35</xm:sqref>
        </x14:conditionalFormatting>
        <x14:conditionalFormatting xmlns:xm="http://schemas.microsoft.com/office/excel/2006/main">
          <x14:cfRule type="dataBar" id="{902AAC76-67C7-445E-BF67-F35A23E959C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F40</xm:sqref>
        </x14:conditionalFormatting>
        <x14:conditionalFormatting xmlns:xm="http://schemas.microsoft.com/office/excel/2006/main">
          <x14:cfRule type="dataBar" id="{A05917E7-E61D-47B0-87EE-88492B98C24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F42</xm:sqref>
        </x14:conditionalFormatting>
        <x14:conditionalFormatting xmlns:xm="http://schemas.microsoft.com/office/excel/2006/main">
          <x14:cfRule type="dataBar" id="{5E1C5E58-8364-40C5-AE6E-91DF084B530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R4</xm:sqref>
        </x14:conditionalFormatting>
        <x14:conditionalFormatting xmlns:xm="http://schemas.microsoft.com/office/excel/2006/main">
          <x14:cfRule type="dataBar" id="{E73FAF26-0CD5-46A7-90A1-6659C03C899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R5</xm:sqref>
        </x14:conditionalFormatting>
        <x14:conditionalFormatting xmlns:xm="http://schemas.microsoft.com/office/excel/2006/main">
          <x14:cfRule type="dataBar" id="{DA79D30B-6B72-44A6-8B4A-13BA009B3D9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R9</xm:sqref>
        </x14:conditionalFormatting>
        <x14:conditionalFormatting xmlns:xm="http://schemas.microsoft.com/office/excel/2006/main">
          <x14:cfRule type="dataBar" id="{1E2B1039-6A2E-47BD-9A0E-E8322F48ED2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R6</xm:sqref>
        </x14:conditionalFormatting>
        <x14:conditionalFormatting xmlns:xm="http://schemas.microsoft.com/office/excel/2006/main">
          <x14:cfRule type="dataBar" id="{8A949442-CAE8-4781-B480-E2B2B5F7B20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R7</xm:sqref>
        </x14:conditionalFormatting>
        <x14:conditionalFormatting xmlns:xm="http://schemas.microsoft.com/office/excel/2006/main">
          <x14:cfRule type="dataBar" id="{8237A78B-D86F-4F60-A709-4EBCF0C5B4D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R8</xm:sqref>
        </x14:conditionalFormatting>
        <x14:conditionalFormatting xmlns:xm="http://schemas.microsoft.com/office/excel/2006/main">
          <x14:cfRule type="dataBar" id="{3F300D86-C523-4DFB-89C3-5C0D31ECB3D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R10</xm:sqref>
        </x14:conditionalFormatting>
        <x14:conditionalFormatting xmlns:xm="http://schemas.microsoft.com/office/excel/2006/main">
          <x14:cfRule type="dataBar" id="{090CCA78-F897-4272-A016-D95656141E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R11</xm:sqref>
        </x14:conditionalFormatting>
        <x14:conditionalFormatting xmlns:xm="http://schemas.microsoft.com/office/excel/2006/main">
          <x14:cfRule type="dataBar" id="{AECCCE39-D37A-45BB-ACF7-DBDDC2317EF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R12</xm:sqref>
        </x14:conditionalFormatting>
        <x14:conditionalFormatting xmlns:xm="http://schemas.microsoft.com/office/excel/2006/main">
          <x14:cfRule type="dataBar" id="{841F1831-71B1-4D35-8622-A9B81E5E406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R13</xm:sqref>
        </x14:conditionalFormatting>
        <x14:conditionalFormatting xmlns:xm="http://schemas.microsoft.com/office/excel/2006/main">
          <x14:cfRule type="dataBar" id="{DCDC65A1-F770-4ACA-8A27-84DA3F44136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R14</xm:sqref>
        </x14:conditionalFormatting>
        <x14:conditionalFormatting xmlns:xm="http://schemas.microsoft.com/office/excel/2006/main">
          <x14:cfRule type="dataBar" id="{07CAA95A-65A4-49CD-A909-0D2E986238B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R15:R16</xm:sqref>
        </x14:conditionalFormatting>
        <x14:conditionalFormatting xmlns:xm="http://schemas.microsoft.com/office/excel/2006/main">
          <x14:cfRule type="dataBar" id="{12BF24F0-53EB-45BE-8ECE-954393C854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R22</xm:sqref>
        </x14:conditionalFormatting>
        <x14:conditionalFormatting xmlns:xm="http://schemas.microsoft.com/office/excel/2006/main">
          <x14:cfRule type="dataBar" id="{2D62A661-769D-47D6-94E1-BD50AA1D915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R23</xm:sqref>
        </x14:conditionalFormatting>
        <x14:conditionalFormatting xmlns:xm="http://schemas.microsoft.com/office/excel/2006/main">
          <x14:cfRule type="dataBar" id="{8E30D389-76C2-41BB-BF06-4D874AE6727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R28</xm:sqref>
        </x14:conditionalFormatting>
        <x14:conditionalFormatting xmlns:xm="http://schemas.microsoft.com/office/excel/2006/main">
          <x14:cfRule type="dataBar" id="{4BA519B8-3935-4F51-9BF6-B872A55AA7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R30</xm:sqref>
        </x14:conditionalFormatting>
        <x14:conditionalFormatting xmlns:xm="http://schemas.microsoft.com/office/excel/2006/main">
          <x14:cfRule type="dataBar" id="{A5C8A186-02FC-4570-A763-5F0236B4344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R31</xm:sqref>
        </x14:conditionalFormatting>
        <x14:conditionalFormatting xmlns:xm="http://schemas.microsoft.com/office/excel/2006/main">
          <x14:cfRule type="dataBar" id="{4CE8CF6C-77C1-47D2-926E-C5FBECB6BA5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R32</xm:sqref>
        </x14:conditionalFormatting>
        <x14:conditionalFormatting xmlns:xm="http://schemas.microsoft.com/office/excel/2006/main">
          <x14:cfRule type="dataBar" id="{CBA517E4-7228-43EC-A5C4-A900557673D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R36:R39</xm:sqref>
        </x14:conditionalFormatting>
        <x14:conditionalFormatting xmlns:xm="http://schemas.microsoft.com/office/excel/2006/main">
          <x14:cfRule type="dataBar" id="{21BAAB6D-0E42-40C2-A471-51E171D430C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R34</xm:sqref>
        </x14:conditionalFormatting>
        <x14:conditionalFormatting xmlns:xm="http://schemas.microsoft.com/office/excel/2006/main">
          <x14:cfRule type="dataBar" id="{2A7D0F3D-0B72-42D8-B439-BE1E34E11FE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R35</xm:sqref>
        </x14:conditionalFormatting>
        <x14:conditionalFormatting xmlns:xm="http://schemas.microsoft.com/office/excel/2006/main">
          <x14:cfRule type="dataBar" id="{5A0FE17F-A2BF-4924-AB0C-B4B553DA88F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R40</xm:sqref>
        </x14:conditionalFormatting>
        <x14:conditionalFormatting xmlns:xm="http://schemas.microsoft.com/office/excel/2006/main">
          <x14:cfRule type="dataBar" id="{1EE18AC6-165C-48A3-B3FE-9B84877AE6D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R42</xm:sqref>
        </x14:conditionalFormatting>
        <x14:conditionalFormatting xmlns:xm="http://schemas.microsoft.com/office/excel/2006/main">
          <x14:cfRule type="dataBar" id="{85320A1C-14B8-4B23-822C-E0C0A196DAA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AD12:AD13</xm:sqref>
        </x14:conditionalFormatting>
        <x14:conditionalFormatting xmlns:xm="http://schemas.microsoft.com/office/excel/2006/main">
          <x14:cfRule type="dataBar" id="{957CFC73-2E0A-4F26-A4CC-E68909422E9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AD14:AD16</xm:sqref>
        </x14:conditionalFormatting>
        <x14:conditionalFormatting xmlns:xm="http://schemas.microsoft.com/office/excel/2006/main">
          <x14:cfRule type="dataBar" id="{6DACFF6C-8C0F-49BF-8460-4EEA001129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AD22</xm:sqref>
        </x14:conditionalFormatting>
        <x14:conditionalFormatting xmlns:xm="http://schemas.microsoft.com/office/excel/2006/main">
          <x14:cfRule type="dataBar" id="{A9B3B496-5CE2-4839-AAA5-A945093C295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AD23</xm:sqref>
        </x14:conditionalFormatting>
        <x14:conditionalFormatting xmlns:xm="http://schemas.microsoft.com/office/excel/2006/main">
          <x14:cfRule type="dataBar" id="{5EFE8931-744B-4AF6-9E20-958F2F01A5F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AD28</xm:sqref>
        </x14:conditionalFormatting>
        <x14:conditionalFormatting xmlns:xm="http://schemas.microsoft.com/office/excel/2006/main">
          <x14:cfRule type="dataBar" id="{C04AEE5B-2CFE-416E-B4E2-FD8BB076EFA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AD30</xm:sqref>
        </x14:conditionalFormatting>
        <x14:conditionalFormatting xmlns:xm="http://schemas.microsoft.com/office/excel/2006/main">
          <x14:cfRule type="dataBar" id="{8EDD2365-FE76-46BB-B4C3-FA8EEDFBB1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AD31</xm:sqref>
        </x14:conditionalFormatting>
        <x14:conditionalFormatting xmlns:xm="http://schemas.microsoft.com/office/excel/2006/main">
          <x14:cfRule type="dataBar" id="{5134785B-C70F-48BB-82CF-FD91767F419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AD32</xm:sqref>
        </x14:conditionalFormatting>
        <x14:conditionalFormatting xmlns:xm="http://schemas.microsoft.com/office/excel/2006/main">
          <x14:cfRule type="dataBar" id="{11780A1F-1043-4351-AE8A-4EB07E96F43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AD36</xm:sqref>
        </x14:conditionalFormatting>
        <x14:conditionalFormatting xmlns:xm="http://schemas.microsoft.com/office/excel/2006/main">
          <x14:cfRule type="dataBar" id="{ABAFE8E5-E2EC-4430-9751-0A3B7E87EF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AD37</xm:sqref>
        </x14:conditionalFormatting>
        <x14:conditionalFormatting xmlns:xm="http://schemas.microsoft.com/office/excel/2006/main">
          <x14:cfRule type="dataBar" id="{2555045E-3A48-4811-8F1A-D2CCBA69E4D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AD38:AD39</xm:sqref>
        </x14:conditionalFormatting>
        <x14:conditionalFormatting xmlns:xm="http://schemas.microsoft.com/office/excel/2006/main">
          <x14:cfRule type="dataBar" id="{07003FE5-3186-45BF-A9C7-24C3F29461C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AD34:AD35</xm:sqref>
        </x14:conditionalFormatting>
        <x14:conditionalFormatting xmlns:xm="http://schemas.microsoft.com/office/excel/2006/main">
          <x14:cfRule type="dataBar" id="{D213C458-FED0-4EFB-98CE-3F5484727C2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AD40</xm:sqref>
        </x14:conditionalFormatting>
        <x14:conditionalFormatting xmlns:xm="http://schemas.microsoft.com/office/excel/2006/main">
          <x14:cfRule type="dataBar" id="{57E784AD-A155-48DA-B3D5-3E0D2B5F2E8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AD42</xm:sqref>
        </x14:conditionalFormatting>
        <x14:conditionalFormatting xmlns:xm="http://schemas.microsoft.com/office/excel/2006/main">
          <x14:cfRule type="dataBar" id="{EFEF1CAB-4353-49F5-AB13-7D0D2E74495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AP4:AP5</xm:sqref>
        </x14:conditionalFormatting>
        <x14:conditionalFormatting xmlns:xm="http://schemas.microsoft.com/office/excel/2006/main">
          <x14:cfRule type="dataBar" id="{C4E8D12F-E92D-42DD-AB1E-F8F5F9AC4E2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AP9</xm:sqref>
        </x14:conditionalFormatting>
        <x14:conditionalFormatting xmlns:xm="http://schemas.microsoft.com/office/excel/2006/main">
          <x14:cfRule type="dataBar" id="{39DFBAD5-25F8-4828-A613-74A0FAF714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AP7:AP8</xm:sqref>
        </x14:conditionalFormatting>
        <x14:conditionalFormatting xmlns:xm="http://schemas.microsoft.com/office/excel/2006/main">
          <x14:cfRule type="dataBar" id="{4E87AE48-A541-4C80-9407-14E7ADEF8A8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AP10</xm:sqref>
        </x14:conditionalFormatting>
        <x14:conditionalFormatting xmlns:xm="http://schemas.microsoft.com/office/excel/2006/main">
          <x14:cfRule type="dataBar" id="{1ACB3BCD-7F2A-4CAF-812B-4E622C4985E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AP12:AP16</xm:sqref>
        </x14:conditionalFormatting>
        <x14:conditionalFormatting xmlns:xm="http://schemas.microsoft.com/office/excel/2006/main">
          <x14:cfRule type="dataBar" id="{719B2880-9358-4F1F-B081-384F7D3307F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AP22</xm:sqref>
        </x14:conditionalFormatting>
        <x14:conditionalFormatting xmlns:xm="http://schemas.microsoft.com/office/excel/2006/main">
          <x14:cfRule type="dataBar" id="{B5536EA1-287E-4310-80C6-33F51E37F0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AP23</xm:sqref>
        </x14:conditionalFormatting>
        <x14:conditionalFormatting xmlns:xm="http://schemas.microsoft.com/office/excel/2006/main">
          <x14:cfRule type="dataBar" id="{6011181D-4CF2-4AEF-AF8C-9723BCAC5E1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AP28</xm:sqref>
        </x14:conditionalFormatting>
        <x14:conditionalFormatting xmlns:xm="http://schemas.microsoft.com/office/excel/2006/main">
          <x14:cfRule type="dataBar" id="{6DFF6BAD-E868-4EBF-B73B-EF985019422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AP30:AP32</xm:sqref>
        </x14:conditionalFormatting>
        <x14:conditionalFormatting xmlns:xm="http://schemas.microsoft.com/office/excel/2006/main">
          <x14:cfRule type="dataBar" id="{0B29156D-0965-47D7-A3A6-45CE10B7224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AP36:AP39</xm:sqref>
        </x14:conditionalFormatting>
        <x14:conditionalFormatting xmlns:xm="http://schemas.microsoft.com/office/excel/2006/main">
          <x14:cfRule type="dataBar" id="{74B65F56-9C44-4F0F-B740-4A6248BA785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AP34:AP35</xm:sqref>
        </x14:conditionalFormatting>
        <x14:conditionalFormatting xmlns:xm="http://schemas.microsoft.com/office/excel/2006/main">
          <x14:cfRule type="dataBar" id="{44E8F6C7-73CB-434B-A51B-5290FD82CFE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AP42</xm:sqref>
        </x14:conditionalFormatting>
        <x14:conditionalFormatting xmlns:xm="http://schemas.microsoft.com/office/excel/2006/main">
          <x14:cfRule type="dataBar" id="{FED41CBA-E1E6-40C6-8B3F-6BD743EA1F7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AP40</xm:sqref>
        </x14:conditionalFormatting>
        <x14:conditionalFormatting xmlns:xm="http://schemas.microsoft.com/office/excel/2006/main">
          <x14:cfRule type="dataBar" id="{470BA265-5A47-4307-BF3F-C7B164AD60A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BB4:BB5</xm:sqref>
        </x14:conditionalFormatting>
        <x14:conditionalFormatting xmlns:xm="http://schemas.microsoft.com/office/excel/2006/main">
          <x14:cfRule type="dataBar" id="{5050388F-BC0D-49A0-86B5-60977C4CEAB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BB9</xm:sqref>
        </x14:conditionalFormatting>
        <x14:conditionalFormatting xmlns:xm="http://schemas.microsoft.com/office/excel/2006/main">
          <x14:cfRule type="dataBar" id="{45BF0857-0A1E-4987-AA10-D5EA5A1024E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BB7:BB8</xm:sqref>
        </x14:conditionalFormatting>
        <x14:conditionalFormatting xmlns:xm="http://schemas.microsoft.com/office/excel/2006/main">
          <x14:cfRule type="dataBar" id="{D16EDCAC-AC3F-4DED-9A15-C31E50B59EB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BB10</xm:sqref>
        </x14:conditionalFormatting>
        <x14:conditionalFormatting xmlns:xm="http://schemas.microsoft.com/office/excel/2006/main">
          <x14:cfRule type="dataBar" id="{BF1A58B7-84BE-44EC-B23C-9883E370BBB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BB12:BB17</xm:sqref>
        </x14:conditionalFormatting>
        <x14:conditionalFormatting xmlns:xm="http://schemas.microsoft.com/office/excel/2006/main">
          <x14:cfRule type="dataBar" id="{0D595798-BCE9-4621-BCD2-1C1DD7C7B1C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BB22</xm:sqref>
        </x14:conditionalFormatting>
        <x14:conditionalFormatting xmlns:xm="http://schemas.microsoft.com/office/excel/2006/main">
          <x14:cfRule type="dataBar" id="{E1408ACB-E561-4820-A9AD-B96213F795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BB23</xm:sqref>
        </x14:conditionalFormatting>
        <x14:conditionalFormatting xmlns:xm="http://schemas.microsoft.com/office/excel/2006/main">
          <x14:cfRule type="dataBar" id="{82CB7403-49B7-4C51-A5E9-5361593FEED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BB28</xm:sqref>
        </x14:conditionalFormatting>
        <x14:conditionalFormatting xmlns:xm="http://schemas.microsoft.com/office/excel/2006/main">
          <x14:cfRule type="dataBar" id="{51E47882-1573-4BC3-9156-FA428111D00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BB30:BB32</xm:sqref>
        </x14:conditionalFormatting>
        <x14:conditionalFormatting xmlns:xm="http://schemas.microsoft.com/office/excel/2006/main">
          <x14:cfRule type="dataBar" id="{9E0B8C43-FC47-4F97-8504-74A653E0897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BB36:BB39</xm:sqref>
        </x14:conditionalFormatting>
        <x14:conditionalFormatting xmlns:xm="http://schemas.microsoft.com/office/excel/2006/main">
          <x14:cfRule type="dataBar" id="{38D2BC71-DEB3-4FC1-9F7F-DA47886DFFA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BB33:BB35</xm:sqref>
        </x14:conditionalFormatting>
        <x14:conditionalFormatting xmlns:xm="http://schemas.microsoft.com/office/excel/2006/main">
          <x14:cfRule type="dataBar" id="{F8E91CDB-5911-4396-B35F-01E46D1C597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BB40</xm:sqref>
        </x14:conditionalFormatting>
        <x14:conditionalFormatting xmlns:xm="http://schemas.microsoft.com/office/excel/2006/main">
          <x14:cfRule type="dataBar" id="{6D26D043-9916-4C80-B29E-EB434491426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BB42</xm:sqref>
        </x14:conditionalFormatting>
        <x14:conditionalFormatting xmlns:xm="http://schemas.microsoft.com/office/excel/2006/main">
          <x14:cfRule type="dataBar" id="{4AC0BB97-5C19-498C-90FC-19A97259444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BN4:BN5</xm:sqref>
        </x14:conditionalFormatting>
        <x14:conditionalFormatting xmlns:xm="http://schemas.microsoft.com/office/excel/2006/main">
          <x14:cfRule type="dataBar" id="{365EAAD5-AD75-4D8F-91DB-3D000627F50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BN9</xm:sqref>
        </x14:conditionalFormatting>
        <x14:conditionalFormatting xmlns:xm="http://schemas.microsoft.com/office/excel/2006/main">
          <x14:cfRule type="dataBar" id="{9C2B6EBD-B6D6-4BD0-A9EF-C6FB2E4C555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BN7:BN8</xm:sqref>
        </x14:conditionalFormatting>
        <x14:conditionalFormatting xmlns:xm="http://schemas.microsoft.com/office/excel/2006/main">
          <x14:cfRule type="dataBar" id="{921D3E8D-64D8-4DBD-B645-BDBB0F3B7A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BN10</xm:sqref>
        </x14:conditionalFormatting>
        <x14:conditionalFormatting xmlns:xm="http://schemas.microsoft.com/office/excel/2006/main">
          <x14:cfRule type="dataBar" id="{5DA86C42-1E73-44C5-93C3-0120DBAD49A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BN12:BN17</xm:sqref>
        </x14:conditionalFormatting>
        <x14:conditionalFormatting xmlns:xm="http://schemas.microsoft.com/office/excel/2006/main">
          <x14:cfRule type="dataBar" id="{A469CF33-B681-4AC9-8FFE-2550441AADF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BN22:BN23</xm:sqref>
        </x14:conditionalFormatting>
        <x14:conditionalFormatting xmlns:xm="http://schemas.microsoft.com/office/excel/2006/main">
          <x14:cfRule type="dataBar" id="{88D8E1E0-8F51-4605-850B-90176E0878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BN28</xm:sqref>
        </x14:conditionalFormatting>
        <x14:conditionalFormatting xmlns:xm="http://schemas.microsoft.com/office/excel/2006/main">
          <x14:cfRule type="dataBar" id="{1C29CD18-2D3E-4181-93D4-AADF53EB2C9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BN30:BN32</xm:sqref>
        </x14:conditionalFormatting>
        <x14:conditionalFormatting xmlns:xm="http://schemas.microsoft.com/office/excel/2006/main">
          <x14:cfRule type="dataBar" id="{A980E469-828B-4C37-B1D9-0CFE4D14945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BN36:BN39</xm:sqref>
        </x14:conditionalFormatting>
        <x14:conditionalFormatting xmlns:xm="http://schemas.microsoft.com/office/excel/2006/main">
          <x14:cfRule type="dataBar" id="{309C03DC-54CD-4498-B2F0-CDB98826A4E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BN33:BN35</xm:sqref>
        </x14:conditionalFormatting>
        <x14:conditionalFormatting xmlns:xm="http://schemas.microsoft.com/office/excel/2006/main">
          <x14:cfRule type="dataBar" id="{F69D4674-21DB-445B-982F-4A38316CBE2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BN40</xm:sqref>
        </x14:conditionalFormatting>
        <x14:conditionalFormatting xmlns:xm="http://schemas.microsoft.com/office/excel/2006/main">
          <x14:cfRule type="dataBar" id="{328C4578-F478-4048-951F-D4AB327EBDF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BN42</xm:sqref>
        </x14:conditionalFormatting>
        <x14:conditionalFormatting xmlns:xm="http://schemas.microsoft.com/office/excel/2006/main">
          <x14:cfRule type="dataBar" id="{9B14A74E-8235-4909-AF2C-F99F1509919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BZ4</xm:sqref>
        </x14:conditionalFormatting>
        <x14:conditionalFormatting xmlns:xm="http://schemas.microsoft.com/office/excel/2006/main">
          <x14:cfRule type="dataBar" id="{38AB1E27-4AEF-4DF6-A2A4-75AE9D69309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BZ9</xm:sqref>
        </x14:conditionalFormatting>
        <x14:conditionalFormatting xmlns:xm="http://schemas.microsoft.com/office/excel/2006/main">
          <x14:cfRule type="dataBar" id="{7B69F24F-F2A4-4916-9F17-652ECE52E87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BZ7:BZ8</xm:sqref>
        </x14:conditionalFormatting>
        <x14:conditionalFormatting xmlns:xm="http://schemas.microsoft.com/office/excel/2006/main">
          <x14:cfRule type="dataBar" id="{7421F458-AEA9-4A54-8593-E453D88024F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BZ10</xm:sqref>
        </x14:conditionalFormatting>
        <x14:conditionalFormatting xmlns:xm="http://schemas.microsoft.com/office/excel/2006/main">
          <x14:cfRule type="dataBar" id="{8CEBA77A-A8B6-43B8-BFFE-0782A013C4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BZ12:BZ15</xm:sqref>
        </x14:conditionalFormatting>
        <x14:conditionalFormatting xmlns:xm="http://schemas.microsoft.com/office/excel/2006/main">
          <x14:cfRule type="dataBar" id="{AFA7C6B5-0A66-499B-B9CA-197C1606AF9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BZ16</xm:sqref>
        </x14:conditionalFormatting>
        <x14:conditionalFormatting xmlns:xm="http://schemas.microsoft.com/office/excel/2006/main">
          <x14:cfRule type="dataBar" id="{EA60CD68-B1C4-44B6-9F71-80EBAB1B1F2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BZ17:BZ18</xm:sqref>
        </x14:conditionalFormatting>
        <x14:conditionalFormatting xmlns:xm="http://schemas.microsoft.com/office/excel/2006/main">
          <x14:cfRule type="dataBar" id="{42D75CE1-D1BA-4C3F-B671-CDDFE3D1F84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BZ20</xm:sqref>
        </x14:conditionalFormatting>
        <x14:conditionalFormatting xmlns:xm="http://schemas.microsoft.com/office/excel/2006/main">
          <x14:cfRule type="dataBar" id="{4CE04B6E-8018-463A-8436-3B40ED7436E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BZ22:BZ23</xm:sqref>
        </x14:conditionalFormatting>
        <x14:conditionalFormatting xmlns:xm="http://schemas.microsoft.com/office/excel/2006/main">
          <x14:cfRule type="dataBar" id="{04F2F52E-B664-44EB-A2D6-9456342B960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BZ27:BZ28</xm:sqref>
        </x14:conditionalFormatting>
        <x14:conditionalFormatting xmlns:xm="http://schemas.microsoft.com/office/excel/2006/main">
          <x14:cfRule type="dataBar" id="{07D48C58-EA11-4457-A988-7F614210DE0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BZ30:BZ32</xm:sqref>
        </x14:conditionalFormatting>
        <x14:conditionalFormatting xmlns:xm="http://schemas.microsoft.com/office/excel/2006/main">
          <x14:cfRule type="dataBar" id="{621711F0-95C8-44E2-B317-59AE428F17C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BZ36:BZ38</xm:sqref>
        </x14:conditionalFormatting>
        <x14:conditionalFormatting xmlns:xm="http://schemas.microsoft.com/office/excel/2006/main">
          <x14:cfRule type="dataBar" id="{37867F51-358C-4274-95AD-36E6A5AAB1A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BZ39</xm:sqref>
        </x14:conditionalFormatting>
        <x14:conditionalFormatting xmlns:xm="http://schemas.microsoft.com/office/excel/2006/main">
          <x14:cfRule type="dataBar" id="{79CF0549-C127-4A54-9270-FDBDBD4B6F4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BZ33:BZ35</xm:sqref>
        </x14:conditionalFormatting>
        <x14:conditionalFormatting xmlns:xm="http://schemas.microsoft.com/office/excel/2006/main">
          <x14:cfRule type="dataBar" id="{5BCF61F2-CF30-48EF-AA9E-90B3FE85C08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BZ40:BZ41</xm:sqref>
        </x14:conditionalFormatting>
        <x14:conditionalFormatting xmlns:xm="http://schemas.microsoft.com/office/excel/2006/main">
          <x14:cfRule type="dataBar" id="{084C4117-F8A6-4E6F-B1DC-698609E12DB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BZ42</xm:sqref>
        </x14:conditionalFormatting>
        <x14:conditionalFormatting xmlns:xm="http://schemas.microsoft.com/office/excel/2006/main">
          <x14:cfRule type="dataBar" id="{9842B8BD-F325-4A12-9EEC-049B6F5D5E0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CL4</xm:sqref>
        </x14:conditionalFormatting>
        <x14:conditionalFormatting xmlns:xm="http://schemas.microsoft.com/office/excel/2006/main">
          <x14:cfRule type="dataBar" id="{237BBAEB-BF4C-4276-907E-59CF7B0F89A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CL7:CL8</xm:sqref>
        </x14:conditionalFormatting>
        <x14:conditionalFormatting xmlns:xm="http://schemas.microsoft.com/office/excel/2006/main">
          <x14:cfRule type="dataBar" id="{7B996994-754F-4AAA-891B-66DF611BEA4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CL9:CL10</xm:sqref>
        </x14:conditionalFormatting>
        <x14:conditionalFormatting xmlns:xm="http://schemas.microsoft.com/office/excel/2006/main">
          <x14:cfRule type="dataBar" id="{EB95A63A-F5E8-4F45-9303-E6DCE95DB2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CL12:CL13</xm:sqref>
        </x14:conditionalFormatting>
        <x14:conditionalFormatting xmlns:xm="http://schemas.microsoft.com/office/excel/2006/main">
          <x14:cfRule type="dataBar" id="{EEFC2959-5644-459E-AD5B-731430E6F5F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CL15:CL18</xm:sqref>
        </x14:conditionalFormatting>
        <x14:conditionalFormatting xmlns:xm="http://schemas.microsoft.com/office/excel/2006/main">
          <x14:cfRule type="dataBar" id="{45149EBF-1960-4ED2-8C47-18C62C2296D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CL20</xm:sqref>
        </x14:conditionalFormatting>
        <x14:conditionalFormatting xmlns:xm="http://schemas.microsoft.com/office/excel/2006/main">
          <x14:cfRule type="dataBar" id="{BAE4EA92-2F9B-4C29-BAFE-EDFF834ACD3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CL22:CL23</xm:sqref>
        </x14:conditionalFormatting>
        <x14:conditionalFormatting xmlns:xm="http://schemas.microsoft.com/office/excel/2006/main">
          <x14:cfRule type="dataBar" id="{F9DAB51A-A963-45D3-AD85-12542F9D666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CL14</xm:sqref>
        </x14:conditionalFormatting>
        <x14:conditionalFormatting xmlns:xm="http://schemas.microsoft.com/office/excel/2006/main">
          <x14:cfRule type="dataBar" id="{174EBC6D-36A0-475B-9A67-6A257A80ACF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CL27</xm:sqref>
        </x14:conditionalFormatting>
        <x14:conditionalFormatting xmlns:xm="http://schemas.microsoft.com/office/excel/2006/main">
          <x14:cfRule type="dataBar" id="{32E1B219-E6B6-4895-AD5A-E3CE1C6D77A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CL30:CL32</xm:sqref>
        </x14:conditionalFormatting>
        <x14:conditionalFormatting xmlns:xm="http://schemas.microsoft.com/office/excel/2006/main">
          <x14:cfRule type="dataBar" id="{FEF948FA-684D-4003-A061-9BA9D8E48C1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CL35:CL39</xm:sqref>
        </x14:conditionalFormatting>
        <x14:conditionalFormatting xmlns:xm="http://schemas.microsoft.com/office/excel/2006/main">
          <x14:cfRule type="dataBar" id="{C37CEB77-BF70-4A02-909A-A14958956D0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CL34</xm:sqref>
        </x14:conditionalFormatting>
        <x14:conditionalFormatting xmlns:xm="http://schemas.microsoft.com/office/excel/2006/main">
          <x14:cfRule type="dataBar" id="{28959D2D-6021-4FEC-BFAB-8E1BA9B38AA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CL40</xm:sqref>
        </x14:conditionalFormatting>
        <x14:conditionalFormatting xmlns:xm="http://schemas.microsoft.com/office/excel/2006/main">
          <x14:cfRule type="dataBar" id="{4ED2D486-3133-4100-B000-CA747E3A50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CL41</xm:sqref>
        </x14:conditionalFormatting>
        <x14:conditionalFormatting xmlns:xm="http://schemas.microsoft.com/office/excel/2006/main">
          <x14:cfRule type="dataBar" id="{92E4552F-6B15-41A5-A682-B058F8CBDF8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CX4</xm:sqref>
        </x14:conditionalFormatting>
        <x14:conditionalFormatting xmlns:xm="http://schemas.microsoft.com/office/excel/2006/main">
          <x14:cfRule type="dataBar" id="{C22E960D-D814-4601-A628-3DC8074EA70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CX7</xm:sqref>
        </x14:conditionalFormatting>
        <x14:conditionalFormatting xmlns:xm="http://schemas.microsoft.com/office/excel/2006/main">
          <x14:cfRule type="dataBar" id="{8B0B960E-8688-4483-8760-D6FD9236D70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CX8</xm:sqref>
        </x14:conditionalFormatting>
        <x14:conditionalFormatting xmlns:xm="http://schemas.microsoft.com/office/excel/2006/main">
          <x14:cfRule type="dataBar" id="{6426943F-9AA1-45D1-882D-A7D31BB5F4C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CX10:CX11 CX5:CX6 CX3 CX19 CX21 CX29 CX33 CX43:CX44</xm:sqref>
        </x14:conditionalFormatting>
        <x14:conditionalFormatting xmlns:xm="http://schemas.microsoft.com/office/excel/2006/main">
          <x14:cfRule type="dataBar" id="{E2DAF3D5-9191-4D1E-92D5-8A38AF4144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DJ5:DJ6 DJ3 DJ10:DJ11 DJ19 DJ21 DJ29 DJ43:DJ44</xm:sqref>
        </x14:conditionalFormatting>
        <x14:conditionalFormatting xmlns:xm="http://schemas.microsoft.com/office/excel/2006/main">
          <x14:cfRule type="dataBar" id="{CE20F925-205C-4B69-91C6-6980C7520AC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DV5:DV6 DV3 DV10:DV11 DV19 DV21 DV25 DV29 DV34 DV37 DV43:DV44</xm:sqref>
        </x14:conditionalFormatting>
        <x14:conditionalFormatting xmlns:xm="http://schemas.microsoft.com/office/excel/2006/main">
          <x14:cfRule type="dataBar" id="{D5EC09ED-0865-488E-99C7-36C1A16C13D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EH3:EH7 EH10:EH11 EH20:EH21 EH25 EH29 EH34 EH37 EH43:EH44</xm:sqref>
        </x14:conditionalFormatting>
        <x14:conditionalFormatting xmlns:xm="http://schemas.microsoft.com/office/excel/2006/main">
          <x14:cfRule type="dataBar" id="{2A72708D-1097-4B35-B5BA-34308EFA6AB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ET5:ET6 ET3 ET10:ET11 ET19 ET21 ET25:ET29 ET39 ET43:ET44</xm:sqref>
        </x14:conditionalFormatting>
        <x14:conditionalFormatting xmlns:xm="http://schemas.microsoft.com/office/excel/2006/main">
          <x14:cfRule type="dataBar" id="{074304C1-67F7-489A-9A3C-CE4BD3AA778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FR5:FR6 FR3 FR10:FR11 FR19 FR21 FR25:FR26 FR43:FR44</xm:sqref>
        </x14:conditionalFormatting>
        <x14:conditionalFormatting xmlns:xm="http://schemas.microsoft.com/office/excel/2006/main">
          <x14:cfRule type="dataBar" id="{727029CD-3711-4A92-8EAA-E38FFD804CF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GD5:GD6 GD3 GD10:GD11 GD19 GD25 GD43:GD44</xm:sqref>
        </x14:conditionalFormatting>
        <x14:conditionalFormatting xmlns:xm="http://schemas.microsoft.com/office/excel/2006/main">
          <x14:cfRule type="dataBar" id="{6172DA46-0FAA-4908-B4F0-173F7D6DA12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GP10:GP11 GP3 GP5:GP6 GP19 GP25 GP43:GP44</xm:sqref>
        </x14:conditionalFormatting>
        <x14:conditionalFormatting xmlns:xm="http://schemas.microsoft.com/office/excel/2006/main">
          <x14:cfRule type="dataBar" id="{E11636D6-CC8B-461A-ABBD-2F7CA96A644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HN5:HN6 HN3 HN10:HN11 HN19 HN25:HN26 HN38 HN42:HN44</xm:sqref>
        </x14:conditionalFormatting>
        <x14:conditionalFormatting xmlns:xm="http://schemas.microsoft.com/office/excel/2006/main">
          <x14:cfRule type="dataBar" id="{1F03E64E-1B43-4B8D-88D7-0AAD016DB1C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IL25:IL26 IL3 IL19 IL42:IL44 IL35 IL9:IL13 IL38 IL5:IL6</xm:sqref>
        </x14:conditionalFormatting>
        <x14:conditionalFormatting xmlns:xm="http://schemas.microsoft.com/office/excel/2006/main">
          <x14:cfRule type="dataBar" id="{CBEA51AF-671F-4D42-A6CA-A12EBFC6FC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JJ5:JJ6 JJ10:JJ13 JJ25:JJ26 JJ38 JJ42:JJ44</xm:sqref>
        </x14:conditionalFormatting>
        <x14:conditionalFormatting xmlns:xm="http://schemas.microsoft.com/office/excel/2006/main">
          <x14:cfRule type="dataBar" id="{52CFFEB9-E918-4EC6-ACD3-1AC5BEF2469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CX9</xm:sqref>
        </x14:conditionalFormatting>
        <x14:conditionalFormatting xmlns:xm="http://schemas.microsoft.com/office/excel/2006/main">
          <x14:cfRule type="dataBar" id="{6E39F83B-88D3-4259-882D-808FE2AB406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CX12:CX13</xm:sqref>
        </x14:conditionalFormatting>
        <x14:conditionalFormatting xmlns:xm="http://schemas.microsoft.com/office/excel/2006/main">
          <x14:cfRule type="dataBar" id="{570D55BA-1FC7-449F-B7AA-EA4B2DAE65D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CX15:CX18</xm:sqref>
        </x14:conditionalFormatting>
        <x14:conditionalFormatting xmlns:xm="http://schemas.microsoft.com/office/excel/2006/main">
          <x14:cfRule type="dataBar" id="{69B16007-C642-4099-9314-D02924383A3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CX20</xm:sqref>
        </x14:conditionalFormatting>
        <x14:conditionalFormatting xmlns:xm="http://schemas.microsoft.com/office/excel/2006/main">
          <x14:cfRule type="dataBar" id="{6574BBA6-2B97-4A78-85E0-815947CCF07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CX22:CX23</xm:sqref>
        </x14:conditionalFormatting>
        <x14:conditionalFormatting xmlns:xm="http://schemas.microsoft.com/office/excel/2006/main">
          <x14:cfRule type="dataBar" id="{AE882864-D53B-4E56-BDD9-C2E23876298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CX14</xm:sqref>
        </x14:conditionalFormatting>
        <x14:conditionalFormatting xmlns:xm="http://schemas.microsoft.com/office/excel/2006/main">
          <x14:cfRule type="dataBar" id="{91BE8C56-67A0-459F-A654-C37F0ED33C3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CX24:CX28</xm:sqref>
        </x14:conditionalFormatting>
        <x14:conditionalFormatting xmlns:xm="http://schemas.microsoft.com/office/excel/2006/main">
          <x14:cfRule type="dataBar" id="{EA23A196-8A02-4B25-B4B2-9F91456EBEF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CX30:CX32</xm:sqref>
        </x14:conditionalFormatting>
        <x14:conditionalFormatting xmlns:xm="http://schemas.microsoft.com/office/excel/2006/main">
          <x14:cfRule type="dataBar" id="{3232411A-D8A4-4F90-9E0B-0326C06750C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CX35</xm:sqref>
        </x14:conditionalFormatting>
        <x14:conditionalFormatting xmlns:xm="http://schemas.microsoft.com/office/excel/2006/main">
          <x14:cfRule type="dataBar" id="{18A46881-B8D4-47BD-94ED-C43F1D1FE32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CX37:CX38</xm:sqref>
        </x14:conditionalFormatting>
        <x14:conditionalFormatting xmlns:xm="http://schemas.microsoft.com/office/excel/2006/main">
          <x14:cfRule type="dataBar" id="{C40E7F95-4590-45EF-BF68-F3B0B6B2806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CX39</xm:sqref>
        </x14:conditionalFormatting>
        <x14:conditionalFormatting xmlns:xm="http://schemas.microsoft.com/office/excel/2006/main">
          <x14:cfRule type="dataBar" id="{CBD64A02-06BB-4806-A2AA-692A93CF911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CX34</xm:sqref>
        </x14:conditionalFormatting>
        <x14:conditionalFormatting xmlns:xm="http://schemas.microsoft.com/office/excel/2006/main">
          <x14:cfRule type="dataBar" id="{094C3126-CAD3-4D4F-B9F4-12CE581D8DA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CX36</xm:sqref>
        </x14:conditionalFormatting>
        <x14:conditionalFormatting xmlns:xm="http://schemas.microsoft.com/office/excel/2006/main">
          <x14:cfRule type="dataBar" id="{B4AC343E-2485-43F8-98EF-EC9416FB67A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CX40:CX42</xm:sqref>
        </x14:conditionalFormatting>
        <x14:conditionalFormatting xmlns:xm="http://schemas.microsoft.com/office/excel/2006/main">
          <x14:cfRule type="dataBar" id="{D146BF51-A680-478A-8436-1461F38C3AD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DJ4</xm:sqref>
        </x14:conditionalFormatting>
        <x14:conditionalFormatting xmlns:xm="http://schemas.microsoft.com/office/excel/2006/main">
          <x14:cfRule type="dataBar" id="{2817AAD5-5CDF-4AF3-A81B-770678C073E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DJ7:DJ9</xm:sqref>
        </x14:conditionalFormatting>
        <x14:conditionalFormatting xmlns:xm="http://schemas.microsoft.com/office/excel/2006/main">
          <x14:cfRule type="dataBar" id="{283D42C8-B136-4391-860F-8C7FA3C0BD2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DJ12:DJ18</xm:sqref>
        </x14:conditionalFormatting>
        <x14:conditionalFormatting xmlns:xm="http://schemas.microsoft.com/office/excel/2006/main">
          <x14:cfRule type="dataBar" id="{9277897F-4252-4D1D-868D-AA43F579253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DJ20</xm:sqref>
        </x14:conditionalFormatting>
        <x14:conditionalFormatting xmlns:xm="http://schemas.microsoft.com/office/excel/2006/main">
          <x14:cfRule type="dataBar" id="{F25CCE71-C601-4D85-81E6-6D017F6A87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DJ22:DJ28</xm:sqref>
        </x14:conditionalFormatting>
        <x14:conditionalFormatting xmlns:xm="http://schemas.microsoft.com/office/excel/2006/main">
          <x14:cfRule type="dataBar" id="{C4B0B0F1-5054-405A-8D70-E0699D3DAD5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DJ30:DJ32</xm:sqref>
        </x14:conditionalFormatting>
        <x14:conditionalFormatting xmlns:xm="http://schemas.microsoft.com/office/excel/2006/main">
          <x14:cfRule type="dataBar" id="{E641B83C-DAD7-4035-B430-6162C9A8FDF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DJ35</xm:sqref>
        </x14:conditionalFormatting>
        <x14:conditionalFormatting xmlns:xm="http://schemas.microsoft.com/office/excel/2006/main">
          <x14:cfRule type="dataBar" id="{8C688959-2782-4FF3-9EE3-39EEC963C04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DJ37:DJ39</xm:sqref>
        </x14:conditionalFormatting>
        <x14:conditionalFormatting xmlns:xm="http://schemas.microsoft.com/office/excel/2006/main">
          <x14:cfRule type="dataBar" id="{92F1755E-E73D-489C-82CF-2675DB5FB3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DJ33:DJ34</xm:sqref>
        </x14:conditionalFormatting>
        <x14:conditionalFormatting xmlns:xm="http://schemas.microsoft.com/office/excel/2006/main">
          <x14:cfRule type="dataBar" id="{84410140-BB04-44AA-BBE1-740338965F9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DJ36</xm:sqref>
        </x14:conditionalFormatting>
        <x14:conditionalFormatting xmlns:xm="http://schemas.microsoft.com/office/excel/2006/main">
          <x14:cfRule type="dataBar" id="{016890EA-DE51-4AAA-BEBC-04A4589CFCC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DJ40:DJ42</xm:sqref>
        </x14:conditionalFormatting>
        <x14:conditionalFormatting xmlns:xm="http://schemas.microsoft.com/office/excel/2006/main">
          <x14:cfRule type="dataBar" id="{F3E37BA4-D4AA-435F-813A-836EC08AED0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DV4</xm:sqref>
        </x14:conditionalFormatting>
        <x14:conditionalFormatting xmlns:xm="http://schemas.microsoft.com/office/excel/2006/main">
          <x14:cfRule type="dataBar" id="{96C88296-3AFA-442F-8958-96ABC42973E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DV7:DV9</xm:sqref>
        </x14:conditionalFormatting>
        <x14:conditionalFormatting xmlns:xm="http://schemas.microsoft.com/office/excel/2006/main">
          <x14:cfRule type="dataBar" id="{8B80E60B-D57A-4C22-8E92-9C2FF5B4C2C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DV12:DV18</xm:sqref>
        </x14:conditionalFormatting>
        <x14:conditionalFormatting xmlns:xm="http://schemas.microsoft.com/office/excel/2006/main">
          <x14:cfRule type="dataBar" id="{2578A8A5-D6CC-46EA-B8B9-CC49269FDF6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DV20</xm:sqref>
        </x14:conditionalFormatting>
        <x14:conditionalFormatting xmlns:xm="http://schemas.microsoft.com/office/excel/2006/main">
          <x14:cfRule type="dataBar" id="{49AD3708-90DE-4F52-89C9-F07E8C7419E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DV22:DV24</xm:sqref>
        </x14:conditionalFormatting>
        <x14:conditionalFormatting xmlns:xm="http://schemas.microsoft.com/office/excel/2006/main">
          <x14:cfRule type="dataBar" id="{80184E3E-623D-4577-8B4E-6D0C9DB8FEA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DV26:DV28</xm:sqref>
        </x14:conditionalFormatting>
        <x14:conditionalFormatting xmlns:xm="http://schemas.microsoft.com/office/excel/2006/main">
          <x14:cfRule type="dataBar" id="{031CD5AF-3A29-47C2-ADEE-0A124E25222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DV30:DV33</xm:sqref>
        </x14:conditionalFormatting>
        <x14:conditionalFormatting xmlns:xm="http://schemas.microsoft.com/office/excel/2006/main">
          <x14:cfRule type="dataBar" id="{120AB268-52DC-40A0-AF99-837FC5A0118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DV35:DV36</xm:sqref>
        </x14:conditionalFormatting>
        <x14:conditionalFormatting xmlns:xm="http://schemas.microsoft.com/office/excel/2006/main">
          <x14:cfRule type="dataBar" id="{EB2AFBE0-ABCB-469A-9108-CA7BD890AB5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DV38:DV42</xm:sqref>
        </x14:conditionalFormatting>
        <x14:conditionalFormatting xmlns:xm="http://schemas.microsoft.com/office/excel/2006/main">
          <x14:cfRule type="dataBar" id="{39ADD36A-BD78-4A54-BD6E-91D31E498AC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EH8:EH9</xm:sqref>
        </x14:conditionalFormatting>
        <x14:conditionalFormatting xmlns:xm="http://schemas.microsoft.com/office/excel/2006/main">
          <x14:cfRule type="dataBar" id="{1BDE364D-ECDB-45AD-8880-44D84C4B677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EH12:EH19</xm:sqref>
        </x14:conditionalFormatting>
        <x14:conditionalFormatting xmlns:xm="http://schemas.microsoft.com/office/excel/2006/main">
          <x14:cfRule type="dataBar" id="{7F624432-E9FF-4C7D-A79B-9BA50FB476F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EH22:EH24</xm:sqref>
        </x14:conditionalFormatting>
        <x14:conditionalFormatting xmlns:xm="http://schemas.microsoft.com/office/excel/2006/main">
          <x14:cfRule type="dataBar" id="{BEE295B2-DF0E-4D94-B8D4-DC9AE61A487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EH26:EH28</xm:sqref>
        </x14:conditionalFormatting>
        <x14:conditionalFormatting xmlns:xm="http://schemas.microsoft.com/office/excel/2006/main">
          <x14:cfRule type="dataBar" id="{FFFB39AF-136F-433B-8D8F-C0CD35E17A7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EH30:EH33</xm:sqref>
        </x14:conditionalFormatting>
        <x14:conditionalFormatting xmlns:xm="http://schemas.microsoft.com/office/excel/2006/main">
          <x14:cfRule type="dataBar" id="{DD555925-50AD-421E-B274-89787E0385E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EH35:EH36</xm:sqref>
        </x14:conditionalFormatting>
        <x14:conditionalFormatting xmlns:xm="http://schemas.microsoft.com/office/excel/2006/main">
          <x14:cfRule type="dataBar" id="{FE86531A-7EFF-4272-87A5-6C936A127D4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EH38:EH42</xm:sqref>
        </x14:conditionalFormatting>
        <x14:conditionalFormatting xmlns:xm="http://schemas.microsoft.com/office/excel/2006/main">
          <x14:cfRule type="dataBar" id="{6B7B9B85-CADF-421D-A8A8-92F8BD0BE8B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ET4</xm:sqref>
        </x14:conditionalFormatting>
        <x14:conditionalFormatting xmlns:xm="http://schemas.microsoft.com/office/excel/2006/main">
          <x14:cfRule type="dataBar" id="{5330B986-4F0C-4934-998C-8F4FBD91889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ET7:ET9</xm:sqref>
        </x14:conditionalFormatting>
        <x14:conditionalFormatting xmlns:xm="http://schemas.microsoft.com/office/excel/2006/main">
          <x14:cfRule type="dataBar" id="{ECBAB99C-4F3D-4624-BEC5-A554F87B26C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ET12:ET18</xm:sqref>
        </x14:conditionalFormatting>
        <x14:conditionalFormatting xmlns:xm="http://schemas.microsoft.com/office/excel/2006/main">
          <x14:cfRule type="dataBar" id="{BC96CAB4-B659-4276-823A-0A3126554E9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ET20</xm:sqref>
        </x14:conditionalFormatting>
        <x14:conditionalFormatting xmlns:xm="http://schemas.microsoft.com/office/excel/2006/main">
          <x14:cfRule type="dataBar" id="{FE6868B7-6888-4BBB-A912-ECB7095572E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ET22:ET24</xm:sqref>
        </x14:conditionalFormatting>
        <x14:conditionalFormatting xmlns:xm="http://schemas.microsoft.com/office/excel/2006/main">
          <x14:cfRule type="dataBar" id="{6B5921A4-27EA-4C42-A081-EB24EF3CA18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ET30:ET33</xm:sqref>
        </x14:conditionalFormatting>
        <x14:conditionalFormatting xmlns:xm="http://schemas.microsoft.com/office/excel/2006/main">
          <x14:cfRule type="dataBar" id="{E97ACE4B-B2B9-4EB3-A6D8-C958B945261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ET35:ET38</xm:sqref>
        </x14:conditionalFormatting>
        <x14:conditionalFormatting xmlns:xm="http://schemas.microsoft.com/office/excel/2006/main">
          <x14:cfRule type="dataBar" id="{07C7AF3E-13B4-4276-B6FA-AF4234C6AA7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ET34</xm:sqref>
        </x14:conditionalFormatting>
        <x14:conditionalFormatting xmlns:xm="http://schemas.microsoft.com/office/excel/2006/main">
          <x14:cfRule type="dataBar" id="{534DF411-7E8A-46EF-9829-8FE50DFF0A7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ET40:ET42</xm:sqref>
        </x14:conditionalFormatting>
        <x14:conditionalFormatting xmlns:xm="http://schemas.microsoft.com/office/excel/2006/main">
          <x14:cfRule type="dataBar" id="{44676E03-463E-4055-8B52-06C5D2CBF3F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FF4</xm:sqref>
        </x14:conditionalFormatting>
        <x14:conditionalFormatting xmlns:xm="http://schemas.microsoft.com/office/excel/2006/main">
          <x14:cfRule type="dataBar" id="{84C4F45F-6E48-4CCC-A116-1E872BB974B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FF7:FF9</xm:sqref>
        </x14:conditionalFormatting>
        <x14:conditionalFormatting xmlns:xm="http://schemas.microsoft.com/office/excel/2006/main">
          <x14:cfRule type="dataBar" id="{9C6C8D45-0B02-485C-AA35-AC6868858AD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FF12:FF18</xm:sqref>
        </x14:conditionalFormatting>
        <x14:conditionalFormatting xmlns:xm="http://schemas.microsoft.com/office/excel/2006/main">
          <x14:cfRule type="dataBar" id="{8D4C5A8A-248C-4362-A9CC-484B9EB9E4A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FF20</xm:sqref>
        </x14:conditionalFormatting>
        <x14:conditionalFormatting xmlns:xm="http://schemas.microsoft.com/office/excel/2006/main">
          <x14:cfRule type="dataBar" id="{E66AC448-3E22-47CE-8B1A-04B7B90F571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FF22:FF24</xm:sqref>
        </x14:conditionalFormatting>
        <x14:conditionalFormatting xmlns:xm="http://schemas.microsoft.com/office/excel/2006/main">
          <x14:cfRule type="dataBar" id="{1B438D77-DB70-46FF-B4C2-06ED23723B3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FF26:FF28</xm:sqref>
        </x14:conditionalFormatting>
        <x14:conditionalFormatting xmlns:xm="http://schemas.microsoft.com/office/excel/2006/main">
          <x14:cfRule type="dataBar" id="{7186D1C1-E5DC-4E4F-884C-71B46380071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FF5:FF6 FF3 FF10:FF11 FF19 FF21 FF25 FF29 FF43:FF44</xm:sqref>
        </x14:conditionalFormatting>
        <x14:conditionalFormatting xmlns:xm="http://schemas.microsoft.com/office/excel/2006/main">
          <x14:cfRule type="dataBar" id="{C763BEA9-7831-4A9F-B536-03E366174A7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FF30:FF36 FF38:FF41</xm:sqref>
        </x14:conditionalFormatting>
        <x14:conditionalFormatting xmlns:xm="http://schemas.microsoft.com/office/excel/2006/main">
          <x14:cfRule type="dataBar" id="{8B97EA3E-28E2-4DF1-8B3B-7AFE5363A8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FR4</xm:sqref>
        </x14:conditionalFormatting>
        <x14:conditionalFormatting xmlns:xm="http://schemas.microsoft.com/office/excel/2006/main">
          <x14:cfRule type="dataBar" id="{AA2B3A85-CEFD-4C02-A3C7-A1AD439BCAC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FR7:FR9</xm:sqref>
        </x14:conditionalFormatting>
        <x14:conditionalFormatting xmlns:xm="http://schemas.microsoft.com/office/excel/2006/main">
          <x14:cfRule type="dataBar" id="{972E6CAC-E5B0-4F3E-AE28-CDE3AF8922F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FR13</xm:sqref>
        </x14:conditionalFormatting>
        <x14:conditionalFormatting xmlns:xm="http://schemas.microsoft.com/office/excel/2006/main">
          <x14:cfRule type="dataBar" id="{5E564677-EB08-4F4F-9088-DEA2AEB4A5B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FR14:FR18 FR12</xm:sqref>
        </x14:conditionalFormatting>
        <x14:conditionalFormatting xmlns:xm="http://schemas.microsoft.com/office/excel/2006/main">
          <x14:cfRule type="dataBar" id="{8B97D7EC-1502-475D-BD59-13F9A283E6A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FR20</xm:sqref>
        </x14:conditionalFormatting>
        <x14:conditionalFormatting xmlns:xm="http://schemas.microsoft.com/office/excel/2006/main">
          <x14:cfRule type="dataBar" id="{953F0729-5769-4D22-BB3E-43D027886CF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FR22:FR24</xm:sqref>
        </x14:conditionalFormatting>
        <x14:conditionalFormatting xmlns:xm="http://schemas.microsoft.com/office/excel/2006/main">
          <x14:cfRule type="dataBar" id="{B84B8C99-D7F5-44B3-91A8-2B8CE848C1C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FR27:FR41</xm:sqref>
        </x14:conditionalFormatting>
        <x14:conditionalFormatting xmlns:xm="http://schemas.microsoft.com/office/excel/2006/main">
          <x14:cfRule type="dataBar" id="{6FF62486-5C7A-44C6-9CE9-0E8ABF4B1A8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GD4</xm:sqref>
        </x14:conditionalFormatting>
        <x14:conditionalFormatting xmlns:xm="http://schemas.microsoft.com/office/excel/2006/main">
          <x14:cfRule type="dataBar" id="{7D41D8C1-9F1B-4B00-A2F6-24A67D33D09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GD7:GD9</xm:sqref>
        </x14:conditionalFormatting>
        <x14:conditionalFormatting xmlns:xm="http://schemas.microsoft.com/office/excel/2006/main">
          <x14:cfRule type="dataBar" id="{BAEEF9A8-3413-46E7-A085-4B8052EF730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GD13</xm:sqref>
        </x14:conditionalFormatting>
        <x14:conditionalFormatting xmlns:xm="http://schemas.microsoft.com/office/excel/2006/main">
          <x14:cfRule type="dataBar" id="{C1BA7D95-4A31-49F4-94F1-A247069AF4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GD14:GD18 GD12</xm:sqref>
        </x14:conditionalFormatting>
        <x14:conditionalFormatting xmlns:xm="http://schemas.microsoft.com/office/excel/2006/main">
          <x14:cfRule type="dataBar" id="{D1045580-30A9-4B11-A732-8ACCFB3F447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GD20:GD24</xm:sqref>
        </x14:conditionalFormatting>
        <x14:conditionalFormatting xmlns:xm="http://schemas.microsoft.com/office/excel/2006/main">
          <x14:cfRule type="dataBar" id="{1D983C45-96E0-4C48-88A2-06A92916B59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GD26:GD42</xm:sqref>
        </x14:conditionalFormatting>
        <x14:conditionalFormatting xmlns:xm="http://schemas.microsoft.com/office/excel/2006/main">
          <x14:cfRule type="dataBar" id="{9DA94F95-28F4-41E0-ABA8-DE3CA4AEF23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GP8:GP9</xm:sqref>
        </x14:conditionalFormatting>
        <x14:conditionalFormatting xmlns:xm="http://schemas.microsoft.com/office/excel/2006/main">
          <x14:cfRule type="dataBar" id="{641E89E3-0BCA-43D0-B5F1-C37C4DF762E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GP4</xm:sqref>
        </x14:conditionalFormatting>
        <x14:conditionalFormatting xmlns:xm="http://schemas.microsoft.com/office/excel/2006/main">
          <x14:cfRule type="dataBar" id="{975BC339-E808-4D3F-83E5-3B4F64D2EE9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GP7</xm:sqref>
        </x14:conditionalFormatting>
        <x14:conditionalFormatting xmlns:xm="http://schemas.microsoft.com/office/excel/2006/main">
          <x14:cfRule type="dataBar" id="{0EE34068-8021-45E3-81E0-3B0BE892173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GP13</xm:sqref>
        </x14:conditionalFormatting>
        <x14:conditionalFormatting xmlns:xm="http://schemas.microsoft.com/office/excel/2006/main">
          <x14:cfRule type="dataBar" id="{2839D605-5494-44F9-840E-5955044A4AA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GP14:GP18 GP12</xm:sqref>
        </x14:conditionalFormatting>
        <x14:conditionalFormatting xmlns:xm="http://schemas.microsoft.com/office/excel/2006/main">
          <x14:cfRule type="dataBar" id="{62ED211F-A723-440B-90E7-26DE5532FAD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GP20:GP24</xm:sqref>
        </x14:conditionalFormatting>
        <x14:conditionalFormatting xmlns:xm="http://schemas.microsoft.com/office/excel/2006/main">
          <x14:cfRule type="dataBar" id="{F208D49E-5145-44BC-A3C2-F2DFF77B8BE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GP26:GP40</xm:sqref>
        </x14:conditionalFormatting>
        <x14:conditionalFormatting xmlns:xm="http://schemas.microsoft.com/office/excel/2006/main">
          <x14:cfRule type="dataBar" id="{A8BA47CD-B044-4B61-89BB-6470C587724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HB3:HB4</xm:sqref>
        </x14:conditionalFormatting>
        <x14:conditionalFormatting xmlns:xm="http://schemas.microsoft.com/office/excel/2006/main">
          <x14:cfRule type="dataBar" id="{396F0D60-2590-472F-98C5-72FE5D169EF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HB7:HB9</xm:sqref>
        </x14:conditionalFormatting>
        <x14:conditionalFormatting xmlns:xm="http://schemas.microsoft.com/office/excel/2006/main">
          <x14:cfRule type="dataBar" id="{51642961-5BCB-4315-8D87-455745E8AA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HB10:HB11 HB5 HB19 HB25 HB42:HB44</xm:sqref>
        </x14:conditionalFormatting>
        <x14:conditionalFormatting xmlns:xm="http://schemas.microsoft.com/office/excel/2006/main">
          <x14:cfRule type="dataBar" id="{AC0782F3-5FFD-41DD-B9D8-FA152602C3E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HB12:HB18</xm:sqref>
        </x14:conditionalFormatting>
        <x14:conditionalFormatting xmlns:xm="http://schemas.microsoft.com/office/excel/2006/main">
          <x14:cfRule type="dataBar" id="{D6ED6900-A936-4625-BF5E-B00C0A37E1E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HB20:HB24</xm:sqref>
        </x14:conditionalFormatting>
        <x14:conditionalFormatting xmlns:xm="http://schemas.microsoft.com/office/excel/2006/main">
          <x14:cfRule type="dataBar" id="{FDA12C51-A29F-4367-95C2-6B8B2BD1F96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HB26:HB41</xm:sqref>
        </x14:conditionalFormatting>
        <x14:conditionalFormatting xmlns:xm="http://schemas.microsoft.com/office/excel/2006/main">
          <x14:cfRule type="dataBar" id="{EE350F55-128F-48C1-BE5F-E57F48E38C5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HN4</xm:sqref>
        </x14:conditionalFormatting>
        <x14:conditionalFormatting xmlns:xm="http://schemas.microsoft.com/office/excel/2006/main">
          <x14:cfRule type="dataBar" id="{696CAF83-EE94-459D-9294-BFAC52D0A43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HN7:HN9</xm:sqref>
        </x14:conditionalFormatting>
        <x14:conditionalFormatting xmlns:xm="http://schemas.microsoft.com/office/excel/2006/main">
          <x14:cfRule type="dataBar" id="{07EBE3F7-D890-4781-AC15-0A3D0C41479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HN12:HN18</xm:sqref>
        </x14:conditionalFormatting>
        <x14:conditionalFormatting xmlns:xm="http://schemas.microsoft.com/office/excel/2006/main">
          <x14:cfRule type="dataBar" id="{5739B1CA-64E7-414F-AB27-62752833809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HN20:HN24</xm:sqref>
        </x14:conditionalFormatting>
        <x14:conditionalFormatting xmlns:xm="http://schemas.microsoft.com/office/excel/2006/main">
          <x14:cfRule type="dataBar" id="{F2849173-BE96-4601-A383-DC9349A9598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HN27:HN37</xm:sqref>
        </x14:conditionalFormatting>
        <x14:conditionalFormatting xmlns:xm="http://schemas.microsoft.com/office/excel/2006/main">
          <x14:cfRule type="dataBar" id="{5B205BC9-3C77-4FB0-910F-CA4FA1417BC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HN39:HN41</xm:sqref>
        </x14:conditionalFormatting>
        <x14:conditionalFormatting xmlns:xm="http://schemas.microsoft.com/office/excel/2006/main">
          <x14:cfRule type="dataBar" id="{4FD0B1CA-412B-49B8-A3B4-F22DC49CBA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HZ4</xm:sqref>
        </x14:conditionalFormatting>
        <x14:conditionalFormatting xmlns:xm="http://schemas.microsoft.com/office/excel/2006/main">
          <x14:cfRule type="dataBar" id="{722EE8AA-0D95-497D-9C5E-69847CF420E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HZ7:HZ9</xm:sqref>
        </x14:conditionalFormatting>
        <x14:conditionalFormatting xmlns:xm="http://schemas.microsoft.com/office/excel/2006/main">
          <x14:cfRule type="dataBar" id="{7BD4FD6F-D7D8-41C0-8F7E-20B08C34D47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HZ12:HZ24</xm:sqref>
        </x14:conditionalFormatting>
        <x14:conditionalFormatting xmlns:xm="http://schemas.microsoft.com/office/excel/2006/main">
          <x14:cfRule type="dataBar" id="{0D70D3EC-81C5-4B0E-BCD6-B9F33086EBB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HZ42</xm:sqref>
        </x14:conditionalFormatting>
        <x14:conditionalFormatting xmlns:xm="http://schemas.microsoft.com/office/excel/2006/main">
          <x14:cfRule type="dataBar" id="{1955E4A2-44FB-43CD-A4AD-69FBF18EA82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HZ5:HZ6 HZ3 HZ10:HZ11 HZ25:HZ26 HZ42:HZ44</xm:sqref>
        </x14:conditionalFormatting>
        <x14:conditionalFormatting xmlns:xm="http://schemas.microsoft.com/office/excel/2006/main">
          <x14:cfRule type="dataBar" id="{F9817503-AAC2-4D83-8D40-F3A0AA5B9E2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HZ27:HZ37 HZ39:HZ40</xm:sqref>
        </x14:conditionalFormatting>
        <x14:conditionalFormatting xmlns:xm="http://schemas.microsoft.com/office/excel/2006/main">
          <x14:cfRule type="dataBar" id="{4B80ADB0-267B-42EE-91BB-6E7B0978229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IL30</xm:sqref>
        </x14:conditionalFormatting>
        <x14:conditionalFormatting xmlns:xm="http://schemas.microsoft.com/office/excel/2006/main">
          <x14:cfRule type="dataBar" id="{56070ACC-B7A8-4524-917F-CDC44ACB5A5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IL14</xm:sqref>
        </x14:conditionalFormatting>
        <x14:conditionalFormatting xmlns:xm="http://schemas.microsoft.com/office/excel/2006/main">
          <x14:cfRule type="dataBar" id="{AD4A101B-9895-43E5-B47F-2CB76C51F8B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IL22</xm:sqref>
        </x14:conditionalFormatting>
        <x14:conditionalFormatting xmlns:xm="http://schemas.microsoft.com/office/excel/2006/main">
          <x14:cfRule type="dataBar" id="{B477BDAC-178F-4E38-8026-C13FA8491F4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IL17</xm:sqref>
        </x14:conditionalFormatting>
        <x14:conditionalFormatting xmlns:xm="http://schemas.microsoft.com/office/excel/2006/main">
          <x14:cfRule type="dataBar" id="{C4C3E4F0-68B9-49F4-88EC-472BB313294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IL41</xm:sqref>
        </x14:conditionalFormatting>
        <x14:conditionalFormatting xmlns:xm="http://schemas.microsoft.com/office/excel/2006/main">
          <x14:cfRule type="dataBar" id="{FF37EF5C-CCA1-4C4F-AE78-7EF0C8081A1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IL40</xm:sqref>
        </x14:conditionalFormatting>
        <x14:conditionalFormatting xmlns:xm="http://schemas.microsoft.com/office/excel/2006/main">
          <x14:cfRule type="dataBar" id="{15F9379D-ACF1-4E22-9DA7-63B030FDC2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IL23</xm:sqref>
        </x14:conditionalFormatting>
        <x14:conditionalFormatting xmlns:xm="http://schemas.microsoft.com/office/excel/2006/main">
          <x14:cfRule type="dataBar" id="{1404E8BF-E3E5-405C-878F-F97C1E15B92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IL18</xm:sqref>
        </x14:conditionalFormatting>
        <x14:conditionalFormatting xmlns:xm="http://schemas.microsoft.com/office/excel/2006/main">
          <x14:cfRule type="dataBar" id="{7FED529E-C3F8-4D38-999B-53BB89DF124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IL20</xm:sqref>
        </x14:conditionalFormatting>
        <x14:conditionalFormatting xmlns:xm="http://schemas.microsoft.com/office/excel/2006/main">
          <x14:cfRule type="dataBar" id="{0E97FF9C-4CE6-4C10-ABCA-CAD04928EB7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IL16</xm:sqref>
        </x14:conditionalFormatting>
        <x14:conditionalFormatting xmlns:xm="http://schemas.microsoft.com/office/excel/2006/main">
          <x14:cfRule type="dataBar" id="{B515785A-E882-4797-B2D2-065FAC21D3E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IL27</xm:sqref>
        </x14:conditionalFormatting>
        <x14:conditionalFormatting xmlns:xm="http://schemas.microsoft.com/office/excel/2006/main">
          <x14:cfRule type="dataBar" id="{73E4661B-E71F-4139-BC0A-B16CC32D0B5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IL24</xm:sqref>
        </x14:conditionalFormatting>
        <x14:conditionalFormatting xmlns:xm="http://schemas.microsoft.com/office/excel/2006/main">
          <x14:cfRule type="dataBar" id="{10CDAC40-7841-4F63-ADE1-8B7487C6976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IL28</xm:sqref>
        </x14:conditionalFormatting>
        <x14:conditionalFormatting xmlns:xm="http://schemas.microsoft.com/office/excel/2006/main">
          <x14:cfRule type="dataBar" id="{D66FD477-9A11-4F34-8601-502C8F82A7F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IL33:IL34</xm:sqref>
        </x14:conditionalFormatting>
        <x14:conditionalFormatting xmlns:xm="http://schemas.microsoft.com/office/excel/2006/main">
          <x14:cfRule type="dataBar" id="{1640E17A-3E38-448F-9BEE-3AC2322EA74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IL31</xm:sqref>
        </x14:conditionalFormatting>
        <x14:conditionalFormatting xmlns:xm="http://schemas.microsoft.com/office/excel/2006/main">
          <x14:cfRule type="dataBar" id="{E3D11ACD-8844-4E1B-9153-A8F1E43855E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IL8</xm:sqref>
        </x14:conditionalFormatting>
        <x14:conditionalFormatting xmlns:xm="http://schemas.microsoft.com/office/excel/2006/main">
          <x14:cfRule type="dataBar" id="{4C4E02D7-BA2A-46EB-A8ED-64CE7BAFDF7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IL39</xm:sqref>
        </x14:conditionalFormatting>
        <x14:conditionalFormatting xmlns:xm="http://schemas.microsoft.com/office/excel/2006/main">
          <x14:cfRule type="dataBar" id="{0D4863BE-4EA3-4F54-940C-F96A812FF5C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IL37</xm:sqref>
        </x14:conditionalFormatting>
        <x14:conditionalFormatting xmlns:xm="http://schemas.microsoft.com/office/excel/2006/main">
          <x14:cfRule type="dataBar" id="{DBEEB8D6-C740-448E-BB6D-3FC5B89B5E5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IL29</xm:sqref>
        </x14:conditionalFormatting>
        <x14:conditionalFormatting xmlns:xm="http://schemas.microsoft.com/office/excel/2006/main">
          <x14:cfRule type="dataBar" id="{9B3C7E2C-945D-4C6F-891D-3F5667280FF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IL21</xm:sqref>
        </x14:conditionalFormatting>
        <x14:conditionalFormatting xmlns:xm="http://schemas.microsoft.com/office/excel/2006/main">
          <x14:cfRule type="dataBar" id="{096636DB-65B8-4688-BBDD-48030348B6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IL32</xm:sqref>
        </x14:conditionalFormatting>
        <x14:conditionalFormatting xmlns:xm="http://schemas.microsoft.com/office/excel/2006/main">
          <x14:cfRule type="dataBar" id="{15B6123F-96F8-46ED-B3AD-C22AC9D3BE4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IL4</xm:sqref>
        </x14:conditionalFormatting>
        <x14:conditionalFormatting xmlns:xm="http://schemas.microsoft.com/office/excel/2006/main">
          <x14:cfRule type="dataBar" id="{DCA29316-9FCC-40EE-8BB1-5CB480060B5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IL7</xm:sqref>
        </x14:conditionalFormatting>
        <x14:conditionalFormatting xmlns:xm="http://schemas.microsoft.com/office/excel/2006/main">
          <x14:cfRule type="dataBar" id="{F79AAFF6-AD84-4DCD-AD84-37607448F91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IL36</xm:sqref>
        </x14:conditionalFormatting>
        <x14:conditionalFormatting xmlns:xm="http://schemas.microsoft.com/office/excel/2006/main">
          <x14:cfRule type="dataBar" id="{826E6C4F-9A38-4C7F-93CC-8EFE13B993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IL15</xm:sqref>
        </x14:conditionalFormatting>
        <x14:conditionalFormatting xmlns:xm="http://schemas.microsoft.com/office/excel/2006/main">
          <x14:cfRule type="dataBar" id="{1EA35C00-D9F9-4925-8C27-4901978DC75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IX38:IX39</xm:sqref>
        </x14:conditionalFormatting>
        <x14:conditionalFormatting xmlns:xm="http://schemas.microsoft.com/office/excel/2006/main">
          <x14:cfRule type="dataBar" id="{1497C87C-B82C-4FFA-8C83-1E6E076A13D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IX5:IX6 IX10:IX13 IX25:IX26 IX38:IX39 IX42:IX44</xm:sqref>
        </x14:conditionalFormatting>
        <x14:conditionalFormatting xmlns:xm="http://schemas.microsoft.com/office/excel/2006/main">
          <x14:cfRule type="dataBar" id="{59FDB8D9-1BD6-454D-B2B3-49223FA018A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JV43:JV44</xm:sqref>
        </x14:conditionalFormatting>
        <x14:conditionalFormatting xmlns:xm="http://schemas.microsoft.com/office/excel/2006/main">
          <x14:cfRule type="dataBar" id="{80BB423C-E067-4C0D-986D-E130669A789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AP3:AP44</xm:sqref>
        </x14:conditionalFormatting>
        <x14:conditionalFormatting xmlns:xm="http://schemas.microsoft.com/office/excel/2006/main">
          <x14:cfRule type="dataBar" id="{0AB0B8FD-896F-44A9-8C87-308424AF3B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F3:F44</xm:sqref>
        </x14:conditionalFormatting>
        <x14:conditionalFormatting xmlns:xm="http://schemas.microsoft.com/office/excel/2006/main">
          <x14:cfRule type="dataBar" id="{AD5AF885-D863-48F0-A2C8-748ECB08C07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R3:R44</xm:sqref>
        </x14:conditionalFormatting>
        <x14:conditionalFormatting xmlns:xm="http://schemas.microsoft.com/office/excel/2006/main">
          <x14:cfRule type="dataBar" id="{AA3D748B-568B-44ED-BFE4-55D96709CDC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AD3:AD44</xm:sqref>
        </x14:conditionalFormatting>
        <x14:conditionalFormatting xmlns:xm="http://schemas.microsoft.com/office/excel/2006/main">
          <x14:cfRule type="dataBar" id="{A5C598D6-AC82-4E4D-8BED-480AEF78B1C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JV3:JV42</xm:sqref>
        </x14:conditionalFormatting>
        <x14:conditionalFormatting xmlns:xm="http://schemas.microsoft.com/office/excel/2006/main">
          <x14:cfRule type="dataBar" id="{11F29DDF-29FE-41B9-AFF1-9893346C748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JJ3:JJ44</xm:sqref>
        </x14:conditionalFormatting>
        <x14:conditionalFormatting xmlns:xm="http://schemas.microsoft.com/office/excel/2006/main">
          <x14:cfRule type="dataBar" id="{DB4E3B44-B8DA-4B6B-85F3-9AA89469C06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IX3:IX44</xm:sqref>
        </x14:conditionalFormatting>
        <x14:conditionalFormatting xmlns:xm="http://schemas.microsoft.com/office/excel/2006/main">
          <x14:cfRule type="dataBar" id="{494F42C3-6336-4857-B13C-8FF4D973B27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IL3:IL44</xm:sqref>
        </x14:conditionalFormatting>
        <x14:conditionalFormatting xmlns:xm="http://schemas.microsoft.com/office/excel/2006/main">
          <x14:cfRule type="dataBar" id="{ADFAFF24-2C13-4A46-A95D-62BD8122DD2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HZ3:HZ44</xm:sqref>
        </x14:conditionalFormatting>
        <x14:conditionalFormatting xmlns:xm="http://schemas.microsoft.com/office/excel/2006/main">
          <x14:cfRule type="dataBar" id="{FC56A7D3-CDB5-4590-9E05-0409DA35B33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HN3:HN44</xm:sqref>
        </x14:conditionalFormatting>
        <x14:conditionalFormatting xmlns:xm="http://schemas.microsoft.com/office/excel/2006/main">
          <x14:cfRule type="dataBar" id="{28FFE95E-7250-489A-8695-36E5336A49C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HB3:HB44</xm:sqref>
        </x14:conditionalFormatting>
        <x14:conditionalFormatting xmlns:xm="http://schemas.microsoft.com/office/excel/2006/main">
          <x14:cfRule type="dataBar" id="{B2F02977-E4F8-4542-BF6D-67DC8C235F4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GP3:GP44</xm:sqref>
        </x14:conditionalFormatting>
        <x14:conditionalFormatting xmlns:xm="http://schemas.microsoft.com/office/excel/2006/main">
          <x14:cfRule type="dataBar" id="{4B591A5C-7CE8-4BC3-B5DA-0808D158569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GD3:GD44</xm:sqref>
        </x14:conditionalFormatting>
        <x14:conditionalFormatting xmlns:xm="http://schemas.microsoft.com/office/excel/2006/main">
          <x14:cfRule type="dataBar" id="{BFFB3E11-61AA-402C-8543-C3B7D83F2A6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FR3:FR44</xm:sqref>
        </x14:conditionalFormatting>
        <x14:conditionalFormatting xmlns:xm="http://schemas.microsoft.com/office/excel/2006/main">
          <x14:cfRule type="dataBar" id="{4BAB2D06-90B5-43F2-80A9-8CBB50F65D2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FF3:FF44</xm:sqref>
        </x14:conditionalFormatting>
        <x14:conditionalFormatting xmlns:xm="http://schemas.microsoft.com/office/excel/2006/main">
          <x14:cfRule type="dataBar" id="{3685B831-10A2-41CA-8356-C43BEA01D07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ET3:ET44</xm:sqref>
        </x14:conditionalFormatting>
        <x14:conditionalFormatting xmlns:xm="http://schemas.microsoft.com/office/excel/2006/main">
          <x14:cfRule type="dataBar" id="{2C65CC98-9D76-4194-AB01-456A74440EB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EH3:EH44</xm:sqref>
        </x14:conditionalFormatting>
        <x14:conditionalFormatting xmlns:xm="http://schemas.microsoft.com/office/excel/2006/main">
          <x14:cfRule type="dataBar" id="{5805C8F5-4A38-4541-8747-B7B9A914B68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JV3:JV44</xm:sqref>
        </x14:conditionalFormatting>
        <x14:conditionalFormatting xmlns:xm="http://schemas.microsoft.com/office/excel/2006/main">
          <x14:cfRule type="dataBar" id="{0632348F-B754-4F16-887B-0EA6A352B7B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CL3:CL44</xm:sqref>
        </x14:conditionalFormatting>
        <x14:conditionalFormatting xmlns:xm="http://schemas.microsoft.com/office/excel/2006/main">
          <x14:cfRule type="dataBar" id="{C9265706-ED9F-43D3-AF3F-1E521B3E6F8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CX3:CX44</xm:sqref>
        </x14:conditionalFormatting>
        <x14:conditionalFormatting xmlns:xm="http://schemas.microsoft.com/office/excel/2006/main">
          <x14:cfRule type="dataBar" id="{5E1D29D8-FDD0-49FC-9AE0-F4759C0DC61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DV3:DV44</xm:sqref>
        </x14:conditionalFormatting>
        <x14:conditionalFormatting xmlns:xm="http://schemas.microsoft.com/office/excel/2006/main">
          <x14:cfRule type="dataBar" id="{AB8B47F7-1FE1-443C-806B-6FB4FD33D1B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BZ3:BZ44</xm:sqref>
        </x14:conditionalFormatting>
        <x14:conditionalFormatting xmlns:xm="http://schemas.microsoft.com/office/excel/2006/main">
          <x14:cfRule type="dataBar" id="{6EE6CC45-F792-4FB6-913A-3C4D25955B3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BN3:BN44</xm:sqref>
        </x14:conditionalFormatting>
        <x14:conditionalFormatting xmlns:xm="http://schemas.microsoft.com/office/excel/2006/main">
          <x14:cfRule type="dataBar" id="{34003B47-E738-4103-B2A8-BD3AED2831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BB3:BB44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1E2A2B7-6771-4256-984B-B047DB287202}">
          <x14:formula1>
            <xm:f>PARAM!$D$2:$D$19</xm:f>
          </x14:formula1>
          <xm:sqref>CT3:CT42 JF3:JF42 IH3:IH42 HJ3:HJ42 GL3:GL42 FZ3:FZ42 FN3:FN42 EP3:EP42 ED3:ED42 DR3:DR42 DF3:DF42 CH3:CH42 BV3:BV42 BJ3:BJ42 AX3:AX42 AL3:AL42 Z3:Z42 N3:N42 B3:B42 FB38:FB42 FB3:FB36 GX3:GX5 GX7:GX42 HV3:HV37 HV39:HV42 IT3:IT42 JR3:JR42 KD38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E4D5F-E0F4-4977-9F14-9A6D59DD571A}">
  <dimension ref="A3:Y4"/>
  <sheetViews>
    <sheetView tabSelected="1" workbookViewId="0">
      <selection activeCell="A3" sqref="A3"/>
    </sheetView>
  </sheetViews>
  <sheetFormatPr baseColWidth="10" defaultRowHeight="14.5" x14ac:dyDescent="0.35"/>
  <cols>
    <col min="1" max="1" width="20.1796875" bestFit="1" customWidth="1"/>
    <col min="2" max="7" width="28.453125" bestFit="1" customWidth="1"/>
    <col min="8" max="25" width="26.7265625" bestFit="1" customWidth="1"/>
  </cols>
  <sheetData>
    <row r="3" spans="1:25" x14ac:dyDescent="0.35">
      <c r="A3" s="121" t="s">
        <v>77</v>
      </c>
      <c r="B3" t="s">
        <v>97</v>
      </c>
      <c r="C3" t="s">
        <v>98</v>
      </c>
      <c r="D3" t="s">
        <v>99</v>
      </c>
      <c r="E3" t="s">
        <v>100</v>
      </c>
      <c r="F3" t="s">
        <v>101</v>
      </c>
      <c r="G3" t="s">
        <v>102</v>
      </c>
      <c r="H3" t="s">
        <v>79</v>
      </c>
      <c r="I3" t="s">
        <v>80</v>
      </c>
      <c r="J3" t="s">
        <v>81</v>
      </c>
      <c r="K3" t="s">
        <v>82</v>
      </c>
      <c r="L3" t="s">
        <v>83</v>
      </c>
      <c r="M3" t="s">
        <v>84</v>
      </c>
      <c r="N3" t="s">
        <v>85</v>
      </c>
      <c r="O3" t="s">
        <v>86</v>
      </c>
      <c r="P3" t="s">
        <v>87</v>
      </c>
      <c r="Q3" t="s">
        <v>88</v>
      </c>
      <c r="R3" t="s">
        <v>89</v>
      </c>
      <c r="S3" t="s">
        <v>90</v>
      </c>
      <c r="T3" t="s">
        <v>91</v>
      </c>
      <c r="U3" t="s">
        <v>92</v>
      </c>
      <c r="V3" t="s">
        <v>93</v>
      </c>
      <c r="W3" t="s">
        <v>94</v>
      </c>
      <c r="X3" t="s">
        <v>95</v>
      </c>
      <c r="Y3" t="s">
        <v>96</v>
      </c>
    </row>
    <row r="4" spans="1:25" x14ac:dyDescent="0.35">
      <c r="A4" s="122" t="s">
        <v>78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</row>
  </sheetData>
  <pageMargins left="0.7" right="0.7" top="0.75" bottom="0.75" header="0.3" footer="0.3"/>
  <pageSetup paperSize="9" orientation="portrait" r:id="rId2"/>
  <headerFooter>
    <oddFooter>&amp;L&amp;1#&amp;"Calibri"&amp;10&amp;K000000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68499-1240-4723-827D-14BB0F2EC819}">
  <dimension ref="A1:Y43"/>
  <sheetViews>
    <sheetView zoomScale="70" zoomScaleNormal="70" workbookViewId="0">
      <selection activeCell="B4" sqref="B4"/>
    </sheetView>
  </sheetViews>
  <sheetFormatPr baseColWidth="10" defaultRowHeight="14.5" x14ac:dyDescent="0.35"/>
  <cols>
    <col min="1" max="1" width="28.6328125" style="41" bestFit="1" customWidth="1"/>
    <col min="11" max="25" width="11.08984375" customWidth="1"/>
  </cols>
  <sheetData>
    <row r="1" spans="1:25" s="15" customFormat="1" ht="15" thickBot="1" x14ac:dyDescent="0.4">
      <c r="A1" s="42" t="s">
        <v>0</v>
      </c>
      <c r="B1" s="38">
        <v>2000</v>
      </c>
      <c r="C1" s="36">
        <v>2001</v>
      </c>
      <c r="D1" s="36">
        <v>2002</v>
      </c>
      <c r="E1" s="36">
        <v>2003</v>
      </c>
      <c r="F1" s="36">
        <v>2004</v>
      </c>
      <c r="G1" s="36">
        <v>2005</v>
      </c>
      <c r="H1" s="36">
        <v>2006</v>
      </c>
      <c r="I1" s="36">
        <v>2007</v>
      </c>
      <c r="J1" s="36">
        <v>2008</v>
      </c>
      <c r="K1" s="36">
        <v>2009</v>
      </c>
      <c r="L1" s="36">
        <v>2010</v>
      </c>
      <c r="M1" s="36">
        <v>2011</v>
      </c>
      <c r="N1" s="36">
        <v>2012</v>
      </c>
      <c r="O1" s="36">
        <v>2013</v>
      </c>
      <c r="P1" s="36">
        <v>2014</v>
      </c>
      <c r="Q1" s="36">
        <v>2015</v>
      </c>
      <c r="R1" s="36">
        <v>2016</v>
      </c>
      <c r="S1" s="36">
        <v>2017</v>
      </c>
      <c r="T1" s="36">
        <v>2018</v>
      </c>
      <c r="U1" s="36">
        <v>2019</v>
      </c>
      <c r="V1" s="36">
        <v>2020</v>
      </c>
      <c r="W1" s="36">
        <v>2021</v>
      </c>
      <c r="X1" s="36">
        <v>2022</v>
      </c>
      <c r="Y1" s="37">
        <v>2023</v>
      </c>
    </row>
    <row r="2" spans="1:25" x14ac:dyDescent="0.35">
      <c r="A2" s="113" t="s">
        <v>4</v>
      </c>
      <c r="B2" s="43">
        <f>INDEX(Bilan_Global!$A$3:$AAC$71,MATCH($A2,Bilan_Global!$A$3:$A$71,0),MATCH(B$1&amp;" - RENDEMENT",Bilan_Global!$A$2:$ACT$2,0))</f>
        <v>0</v>
      </c>
      <c r="C2" s="43">
        <f>INDEX(Bilan_Global!$A$3:$AAC$71,MATCH($A2,Bilan_Global!$A$3:$A$71,0),MATCH(C$1&amp;" - RENDEMENT",Bilan_Global!$A$2:$ACT$2,0))</f>
        <v>0</v>
      </c>
      <c r="D2" s="43">
        <f>INDEX(Bilan_Global!$A$3:$AAC$71,MATCH($A2,Bilan_Global!$A$3:$A$71,0),MATCH(D$1&amp;" - RENDEMENT",Bilan_Global!$A$2:$ACT$2,0))</f>
        <v>0</v>
      </c>
      <c r="E2" s="43">
        <f>INDEX(Bilan_Global!$A$3:$AAC$71,MATCH($A2,Bilan_Global!$A$3:$A$71,0),MATCH(E$1&amp;" - RENDEMENT",Bilan_Global!$A$2:$ACT$2,0))</f>
        <v>0</v>
      </c>
      <c r="F2" s="43">
        <f>INDEX(Bilan_Global!$A$3:$AAC$71,MATCH($A2,Bilan_Global!$A$3:$A$71,0),MATCH(F$1&amp;" - RENDEMENT",Bilan_Global!$A$2:$ACT$2,0))</f>
        <v>0</v>
      </c>
      <c r="G2" s="43">
        <f>INDEX(Bilan_Global!$A$3:$AAC$71,MATCH($A2,Bilan_Global!$A$3:$A$71,0),MATCH(G$1&amp;" - RENDEMENT",Bilan_Global!$A$2:$ACT$2,0))</f>
        <v>0</v>
      </c>
      <c r="H2" s="43">
        <f>INDEX(Bilan_Global!$A$3:$AAC$71,MATCH($A2,Bilan_Global!$A$3:$A$71,0),MATCH(H$1&amp;" - RENDEMENT",Bilan_Global!$A$2:$ACT$2,0))</f>
        <v>0</v>
      </c>
      <c r="I2" s="43">
        <f>INDEX(Bilan_Global!$A$3:$AAC$71,MATCH($A2,Bilan_Global!$A$3:$A$71,0),MATCH(I$1&amp;" - RENDEMENT",Bilan_Global!$A$2:$ACT$2,0))</f>
        <v>0</v>
      </c>
      <c r="J2" s="43">
        <f>INDEX(Bilan_Global!$A$3:$AAC$71,MATCH($A2,Bilan_Global!$A$3:$A$71,0),MATCH(J$1&amp;" - RENDEMENT",Bilan_Global!$A$2:$ACT$2,0))</f>
        <v>0</v>
      </c>
      <c r="K2" s="43">
        <f>INDEX(Bilan_Global!$A$3:$AAC$71,MATCH($A2,Bilan_Global!$A$3:$A$71,0),MATCH(K$1&amp;" - RENDEMENT",Bilan_Global!$A$2:$ACT$2,0))</f>
        <v>0</v>
      </c>
      <c r="L2" s="43">
        <f>INDEX(Bilan_Global!$A$3:$AAC$71,MATCH($A2,Bilan_Global!$A$3:$A$71,0),MATCH(L$1&amp;" - RENDEMENT",Bilan_Global!$A$2:$ACT$2,0))</f>
        <v>0</v>
      </c>
      <c r="M2" s="43">
        <f>INDEX(Bilan_Global!$A$3:$AAC$71,MATCH($A2,Bilan_Global!$A$3:$A$71,0),MATCH(M$1&amp;" - RENDEMENT",Bilan_Global!$A$2:$ACT$2,0))</f>
        <v>0</v>
      </c>
      <c r="N2" s="43">
        <f>INDEX(Bilan_Global!$A$3:$AAC$71,MATCH($A2,Bilan_Global!$A$3:$A$71,0),MATCH(N$1&amp;" - RENDEMENT",Bilan_Global!$A$2:$ACT$2,0))</f>
        <v>0</v>
      </c>
      <c r="O2" s="43">
        <f>INDEX(Bilan_Global!$A$3:$AAC$71,MATCH($A2,Bilan_Global!$A$3:$A$71,0),MATCH(O$1&amp;" - RENDEMENT",Bilan_Global!$A$2:$ACT$2,0))</f>
        <v>0</v>
      </c>
      <c r="P2" s="43">
        <f>INDEX(Bilan_Global!$A$3:$AAC$71,MATCH($A2,Bilan_Global!$A$3:$A$71,0),MATCH(P$1&amp;" - RENDEMENT",Bilan_Global!$A$2:$ACT$2,0))</f>
        <v>0</v>
      </c>
      <c r="Q2" s="43">
        <f>INDEX(Bilan_Global!$A$3:$AAC$71,MATCH($A2,Bilan_Global!$A$3:$A$71,0),MATCH(Q$1&amp;" - RENDEMENT",Bilan_Global!$A$2:$ACT$2,0))</f>
        <v>0</v>
      </c>
      <c r="R2" s="43">
        <f>INDEX(Bilan_Global!$A$3:$AAC$71,MATCH($A2,Bilan_Global!$A$3:$A$71,0),MATCH(R$1&amp;" - RENDEMENT",Bilan_Global!$A$2:$ACT$2,0))</f>
        <v>0</v>
      </c>
      <c r="S2" s="43">
        <f>INDEX(Bilan_Global!$A$3:$AAC$71,MATCH($A2,Bilan_Global!$A$3:$A$71,0),MATCH(S$1&amp;" - RENDEMENT",Bilan_Global!$A$2:$ACT$2,0))</f>
        <v>44.848484848484851</v>
      </c>
      <c r="T2" s="43">
        <f>INDEX(Bilan_Global!$A$3:$AAC$71,MATCH($A2,Bilan_Global!$A$3:$A$71,0),MATCH(T$1&amp;" - RENDEMENT",Bilan_Global!$A$2:$ACT$2,0))</f>
        <v>0</v>
      </c>
      <c r="U2" s="43">
        <f>INDEX(Bilan_Global!$A$3:$AAC$71,MATCH($A2,Bilan_Global!$A$3:$A$71,0),MATCH(U$1&amp;" - RENDEMENT",Bilan_Global!$A$2:$ACT$2,0))</f>
        <v>0</v>
      </c>
      <c r="V2" s="43">
        <f>INDEX(Bilan_Global!$A$3:$AAC$71,MATCH($A2,Bilan_Global!$A$3:$A$71,0),MATCH(V$1&amp;" - RENDEMENT",Bilan_Global!$A$2:$ACT$2,0))</f>
        <v>0</v>
      </c>
      <c r="W2" s="43">
        <f>INDEX(Bilan_Global!$A$3:$AAC$71,MATCH($A2,Bilan_Global!$A$3:$A$71,0),MATCH(W$1&amp;" - RENDEMENT",Bilan_Global!$A$2:$ACT$2,0))</f>
        <v>0</v>
      </c>
      <c r="X2" s="43">
        <f>INDEX(Bilan_Global!$A$3:$AAC$71,MATCH($A2,Bilan_Global!$A$3:$A$71,0),MATCH(X$1&amp;" - RENDEMENT",Bilan_Global!$A$2:$ACT$2,0))</f>
        <v>0</v>
      </c>
      <c r="Y2" s="43">
        <f>INDEX(Bilan_Global!$A$3:$AAC$71,MATCH($A2,Bilan_Global!$A$3:$A$71,0),MATCH(Y$1&amp;" - RENDEMENT",Bilan_Global!$A$2:$ACT$2,0))</f>
        <v>0</v>
      </c>
    </row>
    <row r="3" spans="1:25" x14ac:dyDescent="0.35">
      <c r="A3" s="39" t="s">
        <v>5</v>
      </c>
      <c r="B3" s="43">
        <f>INDEX(Bilan_Global!$A$3:$AAC$71,MATCH($A3,Bilan_Global!$A$3:$A$71,0),MATCH(B$1&amp;" - RENDEMENT",Bilan_Global!$A$2:$ACT$2,0))</f>
        <v>108.57763300760043</v>
      </c>
      <c r="C3" s="43">
        <f>INDEX(Bilan_Global!$A$3:$AAC$71,MATCH($A3,Bilan_Global!$A$3:$A$71,0),MATCH(C$1&amp;" - RENDEMENT",Bilan_Global!$A$2:$ACT$2,0))</f>
        <v>102.0629750271444</v>
      </c>
      <c r="D3" s="43">
        <f>INDEX(Bilan_Global!$A$3:$AAC$71,MATCH($A3,Bilan_Global!$A$3:$A$71,0),MATCH(D$1&amp;" - RENDEMENT",Bilan_Global!$A$2:$ACT$2,0))</f>
        <v>0</v>
      </c>
      <c r="E3" s="43">
        <f>INDEX(Bilan_Global!$A$3:$AAC$71,MATCH($A3,Bilan_Global!$A$3:$A$71,0),MATCH(E$1&amp;" - RENDEMENT",Bilan_Global!$A$2:$ACT$2,0))</f>
        <v>104.23452768729641</v>
      </c>
      <c r="F3" s="43">
        <f>INDEX(Bilan_Global!$A$3:$AAC$71,MATCH($A3,Bilan_Global!$A$3:$A$71,0),MATCH(F$1&amp;" - RENDEMENT",Bilan_Global!$A$2:$ACT$2,0))</f>
        <v>104.23452768729641</v>
      </c>
      <c r="G3" s="43">
        <f>INDEX(Bilan_Global!$A$3:$AAC$71,MATCH($A3,Bilan_Global!$A$3:$A$71,0),MATCH(G$1&amp;" - RENDEMENT",Bilan_Global!$A$2:$ACT$2,0))</f>
        <v>91.205211726384363</v>
      </c>
      <c r="H3" s="43">
        <f>INDEX(Bilan_Global!$A$3:$AAC$71,MATCH($A3,Bilan_Global!$A$3:$A$71,0),MATCH(H$1&amp;" - RENDEMENT",Bilan_Global!$A$2:$ACT$2,0))</f>
        <v>73.832790445168285</v>
      </c>
      <c r="I3" s="43">
        <f>INDEX(Bilan_Global!$A$3:$AAC$71,MATCH($A3,Bilan_Global!$A$3:$A$71,0),MATCH(I$1&amp;" - RENDEMENT",Bilan_Global!$A$2:$ACT$2,0))</f>
        <v>80.347448425624322</v>
      </c>
      <c r="J3" s="43">
        <f>INDEX(Bilan_Global!$A$3:$AAC$71,MATCH($A3,Bilan_Global!$A$3:$A$71,0),MATCH(J$1&amp;" - RENDEMENT",Bilan_Global!$A$2:$ACT$2,0))</f>
        <v>0</v>
      </c>
      <c r="K3" s="43">
        <f>INDEX(Bilan_Global!$A$3:$AAC$71,MATCH($A3,Bilan_Global!$A$3:$A$71,0),MATCH(K$1&amp;" - RENDEMENT",Bilan_Global!$A$2:$ACT$2,0))</f>
        <v>0</v>
      </c>
      <c r="L3" s="43">
        <f>INDEX(Bilan_Global!$A$3:$AAC$71,MATCH($A3,Bilan_Global!$A$3:$A$71,0),MATCH(L$1&amp;" - RENDEMENT",Bilan_Global!$A$2:$ACT$2,0))</f>
        <v>0</v>
      </c>
      <c r="M3" s="43">
        <f>INDEX(Bilan_Global!$A$3:$AAC$71,MATCH($A3,Bilan_Global!$A$3:$A$71,0),MATCH(M$1&amp;" - RENDEMENT",Bilan_Global!$A$2:$ACT$2,0))</f>
        <v>0</v>
      </c>
      <c r="N3" s="43">
        <f>INDEX(Bilan_Global!$A$3:$AAC$71,MATCH($A3,Bilan_Global!$A$3:$A$71,0),MATCH(N$1&amp;" - RENDEMENT",Bilan_Global!$A$2:$ACT$2,0))</f>
        <v>0</v>
      </c>
      <c r="O3" s="43">
        <f>INDEX(Bilan_Global!$A$3:$AAC$71,MATCH($A3,Bilan_Global!$A$3:$A$71,0),MATCH(O$1&amp;" - RENDEMENT",Bilan_Global!$A$2:$ACT$2,0))</f>
        <v>0</v>
      </c>
      <c r="P3" s="43">
        <f>INDEX(Bilan_Global!$A$3:$AAC$71,MATCH($A3,Bilan_Global!$A$3:$A$71,0),MATCH(P$1&amp;" - RENDEMENT",Bilan_Global!$A$2:$ACT$2,0))</f>
        <v>0</v>
      </c>
      <c r="Q3" s="43">
        <f>INDEX(Bilan_Global!$A$3:$AAC$71,MATCH($A3,Bilan_Global!$A$3:$A$71,0),MATCH(Q$1&amp;" - RENDEMENT",Bilan_Global!$A$2:$ACT$2,0))</f>
        <v>0</v>
      </c>
      <c r="R3" s="43">
        <f>INDEX(Bilan_Global!$A$3:$AAC$71,MATCH($A3,Bilan_Global!$A$3:$A$71,0),MATCH(R$1&amp;" - RENDEMENT",Bilan_Global!$A$2:$ACT$2,0))</f>
        <v>0</v>
      </c>
      <c r="S3" s="43">
        <f>INDEX(Bilan_Global!$A$3:$AAC$71,MATCH($A3,Bilan_Global!$A$3:$A$71,0),MATCH(S$1&amp;" - RENDEMENT",Bilan_Global!$A$2:$ACT$2,0))</f>
        <v>0</v>
      </c>
      <c r="T3" s="43">
        <f>INDEX(Bilan_Global!$A$3:$AAC$71,MATCH($A3,Bilan_Global!$A$3:$A$71,0),MATCH(T$1&amp;" - RENDEMENT",Bilan_Global!$A$2:$ACT$2,0))</f>
        <v>0</v>
      </c>
      <c r="U3" s="43">
        <f>INDEX(Bilan_Global!$A$3:$AAC$71,MATCH($A3,Bilan_Global!$A$3:$A$71,0),MATCH(U$1&amp;" - RENDEMENT",Bilan_Global!$A$2:$ACT$2,0))</f>
        <v>18.223671590255133</v>
      </c>
      <c r="V3" s="43">
        <f>INDEX(Bilan_Global!$A$3:$AAC$71,MATCH($A3,Bilan_Global!$A$3:$A$71,0),MATCH(V$1&amp;" - RENDEMENT",Bilan_Global!$A$2:$ACT$2,0))</f>
        <v>49.875311720698257</v>
      </c>
      <c r="W3" s="43">
        <f>INDEX(Bilan_Global!$A$3:$AAC$71,MATCH($A3,Bilan_Global!$A$3:$A$71,0),MATCH(W$1&amp;" - RENDEMENT",Bilan_Global!$A$2:$ACT$2,0))</f>
        <v>35.488202570496838</v>
      </c>
      <c r="X3" s="43">
        <f>INDEX(Bilan_Global!$A$3:$AAC$71,MATCH($A3,Bilan_Global!$A$3:$A$71,0),MATCH(X$1&amp;" - RENDEMENT",Bilan_Global!$A$2:$ACT$2,0))</f>
        <v>130.44312296182622</v>
      </c>
      <c r="Y3" s="43">
        <f>INDEX(Bilan_Global!$A$3:$AAC$71,MATCH($A3,Bilan_Global!$A$3:$A$71,0),MATCH(Y$1&amp;" - RENDEMENT",Bilan_Global!$A$2:$ACT$2,0))</f>
        <v>117.01515442163821</v>
      </c>
    </row>
    <row r="4" spans="1:25" x14ac:dyDescent="0.35">
      <c r="A4" s="39" t="s">
        <v>6</v>
      </c>
      <c r="B4" s="43">
        <f>INDEX(Bilan_Global!$A$3:$AAC$71,MATCH($A4,Bilan_Global!$A$3:$A$71,0),MATCH(B$1&amp;" - RENDEMENT",Bilan_Global!$A$2:$ACT$2,0))</f>
        <v>146.62756598240469</v>
      </c>
      <c r="C4" s="43">
        <f>INDEX(Bilan_Global!$A$3:$AAC$71,MATCH($A4,Bilan_Global!$A$3:$A$71,0),MATCH(C$1&amp;" - RENDEMENT",Bilan_Global!$A$2:$ACT$2,0))</f>
        <v>93.841642228738991</v>
      </c>
      <c r="D4" s="43">
        <f>INDEX(Bilan_Global!$A$3:$AAC$71,MATCH($A4,Bilan_Global!$A$3:$A$71,0),MATCH(D$1&amp;" - RENDEMENT",Bilan_Global!$A$2:$ACT$2,0))</f>
        <v>0</v>
      </c>
      <c r="E4" s="43">
        <f>INDEX(Bilan_Global!$A$3:$AAC$71,MATCH($A4,Bilan_Global!$A$3:$A$71,0),MATCH(E$1&amp;" - RENDEMENT",Bilan_Global!$A$2:$ACT$2,0))</f>
        <v>70.381231671554247</v>
      </c>
      <c r="F4" s="43">
        <f>INDEX(Bilan_Global!$A$3:$AAC$71,MATCH($A4,Bilan_Global!$A$3:$A$71,0),MATCH(F$1&amp;" - RENDEMENT",Bilan_Global!$A$2:$ACT$2,0))</f>
        <v>87.976539589442808</v>
      </c>
      <c r="G4" s="43">
        <f>INDEX(Bilan_Global!$A$3:$AAC$71,MATCH($A4,Bilan_Global!$A$3:$A$71,0),MATCH(G$1&amp;" - RENDEMENT",Bilan_Global!$A$2:$ACT$2,0))</f>
        <v>87.976539589442808</v>
      </c>
      <c r="H4" s="43">
        <f>INDEX(Bilan_Global!$A$3:$AAC$71,MATCH($A4,Bilan_Global!$A$3:$A$71,0),MATCH(H$1&amp;" - RENDEMENT",Bilan_Global!$A$2:$ACT$2,0))</f>
        <v>0</v>
      </c>
      <c r="I4" s="43">
        <f>INDEX(Bilan_Global!$A$3:$AAC$71,MATCH($A4,Bilan_Global!$A$3:$A$71,0),MATCH(I$1&amp;" - RENDEMENT",Bilan_Global!$A$2:$ACT$2,0))</f>
        <v>0</v>
      </c>
      <c r="J4" s="43">
        <f>INDEX(Bilan_Global!$A$3:$AAC$71,MATCH($A4,Bilan_Global!$A$3:$A$71,0),MATCH(J$1&amp;" - RENDEMENT",Bilan_Global!$A$2:$ACT$2,0))</f>
        <v>0</v>
      </c>
      <c r="K4" s="43">
        <f>INDEX(Bilan_Global!$A$3:$AAC$71,MATCH($A4,Bilan_Global!$A$3:$A$71,0),MATCH(K$1&amp;" - RENDEMENT",Bilan_Global!$A$2:$ACT$2,0))</f>
        <v>0</v>
      </c>
      <c r="L4" s="43">
        <f>INDEX(Bilan_Global!$A$3:$AAC$71,MATCH($A4,Bilan_Global!$A$3:$A$71,0),MATCH(L$1&amp;" - RENDEMENT",Bilan_Global!$A$2:$ACT$2,0))</f>
        <v>0</v>
      </c>
      <c r="M4" s="43">
        <f>INDEX(Bilan_Global!$A$3:$AAC$71,MATCH($A4,Bilan_Global!$A$3:$A$71,0),MATCH(M$1&amp;" - RENDEMENT",Bilan_Global!$A$2:$ACT$2,0))</f>
        <v>0</v>
      </c>
      <c r="N4" s="43">
        <f>INDEX(Bilan_Global!$A$3:$AAC$71,MATCH($A4,Bilan_Global!$A$3:$A$71,0),MATCH(N$1&amp;" - RENDEMENT",Bilan_Global!$A$2:$ACT$2,0))</f>
        <v>0</v>
      </c>
      <c r="O4" s="43">
        <f>INDEX(Bilan_Global!$A$3:$AAC$71,MATCH($A4,Bilan_Global!$A$3:$A$71,0),MATCH(O$1&amp;" - RENDEMENT",Bilan_Global!$A$2:$ACT$2,0))</f>
        <v>0</v>
      </c>
      <c r="P4" s="43">
        <f>INDEX(Bilan_Global!$A$3:$AAC$71,MATCH($A4,Bilan_Global!$A$3:$A$71,0),MATCH(P$1&amp;" - RENDEMENT",Bilan_Global!$A$2:$ACT$2,0))</f>
        <v>0</v>
      </c>
      <c r="Q4" s="43">
        <f>INDEX(Bilan_Global!$A$3:$AAC$71,MATCH($A4,Bilan_Global!$A$3:$A$71,0),MATCH(Q$1&amp;" - RENDEMENT",Bilan_Global!$A$2:$ACT$2,0))</f>
        <v>0</v>
      </c>
      <c r="R4" s="43">
        <f>INDEX(Bilan_Global!$A$3:$AAC$71,MATCH($A4,Bilan_Global!$A$3:$A$71,0),MATCH(R$1&amp;" - RENDEMENT",Bilan_Global!$A$2:$ACT$2,0))</f>
        <v>0</v>
      </c>
      <c r="S4" s="43">
        <f>INDEX(Bilan_Global!$A$3:$AAC$71,MATCH($A4,Bilan_Global!$A$3:$A$71,0),MATCH(S$1&amp;" - RENDEMENT",Bilan_Global!$A$2:$ACT$2,0))</f>
        <v>0</v>
      </c>
      <c r="T4" s="43">
        <f>INDEX(Bilan_Global!$A$3:$AAC$71,MATCH($A4,Bilan_Global!$A$3:$A$71,0),MATCH(T$1&amp;" - RENDEMENT",Bilan_Global!$A$2:$ACT$2,0))</f>
        <v>0</v>
      </c>
      <c r="U4" s="43">
        <f>INDEX(Bilan_Global!$A$3:$AAC$71,MATCH($A4,Bilan_Global!$A$3:$A$71,0),MATCH(U$1&amp;" - RENDEMENT",Bilan_Global!$A$2:$ACT$2,0))</f>
        <v>0</v>
      </c>
      <c r="V4" s="43">
        <f>INDEX(Bilan_Global!$A$3:$AAC$71,MATCH($A4,Bilan_Global!$A$3:$A$71,0),MATCH(V$1&amp;" - RENDEMENT",Bilan_Global!$A$2:$ACT$2,0))</f>
        <v>0</v>
      </c>
      <c r="W4" s="43">
        <f>INDEX(Bilan_Global!$A$3:$AAC$71,MATCH($A4,Bilan_Global!$A$3:$A$71,0),MATCH(W$1&amp;" - RENDEMENT",Bilan_Global!$A$2:$ACT$2,0))</f>
        <v>0</v>
      </c>
      <c r="X4" s="43">
        <f>INDEX(Bilan_Global!$A$3:$AAC$71,MATCH($A4,Bilan_Global!$A$3:$A$71,0),MATCH(X$1&amp;" - RENDEMENT",Bilan_Global!$A$2:$ACT$2,0))</f>
        <v>0</v>
      </c>
      <c r="Y4" s="43">
        <f>INDEX(Bilan_Global!$A$3:$AAC$71,MATCH($A4,Bilan_Global!$A$3:$A$71,0),MATCH(Y$1&amp;" - RENDEMENT",Bilan_Global!$A$2:$ACT$2,0))</f>
        <v>0</v>
      </c>
    </row>
    <row r="5" spans="1:25" x14ac:dyDescent="0.35">
      <c r="A5" s="39" t="s">
        <v>12</v>
      </c>
      <c r="B5" s="43">
        <f>INDEX(Bilan_Global!$A$3:$AAC$71,MATCH($A5,Bilan_Global!$A$3:$A$71,0),MATCH(B$1&amp;" - RENDEMENT",Bilan_Global!$A$2:$ACT$2,0))</f>
        <v>99.139953088350282</v>
      </c>
      <c r="C5" s="43">
        <f>INDEX(Bilan_Global!$A$3:$AAC$71,MATCH($A5,Bilan_Global!$A$3:$A$71,0),MATCH(C$1&amp;" - RENDEMENT",Bilan_Global!$A$2:$ACT$2,0))</f>
        <v>91.634089132134491</v>
      </c>
      <c r="D5" s="43">
        <f>INDEX(Bilan_Global!$A$3:$AAC$71,MATCH($A5,Bilan_Global!$A$3:$A$71,0),MATCH(D$1&amp;" - RENDEMENT",Bilan_Global!$A$2:$ACT$2,0))</f>
        <v>0</v>
      </c>
      <c r="E5" s="43">
        <f>INDEX(Bilan_Global!$A$3:$AAC$71,MATCH($A5,Bilan_Global!$A$3:$A$71,0),MATCH(E$1&amp;" - RENDEMENT",Bilan_Global!$A$2:$ACT$2,0))</f>
        <v>0</v>
      </c>
      <c r="F5" s="43">
        <f>INDEX(Bilan_Global!$A$3:$AAC$71,MATCH($A5,Bilan_Global!$A$3:$A$71,0),MATCH(F$1&amp;" - RENDEMENT",Bilan_Global!$A$2:$ACT$2,0))</f>
        <v>0</v>
      </c>
      <c r="G5" s="43">
        <f>INDEX(Bilan_Global!$A$3:$AAC$71,MATCH($A5,Bilan_Global!$A$3:$A$71,0),MATCH(G$1&amp;" - RENDEMENT",Bilan_Global!$A$2:$ACT$2,0))</f>
        <v>0</v>
      </c>
      <c r="H5" s="43">
        <f>INDEX(Bilan_Global!$A$3:$AAC$71,MATCH($A5,Bilan_Global!$A$3:$A$71,0),MATCH(H$1&amp;" - RENDEMENT",Bilan_Global!$A$2:$ACT$2,0))</f>
        <v>0</v>
      </c>
      <c r="I5" s="43">
        <f>INDEX(Bilan_Global!$A$3:$AAC$71,MATCH($A5,Bilan_Global!$A$3:$A$71,0),MATCH(I$1&amp;" - RENDEMENT",Bilan_Global!$A$2:$ACT$2,0))</f>
        <v>0</v>
      </c>
      <c r="J5" s="43">
        <f>INDEX(Bilan_Global!$A$3:$AAC$71,MATCH($A5,Bilan_Global!$A$3:$A$71,0),MATCH(J$1&amp;" - RENDEMENT",Bilan_Global!$A$2:$ACT$2,0))</f>
        <v>0</v>
      </c>
      <c r="K5" s="43">
        <f>INDEX(Bilan_Global!$A$3:$AAC$71,MATCH($A5,Bilan_Global!$A$3:$A$71,0),MATCH(K$1&amp;" - RENDEMENT",Bilan_Global!$A$2:$ACT$2,0))</f>
        <v>0</v>
      </c>
      <c r="L5" s="43">
        <f>INDEX(Bilan_Global!$A$3:$AAC$71,MATCH($A5,Bilan_Global!$A$3:$A$71,0),MATCH(L$1&amp;" - RENDEMENT",Bilan_Global!$A$2:$ACT$2,0))</f>
        <v>0</v>
      </c>
      <c r="M5" s="43">
        <f>INDEX(Bilan_Global!$A$3:$AAC$71,MATCH($A5,Bilan_Global!$A$3:$A$71,0),MATCH(M$1&amp;" - RENDEMENT",Bilan_Global!$A$2:$ACT$2,0))</f>
        <v>0</v>
      </c>
      <c r="N5" s="43">
        <f>INDEX(Bilan_Global!$A$3:$AAC$71,MATCH($A5,Bilan_Global!$A$3:$A$71,0),MATCH(N$1&amp;" - RENDEMENT",Bilan_Global!$A$2:$ACT$2,0))</f>
        <v>0</v>
      </c>
      <c r="O5" s="43">
        <f>INDEX(Bilan_Global!$A$3:$AAC$71,MATCH($A5,Bilan_Global!$A$3:$A$71,0),MATCH(O$1&amp;" - RENDEMENT",Bilan_Global!$A$2:$ACT$2,0))</f>
        <v>0</v>
      </c>
      <c r="P5" s="43">
        <f>INDEX(Bilan_Global!$A$3:$AAC$71,MATCH($A5,Bilan_Global!$A$3:$A$71,0),MATCH(P$1&amp;" - RENDEMENT",Bilan_Global!$A$2:$ACT$2,0))</f>
        <v>0</v>
      </c>
      <c r="Q5" s="43">
        <f>INDEX(Bilan_Global!$A$3:$AAC$71,MATCH($A5,Bilan_Global!$A$3:$A$71,0),MATCH(Q$1&amp;" - RENDEMENT",Bilan_Global!$A$2:$ACT$2,0))</f>
        <v>0</v>
      </c>
      <c r="R5" s="43">
        <f>INDEX(Bilan_Global!$A$3:$AAC$71,MATCH($A5,Bilan_Global!$A$3:$A$71,0),MATCH(R$1&amp;" - RENDEMENT",Bilan_Global!$A$2:$ACT$2,0))</f>
        <v>0</v>
      </c>
      <c r="S5" s="43">
        <f>INDEX(Bilan_Global!$A$3:$AAC$71,MATCH($A5,Bilan_Global!$A$3:$A$71,0),MATCH(S$1&amp;" - RENDEMENT",Bilan_Global!$A$2:$ACT$2,0))</f>
        <v>0</v>
      </c>
      <c r="T5" s="43">
        <f>INDEX(Bilan_Global!$A$3:$AAC$71,MATCH($A5,Bilan_Global!$A$3:$A$71,0),MATCH(T$1&amp;" - RENDEMENT",Bilan_Global!$A$2:$ACT$2,0))</f>
        <v>0</v>
      </c>
      <c r="U5" s="43">
        <f>INDEX(Bilan_Global!$A$3:$AAC$71,MATCH($A5,Bilan_Global!$A$3:$A$71,0),MATCH(U$1&amp;" - RENDEMENT",Bilan_Global!$A$2:$ACT$2,0))</f>
        <v>0</v>
      </c>
      <c r="V5" s="43">
        <f>INDEX(Bilan_Global!$A$3:$AAC$71,MATCH($A5,Bilan_Global!$A$3:$A$71,0),MATCH(V$1&amp;" - RENDEMENT",Bilan_Global!$A$2:$ACT$2,0))</f>
        <v>0</v>
      </c>
      <c r="W5" s="43">
        <f>INDEX(Bilan_Global!$A$3:$AAC$71,MATCH($A5,Bilan_Global!$A$3:$A$71,0),MATCH(W$1&amp;" - RENDEMENT",Bilan_Global!$A$2:$ACT$2,0))</f>
        <v>0</v>
      </c>
      <c r="X5" s="43">
        <f>INDEX(Bilan_Global!$A$3:$AAC$71,MATCH($A5,Bilan_Global!$A$3:$A$71,0),MATCH(X$1&amp;" - RENDEMENT",Bilan_Global!$A$2:$ACT$2,0))</f>
        <v>0</v>
      </c>
      <c r="Y5" s="43">
        <f>INDEX(Bilan_Global!$A$3:$AAC$71,MATCH($A5,Bilan_Global!$A$3:$A$71,0),MATCH(Y$1&amp;" - RENDEMENT",Bilan_Global!$A$2:$ACT$2,0))</f>
        <v>0</v>
      </c>
    </row>
    <row r="6" spans="1:25" x14ac:dyDescent="0.35">
      <c r="A6" s="39" t="s">
        <v>7</v>
      </c>
      <c r="B6" s="43">
        <f>INDEX(Bilan_Global!$A$3:$AAC$71,MATCH($A6,Bilan_Global!$A$3:$A$71,0),MATCH(B$1&amp;" - RENDEMENT",Bilan_Global!$A$2:$ACT$2,0))</f>
        <v>120.37745473093599</v>
      </c>
      <c r="C6" s="43">
        <f>INDEX(Bilan_Global!$A$3:$AAC$71,MATCH($A6,Bilan_Global!$A$3:$A$71,0),MATCH(C$1&amp;" - RENDEMENT",Bilan_Global!$A$2:$ACT$2,0))</f>
        <v>71.410354501402708</v>
      </c>
      <c r="D6" s="43">
        <f>INDEX(Bilan_Global!$A$3:$AAC$71,MATCH($A6,Bilan_Global!$A$3:$A$71,0),MATCH(D$1&amp;" - RENDEMENT",Bilan_Global!$A$2:$ACT$2,0))</f>
        <v>0</v>
      </c>
      <c r="E6" s="43">
        <f>INDEX(Bilan_Global!$A$3:$AAC$71,MATCH($A6,Bilan_Global!$A$3:$A$71,0),MATCH(E$1&amp;" - RENDEMENT",Bilan_Global!$A$2:$ACT$2,0))</f>
        <v>73.45065034429993</v>
      </c>
      <c r="F6" s="43">
        <f>INDEX(Bilan_Global!$A$3:$AAC$71,MATCH($A6,Bilan_Global!$A$3:$A$71,0),MATCH(F$1&amp;" - RENDEMENT",Bilan_Global!$A$2:$ACT$2,0))</f>
        <v>133.63937770976793</v>
      </c>
      <c r="G6" s="43">
        <f>INDEX(Bilan_Global!$A$3:$AAC$71,MATCH($A6,Bilan_Global!$A$3:$A$71,0),MATCH(G$1&amp;" - RENDEMENT",Bilan_Global!$A$2:$ACT$2,0))</f>
        <v>92.323386891099219</v>
      </c>
      <c r="H6" s="43">
        <f>INDEX(Bilan_Global!$A$3:$AAC$71,MATCH($A6,Bilan_Global!$A$3:$A$71,0),MATCH(H$1&amp;" - RENDEMENT",Bilan_Global!$A$2:$ACT$2,0))</f>
        <v>93.853608773272128</v>
      </c>
      <c r="I6" s="43">
        <f>INDEX(Bilan_Global!$A$3:$AAC$71,MATCH($A6,Bilan_Global!$A$3:$A$71,0),MATCH(I$1&amp;" - RENDEMENT",Bilan_Global!$A$2:$ACT$2,0))</f>
        <v>100.48457026268809</v>
      </c>
      <c r="J6" s="43">
        <f>INDEX(Bilan_Global!$A$3:$AAC$71,MATCH($A6,Bilan_Global!$A$3:$A$71,0),MATCH(J$1&amp;" - RENDEMENT",Bilan_Global!$A$2:$ACT$2,0))</f>
        <v>0</v>
      </c>
      <c r="K6" s="43">
        <f>INDEX(Bilan_Global!$A$3:$AAC$71,MATCH($A6,Bilan_Global!$A$3:$A$71,0),MATCH(K$1&amp;" - RENDEMENT",Bilan_Global!$A$2:$ACT$2,0))</f>
        <v>0</v>
      </c>
      <c r="L6" s="43">
        <f>INDEX(Bilan_Global!$A$3:$AAC$71,MATCH($A6,Bilan_Global!$A$3:$A$71,0),MATCH(L$1&amp;" - RENDEMENT",Bilan_Global!$A$2:$ACT$2,0))</f>
        <v>0</v>
      </c>
      <c r="M6" s="43">
        <f>INDEX(Bilan_Global!$A$3:$AAC$71,MATCH($A6,Bilan_Global!$A$3:$A$71,0),MATCH(M$1&amp;" - RENDEMENT",Bilan_Global!$A$2:$ACT$2,0))</f>
        <v>0</v>
      </c>
      <c r="N6" s="43">
        <f>INDEX(Bilan_Global!$A$3:$AAC$71,MATCH($A6,Bilan_Global!$A$3:$A$71,0),MATCH(N$1&amp;" - RENDEMENT",Bilan_Global!$A$2:$ACT$2,0))</f>
        <v>0</v>
      </c>
      <c r="O6" s="43">
        <f>INDEX(Bilan_Global!$A$3:$AAC$71,MATCH($A6,Bilan_Global!$A$3:$A$71,0),MATCH(O$1&amp;" - RENDEMENT",Bilan_Global!$A$2:$ACT$2,0))</f>
        <v>0</v>
      </c>
      <c r="P6" s="43">
        <f>INDEX(Bilan_Global!$A$3:$AAC$71,MATCH($A6,Bilan_Global!$A$3:$A$71,0),MATCH(P$1&amp;" - RENDEMENT",Bilan_Global!$A$2:$ACT$2,0))</f>
        <v>0</v>
      </c>
      <c r="Q6" s="43">
        <f>INDEX(Bilan_Global!$A$3:$AAC$71,MATCH($A6,Bilan_Global!$A$3:$A$71,0),MATCH(Q$1&amp;" - RENDEMENT",Bilan_Global!$A$2:$ACT$2,0))</f>
        <v>0</v>
      </c>
      <c r="R6" s="43">
        <f>INDEX(Bilan_Global!$A$3:$AAC$71,MATCH($A6,Bilan_Global!$A$3:$A$71,0),MATCH(R$1&amp;" - RENDEMENT",Bilan_Global!$A$2:$ACT$2,0))</f>
        <v>0</v>
      </c>
      <c r="S6" s="43">
        <f>INDEX(Bilan_Global!$A$3:$AAC$71,MATCH($A6,Bilan_Global!$A$3:$A$71,0),MATCH(S$1&amp;" - RENDEMENT",Bilan_Global!$A$2:$ACT$2,0))</f>
        <v>0</v>
      </c>
      <c r="T6" s="43">
        <f>INDEX(Bilan_Global!$A$3:$AAC$71,MATCH($A6,Bilan_Global!$A$3:$A$71,0),MATCH(T$1&amp;" - RENDEMENT",Bilan_Global!$A$2:$ACT$2,0))</f>
        <v>0</v>
      </c>
      <c r="U6" s="43">
        <f>INDEX(Bilan_Global!$A$3:$AAC$71,MATCH($A6,Bilan_Global!$A$3:$A$71,0),MATCH(U$1&amp;" - RENDEMENT",Bilan_Global!$A$2:$ACT$2,0))</f>
        <v>26.978902498246374</v>
      </c>
      <c r="V6" s="43">
        <f>INDEX(Bilan_Global!$A$3:$AAC$71,MATCH($A6,Bilan_Global!$A$3:$A$71,0),MATCH(V$1&amp;" - RENDEMENT",Bilan_Global!$A$2:$ACT$2,0))</f>
        <v>63.67020989586144</v>
      </c>
      <c r="W6" s="43">
        <f>INDEX(Bilan_Global!$A$3:$AAC$71,MATCH($A6,Bilan_Global!$A$3:$A$71,0),MATCH(W$1&amp;" - RENDEMENT",Bilan_Global!$A$2:$ACT$2,0))</f>
        <v>70.145146495440571</v>
      </c>
      <c r="X6" s="43">
        <f>INDEX(Bilan_Global!$A$3:$AAC$71,MATCH($A6,Bilan_Global!$A$3:$A$71,0),MATCH(X$1&amp;" - RENDEMENT",Bilan_Global!$A$2:$ACT$2,0))</f>
        <v>126.26126369179302</v>
      </c>
      <c r="Y6" s="43">
        <f>INDEX(Bilan_Global!$A$3:$AAC$71,MATCH($A6,Bilan_Global!$A$3:$A$71,0),MATCH(Y$1&amp;" - RENDEMENT",Bilan_Global!$A$2:$ACT$2,0))</f>
        <v>169.96708573895214</v>
      </c>
    </row>
    <row r="7" spans="1:25" x14ac:dyDescent="0.35">
      <c r="A7" s="39" t="s">
        <v>8</v>
      </c>
      <c r="B7" s="43">
        <f>INDEX(Bilan_Global!$A$3:$AAC$71,MATCH($A7,Bilan_Global!$A$3:$A$71,0),MATCH(B$1&amp;" - RENDEMENT",Bilan_Global!$A$2:$ACT$2,0))</f>
        <v>142.72020449462138</v>
      </c>
      <c r="C7" s="43">
        <f>INDEX(Bilan_Global!$A$3:$AAC$71,MATCH($A7,Bilan_Global!$A$3:$A$71,0),MATCH(C$1&amp;" - RENDEMENT",Bilan_Global!$A$2:$ACT$2,0))</f>
        <v>113.53711790393014</v>
      </c>
      <c r="D7" s="43">
        <f>INDEX(Bilan_Global!$A$3:$AAC$71,MATCH($A7,Bilan_Global!$A$3:$A$71,0),MATCH(D$1&amp;" - RENDEMENT",Bilan_Global!$A$2:$ACT$2,0))</f>
        <v>0</v>
      </c>
      <c r="E7" s="43">
        <f>INDEX(Bilan_Global!$A$3:$AAC$71,MATCH($A7,Bilan_Global!$A$3:$A$71,0),MATCH(E$1&amp;" - RENDEMENT",Bilan_Global!$A$2:$ACT$2,0))</f>
        <v>97.773990840345093</v>
      </c>
      <c r="F7" s="43">
        <f>INDEX(Bilan_Global!$A$3:$AAC$71,MATCH($A7,Bilan_Global!$A$3:$A$71,0),MATCH(F$1&amp;" - RENDEMENT",Bilan_Global!$A$2:$ACT$2,0))</f>
        <v>119.2885291298328</v>
      </c>
      <c r="G7" s="43">
        <f>INDEX(Bilan_Global!$A$3:$AAC$71,MATCH($A7,Bilan_Global!$A$3:$A$71,0),MATCH(G$1&amp;" - RENDEMENT",Bilan_Global!$A$2:$ACT$2,0))</f>
        <v>131.00436681222709</v>
      </c>
      <c r="H7" s="43">
        <f>INDEX(Bilan_Global!$A$3:$AAC$71,MATCH($A7,Bilan_Global!$A$3:$A$71,0),MATCH(H$1&amp;" - RENDEMENT",Bilan_Global!$A$2:$ACT$2,0))</f>
        <v>93.087655767387375</v>
      </c>
      <c r="I7" s="43">
        <f>INDEX(Bilan_Global!$A$3:$AAC$71,MATCH($A7,Bilan_Global!$A$3:$A$71,0),MATCH(I$1&amp;" - RENDEMENT",Bilan_Global!$A$2:$ACT$2,0))</f>
        <v>99.478112685056985</v>
      </c>
      <c r="J7" s="43">
        <f>INDEX(Bilan_Global!$A$3:$AAC$71,MATCH($A7,Bilan_Global!$A$3:$A$71,0),MATCH(J$1&amp;" - RENDEMENT",Bilan_Global!$A$2:$ACT$2,0))</f>
        <v>70.295026094365753</v>
      </c>
      <c r="K7" s="43">
        <f>INDEX(Bilan_Global!$A$3:$AAC$71,MATCH($A7,Bilan_Global!$A$3:$A$71,0),MATCH(K$1&amp;" - RENDEMENT",Bilan_Global!$A$2:$ACT$2,0))</f>
        <v>67.312812866119927</v>
      </c>
      <c r="L7" s="43">
        <f>INDEX(Bilan_Global!$A$3:$AAC$71,MATCH($A7,Bilan_Global!$A$3:$A$71,0),MATCH(L$1&amp;" - RENDEMENT",Bilan_Global!$A$2:$ACT$2,0))</f>
        <v>0</v>
      </c>
      <c r="M7" s="43">
        <f>INDEX(Bilan_Global!$A$3:$AAC$71,MATCH($A7,Bilan_Global!$A$3:$A$71,0),MATCH(M$1&amp;" - RENDEMENT",Bilan_Global!$A$2:$ACT$2,0))</f>
        <v>0</v>
      </c>
      <c r="N7" s="43">
        <f>INDEX(Bilan_Global!$A$3:$AAC$71,MATCH($A7,Bilan_Global!$A$3:$A$71,0),MATCH(N$1&amp;" - RENDEMENT",Bilan_Global!$A$2:$ACT$2,0))</f>
        <v>0</v>
      </c>
      <c r="O7" s="43">
        <f>INDEX(Bilan_Global!$A$3:$AAC$71,MATCH($A7,Bilan_Global!$A$3:$A$71,0),MATCH(O$1&amp;" - RENDEMENT",Bilan_Global!$A$2:$ACT$2,0))</f>
        <v>0</v>
      </c>
      <c r="P7" s="43">
        <f>INDEX(Bilan_Global!$A$3:$AAC$71,MATCH($A7,Bilan_Global!$A$3:$A$71,0),MATCH(P$1&amp;" - RENDEMENT",Bilan_Global!$A$2:$ACT$2,0))</f>
        <v>50.817545873998</v>
      </c>
      <c r="Q7" s="43">
        <f>INDEX(Bilan_Global!$A$3:$AAC$71,MATCH($A7,Bilan_Global!$A$3:$A$71,0),MATCH(Q$1&amp;" - RENDEMENT",Bilan_Global!$A$2:$ACT$2,0))</f>
        <v>85.900788841402473</v>
      </c>
      <c r="R7" s="43">
        <f>INDEX(Bilan_Global!$A$3:$AAC$71,MATCH($A7,Bilan_Global!$A$3:$A$71,0),MATCH(R$1&amp;" - RENDEMENT",Bilan_Global!$A$2:$ACT$2,0))</f>
        <v>143.09710616401946</v>
      </c>
      <c r="S7" s="43">
        <f>INDEX(Bilan_Global!$A$3:$AAC$71,MATCH($A7,Bilan_Global!$A$3:$A$71,0),MATCH(S$1&amp;" - RENDEMENT",Bilan_Global!$A$2:$ACT$2,0))</f>
        <v>55.920563032893199</v>
      </c>
      <c r="T7" s="43">
        <f>INDEX(Bilan_Global!$A$3:$AAC$71,MATCH($A7,Bilan_Global!$A$3:$A$71,0),MATCH(T$1&amp;" - RENDEMENT",Bilan_Global!$A$2:$ACT$2,0))</f>
        <v>89.090174565711976</v>
      </c>
      <c r="U7" s="43">
        <f>INDEX(Bilan_Global!$A$3:$AAC$71,MATCH($A7,Bilan_Global!$A$3:$A$71,0),MATCH(U$1&amp;" - RENDEMENT",Bilan_Global!$A$2:$ACT$2,0))</f>
        <v>111.62850035083243</v>
      </c>
      <c r="V7" s="43">
        <f>INDEX(Bilan_Global!$A$3:$AAC$71,MATCH($A7,Bilan_Global!$A$3:$A$71,0),MATCH(V$1&amp;" - RENDEMENT",Bilan_Global!$A$2:$ACT$2,0))</f>
        <v>47.84078586464247</v>
      </c>
      <c r="W7" s="43">
        <f>INDEX(Bilan_Global!$A$3:$AAC$71,MATCH($A7,Bilan_Global!$A$3:$A$71,0),MATCH(W$1&amp;" - RENDEMENT",Bilan_Global!$A$2:$ACT$2,0))</f>
        <v>13.182794327145924</v>
      </c>
      <c r="X7" s="43">
        <f>INDEX(Bilan_Global!$A$3:$AAC$71,MATCH($A7,Bilan_Global!$A$3:$A$71,0),MATCH(X$1&amp;" - RENDEMENT",Bilan_Global!$A$2:$ACT$2,0))</f>
        <v>146.92436903319089</v>
      </c>
      <c r="Y7" s="43">
        <f>INDEX(Bilan_Global!$A$3:$AAC$71,MATCH($A7,Bilan_Global!$A$3:$A$71,0),MATCH(Y$1&amp;" - RENDEMENT",Bilan_Global!$A$2:$ACT$2,0))</f>
        <v>124.59866896302438</v>
      </c>
    </row>
    <row r="8" spans="1:25" x14ac:dyDescent="0.35">
      <c r="A8" s="39" t="s">
        <v>10</v>
      </c>
      <c r="B8" s="43">
        <f>INDEX(Bilan_Global!$A$3:$AAC$71,MATCH($A8,Bilan_Global!$A$3:$A$71,0),MATCH(B$1&amp;" - RENDEMENT",Bilan_Global!$A$2:$ACT$2,0))</f>
        <v>164.59464191910348</v>
      </c>
      <c r="C8" s="43">
        <f>INDEX(Bilan_Global!$A$3:$AAC$71,MATCH($A8,Bilan_Global!$A$3:$A$71,0),MATCH(C$1&amp;" - RENDEMENT",Bilan_Global!$A$2:$ACT$2,0))</f>
        <v>133.07651899842409</v>
      </c>
      <c r="D8" s="43">
        <f>INDEX(Bilan_Global!$A$3:$AAC$71,MATCH($A8,Bilan_Global!$A$3:$A$71,0),MATCH(D$1&amp;" - RENDEMENT",Bilan_Global!$A$2:$ACT$2,0))</f>
        <v>0</v>
      </c>
      <c r="E8" s="43">
        <f>INDEX(Bilan_Global!$A$3:$AAC$71,MATCH($A8,Bilan_Global!$A$3:$A$71,0),MATCH(E$1&amp;" - RENDEMENT",Bilan_Global!$A$2:$ACT$2,0))</f>
        <v>105.06040973559796</v>
      </c>
      <c r="F8" s="43">
        <f>INDEX(Bilan_Global!$A$3:$AAC$71,MATCH($A8,Bilan_Global!$A$3:$A$71,0),MATCH(F$1&amp;" - RENDEMENT",Bilan_Global!$A$2:$ACT$2,0))</f>
        <v>125.19698826825423</v>
      </c>
      <c r="G8" s="43">
        <f>INDEX(Bilan_Global!$A$3:$AAC$71,MATCH($A8,Bilan_Global!$A$3:$A$71,0),MATCH(G$1&amp;" - RENDEMENT",Bilan_Global!$A$2:$ACT$2,0))</f>
        <v>153.21309753108036</v>
      </c>
      <c r="H8" s="43">
        <f>INDEX(Bilan_Global!$A$3:$AAC$71,MATCH($A8,Bilan_Global!$A$3:$A$71,0),MATCH(H$1&amp;" - RENDEMENT",Bilan_Global!$A$2:$ACT$2,0))</f>
        <v>181.22920679390649</v>
      </c>
      <c r="I8" s="43">
        <f>INDEX(Bilan_Global!$A$3:$AAC$71,MATCH($A8,Bilan_Global!$A$3:$A$71,0),MATCH(I$1&amp;" - RENDEMENT",Bilan_Global!$A$2:$ACT$2,0))</f>
        <v>172.47417264927333</v>
      </c>
      <c r="J8" s="43">
        <f>INDEX(Bilan_Global!$A$3:$AAC$71,MATCH($A8,Bilan_Global!$A$3:$A$71,0),MATCH(J$1&amp;" - RENDEMENT",Bilan_Global!$A$2:$ACT$2,0))</f>
        <v>125.19698826825423</v>
      </c>
      <c r="K8" s="43">
        <f>INDEX(Bilan_Global!$A$3:$AAC$71,MATCH($A8,Bilan_Global!$A$3:$A$71,0),MATCH(K$1&amp;" - RENDEMENT",Bilan_Global!$A$2:$ACT$2,0))</f>
        <v>123.4459814393276</v>
      </c>
      <c r="L8" s="43">
        <f>INDEX(Bilan_Global!$A$3:$AAC$71,MATCH($A8,Bilan_Global!$A$3:$A$71,0),MATCH(L$1&amp;" - RENDEMENT",Bilan_Global!$A$2:$ACT$2,0))</f>
        <v>151.08562423393448</v>
      </c>
      <c r="M8" s="43">
        <f>INDEX(Bilan_Global!$A$3:$AAC$71,MATCH($A8,Bilan_Global!$A$3:$A$71,0),MATCH(M$1&amp;" - RENDEMENT",Bilan_Global!$A$2:$ACT$2,0))</f>
        <v>125.19698826825423</v>
      </c>
      <c r="N8" s="43">
        <f>INDEX(Bilan_Global!$A$3:$AAC$71,MATCH($A8,Bilan_Global!$A$3:$A$71,0),MATCH(N$1&amp;" - RENDEMENT",Bilan_Global!$A$2:$ACT$2,0))</f>
        <v>117.31745753808438</v>
      </c>
      <c r="O8" s="43">
        <f>INDEX(Bilan_Global!$A$3:$AAC$71,MATCH($A8,Bilan_Global!$A$3:$A$71,0),MATCH(O$1&amp;" - RENDEMENT",Bilan_Global!$A$2:$ACT$2,0))</f>
        <v>96.3053755909648</v>
      </c>
      <c r="P8" s="43">
        <f>INDEX(Bilan_Global!$A$3:$AAC$71,MATCH($A8,Bilan_Global!$A$3:$A$71,0),MATCH(P$1&amp;" - RENDEMENT",Bilan_Global!$A$2:$ACT$2,0))</f>
        <v>79.670810716161782</v>
      </c>
      <c r="Q8" s="43">
        <f>INDEX(Bilan_Global!$A$3:$AAC$71,MATCH($A8,Bilan_Global!$A$3:$A$71,0),MATCH(Q$1&amp;" - RENDEMENT",Bilan_Global!$A$2:$ACT$2,0))</f>
        <v>121.69497461040098</v>
      </c>
      <c r="R8" s="43">
        <f>INDEX(Bilan_Global!$A$3:$AAC$71,MATCH($A8,Bilan_Global!$A$3:$A$71,0),MATCH(R$1&amp;" - RENDEMENT",Bilan_Global!$A$2:$ACT$2,0))</f>
        <v>65.662756084748722</v>
      </c>
      <c r="S8" s="43">
        <f>INDEX(Bilan_Global!$A$3:$AAC$71,MATCH($A8,Bilan_Global!$A$3:$A$71,0),MATCH(S$1&amp;" - RENDEMENT",Bilan_Global!$A$2:$ACT$2,0))</f>
        <v>43.775170723165814</v>
      </c>
      <c r="T8" s="43">
        <f>INDEX(Bilan_Global!$A$3:$AAC$71,MATCH($A8,Bilan_Global!$A$3:$A$71,0),MATCH(T$1&amp;" - RENDEMENT",Bilan_Global!$A$2:$ACT$2,0))</f>
        <v>49.028191209945717</v>
      </c>
      <c r="U8" s="43">
        <f>INDEX(Bilan_Global!$A$3:$AAC$71,MATCH($A8,Bilan_Global!$A$3:$A$71,0),MATCH(U$1&amp;" - RENDEMENT",Bilan_Global!$A$2:$ACT$2,0))</f>
        <v>43.775170723165814</v>
      </c>
      <c r="V8" s="43">
        <f>INDEX(Bilan_Global!$A$3:$AAC$71,MATCH($A8,Bilan_Global!$A$3:$A$71,0),MATCH(V$1&amp;" - RENDEMENT",Bilan_Global!$A$2:$ACT$2,0))</f>
        <v>0</v>
      </c>
      <c r="W8" s="43">
        <f>INDEX(Bilan_Global!$A$3:$AAC$71,MATCH($A8,Bilan_Global!$A$3:$A$71,0),MATCH(W$1&amp;" - RENDEMENT",Bilan_Global!$A$2:$ACT$2,0))</f>
        <v>0</v>
      </c>
      <c r="X8" s="43">
        <f>INDEX(Bilan_Global!$A$3:$AAC$71,MATCH($A8,Bilan_Global!$A$3:$A$71,0),MATCH(X$1&amp;" - RENDEMENT",Bilan_Global!$A$2:$ACT$2,0))</f>
        <v>0</v>
      </c>
      <c r="Y8" s="43">
        <f>INDEX(Bilan_Global!$A$3:$AAC$71,MATCH($A8,Bilan_Global!$A$3:$A$71,0),MATCH(Y$1&amp;" - RENDEMENT",Bilan_Global!$A$2:$ACT$2,0))</f>
        <v>0</v>
      </c>
    </row>
    <row r="9" spans="1:25" x14ac:dyDescent="0.35">
      <c r="A9" s="39" t="s">
        <v>13</v>
      </c>
      <c r="B9" s="43">
        <f>INDEX(Bilan_Global!$A$3:$AAC$71,MATCH($A9,Bilan_Global!$A$3:$A$71,0),MATCH(B$1&amp;" - RENDEMENT",Bilan_Global!$A$2:$ACT$2,0))</f>
        <v>89.090909090909093</v>
      </c>
      <c r="C9" s="43">
        <f>INDEX(Bilan_Global!$A$3:$AAC$71,MATCH($A9,Bilan_Global!$A$3:$A$71,0),MATCH(C$1&amp;" - RENDEMENT",Bilan_Global!$A$2:$ACT$2,0))</f>
        <v>81.515151515151516</v>
      </c>
      <c r="D9" s="43">
        <f>INDEX(Bilan_Global!$A$3:$AAC$71,MATCH($A9,Bilan_Global!$A$3:$A$71,0),MATCH(D$1&amp;" - RENDEMENT",Bilan_Global!$A$2:$ACT$2,0))</f>
        <v>0</v>
      </c>
      <c r="E9" s="43">
        <f>INDEX(Bilan_Global!$A$3:$AAC$71,MATCH($A9,Bilan_Global!$A$3:$A$71,0),MATCH(E$1&amp;" - RENDEMENT",Bilan_Global!$A$2:$ACT$2,0))</f>
        <v>65.757575757575765</v>
      </c>
      <c r="F9" s="43">
        <f>INDEX(Bilan_Global!$A$3:$AAC$71,MATCH($A9,Bilan_Global!$A$3:$A$71,0),MATCH(F$1&amp;" - RENDEMENT",Bilan_Global!$A$2:$ACT$2,0))</f>
        <v>115.45454545454547</v>
      </c>
      <c r="G9" s="43">
        <f>INDEX(Bilan_Global!$A$3:$AAC$71,MATCH($A9,Bilan_Global!$A$3:$A$71,0),MATCH(G$1&amp;" - RENDEMENT",Bilan_Global!$A$2:$ACT$2,0))</f>
        <v>96.666666666666671</v>
      </c>
      <c r="H9" s="43">
        <f>INDEX(Bilan_Global!$A$3:$AAC$71,MATCH($A9,Bilan_Global!$A$3:$A$71,0),MATCH(H$1&amp;" - RENDEMENT",Bilan_Global!$A$2:$ACT$2,0))</f>
        <v>20.606060606060606</v>
      </c>
      <c r="I9" s="43">
        <f>INDEX(Bilan_Global!$A$3:$AAC$71,MATCH($A9,Bilan_Global!$A$3:$A$71,0),MATCH(I$1&amp;" - RENDEMENT",Bilan_Global!$A$2:$ACT$2,0))</f>
        <v>86.048808012413602</v>
      </c>
      <c r="J9" s="43">
        <f>INDEX(Bilan_Global!$A$3:$AAC$71,MATCH($A9,Bilan_Global!$A$3:$A$71,0),MATCH(J$1&amp;" - RENDEMENT",Bilan_Global!$A$2:$ACT$2,0))</f>
        <v>0</v>
      </c>
      <c r="K9" s="43">
        <f>INDEX(Bilan_Global!$A$3:$AAC$71,MATCH($A9,Bilan_Global!$A$3:$A$71,0),MATCH(K$1&amp;" - RENDEMENT",Bilan_Global!$A$2:$ACT$2,0))</f>
        <v>0</v>
      </c>
      <c r="L9" s="43">
        <f>INDEX(Bilan_Global!$A$3:$AAC$71,MATCH($A9,Bilan_Global!$A$3:$A$71,0),MATCH(L$1&amp;" - RENDEMENT",Bilan_Global!$A$2:$ACT$2,0))</f>
        <v>0</v>
      </c>
      <c r="M9" s="43">
        <f>INDEX(Bilan_Global!$A$3:$AAC$71,MATCH($A9,Bilan_Global!$A$3:$A$71,0),MATCH(M$1&amp;" - RENDEMENT",Bilan_Global!$A$2:$ACT$2,0))</f>
        <v>0</v>
      </c>
      <c r="N9" s="43">
        <f>INDEX(Bilan_Global!$A$3:$AAC$71,MATCH($A9,Bilan_Global!$A$3:$A$71,0),MATCH(N$1&amp;" - RENDEMENT",Bilan_Global!$A$2:$ACT$2,0))</f>
        <v>0</v>
      </c>
      <c r="O9" s="43">
        <f>INDEX(Bilan_Global!$A$3:$AAC$71,MATCH($A9,Bilan_Global!$A$3:$A$71,0),MATCH(O$1&amp;" - RENDEMENT",Bilan_Global!$A$2:$ACT$2,0))</f>
        <v>0</v>
      </c>
      <c r="P9" s="43">
        <f>INDEX(Bilan_Global!$A$3:$AAC$71,MATCH($A9,Bilan_Global!$A$3:$A$71,0),MATCH(P$1&amp;" - RENDEMENT",Bilan_Global!$A$2:$ACT$2,0))</f>
        <v>0</v>
      </c>
      <c r="Q9" s="43">
        <f>INDEX(Bilan_Global!$A$3:$AAC$71,MATCH($A9,Bilan_Global!$A$3:$A$71,0),MATCH(Q$1&amp;" - RENDEMENT",Bilan_Global!$A$2:$ACT$2,0))</f>
        <v>0</v>
      </c>
      <c r="R9" s="43">
        <f>INDEX(Bilan_Global!$A$3:$AAC$71,MATCH($A9,Bilan_Global!$A$3:$A$71,0),MATCH(R$1&amp;" - RENDEMENT",Bilan_Global!$A$2:$ACT$2,0))</f>
        <v>0</v>
      </c>
      <c r="S9" s="43">
        <f>INDEX(Bilan_Global!$A$3:$AAC$71,MATCH($A9,Bilan_Global!$A$3:$A$71,0),MATCH(S$1&amp;" - RENDEMENT",Bilan_Global!$A$2:$ACT$2,0))</f>
        <v>0</v>
      </c>
      <c r="T9" s="43">
        <f>INDEX(Bilan_Global!$A$3:$AAC$71,MATCH($A9,Bilan_Global!$A$3:$A$71,0),MATCH(T$1&amp;" - RENDEMENT",Bilan_Global!$A$2:$ACT$2,0))</f>
        <v>0</v>
      </c>
      <c r="U9" s="43">
        <f>INDEX(Bilan_Global!$A$3:$AAC$71,MATCH($A9,Bilan_Global!$A$3:$A$71,0),MATCH(U$1&amp;" - RENDEMENT",Bilan_Global!$A$2:$ACT$2,0))</f>
        <v>0</v>
      </c>
      <c r="V9" s="43">
        <f>INDEX(Bilan_Global!$A$3:$AAC$71,MATCH($A9,Bilan_Global!$A$3:$A$71,0),MATCH(V$1&amp;" - RENDEMENT",Bilan_Global!$A$2:$ACT$2,0))</f>
        <v>0</v>
      </c>
      <c r="W9" s="43">
        <f>INDEX(Bilan_Global!$A$3:$AAC$71,MATCH($A9,Bilan_Global!$A$3:$A$71,0),MATCH(W$1&amp;" - RENDEMENT",Bilan_Global!$A$2:$ACT$2,0))</f>
        <v>0</v>
      </c>
      <c r="X9" s="43">
        <f>INDEX(Bilan_Global!$A$3:$AAC$71,MATCH($A9,Bilan_Global!$A$3:$A$71,0),MATCH(X$1&amp;" - RENDEMENT",Bilan_Global!$A$2:$ACT$2,0))</f>
        <v>0</v>
      </c>
      <c r="Y9" s="43">
        <f>INDEX(Bilan_Global!$A$3:$AAC$71,MATCH($A9,Bilan_Global!$A$3:$A$71,0),MATCH(Y$1&amp;" - RENDEMENT",Bilan_Global!$A$2:$ACT$2,0))</f>
        <v>0</v>
      </c>
    </row>
    <row r="10" spans="1:25" x14ac:dyDescent="0.35">
      <c r="A10" s="39" t="s">
        <v>14</v>
      </c>
      <c r="B10" s="43">
        <f>INDEX(Bilan_Global!$A$3:$AAC$71,MATCH($A10,Bilan_Global!$A$3:$A$71,0),MATCH(B$1&amp;" - RENDEMENT",Bilan_Global!$A$2:$ACT$2,0))</f>
        <v>67.873303167420815</v>
      </c>
      <c r="C10" s="43">
        <f>INDEX(Bilan_Global!$A$3:$AAC$71,MATCH($A10,Bilan_Global!$A$3:$A$71,0),MATCH(C$1&amp;" - RENDEMENT",Bilan_Global!$A$2:$ACT$2,0))</f>
        <v>53.167420814479641</v>
      </c>
      <c r="D10" s="43">
        <f>INDEX(Bilan_Global!$A$3:$AAC$71,MATCH($A10,Bilan_Global!$A$3:$A$71,0),MATCH(D$1&amp;" - RENDEMENT",Bilan_Global!$A$2:$ACT$2,0))</f>
        <v>0</v>
      </c>
      <c r="E10" s="43">
        <f>INDEX(Bilan_Global!$A$3:$AAC$71,MATCH($A10,Bilan_Global!$A$3:$A$71,0),MATCH(E$1&amp;" - RENDEMENT",Bilan_Global!$A$2:$ACT$2,0))</f>
        <v>0</v>
      </c>
      <c r="F10" s="43">
        <f>INDEX(Bilan_Global!$A$3:$AAC$71,MATCH($A10,Bilan_Global!$A$3:$A$71,0),MATCH(F$1&amp;" - RENDEMENT",Bilan_Global!$A$2:$ACT$2,0))</f>
        <v>0</v>
      </c>
      <c r="G10" s="43">
        <f>INDEX(Bilan_Global!$A$3:$AAC$71,MATCH($A10,Bilan_Global!$A$3:$A$71,0),MATCH(G$1&amp;" - RENDEMENT",Bilan_Global!$A$2:$ACT$2,0))</f>
        <v>0</v>
      </c>
      <c r="H10" s="43">
        <f>INDEX(Bilan_Global!$A$3:$AAC$71,MATCH($A10,Bilan_Global!$A$3:$A$71,0),MATCH(H$1&amp;" - RENDEMENT",Bilan_Global!$A$2:$ACT$2,0))</f>
        <v>0</v>
      </c>
      <c r="I10" s="43">
        <f>INDEX(Bilan_Global!$A$3:$AAC$71,MATCH($A10,Bilan_Global!$A$3:$A$71,0),MATCH(I$1&amp;" - RENDEMENT",Bilan_Global!$A$2:$ACT$2,0))</f>
        <v>0</v>
      </c>
      <c r="J10" s="43">
        <f>INDEX(Bilan_Global!$A$3:$AAC$71,MATCH($A10,Bilan_Global!$A$3:$A$71,0),MATCH(J$1&amp;" - RENDEMENT",Bilan_Global!$A$2:$ACT$2,0))</f>
        <v>0</v>
      </c>
      <c r="K10" s="43">
        <f>INDEX(Bilan_Global!$A$3:$AAC$71,MATCH($A10,Bilan_Global!$A$3:$A$71,0),MATCH(K$1&amp;" - RENDEMENT",Bilan_Global!$A$2:$ACT$2,0))</f>
        <v>0</v>
      </c>
      <c r="L10" s="43">
        <f>INDEX(Bilan_Global!$A$3:$AAC$71,MATCH($A10,Bilan_Global!$A$3:$A$71,0),MATCH(L$1&amp;" - RENDEMENT",Bilan_Global!$A$2:$ACT$2,0))</f>
        <v>0</v>
      </c>
      <c r="M10" s="43">
        <f>INDEX(Bilan_Global!$A$3:$AAC$71,MATCH($A10,Bilan_Global!$A$3:$A$71,0),MATCH(M$1&amp;" - RENDEMENT",Bilan_Global!$A$2:$ACT$2,0))</f>
        <v>0</v>
      </c>
      <c r="N10" s="43">
        <f>INDEX(Bilan_Global!$A$3:$AAC$71,MATCH($A10,Bilan_Global!$A$3:$A$71,0),MATCH(N$1&amp;" - RENDEMENT",Bilan_Global!$A$2:$ACT$2,0))</f>
        <v>0</v>
      </c>
      <c r="O10" s="43">
        <f>INDEX(Bilan_Global!$A$3:$AAC$71,MATCH($A10,Bilan_Global!$A$3:$A$71,0),MATCH(O$1&amp;" - RENDEMENT",Bilan_Global!$A$2:$ACT$2,0))</f>
        <v>0</v>
      </c>
      <c r="P10" s="43">
        <f>INDEX(Bilan_Global!$A$3:$AAC$71,MATCH($A10,Bilan_Global!$A$3:$A$71,0),MATCH(P$1&amp;" - RENDEMENT",Bilan_Global!$A$2:$ACT$2,0))</f>
        <v>0</v>
      </c>
      <c r="Q10" s="43">
        <f>INDEX(Bilan_Global!$A$3:$AAC$71,MATCH($A10,Bilan_Global!$A$3:$A$71,0),MATCH(Q$1&amp;" - RENDEMENT",Bilan_Global!$A$2:$ACT$2,0))</f>
        <v>0</v>
      </c>
      <c r="R10" s="43">
        <f>INDEX(Bilan_Global!$A$3:$AAC$71,MATCH($A10,Bilan_Global!$A$3:$A$71,0),MATCH(R$1&amp;" - RENDEMENT",Bilan_Global!$A$2:$ACT$2,0))</f>
        <v>0</v>
      </c>
      <c r="S10" s="43">
        <f>INDEX(Bilan_Global!$A$3:$AAC$71,MATCH($A10,Bilan_Global!$A$3:$A$71,0),MATCH(S$1&amp;" - RENDEMENT",Bilan_Global!$A$2:$ACT$2,0))</f>
        <v>0</v>
      </c>
      <c r="T10" s="43">
        <f>INDEX(Bilan_Global!$A$3:$AAC$71,MATCH($A10,Bilan_Global!$A$3:$A$71,0),MATCH(T$1&amp;" - RENDEMENT",Bilan_Global!$A$2:$ACT$2,0))</f>
        <v>0</v>
      </c>
      <c r="U10" s="43">
        <f>INDEX(Bilan_Global!$A$3:$AAC$71,MATCH($A10,Bilan_Global!$A$3:$A$71,0),MATCH(U$1&amp;" - RENDEMENT",Bilan_Global!$A$2:$ACT$2,0))</f>
        <v>0</v>
      </c>
      <c r="V10" s="43">
        <f>INDEX(Bilan_Global!$A$3:$AAC$71,MATCH($A10,Bilan_Global!$A$3:$A$71,0),MATCH(V$1&amp;" - RENDEMENT",Bilan_Global!$A$2:$ACT$2,0))</f>
        <v>0</v>
      </c>
      <c r="W10" s="43">
        <f>INDEX(Bilan_Global!$A$3:$AAC$71,MATCH($A10,Bilan_Global!$A$3:$A$71,0),MATCH(W$1&amp;" - RENDEMENT",Bilan_Global!$A$2:$ACT$2,0))</f>
        <v>0</v>
      </c>
      <c r="X10" s="43">
        <f>INDEX(Bilan_Global!$A$3:$AAC$71,MATCH($A10,Bilan_Global!$A$3:$A$71,0),MATCH(X$1&amp;" - RENDEMENT",Bilan_Global!$A$2:$ACT$2,0))</f>
        <v>0</v>
      </c>
      <c r="Y10" s="43">
        <f>INDEX(Bilan_Global!$A$3:$AAC$71,MATCH($A10,Bilan_Global!$A$3:$A$71,0),MATCH(Y$1&amp;" - RENDEMENT",Bilan_Global!$A$2:$ACT$2,0))</f>
        <v>0</v>
      </c>
    </row>
    <row r="11" spans="1:25" x14ac:dyDescent="0.35">
      <c r="A11" s="39" t="s">
        <v>15</v>
      </c>
      <c r="B11" s="43">
        <f>INDEX(Bilan_Global!$A$3:$AAC$71,MATCH($A11,Bilan_Global!$A$3:$A$71,0),MATCH(B$1&amp;" - RENDEMENT",Bilan_Global!$A$2:$ACT$2,0))</f>
        <v>118.33255404093083</v>
      </c>
      <c r="C11" s="43">
        <f>INDEX(Bilan_Global!$A$3:$AAC$71,MATCH($A11,Bilan_Global!$A$3:$A$71,0),MATCH(C$1&amp;" - RENDEMENT",Bilan_Global!$A$2:$ACT$2,0))</f>
        <v>105.38431104557063</v>
      </c>
      <c r="D11" s="43">
        <f>INDEX(Bilan_Global!$A$3:$AAC$71,MATCH($A11,Bilan_Global!$A$3:$A$71,0),MATCH(D$1&amp;" - RENDEMENT",Bilan_Global!$A$2:$ACT$2,0))</f>
        <v>79.487825054850191</v>
      </c>
      <c r="E11" s="43">
        <f>INDEX(Bilan_Global!$A$3:$AAC$71,MATCH($A11,Bilan_Global!$A$3:$A$71,0),MATCH(E$1&amp;" - RENDEMENT",Bilan_Global!$A$2:$ACT$2,0))</f>
        <v>75.891090889472366</v>
      </c>
      <c r="F11" s="43">
        <f>INDEX(Bilan_Global!$A$3:$AAC$71,MATCH($A11,Bilan_Global!$A$3:$A$71,0),MATCH(F$1&amp;" - RENDEMENT",Bilan_Global!$A$2:$ACT$2,0))</f>
        <v>128.76308312052657</v>
      </c>
      <c r="G11" s="43">
        <f>INDEX(Bilan_Global!$A$3:$AAC$71,MATCH($A11,Bilan_Global!$A$3:$A$71,0),MATCH(G$1&amp;" - RENDEMENT",Bilan_Global!$A$2:$ACT$2,0))</f>
        <v>112.57777937632629</v>
      </c>
      <c r="H11" s="43">
        <f>INDEX(Bilan_Global!$A$3:$AAC$71,MATCH($A11,Bilan_Global!$A$3:$A$71,0),MATCH(H$1&amp;" - RENDEMENT",Bilan_Global!$A$2:$ACT$2,0))</f>
        <v>115.81484012516636</v>
      </c>
      <c r="I11" s="43">
        <f>INDEX(Bilan_Global!$A$3:$AAC$71,MATCH($A11,Bilan_Global!$A$3:$A$71,0),MATCH(I$1&amp;" - RENDEMENT",Bilan_Global!$A$2:$ACT$2,0))</f>
        <v>102.01542672306545</v>
      </c>
      <c r="J11" s="43">
        <f>INDEX(Bilan_Global!$A$3:$AAC$71,MATCH($A11,Bilan_Global!$A$3:$A$71,0),MATCH(J$1&amp;" - RENDEMENT",Bilan_Global!$A$2:$ACT$2,0))</f>
        <v>91.233308451521935</v>
      </c>
      <c r="K11" s="43">
        <f>INDEX(Bilan_Global!$A$3:$AAC$71,MATCH($A11,Bilan_Global!$A$3:$A$71,0),MATCH(K$1&amp;" - RENDEMENT",Bilan_Global!$A$2:$ACT$2,0))</f>
        <v>90.818611594924107</v>
      </c>
      <c r="L11" s="43">
        <f>INDEX(Bilan_Global!$A$3:$AAC$71,MATCH($A11,Bilan_Global!$A$3:$A$71,0),MATCH(L$1&amp;" - RENDEMENT",Bilan_Global!$A$2:$ACT$2,0))</f>
        <v>77.07141079870614</v>
      </c>
      <c r="M11" s="43">
        <f>INDEX(Bilan_Global!$A$3:$AAC$71,MATCH($A11,Bilan_Global!$A$3:$A$71,0),MATCH(M$1&amp;" - RENDEMENT",Bilan_Global!$A$2:$ACT$2,0))</f>
        <v>85.012855602554538</v>
      </c>
      <c r="N11" s="43">
        <f>INDEX(Bilan_Global!$A$3:$AAC$71,MATCH($A11,Bilan_Global!$A$3:$A$71,0),MATCH(N$1&amp;" - RENDEMENT",Bilan_Global!$A$2:$ACT$2,0))</f>
        <v>77.963009040391469</v>
      </c>
      <c r="O11" s="43">
        <f>INDEX(Bilan_Global!$A$3:$AAC$71,MATCH($A11,Bilan_Global!$A$3:$A$71,0),MATCH(O$1&amp;" - RENDEMENT",Bilan_Global!$A$2:$ACT$2,0))</f>
        <v>88.745127311934979</v>
      </c>
      <c r="P11" s="43">
        <f>INDEX(Bilan_Global!$A$3:$AAC$71,MATCH($A11,Bilan_Global!$A$3:$A$71,0),MATCH(P$1&amp;" - RENDEMENT",Bilan_Global!$A$2:$ACT$2,0))</f>
        <v>34.834535954217465</v>
      </c>
      <c r="Q11" s="43">
        <f>INDEX(Bilan_Global!$A$3:$AAC$71,MATCH($A11,Bilan_Global!$A$3:$A$71,0),MATCH(Q$1&amp;" - RENDEMENT",Bilan_Global!$A$2:$ACT$2,0))</f>
        <v>66.351497055652317</v>
      </c>
      <c r="R11" s="43">
        <f>INDEX(Bilan_Global!$A$3:$AAC$71,MATCH($A11,Bilan_Global!$A$3:$A$71,0),MATCH(R$1&amp;" - RENDEMENT",Bilan_Global!$A$2:$ACT$2,0))</f>
        <v>53.495894501119679</v>
      </c>
      <c r="S11" s="43">
        <f>INDEX(Bilan_Global!$A$3:$AAC$71,MATCH($A11,Bilan_Global!$A$3:$A$71,0),MATCH(S$1&amp;" - RENDEMENT",Bilan_Global!$A$2:$ACT$2,0))</f>
        <v>46.860744795554453</v>
      </c>
      <c r="T11" s="43">
        <f>INDEX(Bilan_Global!$A$3:$AAC$71,MATCH($A11,Bilan_Global!$A$3:$A$71,0),MATCH(T$1&amp;" - RENDEMENT",Bilan_Global!$A$2:$ACT$2,0))</f>
        <v>41.469685659782698</v>
      </c>
      <c r="U11" s="43">
        <f>INDEX(Bilan_Global!$A$3:$AAC$71,MATCH($A11,Bilan_Global!$A$3:$A$71,0),MATCH(U$1&amp;" - RENDEMENT",Bilan_Global!$A$2:$ACT$2,0))</f>
        <v>38.981504520195735</v>
      </c>
      <c r="V11" s="43">
        <f>INDEX(Bilan_Global!$A$3:$AAC$71,MATCH($A11,Bilan_Global!$A$3:$A$71,0),MATCH(V$1&amp;" - RENDEMENT",Bilan_Global!$A$2:$ACT$2,0))</f>
        <v>0</v>
      </c>
      <c r="W11" s="43">
        <f>INDEX(Bilan_Global!$A$3:$AAC$71,MATCH($A11,Bilan_Global!$A$3:$A$71,0),MATCH(W$1&amp;" - RENDEMENT",Bilan_Global!$A$2:$ACT$2,0))</f>
        <v>0</v>
      </c>
      <c r="X11" s="43">
        <f>INDEX(Bilan_Global!$A$3:$AAC$71,MATCH($A11,Bilan_Global!$A$3:$A$71,0),MATCH(X$1&amp;" - RENDEMENT",Bilan_Global!$A$2:$ACT$2,0))</f>
        <v>0</v>
      </c>
      <c r="Y11" s="43">
        <f>INDEX(Bilan_Global!$A$3:$AAC$71,MATCH($A11,Bilan_Global!$A$3:$A$71,0),MATCH(Y$1&amp;" - RENDEMENT",Bilan_Global!$A$2:$ACT$2,0))</f>
        <v>0</v>
      </c>
    </row>
    <row r="12" spans="1:25" x14ac:dyDescent="0.35">
      <c r="A12" s="39" t="s">
        <v>16</v>
      </c>
      <c r="B12" s="43">
        <f>INDEX(Bilan_Global!$A$3:$AAC$71,MATCH($A12,Bilan_Global!$A$3:$A$71,0),MATCH(B$1&amp;" - RENDEMENT",Bilan_Global!$A$2:$ACT$2,0))</f>
        <v>137.17566992769034</v>
      </c>
      <c r="C12" s="43">
        <f>INDEX(Bilan_Global!$A$3:$AAC$71,MATCH($A12,Bilan_Global!$A$3:$A$71,0),MATCH(C$1&amp;" - RENDEMENT",Bilan_Global!$A$2:$ACT$2,0))</f>
        <v>124.41514249255636</v>
      </c>
      <c r="D12" s="43">
        <f>INDEX(Bilan_Global!$A$3:$AAC$71,MATCH($A12,Bilan_Global!$A$3:$A$71,0),MATCH(D$1&amp;" - RENDEMENT",Bilan_Global!$A$2:$ACT$2,0))</f>
        <v>86.133560187154401</v>
      </c>
      <c r="E12" s="43">
        <f>INDEX(Bilan_Global!$A$3:$AAC$71,MATCH($A12,Bilan_Global!$A$3:$A$71,0),MATCH(E$1&amp;" - RENDEMENT",Bilan_Global!$A$2:$ACT$2,0))</f>
        <v>63.802637175669929</v>
      </c>
      <c r="F12" s="43">
        <f>INDEX(Bilan_Global!$A$3:$AAC$71,MATCH($A12,Bilan_Global!$A$3:$A$71,0),MATCH(F$1&amp;" - RENDEMENT",Bilan_Global!$A$2:$ACT$2,0))</f>
        <v>152.06295193534666</v>
      </c>
      <c r="G12" s="43">
        <f>INDEX(Bilan_Global!$A$3:$AAC$71,MATCH($A12,Bilan_Global!$A$3:$A$71,0),MATCH(G$1&amp;" - RENDEMENT",Bilan_Global!$A$2:$ACT$2,0))</f>
        <v>114.84474691620586</v>
      </c>
      <c r="H12" s="43">
        <f>INDEX(Bilan_Global!$A$3:$AAC$71,MATCH($A12,Bilan_Global!$A$3:$A$71,0),MATCH(H$1&amp;" - RENDEMENT",Bilan_Global!$A$2:$ACT$2,0))</f>
        <v>110.5912377711612</v>
      </c>
      <c r="I12" s="43">
        <f>INDEX(Bilan_Global!$A$3:$AAC$71,MATCH($A12,Bilan_Global!$A$3:$A$71,0),MATCH(I$1&amp;" - RENDEMENT",Bilan_Global!$A$2:$ACT$2,0))</f>
        <v>102.71460014673515</v>
      </c>
      <c r="J12" s="43">
        <f>INDEX(Bilan_Global!$A$3:$AAC$71,MATCH($A12,Bilan_Global!$A$3:$A$71,0),MATCH(J$1&amp;" - RENDEMENT",Bilan_Global!$A$2:$ACT$2,0))</f>
        <v>80.704328686720473</v>
      </c>
      <c r="K12" s="43">
        <f>INDEX(Bilan_Global!$A$3:$AAC$71,MATCH($A12,Bilan_Global!$A$3:$A$71,0),MATCH(K$1&amp;" - RENDEMENT",Bilan_Global!$A$2:$ACT$2,0))</f>
        <v>81.123571952625525</v>
      </c>
      <c r="L12" s="43">
        <f>INDEX(Bilan_Global!$A$3:$AAC$71,MATCH($A12,Bilan_Global!$A$3:$A$71,0),MATCH(L$1&amp;" - RENDEMENT",Bilan_Global!$A$2:$ACT$2,0))</f>
        <v>83.48181532334138</v>
      </c>
      <c r="M12" s="43">
        <f>INDEX(Bilan_Global!$A$3:$AAC$71,MATCH($A12,Bilan_Global!$A$3:$A$71,0),MATCH(M$1&amp;" - RENDEMENT",Bilan_Global!$A$2:$ACT$2,0))</f>
        <v>85.944869510533493</v>
      </c>
      <c r="N12" s="43">
        <f>INDEX(Bilan_Global!$A$3:$AAC$71,MATCH($A12,Bilan_Global!$A$3:$A$71,0),MATCH(N$1&amp;" - RENDEMENT",Bilan_Global!$A$2:$ACT$2,0))</f>
        <v>98.52216748768474</v>
      </c>
      <c r="O12" s="43">
        <f>INDEX(Bilan_Global!$A$3:$AAC$71,MATCH($A12,Bilan_Global!$A$3:$A$71,0),MATCH(O$1&amp;" - RENDEMENT",Bilan_Global!$A$2:$ACT$2,0))</f>
        <v>86.992977675296089</v>
      </c>
      <c r="P12" s="43">
        <f>INDEX(Bilan_Global!$A$3:$AAC$71,MATCH($A12,Bilan_Global!$A$3:$A$71,0),MATCH(P$1&amp;" - RENDEMENT",Bilan_Global!$A$2:$ACT$2,0))</f>
        <v>51.357300073367576</v>
      </c>
      <c r="Q12" s="43">
        <f>INDEX(Bilan_Global!$A$3:$AAC$71,MATCH($A12,Bilan_Global!$A$3:$A$71,0),MATCH(Q$1&amp;" - RENDEMENT",Bilan_Global!$A$2:$ACT$2,0))</f>
        <v>73.367571533382247</v>
      </c>
      <c r="R12" s="43">
        <f>INDEX(Bilan_Global!$A$3:$AAC$71,MATCH($A12,Bilan_Global!$A$3:$A$71,0),MATCH(R$1&amp;" - RENDEMENT",Bilan_Global!$A$2:$ACT$2,0))</f>
        <v>42.972434755266747</v>
      </c>
      <c r="S12" s="43">
        <f>INDEX(Bilan_Global!$A$3:$AAC$71,MATCH($A12,Bilan_Global!$A$3:$A$71,0),MATCH(S$1&amp;" - RENDEMENT",Bilan_Global!$A$2:$ACT$2,0))</f>
        <v>39.828110260978939</v>
      </c>
      <c r="T12" s="43">
        <f>INDEX(Bilan_Global!$A$3:$AAC$71,MATCH($A12,Bilan_Global!$A$3:$A$71,0),MATCH(T$1&amp;" - RENDEMENT",Bilan_Global!$A$2:$ACT$2,0))</f>
        <v>41.869033662703067</v>
      </c>
      <c r="U12" s="43">
        <f>INDEX(Bilan_Global!$A$3:$AAC$71,MATCH($A12,Bilan_Global!$A$3:$A$71,0),MATCH(U$1&amp;" - RENDEMENT",Bilan_Global!$A$2:$ACT$2,0))</f>
        <v>41.869033662703067</v>
      </c>
      <c r="V12" s="43">
        <f>INDEX(Bilan_Global!$A$3:$AAC$71,MATCH($A12,Bilan_Global!$A$3:$A$71,0),MATCH(V$1&amp;" - RENDEMENT",Bilan_Global!$A$2:$ACT$2,0))</f>
        <v>0</v>
      </c>
      <c r="W12" s="43">
        <f>INDEX(Bilan_Global!$A$3:$AAC$71,MATCH($A12,Bilan_Global!$A$3:$A$71,0),MATCH(W$1&amp;" - RENDEMENT",Bilan_Global!$A$2:$ACT$2,0))</f>
        <v>0</v>
      </c>
      <c r="X12" s="43">
        <f>INDEX(Bilan_Global!$A$3:$AAC$71,MATCH($A12,Bilan_Global!$A$3:$A$71,0),MATCH(X$1&amp;" - RENDEMENT",Bilan_Global!$A$2:$ACT$2,0))</f>
        <v>0</v>
      </c>
      <c r="Y12" s="43">
        <f>INDEX(Bilan_Global!$A$3:$AAC$71,MATCH($A12,Bilan_Global!$A$3:$A$71,0),MATCH(Y$1&amp;" - RENDEMENT",Bilan_Global!$A$2:$ACT$2,0))</f>
        <v>0</v>
      </c>
    </row>
    <row r="13" spans="1:25" x14ac:dyDescent="0.35">
      <c r="A13" s="39" t="s">
        <v>17</v>
      </c>
      <c r="B13" s="43">
        <f>INDEX(Bilan_Global!$A$3:$AAC$71,MATCH($A13,Bilan_Global!$A$3:$A$71,0),MATCH(B$1&amp;" - RENDEMENT",Bilan_Global!$A$2:$ACT$2,0))</f>
        <v>0</v>
      </c>
      <c r="C13" s="43">
        <f>INDEX(Bilan_Global!$A$3:$AAC$71,MATCH($A13,Bilan_Global!$A$3:$A$71,0),MATCH(C$1&amp;" - RENDEMENT",Bilan_Global!$A$2:$ACT$2,0))</f>
        <v>9.4907980523231821</v>
      </c>
      <c r="D13" s="43">
        <f>INDEX(Bilan_Global!$A$3:$AAC$71,MATCH($A13,Bilan_Global!$A$3:$A$71,0),MATCH(D$1&amp;" - RENDEMENT",Bilan_Global!$A$2:$ACT$2,0))</f>
        <v>52.818354378146402</v>
      </c>
      <c r="E13" s="43">
        <f>INDEX(Bilan_Global!$A$3:$AAC$71,MATCH($A13,Bilan_Global!$A$3:$A$71,0),MATCH(E$1&amp;" - RENDEMENT",Bilan_Global!$A$2:$ACT$2,0))</f>
        <v>49.517207229512259</v>
      </c>
      <c r="F13" s="43">
        <f>INDEX(Bilan_Global!$A$3:$AAC$71,MATCH($A13,Bilan_Global!$A$3:$A$71,0),MATCH(F$1&amp;" - RENDEMENT",Bilan_Global!$A$2:$ACT$2,0))</f>
        <v>73.863167450689119</v>
      </c>
      <c r="G13" s="43">
        <f>INDEX(Bilan_Global!$A$3:$AAC$71,MATCH($A13,Bilan_Global!$A$3:$A$71,0),MATCH(G$1&amp;" - RENDEMENT",Bilan_Global!$A$2:$ACT$2,0))</f>
        <v>79.640174960798873</v>
      </c>
      <c r="H13" s="43">
        <f>INDEX(Bilan_Global!$A$3:$AAC$71,MATCH($A13,Bilan_Global!$A$3:$A$71,0),MATCH(H$1&amp;" - RENDEMENT",Bilan_Global!$A$2:$ACT$2,0))</f>
        <v>61.896509036890322</v>
      </c>
      <c r="I13" s="43">
        <f>INDEX(Bilan_Global!$A$3:$AAC$71,MATCH($A13,Bilan_Global!$A$3:$A$71,0),MATCH(I$1&amp;" - RENDEMENT",Bilan_Global!$A$2:$ACT$2,0))</f>
        <v>71.799950482792767</v>
      </c>
      <c r="J13" s="43">
        <f>INDEX(Bilan_Global!$A$3:$AAC$71,MATCH($A13,Bilan_Global!$A$3:$A$71,0),MATCH(J$1&amp;" - RENDEMENT",Bilan_Global!$A$2:$ACT$2,0))</f>
        <v>66.022942972683012</v>
      </c>
      <c r="K13" s="43">
        <f>INDEX(Bilan_Global!$A$3:$AAC$71,MATCH($A13,Bilan_Global!$A$3:$A$71,0),MATCH(K$1&amp;" - RENDEMENT",Bilan_Global!$A$2:$ACT$2,0))</f>
        <v>53.230997771725676</v>
      </c>
      <c r="L13" s="43">
        <f>INDEX(Bilan_Global!$A$3:$AAC$71,MATCH($A13,Bilan_Global!$A$3:$A$71,0),MATCH(L$1&amp;" - RENDEMENT",Bilan_Global!$A$2:$ACT$2,0))</f>
        <v>87.645456796236701</v>
      </c>
      <c r="M13" s="43">
        <f>INDEX(Bilan_Global!$A$3:$AAC$71,MATCH($A13,Bilan_Global!$A$3:$A$71,0),MATCH(M$1&amp;" - RENDEMENT",Bilan_Global!$A$2:$ACT$2,0))</f>
        <v>92.844763555335476</v>
      </c>
      <c r="N13" s="43">
        <f>INDEX(Bilan_Global!$A$3:$AAC$71,MATCH($A13,Bilan_Global!$A$3:$A$71,0),MATCH(N$1&amp;" - RENDEMENT",Bilan_Global!$A$2:$ACT$2,0))</f>
        <v>61.071222249731782</v>
      </c>
      <c r="O13" s="43">
        <f>INDEX(Bilan_Global!$A$3:$AAC$71,MATCH($A13,Bilan_Global!$A$3:$A$71,0),MATCH(O$1&amp;" - RENDEMENT",Bilan_Global!$A$2:$ACT$2,0))</f>
        <v>82.941322109433031</v>
      </c>
      <c r="P13" s="43">
        <f>INDEX(Bilan_Global!$A$3:$AAC$71,MATCH($A13,Bilan_Global!$A$3:$A$71,0),MATCH(P$1&amp;" - RENDEMENT",Bilan_Global!$A$2:$ACT$2,0))</f>
        <v>40.439052570768339</v>
      </c>
      <c r="Q13" s="43">
        <f>INDEX(Bilan_Global!$A$3:$AAC$71,MATCH($A13,Bilan_Global!$A$3:$A$71,0),MATCH(Q$1&amp;" - RENDEMENT",Bilan_Global!$A$2:$ACT$2,0))</f>
        <v>63.134439217628127</v>
      </c>
      <c r="R13" s="43">
        <f>INDEX(Bilan_Global!$A$3:$AAC$71,MATCH($A13,Bilan_Global!$A$3:$A$71,0),MATCH(R$1&amp;" - RENDEMENT",Bilan_Global!$A$2:$ACT$2,0))</f>
        <v>39.201122390030534</v>
      </c>
      <c r="S13" s="43">
        <f>INDEX(Bilan_Global!$A$3:$AAC$71,MATCH($A13,Bilan_Global!$A$3:$A$71,0),MATCH(S$1&amp;" - RENDEMENT",Bilan_Global!$A$2:$ACT$2,0))</f>
        <v>51.580424197408597</v>
      </c>
      <c r="T13" s="43">
        <f>INDEX(Bilan_Global!$A$3:$AAC$71,MATCH($A13,Bilan_Global!$A$3:$A$71,0),MATCH(T$1&amp;" - RENDEMENT",Bilan_Global!$A$2:$ACT$2,0))</f>
        <v>54.056284558884215</v>
      </c>
      <c r="U13" s="43">
        <f>INDEX(Bilan_Global!$A$3:$AAC$71,MATCH($A13,Bilan_Global!$A$3:$A$71,0),MATCH(U$1&amp;" - RENDEMENT",Bilan_Global!$A$2:$ACT$2,0))</f>
        <v>36.312618634975657</v>
      </c>
      <c r="V13" s="43">
        <f>INDEX(Bilan_Global!$A$3:$AAC$71,MATCH($A13,Bilan_Global!$A$3:$A$71,0),MATCH(V$1&amp;" - RENDEMENT",Bilan_Global!$A$2:$ACT$2,0))</f>
        <v>20.632169678963439</v>
      </c>
      <c r="W13" s="43">
        <f>INDEX(Bilan_Global!$A$3:$AAC$71,MATCH($A13,Bilan_Global!$A$3:$A$71,0),MATCH(W$1&amp;" - RENDEMENT",Bilan_Global!$A$2:$ACT$2,0))</f>
        <v>4.9517207229512259</v>
      </c>
      <c r="X13" s="43">
        <f>INDEX(Bilan_Global!$A$3:$AAC$71,MATCH($A13,Bilan_Global!$A$3:$A$71,0),MATCH(X$1&amp;" - RENDEMENT",Bilan_Global!$A$2:$ACT$2,0))</f>
        <v>49.929850623091525</v>
      </c>
      <c r="Y13" s="43">
        <f>INDEX(Bilan_Global!$A$3:$AAC$71,MATCH($A13,Bilan_Global!$A$3:$A$71,0),MATCH(Y$1&amp;" - RENDEMENT",Bilan_Global!$A$2:$ACT$2,0))</f>
        <v>43.74019971940249</v>
      </c>
    </row>
    <row r="14" spans="1:25" x14ac:dyDescent="0.35">
      <c r="A14" s="39" t="s">
        <v>18</v>
      </c>
      <c r="B14" s="43">
        <f>INDEX(Bilan_Global!$A$3:$AAC$71,MATCH($A14,Bilan_Global!$A$3:$A$71,0),MATCH(B$1&amp;" - RENDEMENT",Bilan_Global!$A$2:$ACT$2,0))</f>
        <v>64.669010854609382</v>
      </c>
      <c r="C14" s="43">
        <f>INDEX(Bilan_Global!$A$3:$AAC$71,MATCH($A14,Bilan_Global!$A$3:$A$71,0),MATCH(C$1&amp;" - RENDEMENT",Bilan_Global!$A$2:$ACT$2,0))</f>
        <v>65.28053814401467</v>
      </c>
      <c r="D14" s="43">
        <f>INDEX(Bilan_Global!$A$3:$AAC$71,MATCH($A14,Bilan_Global!$A$3:$A$71,0),MATCH(D$1&amp;" - RENDEMENT",Bilan_Global!$A$2:$ACT$2,0))</f>
        <v>48.769301330071855</v>
      </c>
      <c r="E14" s="43">
        <f>INDEX(Bilan_Global!$A$3:$AAC$71,MATCH($A14,Bilan_Global!$A$3:$A$71,0),MATCH(E$1&amp;" - RENDEMENT",Bilan_Global!$A$2:$ACT$2,0))</f>
        <v>44.3357284818835</v>
      </c>
      <c r="F14" s="43">
        <f>INDEX(Bilan_Global!$A$3:$AAC$71,MATCH($A14,Bilan_Global!$A$3:$A$71,0),MATCH(F$1&amp;" - RENDEMENT",Bilan_Global!$A$2:$ACT$2,0))</f>
        <v>107.32303929062834</v>
      </c>
      <c r="G14" s="43">
        <f>INDEX(Bilan_Global!$A$3:$AAC$71,MATCH($A14,Bilan_Global!$A$3:$A$71,0),MATCH(G$1&amp;" - RENDEMENT",Bilan_Global!$A$2:$ACT$2,0))</f>
        <v>70.019874636905669</v>
      </c>
      <c r="H14" s="43">
        <f>INDEX(Bilan_Global!$A$3:$AAC$71,MATCH($A14,Bilan_Global!$A$3:$A$71,0),MATCH(H$1&amp;" - RENDEMENT",Bilan_Global!$A$2:$ACT$2,0))</f>
        <v>56.260510625286649</v>
      </c>
      <c r="I14" s="43">
        <f>INDEX(Bilan_Global!$A$3:$AAC$71,MATCH($A14,Bilan_Global!$A$3:$A$71,0),MATCH(I$1&amp;" - RENDEMENT",Bilan_Global!$A$2:$ACT$2,0))</f>
        <v>0</v>
      </c>
      <c r="J14" s="43">
        <f>INDEX(Bilan_Global!$A$3:$AAC$71,MATCH($A14,Bilan_Global!$A$3:$A$71,0),MATCH(J$1&amp;" - RENDEMENT",Bilan_Global!$A$2:$ACT$2,0))</f>
        <v>0</v>
      </c>
      <c r="K14" s="43">
        <f>INDEX(Bilan_Global!$A$3:$AAC$71,MATCH($A14,Bilan_Global!$A$3:$A$71,0),MATCH(K$1&amp;" - RENDEMENT",Bilan_Global!$A$2:$ACT$2,0))</f>
        <v>0</v>
      </c>
      <c r="L14" s="43">
        <f>INDEX(Bilan_Global!$A$3:$AAC$71,MATCH($A14,Bilan_Global!$A$3:$A$71,0),MATCH(L$1&amp;" - RENDEMENT",Bilan_Global!$A$2:$ACT$2,0))</f>
        <v>0</v>
      </c>
      <c r="M14" s="43">
        <f>INDEX(Bilan_Global!$A$3:$AAC$71,MATCH($A14,Bilan_Global!$A$3:$A$71,0),MATCH(M$1&amp;" - RENDEMENT",Bilan_Global!$A$2:$ACT$2,0))</f>
        <v>0</v>
      </c>
      <c r="N14" s="43">
        <f>INDEX(Bilan_Global!$A$3:$AAC$71,MATCH($A14,Bilan_Global!$A$3:$A$71,0),MATCH(N$1&amp;" - RENDEMENT",Bilan_Global!$A$2:$ACT$2,0))</f>
        <v>0</v>
      </c>
      <c r="O14" s="43">
        <f>INDEX(Bilan_Global!$A$3:$AAC$71,MATCH($A14,Bilan_Global!$A$3:$A$71,0),MATCH(O$1&amp;" - RENDEMENT",Bilan_Global!$A$2:$ACT$2,0))</f>
        <v>0</v>
      </c>
      <c r="P14" s="43">
        <f>INDEX(Bilan_Global!$A$3:$AAC$71,MATCH($A14,Bilan_Global!$A$3:$A$71,0),MATCH(P$1&amp;" - RENDEMENT",Bilan_Global!$A$2:$ACT$2,0))</f>
        <v>0</v>
      </c>
      <c r="Q14" s="43">
        <f>INDEX(Bilan_Global!$A$3:$AAC$71,MATCH($A14,Bilan_Global!$A$3:$A$71,0),MATCH(Q$1&amp;" - RENDEMENT",Bilan_Global!$A$2:$ACT$2,0))</f>
        <v>0</v>
      </c>
      <c r="R14" s="43">
        <f>INDEX(Bilan_Global!$A$3:$AAC$71,MATCH($A14,Bilan_Global!$A$3:$A$71,0),MATCH(R$1&amp;" - RENDEMENT",Bilan_Global!$A$2:$ACT$2,0))</f>
        <v>0</v>
      </c>
      <c r="S14" s="43">
        <f>INDEX(Bilan_Global!$A$3:$AAC$71,MATCH($A14,Bilan_Global!$A$3:$A$71,0),MATCH(S$1&amp;" - RENDEMENT",Bilan_Global!$A$2:$ACT$2,0))</f>
        <v>0</v>
      </c>
      <c r="T14" s="43">
        <f>INDEX(Bilan_Global!$A$3:$AAC$71,MATCH($A14,Bilan_Global!$A$3:$A$71,0),MATCH(T$1&amp;" - RENDEMENT",Bilan_Global!$A$2:$ACT$2,0))</f>
        <v>0</v>
      </c>
      <c r="U14" s="43">
        <f>INDEX(Bilan_Global!$A$3:$AAC$71,MATCH($A14,Bilan_Global!$A$3:$A$71,0),MATCH(U$1&amp;" - RENDEMENT",Bilan_Global!$A$2:$ACT$2,0))</f>
        <v>0</v>
      </c>
      <c r="V14" s="43">
        <f>INDEX(Bilan_Global!$A$3:$AAC$71,MATCH($A14,Bilan_Global!$A$3:$A$71,0),MATCH(V$1&amp;" - RENDEMENT",Bilan_Global!$A$2:$ACT$2,0))</f>
        <v>0</v>
      </c>
      <c r="W14" s="43">
        <f>INDEX(Bilan_Global!$A$3:$AAC$71,MATCH($A14,Bilan_Global!$A$3:$A$71,0),MATCH(W$1&amp;" - RENDEMENT",Bilan_Global!$A$2:$ACT$2,0))</f>
        <v>13.300718544565051</v>
      </c>
      <c r="X14" s="43">
        <f>INDEX(Bilan_Global!$A$3:$AAC$71,MATCH($A14,Bilan_Global!$A$3:$A$71,0),MATCH(X$1&amp;" - RENDEMENT",Bilan_Global!$A$2:$ACT$2,0))</f>
        <v>21.709218773887784</v>
      </c>
      <c r="Y14" s="43">
        <f>INDEX(Bilan_Global!$A$3:$AAC$71,MATCH($A14,Bilan_Global!$A$3:$A$71,0),MATCH(Y$1&amp;" - RENDEMENT",Bilan_Global!$A$2:$ACT$2,0))</f>
        <v>62.681547164042193</v>
      </c>
    </row>
    <row r="15" spans="1:25" x14ac:dyDescent="0.35">
      <c r="A15" s="39" t="s">
        <v>63</v>
      </c>
      <c r="B15" s="43">
        <f>INDEX(Bilan_Global!$A$3:$AAC$71,MATCH($A15,Bilan_Global!$A$3:$A$71,0),MATCH(B$1&amp;" - RENDEMENT",Bilan_Global!$A$2:$ACT$2,0))</f>
        <v>0</v>
      </c>
      <c r="C15" s="43">
        <f>INDEX(Bilan_Global!$A$3:$AAC$71,MATCH($A15,Bilan_Global!$A$3:$A$71,0),MATCH(C$1&amp;" - RENDEMENT",Bilan_Global!$A$2:$ACT$2,0))</f>
        <v>0</v>
      </c>
      <c r="D15" s="43">
        <f>INDEX(Bilan_Global!$A$3:$AAC$71,MATCH($A15,Bilan_Global!$A$3:$A$71,0),MATCH(D$1&amp;" - RENDEMENT",Bilan_Global!$A$2:$ACT$2,0))</f>
        <v>0</v>
      </c>
      <c r="E15" s="43">
        <f>INDEX(Bilan_Global!$A$3:$AAC$71,MATCH($A15,Bilan_Global!$A$3:$A$71,0),MATCH(E$1&amp;" - RENDEMENT",Bilan_Global!$A$2:$ACT$2,0))</f>
        <v>0</v>
      </c>
      <c r="F15" s="43">
        <f>INDEX(Bilan_Global!$A$3:$AAC$71,MATCH($A15,Bilan_Global!$A$3:$A$71,0),MATCH(F$1&amp;" - RENDEMENT",Bilan_Global!$A$2:$ACT$2,0))</f>
        <v>0</v>
      </c>
      <c r="G15" s="43">
        <f>INDEX(Bilan_Global!$A$3:$AAC$71,MATCH($A15,Bilan_Global!$A$3:$A$71,0),MATCH(G$1&amp;" - RENDEMENT",Bilan_Global!$A$2:$ACT$2,0))</f>
        <v>0</v>
      </c>
      <c r="H15" s="43">
        <f>INDEX(Bilan_Global!$A$3:$AAC$71,MATCH($A15,Bilan_Global!$A$3:$A$71,0),MATCH(H$1&amp;" - RENDEMENT",Bilan_Global!$A$2:$ACT$2,0))</f>
        <v>0</v>
      </c>
      <c r="I15" s="43">
        <f>INDEX(Bilan_Global!$A$3:$AAC$71,MATCH($A15,Bilan_Global!$A$3:$A$71,0),MATCH(I$1&amp;" - RENDEMENT",Bilan_Global!$A$2:$ACT$2,0))</f>
        <v>63.316767899871159</v>
      </c>
      <c r="J15" s="43">
        <f>INDEX(Bilan_Global!$A$3:$AAC$71,MATCH($A15,Bilan_Global!$A$3:$A$71,0),MATCH(J$1&amp;" - RENDEMENT",Bilan_Global!$A$2:$ACT$2,0))</f>
        <v>137.67715810785938</v>
      </c>
      <c r="K15" s="43">
        <f>INDEX(Bilan_Global!$A$3:$AAC$71,MATCH($A15,Bilan_Global!$A$3:$A$71,0),MATCH(K$1&amp;" - RENDEMENT",Bilan_Global!$A$2:$ACT$2,0))</f>
        <v>132.89158844100865</v>
      </c>
      <c r="L15" s="43">
        <f>INDEX(Bilan_Global!$A$3:$AAC$71,MATCH($A15,Bilan_Global!$A$3:$A$71,0),MATCH(L$1&amp;" - RENDEMENT",Bilan_Global!$A$2:$ACT$2,0))</f>
        <v>100.17669795692987</v>
      </c>
      <c r="M15" s="43">
        <f>INDEX(Bilan_Global!$A$3:$AAC$71,MATCH($A15,Bilan_Global!$A$3:$A$71,0),MATCH(M$1&amp;" - RENDEMENT",Bilan_Global!$A$2:$ACT$2,0))</f>
        <v>120.74360390207988</v>
      </c>
      <c r="N15" s="43">
        <f>INDEX(Bilan_Global!$A$3:$AAC$71,MATCH($A15,Bilan_Global!$A$3:$A$71,0),MATCH(N$1&amp;" - RENDEMENT",Bilan_Global!$A$2:$ACT$2,0))</f>
        <v>96.447634824222348</v>
      </c>
      <c r="O15" s="43">
        <f>INDEX(Bilan_Global!$A$3:$AAC$71,MATCH($A15,Bilan_Global!$A$3:$A$71,0),MATCH(O$1&amp;" - RENDEMENT",Bilan_Global!$A$2:$ACT$2,0))</f>
        <v>107.1231363887355</v>
      </c>
      <c r="P15" s="43">
        <f>INDEX(Bilan_Global!$A$3:$AAC$71,MATCH($A15,Bilan_Global!$A$3:$A$71,0),MATCH(P$1&amp;" - RENDEMENT",Bilan_Global!$A$2:$ACT$2,0))</f>
        <v>77.673476900423339</v>
      </c>
      <c r="Q15" s="43">
        <f>INDEX(Bilan_Global!$A$3:$AAC$71,MATCH($A15,Bilan_Global!$A$3:$A$71,0),MATCH(Q$1&amp;" - RENDEMENT",Bilan_Global!$A$2:$ACT$2,0))</f>
        <v>138.41339959506718</v>
      </c>
      <c r="R15" s="43">
        <f>INDEX(Bilan_Global!$A$3:$AAC$71,MATCH($A15,Bilan_Global!$A$3:$A$71,0),MATCH(R$1&amp;" - RENDEMENT",Bilan_Global!$A$2:$ACT$2,0))</f>
        <v>62.580526412663353</v>
      </c>
      <c r="S15" s="43">
        <f>INDEX(Bilan_Global!$A$3:$AAC$71,MATCH($A15,Bilan_Global!$A$3:$A$71,0),MATCH(S$1&amp;" - RENDEMENT",Bilan_Global!$A$2:$ACT$2,0))</f>
        <v>78.409718387631145</v>
      </c>
      <c r="T15" s="43">
        <f>INDEX(Bilan_Global!$A$3:$AAC$71,MATCH($A15,Bilan_Global!$A$3:$A$71,0),MATCH(T$1&amp;" - RENDEMENT",Bilan_Global!$A$2:$ACT$2,0))</f>
        <v>57.426836002208724</v>
      </c>
      <c r="U15" s="43">
        <f>INDEX(Bilan_Global!$A$3:$AAC$71,MATCH($A15,Bilan_Global!$A$3:$A$71,0),MATCH(U$1&amp;" - RENDEMENT",Bilan_Global!$A$2:$ACT$2,0))</f>
        <v>80.618442849254563</v>
      </c>
      <c r="V15" s="43">
        <f>INDEX(Bilan_Global!$A$3:$AAC$71,MATCH($A15,Bilan_Global!$A$3:$A$71,0),MATCH(V$1&amp;" - RENDEMENT",Bilan_Global!$A$2:$ACT$2,0))</f>
        <v>105.6506534143199</v>
      </c>
      <c r="W15" s="43">
        <f>INDEX(Bilan_Global!$A$3:$AAC$71,MATCH($A15,Bilan_Global!$A$3:$A$71,0),MATCH(W$1&amp;" - RENDEMENT",Bilan_Global!$A$2:$ACT$2,0))</f>
        <v>55.218111540585312</v>
      </c>
      <c r="X15" s="43">
        <f>INDEX(Bilan_Global!$A$3:$AAC$71,MATCH($A15,Bilan_Global!$A$3:$A$71,0),MATCH(X$1&amp;" - RENDEMENT",Bilan_Global!$A$2:$ACT$2,0))</f>
        <v>92.398306644579421</v>
      </c>
      <c r="Y15" s="43">
        <f>INDEX(Bilan_Global!$A$3:$AAC$71,MATCH($A15,Bilan_Global!$A$3:$A$71,0),MATCH(Y$1&amp;" - RENDEMENT",Bilan_Global!$A$2:$ACT$2,0))</f>
        <v>48.96005889931898</v>
      </c>
    </row>
    <row r="16" spans="1:25" x14ac:dyDescent="0.35">
      <c r="A16" s="39" t="s">
        <v>20</v>
      </c>
      <c r="B16" s="43">
        <f>INDEX(Bilan_Global!$A$3:$AAC$71,MATCH($A16,Bilan_Global!$A$3:$A$71,0),MATCH(B$1&amp;" - RENDEMENT",Bilan_Global!$A$2:$ACT$2,0))</f>
        <v>0</v>
      </c>
      <c r="C16" s="43">
        <f>INDEX(Bilan_Global!$A$3:$AAC$71,MATCH($A16,Bilan_Global!$A$3:$A$71,0),MATCH(C$1&amp;" - RENDEMENT",Bilan_Global!$A$2:$ACT$2,0))</f>
        <v>0</v>
      </c>
      <c r="D16" s="43">
        <f>INDEX(Bilan_Global!$A$3:$AAC$71,MATCH($A16,Bilan_Global!$A$3:$A$71,0),MATCH(D$1&amp;" - RENDEMENT",Bilan_Global!$A$2:$ACT$2,0))</f>
        <v>0</v>
      </c>
      <c r="E16" s="43">
        <f>INDEX(Bilan_Global!$A$3:$AAC$71,MATCH($A16,Bilan_Global!$A$3:$A$71,0),MATCH(E$1&amp;" - RENDEMENT",Bilan_Global!$A$2:$ACT$2,0))</f>
        <v>0</v>
      </c>
      <c r="F16" s="43">
        <f>INDEX(Bilan_Global!$A$3:$AAC$71,MATCH($A16,Bilan_Global!$A$3:$A$71,0),MATCH(F$1&amp;" - RENDEMENT",Bilan_Global!$A$2:$ACT$2,0))</f>
        <v>14.026884862653418</v>
      </c>
      <c r="G16" s="43">
        <f>INDEX(Bilan_Global!$A$3:$AAC$71,MATCH($A16,Bilan_Global!$A$3:$A$71,0),MATCH(G$1&amp;" - RENDEMENT",Bilan_Global!$A$2:$ACT$2,0))</f>
        <v>56.107539450613672</v>
      </c>
      <c r="H16" s="43">
        <f>INDEX(Bilan_Global!$A$3:$AAC$71,MATCH($A16,Bilan_Global!$A$3:$A$71,0),MATCH(H$1&amp;" - RENDEMENT",Bilan_Global!$A$2:$ACT$2,0))</f>
        <v>77.147866744593799</v>
      </c>
      <c r="I16" s="43">
        <f>INDEX(Bilan_Global!$A$3:$AAC$71,MATCH($A16,Bilan_Global!$A$3:$A$71,0),MATCH(I$1&amp;" - RENDEMENT",Bilan_Global!$A$2:$ACT$2,0))</f>
        <v>82.99240210403272</v>
      </c>
      <c r="J16" s="43">
        <f>INDEX(Bilan_Global!$A$3:$AAC$71,MATCH($A16,Bilan_Global!$A$3:$A$71,0),MATCH(J$1&amp;" - RENDEMENT",Bilan_Global!$A$2:$ACT$2,0))</f>
        <v>77.147866744593799</v>
      </c>
      <c r="K16" s="43">
        <f>INDEX(Bilan_Global!$A$3:$AAC$71,MATCH($A16,Bilan_Global!$A$3:$A$71,0),MATCH(K$1&amp;" - RENDEMENT",Bilan_Global!$A$2:$ACT$2,0))</f>
        <v>60.19871420222092</v>
      </c>
      <c r="L16" s="43">
        <f>INDEX(Bilan_Global!$A$3:$AAC$71,MATCH($A16,Bilan_Global!$A$3:$A$71,0),MATCH(L$1&amp;" - RENDEMENT",Bilan_Global!$A$2:$ACT$2,0))</f>
        <v>108.6206896551724</v>
      </c>
      <c r="M16" s="43">
        <f>INDEX(Bilan_Global!$A$3:$AAC$71,MATCH($A16,Bilan_Global!$A$3:$A$71,0),MATCH(M$1&amp;" - RENDEMENT",Bilan_Global!$A$2:$ACT$2,0))</f>
        <v>159.55581531268263</v>
      </c>
      <c r="N16" s="43">
        <f>INDEX(Bilan_Global!$A$3:$AAC$71,MATCH($A16,Bilan_Global!$A$3:$A$71,0),MATCH(N$1&amp;" - RENDEMENT",Bilan_Global!$A$2:$ACT$2,0))</f>
        <v>70.718877849210983</v>
      </c>
      <c r="O16" s="43">
        <f>INDEX(Bilan_Global!$A$3:$AAC$71,MATCH($A16,Bilan_Global!$A$3:$A$71,0),MATCH(O$1&amp;" - RENDEMENT",Bilan_Global!$A$2:$ACT$2,0))</f>
        <v>137.34658094681473</v>
      </c>
      <c r="P16" s="43">
        <f>INDEX(Bilan_Global!$A$3:$AAC$71,MATCH($A16,Bilan_Global!$A$3:$A$71,0),MATCH(P$1&amp;" - RENDEMENT",Bilan_Global!$A$2:$ACT$2,0))</f>
        <v>57.276446522501459</v>
      </c>
      <c r="Q16" s="43">
        <f>INDEX(Bilan_Global!$A$3:$AAC$71,MATCH($A16,Bilan_Global!$A$3:$A$71,0),MATCH(Q$1&amp;" - RENDEMENT",Bilan_Global!$A$2:$ACT$2,0))</f>
        <v>105.78609000584453</v>
      </c>
      <c r="R16" s="43">
        <f>INDEX(Bilan_Global!$A$3:$AAC$71,MATCH($A16,Bilan_Global!$A$3:$A$71,0),MATCH(R$1&amp;" - RENDEMENT",Bilan_Global!$A$2:$ACT$2,0))</f>
        <v>87.668030391583869</v>
      </c>
      <c r="S16" s="43">
        <f>INDEX(Bilan_Global!$A$3:$AAC$71,MATCH($A16,Bilan_Global!$A$3:$A$71,0),MATCH(S$1&amp;" - RENDEMENT",Bilan_Global!$A$2:$ACT$2,0))</f>
        <v>80.65458796025716</v>
      </c>
      <c r="T16" s="43">
        <f>INDEX(Bilan_Global!$A$3:$AAC$71,MATCH($A16,Bilan_Global!$A$3:$A$71,0),MATCH(T$1&amp;" - RENDEMENT",Bilan_Global!$A$2:$ACT$2,0))</f>
        <v>76.563413208649905</v>
      </c>
      <c r="U16" s="43">
        <f>INDEX(Bilan_Global!$A$3:$AAC$71,MATCH($A16,Bilan_Global!$A$3:$A$71,0),MATCH(U$1&amp;" - RENDEMENT",Bilan_Global!$A$2:$ACT$2,0))</f>
        <v>58.445353594389246</v>
      </c>
      <c r="V16" s="43">
        <f>INDEX(Bilan_Global!$A$3:$AAC$71,MATCH($A16,Bilan_Global!$A$3:$A$71,0),MATCH(V$1&amp;" - RENDEMENT",Bilan_Global!$A$2:$ACT$2,0))</f>
        <v>73.056691992986558</v>
      </c>
      <c r="W16" s="43">
        <f>INDEX(Bilan_Global!$A$3:$AAC$71,MATCH($A16,Bilan_Global!$A$3:$A$71,0),MATCH(W$1&amp;" - RENDEMENT",Bilan_Global!$A$2:$ACT$2,0))</f>
        <v>21.624780829924021</v>
      </c>
      <c r="X16" s="43">
        <f>INDEX(Bilan_Global!$A$3:$AAC$71,MATCH($A16,Bilan_Global!$A$3:$A$71,0),MATCH(X$1&amp;" - RENDEMENT",Bilan_Global!$A$2:$ACT$2,0))</f>
        <v>91.174751607247217</v>
      </c>
      <c r="Y16" s="43">
        <f>INDEX(Bilan_Global!$A$3:$AAC$71,MATCH($A16,Bilan_Global!$A$3:$A$71,0),MATCH(Y$1&amp;" - RENDEMENT",Bilan_Global!$A$2:$ACT$2,0))</f>
        <v>78.316773816481586</v>
      </c>
    </row>
    <row r="17" spans="1:25" x14ac:dyDescent="0.35">
      <c r="A17" s="39" t="s">
        <v>21</v>
      </c>
      <c r="B17" s="43">
        <f>INDEX(Bilan_Global!$A$3:$AAC$71,MATCH($A17,Bilan_Global!$A$3:$A$71,0),MATCH(B$1&amp;" - RENDEMENT",Bilan_Global!$A$2:$ACT$2,0))</f>
        <v>0</v>
      </c>
      <c r="C17" s="43">
        <f>INDEX(Bilan_Global!$A$3:$AAC$71,MATCH($A17,Bilan_Global!$A$3:$A$71,0),MATCH(C$1&amp;" - RENDEMENT",Bilan_Global!$A$2:$ACT$2,0))</f>
        <v>0</v>
      </c>
      <c r="D17" s="43">
        <f>INDEX(Bilan_Global!$A$3:$AAC$71,MATCH($A17,Bilan_Global!$A$3:$A$71,0),MATCH(D$1&amp;" - RENDEMENT",Bilan_Global!$A$2:$ACT$2,0))</f>
        <v>0</v>
      </c>
      <c r="E17" s="43">
        <f>INDEX(Bilan_Global!$A$3:$AAC$71,MATCH($A17,Bilan_Global!$A$3:$A$71,0),MATCH(E$1&amp;" - RENDEMENT",Bilan_Global!$A$2:$ACT$2,0))</f>
        <v>0</v>
      </c>
      <c r="F17" s="43">
        <f>INDEX(Bilan_Global!$A$3:$AAC$71,MATCH($A17,Bilan_Global!$A$3:$A$71,0),MATCH(F$1&amp;" - RENDEMENT",Bilan_Global!$A$2:$ACT$2,0))</f>
        <v>0</v>
      </c>
      <c r="G17" s="43">
        <f>INDEX(Bilan_Global!$A$3:$AAC$71,MATCH($A17,Bilan_Global!$A$3:$A$71,0),MATCH(G$1&amp;" - RENDEMENT",Bilan_Global!$A$2:$ACT$2,0))</f>
        <v>0</v>
      </c>
      <c r="H17" s="43">
        <f>INDEX(Bilan_Global!$A$3:$AAC$71,MATCH($A17,Bilan_Global!$A$3:$A$71,0),MATCH(H$1&amp;" - RENDEMENT",Bilan_Global!$A$2:$ACT$2,0))</f>
        <v>0</v>
      </c>
      <c r="I17" s="43">
        <f>INDEX(Bilan_Global!$A$3:$AAC$71,MATCH($A17,Bilan_Global!$A$3:$A$71,0),MATCH(I$1&amp;" - RENDEMENT",Bilan_Global!$A$2:$ACT$2,0))</f>
        <v>51.578947368421055</v>
      </c>
      <c r="J17" s="43">
        <f>INDEX(Bilan_Global!$A$3:$AAC$71,MATCH($A17,Bilan_Global!$A$3:$A$71,0),MATCH(J$1&amp;" - RENDEMENT",Bilan_Global!$A$2:$ACT$2,0))</f>
        <v>115.78947368421053</v>
      </c>
      <c r="K17" s="43">
        <f>INDEX(Bilan_Global!$A$3:$AAC$71,MATCH($A17,Bilan_Global!$A$3:$A$71,0),MATCH(K$1&amp;" - RENDEMENT",Bilan_Global!$A$2:$ACT$2,0))</f>
        <v>63.15789473684211</v>
      </c>
      <c r="L17" s="43">
        <f>INDEX(Bilan_Global!$A$3:$AAC$71,MATCH($A17,Bilan_Global!$A$3:$A$71,0),MATCH(L$1&amp;" - RENDEMENT",Bilan_Global!$A$2:$ACT$2,0))</f>
        <v>97.810526315789474</v>
      </c>
      <c r="M17" s="43">
        <f>INDEX(Bilan_Global!$A$3:$AAC$71,MATCH($A17,Bilan_Global!$A$3:$A$71,0),MATCH(M$1&amp;" - RENDEMENT",Bilan_Global!$A$2:$ACT$2,0))</f>
        <v>114.73684210526316</v>
      </c>
      <c r="N17" s="43">
        <f>INDEX(Bilan_Global!$A$3:$AAC$71,MATCH($A17,Bilan_Global!$A$3:$A$71,0),MATCH(N$1&amp;" - RENDEMENT",Bilan_Global!$A$2:$ACT$2,0))</f>
        <v>127.36842105263159</v>
      </c>
      <c r="O17" s="43">
        <f>INDEX(Bilan_Global!$A$3:$AAC$71,MATCH($A17,Bilan_Global!$A$3:$A$71,0),MATCH(O$1&amp;" - RENDEMENT",Bilan_Global!$A$2:$ACT$2,0))</f>
        <v>131.57894736842107</v>
      </c>
      <c r="P17" s="43">
        <f>INDEX(Bilan_Global!$A$3:$AAC$71,MATCH($A17,Bilan_Global!$A$3:$A$71,0),MATCH(P$1&amp;" - RENDEMENT",Bilan_Global!$A$2:$ACT$2,0))</f>
        <v>88.421052631578945</v>
      </c>
      <c r="Q17" s="43">
        <f>INDEX(Bilan_Global!$A$3:$AAC$71,MATCH($A17,Bilan_Global!$A$3:$A$71,0),MATCH(Q$1&amp;" - RENDEMENT",Bilan_Global!$A$2:$ACT$2,0))</f>
        <v>124.21052631578948</v>
      </c>
      <c r="R17" s="43">
        <f>INDEX(Bilan_Global!$A$3:$AAC$71,MATCH($A17,Bilan_Global!$A$3:$A$71,0),MATCH(R$1&amp;" - RENDEMENT",Bilan_Global!$A$2:$ACT$2,0))</f>
        <v>35.789473684210527</v>
      </c>
      <c r="S17" s="43">
        <f>INDEX(Bilan_Global!$A$3:$AAC$71,MATCH($A17,Bilan_Global!$A$3:$A$71,0),MATCH(S$1&amp;" - RENDEMENT",Bilan_Global!$A$2:$ACT$2,0))</f>
        <v>111.57894736842105</v>
      </c>
      <c r="T17" s="43">
        <f>INDEX(Bilan_Global!$A$3:$AAC$71,MATCH($A17,Bilan_Global!$A$3:$A$71,0),MATCH(T$1&amp;" - RENDEMENT",Bilan_Global!$A$2:$ACT$2,0))</f>
        <v>105.26315789473685</v>
      </c>
      <c r="U17" s="43">
        <f>INDEX(Bilan_Global!$A$3:$AAC$71,MATCH($A17,Bilan_Global!$A$3:$A$71,0),MATCH(U$1&amp;" - RENDEMENT",Bilan_Global!$A$2:$ACT$2,0))</f>
        <v>78.94736842105263</v>
      </c>
      <c r="V17" s="43">
        <f>INDEX(Bilan_Global!$A$3:$AAC$71,MATCH($A17,Bilan_Global!$A$3:$A$71,0),MATCH(V$1&amp;" - RENDEMENT",Bilan_Global!$A$2:$ACT$2,0))</f>
        <v>105.26315789473685</v>
      </c>
      <c r="W17" s="43">
        <f>INDEX(Bilan_Global!$A$3:$AAC$71,MATCH($A17,Bilan_Global!$A$3:$A$71,0),MATCH(W$1&amp;" - RENDEMENT",Bilan_Global!$A$2:$ACT$2,0))</f>
        <v>84.21052631578948</v>
      </c>
      <c r="X17" s="43">
        <f>INDEX(Bilan_Global!$A$3:$AAC$71,MATCH($A17,Bilan_Global!$A$3:$A$71,0),MATCH(X$1&amp;" - RENDEMENT",Bilan_Global!$A$2:$ACT$2,0))</f>
        <v>66.31578947368422</v>
      </c>
      <c r="Y17" s="43">
        <f>INDEX(Bilan_Global!$A$3:$AAC$71,MATCH($A17,Bilan_Global!$A$3:$A$71,0),MATCH(Y$1&amp;" - RENDEMENT",Bilan_Global!$A$2:$ACT$2,0))</f>
        <v>69.473684210526315</v>
      </c>
    </row>
    <row r="18" spans="1:25" x14ac:dyDescent="0.35">
      <c r="A18" s="39" t="s">
        <v>22</v>
      </c>
      <c r="B18" s="43">
        <f>INDEX(Bilan_Global!$A$3:$AAC$71,MATCH($A18,Bilan_Global!$A$3:$A$71,0),MATCH(B$1&amp;" - RENDEMENT",Bilan_Global!$A$2:$ACT$2,0))</f>
        <v>0</v>
      </c>
      <c r="C18" s="43">
        <f>INDEX(Bilan_Global!$A$3:$AAC$71,MATCH($A18,Bilan_Global!$A$3:$A$71,0),MATCH(C$1&amp;" - RENDEMENT",Bilan_Global!$A$2:$ACT$2,0))</f>
        <v>0</v>
      </c>
      <c r="D18" s="43">
        <f>INDEX(Bilan_Global!$A$3:$AAC$71,MATCH($A18,Bilan_Global!$A$3:$A$71,0),MATCH(D$1&amp;" - RENDEMENT",Bilan_Global!$A$2:$ACT$2,0))</f>
        <v>0</v>
      </c>
      <c r="E18" s="43">
        <f>INDEX(Bilan_Global!$A$3:$AAC$71,MATCH($A18,Bilan_Global!$A$3:$A$71,0),MATCH(E$1&amp;" - RENDEMENT",Bilan_Global!$A$2:$ACT$2,0))</f>
        <v>0</v>
      </c>
      <c r="F18" s="43">
        <f>INDEX(Bilan_Global!$A$3:$AAC$71,MATCH($A18,Bilan_Global!$A$3:$A$71,0),MATCH(F$1&amp;" - RENDEMENT",Bilan_Global!$A$2:$ACT$2,0))</f>
        <v>0</v>
      </c>
      <c r="G18" s="43">
        <f>INDEX(Bilan_Global!$A$3:$AAC$71,MATCH($A18,Bilan_Global!$A$3:$A$71,0),MATCH(G$1&amp;" - RENDEMENT",Bilan_Global!$A$2:$ACT$2,0))</f>
        <v>0</v>
      </c>
      <c r="H18" s="43">
        <f>INDEX(Bilan_Global!$A$3:$AAC$71,MATCH($A18,Bilan_Global!$A$3:$A$71,0),MATCH(H$1&amp;" - RENDEMENT",Bilan_Global!$A$2:$ACT$2,0))</f>
        <v>0</v>
      </c>
      <c r="I18" s="43">
        <f>INDEX(Bilan_Global!$A$3:$AAC$71,MATCH($A18,Bilan_Global!$A$3:$A$71,0),MATCH(I$1&amp;" - RENDEMENT",Bilan_Global!$A$2:$ACT$2,0))</f>
        <v>0</v>
      </c>
      <c r="J18" s="43">
        <f>INDEX(Bilan_Global!$A$3:$AAC$71,MATCH($A18,Bilan_Global!$A$3:$A$71,0),MATCH(J$1&amp;" - RENDEMENT",Bilan_Global!$A$2:$ACT$2,0))</f>
        <v>0</v>
      </c>
      <c r="K18" s="43">
        <f>INDEX(Bilan_Global!$A$3:$AAC$71,MATCH($A18,Bilan_Global!$A$3:$A$71,0),MATCH(K$1&amp;" - RENDEMENT",Bilan_Global!$A$2:$ACT$2,0))</f>
        <v>0</v>
      </c>
      <c r="L18" s="43">
        <f>INDEX(Bilan_Global!$A$3:$AAC$71,MATCH($A18,Bilan_Global!$A$3:$A$71,0),MATCH(L$1&amp;" - RENDEMENT",Bilan_Global!$A$2:$ACT$2,0))</f>
        <v>0</v>
      </c>
      <c r="M18" s="43">
        <f>INDEX(Bilan_Global!$A$3:$AAC$71,MATCH($A18,Bilan_Global!$A$3:$A$71,0),MATCH(M$1&amp;" - RENDEMENT",Bilan_Global!$A$2:$ACT$2,0))</f>
        <v>117.20430107526882</v>
      </c>
      <c r="N18" s="43">
        <f>INDEX(Bilan_Global!$A$3:$AAC$71,MATCH($A18,Bilan_Global!$A$3:$A$71,0),MATCH(N$1&amp;" - RENDEMENT",Bilan_Global!$A$2:$ACT$2,0))</f>
        <v>0</v>
      </c>
      <c r="O18" s="43">
        <f>INDEX(Bilan_Global!$A$3:$AAC$71,MATCH($A18,Bilan_Global!$A$3:$A$71,0),MATCH(O$1&amp;" - RENDEMENT",Bilan_Global!$A$2:$ACT$2,0))</f>
        <v>0</v>
      </c>
      <c r="P18" s="43">
        <f>INDEX(Bilan_Global!$A$3:$AAC$71,MATCH($A18,Bilan_Global!$A$3:$A$71,0),MATCH(P$1&amp;" - RENDEMENT",Bilan_Global!$A$2:$ACT$2,0))</f>
        <v>0</v>
      </c>
      <c r="Q18" s="43">
        <f>INDEX(Bilan_Global!$A$3:$AAC$71,MATCH($A18,Bilan_Global!$A$3:$A$71,0),MATCH(Q$1&amp;" - RENDEMENT",Bilan_Global!$A$2:$ACT$2,0))</f>
        <v>0</v>
      </c>
      <c r="R18" s="43">
        <f>INDEX(Bilan_Global!$A$3:$AAC$71,MATCH($A18,Bilan_Global!$A$3:$A$71,0),MATCH(R$1&amp;" - RENDEMENT",Bilan_Global!$A$2:$ACT$2,0))</f>
        <v>0</v>
      </c>
      <c r="S18" s="43">
        <f>INDEX(Bilan_Global!$A$3:$AAC$71,MATCH($A18,Bilan_Global!$A$3:$A$71,0),MATCH(S$1&amp;" - RENDEMENT",Bilan_Global!$A$2:$ACT$2,0))</f>
        <v>0</v>
      </c>
      <c r="T18" s="43">
        <f>INDEX(Bilan_Global!$A$3:$AAC$71,MATCH($A18,Bilan_Global!$A$3:$A$71,0),MATCH(T$1&amp;" - RENDEMENT",Bilan_Global!$A$2:$ACT$2,0))</f>
        <v>0</v>
      </c>
      <c r="U18" s="43">
        <f>INDEX(Bilan_Global!$A$3:$AAC$71,MATCH($A18,Bilan_Global!$A$3:$A$71,0),MATCH(U$1&amp;" - RENDEMENT",Bilan_Global!$A$2:$ACT$2,0))</f>
        <v>0</v>
      </c>
      <c r="V18" s="43">
        <f>INDEX(Bilan_Global!$A$3:$AAC$71,MATCH($A18,Bilan_Global!$A$3:$A$71,0),MATCH(V$1&amp;" - RENDEMENT",Bilan_Global!$A$2:$ACT$2,0))</f>
        <v>0</v>
      </c>
      <c r="W18" s="43">
        <f>INDEX(Bilan_Global!$A$3:$AAC$71,MATCH($A18,Bilan_Global!$A$3:$A$71,0),MATCH(W$1&amp;" - RENDEMENT",Bilan_Global!$A$2:$ACT$2,0))</f>
        <v>0</v>
      </c>
      <c r="X18" s="43">
        <f>INDEX(Bilan_Global!$A$3:$AAC$71,MATCH($A18,Bilan_Global!$A$3:$A$71,0),MATCH(X$1&amp;" - RENDEMENT",Bilan_Global!$A$2:$ACT$2,0))</f>
        <v>0</v>
      </c>
      <c r="Y18" s="43">
        <f>INDEX(Bilan_Global!$A$3:$AAC$71,MATCH($A18,Bilan_Global!$A$3:$A$71,0),MATCH(Y$1&amp;" - RENDEMENT",Bilan_Global!$A$2:$ACT$2,0))</f>
        <v>19.389238972370332</v>
      </c>
    </row>
    <row r="19" spans="1:25" x14ac:dyDescent="0.35">
      <c r="A19" s="39" t="s">
        <v>23</v>
      </c>
      <c r="B19" s="43">
        <f>INDEX(Bilan_Global!$A$3:$AAC$71,MATCH($A19,Bilan_Global!$A$3:$A$71,0),MATCH(B$1&amp;" - RENDEMENT",Bilan_Global!$A$2:$ACT$2,0))</f>
        <v>0</v>
      </c>
      <c r="C19" s="43">
        <f>INDEX(Bilan_Global!$A$3:$AAC$71,MATCH($A19,Bilan_Global!$A$3:$A$71,0),MATCH(C$1&amp;" - RENDEMENT",Bilan_Global!$A$2:$ACT$2,0))</f>
        <v>0</v>
      </c>
      <c r="D19" s="43">
        <f>INDEX(Bilan_Global!$A$3:$AAC$71,MATCH($A19,Bilan_Global!$A$3:$A$71,0),MATCH(D$1&amp;" - RENDEMENT",Bilan_Global!$A$2:$ACT$2,0))</f>
        <v>0</v>
      </c>
      <c r="E19" s="43">
        <f>INDEX(Bilan_Global!$A$3:$AAC$71,MATCH($A19,Bilan_Global!$A$3:$A$71,0),MATCH(E$1&amp;" - RENDEMENT",Bilan_Global!$A$2:$ACT$2,0))</f>
        <v>0</v>
      </c>
      <c r="F19" s="43">
        <f>INDEX(Bilan_Global!$A$3:$AAC$71,MATCH($A19,Bilan_Global!$A$3:$A$71,0),MATCH(F$1&amp;" - RENDEMENT",Bilan_Global!$A$2:$ACT$2,0))</f>
        <v>0</v>
      </c>
      <c r="G19" s="43">
        <f>INDEX(Bilan_Global!$A$3:$AAC$71,MATCH($A19,Bilan_Global!$A$3:$A$71,0),MATCH(G$1&amp;" - RENDEMENT",Bilan_Global!$A$2:$ACT$2,0))</f>
        <v>0</v>
      </c>
      <c r="H19" s="43">
        <f>INDEX(Bilan_Global!$A$3:$AAC$71,MATCH($A19,Bilan_Global!$A$3:$A$71,0),MATCH(H$1&amp;" - RENDEMENT",Bilan_Global!$A$2:$ACT$2,0))</f>
        <v>0</v>
      </c>
      <c r="I19" s="43">
        <f>INDEX(Bilan_Global!$A$3:$AAC$71,MATCH($A19,Bilan_Global!$A$3:$A$71,0),MATCH(I$1&amp;" - RENDEMENT",Bilan_Global!$A$2:$ACT$2,0))</f>
        <v>52.688172043010752</v>
      </c>
      <c r="J19" s="43">
        <f>INDEX(Bilan_Global!$A$3:$AAC$71,MATCH($A19,Bilan_Global!$A$3:$A$71,0),MATCH(J$1&amp;" - RENDEMENT",Bilan_Global!$A$2:$ACT$2,0))</f>
        <v>70.967741935483872</v>
      </c>
      <c r="K19" s="43">
        <f>INDEX(Bilan_Global!$A$3:$AAC$71,MATCH($A19,Bilan_Global!$A$3:$A$71,0),MATCH(K$1&amp;" - RENDEMENT",Bilan_Global!$A$2:$ACT$2,0))</f>
        <v>64.516129032258064</v>
      </c>
      <c r="L19" s="43">
        <f>INDEX(Bilan_Global!$A$3:$AAC$71,MATCH($A19,Bilan_Global!$A$3:$A$71,0),MATCH(L$1&amp;" - RENDEMENT",Bilan_Global!$A$2:$ACT$2,0))</f>
        <v>78.505376344086017</v>
      </c>
      <c r="M19" s="43">
        <f>INDEX(Bilan_Global!$A$3:$AAC$71,MATCH($A19,Bilan_Global!$A$3:$A$71,0),MATCH(M$1&amp;" - RENDEMENT",Bilan_Global!$A$2:$ACT$2,0))</f>
        <v>0</v>
      </c>
      <c r="N19" s="43">
        <f>INDEX(Bilan_Global!$A$3:$AAC$71,MATCH($A19,Bilan_Global!$A$3:$A$71,0),MATCH(N$1&amp;" - RENDEMENT",Bilan_Global!$A$2:$ACT$2,0))</f>
        <v>87.096774193548384</v>
      </c>
      <c r="O19" s="43">
        <f>INDEX(Bilan_Global!$A$3:$AAC$71,MATCH($A19,Bilan_Global!$A$3:$A$71,0),MATCH(O$1&amp;" - RENDEMENT",Bilan_Global!$A$2:$ACT$2,0))</f>
        <v>111.82795698924731</v>
      </c>
      <c r="P19" s="43">
        <f>INDEX(Bilan_Global!$A$3:$AAC$71,MATCH($A19,Bilan_Global!$A$3:$A$71,0),MATCH(P$1&amp;" - RENDEMENT",Bilan_Global!$A$2:$ACT$2,0))</f>
        <v>75.268817204301072</v>
      </c>
      <c r="Q19" s="43">
        <f>INDEX(Bilan_Global!$A$3:$AAC$71,MATCH($A19,Bilan_Global!$A$3:$A$71,0),MATCH(Q$1&amp;" - RENDEMENT",Bilan_Global!$A$2:$ACT$2,0))</f>
        <v>96.774193548387089</v>
      </c>
      <c r="R19" s="43">
        <f>INDEX(Bilan_Global!$A$3:$AAC$71,MATCH($A19,Bilan_Global!$A$3:$A$71,0),MATCH(R$1&amp;" - RENDEMENT",Bilan_Global!$A$2:$ACT$2,0))</f>
        <v>80.645161290322577</v>
      </c>
      <c r="S19" s="43">
        <f>INDEX(Bilan_Global!$A$3:$AAC$71,MATCH($A19,Bilan_Global!$A$3:$A$71,0),MATCH(S$1&amp;" - RENDEMENT",Bilan_Global!$A$2:$ACT$2,0))</f>
        <v>134.40860215053763</v>
      </c>
      <c r="T19" s="43">
        <f>INDEX(Bilan_Global!$A$3:$AAC$71,MATCH($A19,Bilan_Global!$A$3:$A$71,0),MATCH(T$1&amp;" - RENDEMENT",Bilan_Global!$A$2:$ACT$2,0))</f>
        <v>53.763440860215049</v>
      </c>
      <c r="U19" s="43">
        <f>INDEX(Bilan_Global!$A$3:$AAC$71,MATCH($A19,Bilan_Global!$A$3:$A$71,0),MATCH(U$1&amp;" - RENDEMENT",Bilan_Global!$A$2:$ACT$2,0))</f>
        <v>87.096774193548384</v>
      </c>
      <c r="V19" s="43">
        <f>INDEX(Bilan_Global!$A$3:$AAC$71,MATCH($A19,Bilan_Global!$A$3:$A$71,0),MATCH(V$1&amp;" - RENDEMENT",Bilan_Global!$A$2:$ACT$2,0))</f>
        <v>107.5268817204301</v>
      </c>
      <c r="W19" s="43">
        <f>INDEX(Bilan_Global!$A$3:$AAC$71,MATCH($A19,Bilan_Global!$A$3:$A$71,0),MATCH(W$1&amp;" - RENDEMENT",Bilan_Global!$A$2:$ACT$2,0))</f>
        <v>86.021505376344081</v>
      </c>
      <c r="X19" s="43">
        <f>INDEX(Bilan_Global!$A$3:$AAC$71,MATCH($A19,Bilan_Global!$A$3:$A$71,0),MATCH(X$1&amp;" - RENDEMENT",Bilan_Global!$A$2:$ACT$2,0))</f>
        <v>76.344086021505376</v>
      </c>
      <c r="Y19" s="43">
        <f>INDEX(Bilan_Global!$A$3:$AAC$71,MATCH($A19,Bilan_Global!$A$3:$A$71,0),MATCH(Y$1&amp;" - RENDEMENT",Bilan_Global!$A$2:$ACT$2,0))</f>
        <v>78.494623655913969</v>
      </c>
    </row>
    <row r="20" spans="1:25" x14ac:dyDescent="0.35">
      <c r="A20" s="39" t="s">
        <v>24</v>
      </c>
      <c r="B20" s="43">
        <f>INDEX(Bilan_Global!$A$3:$AAC$71,MATCH($A20,Bilan_Global!$A$3:$A$71,0),MATCH(B$1&amp;" - RENDEMENT",Bilan_Global!$A$2:$ACT$2,0))</f>
        <v>0</v>
      </c>
      <c r="C20" s="43">
        <f>INDEX(Bilan_Global!$A$3:$AAC$71,MATCH($A20,Bilan_Global!$A$3:$A$71,0),MATCH(C$1&amp;" - RENDEMENT",Bilan_Global!$A$2:$ACT$2,0))</f>
        <v>0</v>
      </c>
      <c r="D20" s="43">
        <f>INDEX(Bilan_Global!$A$3:$AAC$71,MATCH($A20,Bilan_Global!$A$3:$A$71,0),MATCH(D$1&amp;" - RENDEMENT",Bilan_Global!$A$2:$ACT$2,0))</f>
        <v>0</v>
      </c>
      <c r="E20" s="43">
        <f>INDEX(Bilan_Global!$A$3:$AAC$71,MATCH($A20,Bilan_Global!$A$3:$A$71,0),MATCH(E$1&amp;" - RENDEMENT",Bilan_Global!$A$2:$ACT$2,0))</f>
        <v>0</v>
      </c>
      <c r="F20" s="43">
        <f>INDEX(Bilan_Global!$A$3:$AAC$71,MATCH($A20,Bilan_Global!$A$3:$A$71,0),MATCH(F$1&amp;" - RENDEMENT",Bilan_Global!$A$2:$ACT$2,0))</f>
        <v>0</v>
      </c>
      <c r="G20" s="43">
        <f>INDEX(Bilan_Global!$A$3:$AAC$71,MATCH($A20,Bilan_Global!$A$3:$A$71,0),MATCH(G$1&amp;" - RENDEMENT",Bilan_Global!$A$2:$ACT$2,0))</f>
        <v>0</v>
      </c>
      <c r="H20" s="43">
        <f>INDEX(Bilan_Global!$A$3:$AAC$71,MATCH($A20,Bilan_Global!$A$3:$A$71,0),MATCH(H$1&amp;" - RENDEMENT",Bilan_Global!$A$2:$ACT$2,0))</f>
        <v>0</v>
      </c>
      <c r="I20" s="43">
        <f>INDEX(Bilan_Global!$A$3:$AAC$71,MATCH($A20,Bilan_Global!$A$3:$A$71,0),MATCH(I$1&amp;" - RENDEMENT",Bilan_Global!$A$2:$ACT$2,0))</f>
        <v>0</v>
      </c>
      <c r="J20" s="43">
        <f>INDEX(Bilan_Global!$A$3:$AAC$71,MATCH($A20,Bilan_Global!$A$3:$A$71,0),MATCH(J$1&amp;" - RENDEMENT",Bilan_Global!$A$2:$ACT$2,0))</f>
        <v>0</v>
      </c>
      <c r="K20" s="43">
        <f>INDEX(Bilan_Global!$A$3:$AAC$71,MATCH($A20,Bilan_Global!$A$3:$A$71,0),MATCH(K$1&amp;" - RENDEMENT",Bilan_Global!$A$2:$ACT$2,0))</f>
        <v>0</v>
      </c>
      <c r="L20" s="43">
        <f>INDEX(Bilan_Global!$A$3:$AAC$71,MATCH($A20,Bilan_Global!$A$3:$A$71,0),MATCH(L$1&amp;" - RENDEMENT",Bilan_Global!$A$2:$ACT$2,0))</f>
        <v>0</v>
      </c>
      <c r="M20" s="43">
        <f>INDEX(Bilan_Global!$A$3:$AAC$71,MATCH($A20,Bilan_Global!$A$3:$A$71,0),MATCH(M$1&amp;" - RENDEMENT",Bilan_Global!$A$2:$ACT$2,0))</f>
        <v>0</v>
      </c>
      <c r="N20" s="43">
        <f>INDEX(Bilan_Global!$A$3:$AAC$71,MATCH($A20,Bilan_Global!$A$3:$A$71,0),MATCH(N$1&amp;" - RENDEMENT",Bilan_Global!$A$2:$ACT$2,0))</f>
        <v>0</v>
      </c>
      <c r="O20" s="43">
        <f>INDEX(Bilan_Global!$A$3:$AAC$71,MATCH($A20,Bilan_Global!$A$3:$A$71,0),MATCH(O$1&amp;" - RENDEMENT",Bilan_Global!$A$2:$ACT$2,0))</f>
        <v>0</v>
      </c>
      <c r="P20" s="43">
        <f>INDEX(Bilan_Global!$A$3:$AAC$71,MATCH($A20,Bilan_Global!$A$3:$A$71,0),MATCH(P$1&amp;" - RENDEMENT",Bilan_Global!$A$2:$ACT$2,0))</f>
        <v>0</v>
      </c>
      <c r="Q20" s="43">
        <f>INDEX(Bilan_Global!$A$3:$AAC$71,MATCH($A20,Bilan_Global!$A$3:$A$71,0),MATCH(Q$1&amp;" - RENDEMENT",Bilan_Global!$A$2:$ACT$2,0))</f>
        <v>0</v>
      </c>
      <c r="R20" s="43">
        <f>INDEX(Bilan_Global!$A$3:$AAC$71,MATCH($A20,Bilan_Global!$A$3:$A$71,0),MATCH(R$1&amp;" - RENDEMENT",Bilan_Global!$A$2:$ACT$2,0))</f>
        <v>0</v>
      </c>
      <c r="S20" s="43">
        <f>INDEX(Bilan_Global!$A$3:$AAC$71,MATCH($A20,Bilan_Global!$A$3:$A$71,0),MATCH(S$1&amp;" - RENDEMENT",Bilan_Global!$A$2:$ACT$2,0))</f>
        <v>165.52226782768807</v>
      </c>
      <c r="T20" s="43">
        <f>INDEX(Bilan_Global!$A$3:$AAC$71,MATCH($A20,Bilan_Global!$A$3:$A$71,0),MATCH(T$1&amp;" - RENDEMENT",Bilan_Global!$A$2:$ACT$2,0))</f>
        <v>99.543519122329201</v>
      </c>
      <c r="U20" s="43">
        <f>INDEX(Bilan_Global!$A$3:$AAC$71,MATCH($A20,Bilan_Global!$A$3:$A$71,0),MATCH(U$1&amp;" - RENDEMENT",Bilan_Global!$A$2:$ACT$2,0))</f>
        <v>163.02888488242741</v>
      </c>
      <c r="V20" s="43">
        <f>INDEX(Bilan_Global!$A$3:$AAC$71,MATCH($A20,Bilan_Global!$A$3:$A$71,0),MATCH(V$1&amp;" - RENDEMENT",Bilan_Global!$A$2:$ACT$2,0))</f>
        <v>174.92040354443975</v>
      </c>
      <c r="W20" s="43">
        <f>INDEX(Bilan_Global!$A$3:$AAC$71,MATCH($A20,Bilan_Global!$A$3:$A$71,0),MATCH(W$1&amp;" - RENDEMENT",Bilan_Global!$A$2:$ACT$2,0))</f>
        <v>141.35563312746942</v>
      </c>
      <c r="X20" s="43">
        <f>INDEX(Bilan_Global!$A$3:$AAC$71,MATCH($A20,Bilan_Global!$A$3:$A$71,0),MATCH(X$1&amp;" - RENDEMENT",Bilan_Global!$A$2:$ACT$2,0))</f>
        <v>184.89393532548237</v>
      </c>
      <c r="Y20" s="43">
        <f>INDEX(Bilan_Global!$A$3:$AAC$71,MATCH($A20,Bilan_Global!$A$3:$A$71,0),MATCH(Y$1&amp;" - RENDEMENT",Bilan_Global!$A$2:$ACT$2,0))</f>
        <v>191.55831629306687</v>
      </c>
    </row>
    <row r="21" spans="1:25" x14ac:dyDescent="0.35">
      <c r="A21" s="39" t="s">
        <v>25</v>
      </c>
      <c r="B21" s="43">
        <f>INDEX(Bilan_Global!$A$3:$AAC$71,MATCH($A21,Bilan_Global!$A$3:$A$71,0),MATCH(B$1&amp;" - RENDEMENT",Bilan_Global!$A$2:$ACT$2,0))</f>
        <v>110.12183692596064</v>
      </c>
      <c r="C21" s="43">
        <f>INDEX(Bilan_Global!$A$3:$AAC$71,MATCH($A21,Bilan_Global!$A$3:$A$71,0),MATCH(C$1&amp;" - RENDEMENT",Bilan_Global!$A$2:$ACT$2,0))</f>
        <v>152.63087428035882</v>
      </c>
      <c r="D21" s="43">
        <f>INDEX(Bilan_Global!$A$3:$AAC$71,MATCH($A21,Bilan_Global!$A$3:$A$71,0),MATCH(D$1&amp;" - RENDEMENT",Bilan_Global!$A$2:$ACT$2,0))</f>
        <v>151.62672379167225</v>
      </c>
      <c r="E21" s="43">
        <f>INDEX(Bilan_Global!$A$3:$AAC$71,MATCH($A21,Bilan_Global!$A$3:$A$71,0),MATCH(E$1&amp;" - RENDEMENT",Bilan_Global!$A$2:$ACT$2,0))</f>
        <v>109.11768643727406</v>
      </c>
      <c r="F21" s="43">
        <f>INDEX(Bilan_Global!$A$3:$AAC$71,MATCH($A21,Bilan_Global!$A$3:$A$71,0),MATCH(F$1&amp;" - RENDEMENT",Bilan_Global!$A$2:$ACT$2,0))</f>
        <v>175.39161869058776</v>
      </c>
      <c r="G21" s="43">
        <f>INDEX(Bilan_Global!$A$3:$AAC$71,MATCH($A21,Bilan_Global!$A$3:$A$71,0),MATCH(G$1&amp;" - RENDEMENT",Bilan_Global!$A$2:$ACT$2,0))</f>
        <v>137.23390012049805</v>
      </c>
      <c r="H21" s="43">
        <f>INDEX(Bilan_Global!$A$3:$AAC$71,MATCH($A21,Bilan_Global!$A$3:$A$71,0),MATCH(H$1&amp;" - RENDEMENT",Bilan_Global!$A$2:$ACT$2,0))</f>
        <v>146.27125451867721</v>
      </c>
      <c r="I21" s="43">
        <f>INDEX(Bilan_Global!$A$3:$AAC$71,MATCH($A21,Bilan_Global!$A$3:$A$71,0),MATCH(I$1&amp;" - RENDEMENT",Bilan_Global!$A$2:$ACT$2,0))</f>
        <v>143.92823671174187</v>
      </c>
      <c r="J21" s="43">
        <f>INDEX(Bilan_Global!$A$3:$AAC$71,MATCH($A21,Bilan_Global!$A$3:$A$71,0),MATCH(J$1&amp;" - RENDEMENT",Bilan_Global!$A$2:$ACT$2,0))</f>
        <v>147.27540500736376</v>
      </c>
      <c r="K21" s="43">
        <f>INDEX(Bilan_Global!$A$3:$AAC$71,MATCH($A21,Bilan_Global!$A$3:$A$71,0),MATCH(K$1&amp;" - RENDEMENT",Bilan_Global!$A$2:$ACT$2,0))</f>
        <v>84.348641049671983</v>
      </c>
      <c r="L21" s="43">
        <f>INDEX(Bilan_Global!$A$3:$AAC$71,MATCH($A21,Bilan_Global!$A$3:$A$71,0),MATCH(L$1&amp;" - RENDEMENT",Bilan_Global!$A$2:$ACT$2,0))</f>
        <v>93.309010577051808</v>
      </c>
      <c r="M21" s="43">
        <f>INDEX(Bilan_Global!$A$3:$AAC$71,MATCH($A21,Bilan_Global!$A$3:$A$71,0),MATCH(M$1&amp;" - RENDEMENT",Bilan_Global!$A$2:$ACT$2,0))</f>
        <v>139.57691792743339</v>
      </c>
      <c r="N21" s="43">
        <f>INDEX(Bilan_Global!$A$3:$AAC$71,MATCH($A21,Bilan_Global!$A$3:$A$71,0),MATCH(N$1&amp;" - RENDEMENT",Bilan_Global!$A$2:$ACT$2,0))</f>
        <v>67.612799571562462</v>
      </c>
      <c r="O21" s="43">
        <f>INDEX(Bilan_Global!$A$3:$AAC$71,MATCH($A21,Bilan_Global!$A$3:$A$71,0),MATCH(O$1&amp;" - RENDEMENT",Bilan_Global!$A$2:$ACT$2,0))</f>
        <v>83.344490560985406</v>
      </c>
      <c r="P21" s="43">
        <f>INDEX(Bilan_Global!$A$3:$AAC$71,MATCH($A21,Bilan_Global!$A$3:$A$71,0),MATCH(P$1&amp;" - RENDEMENT",Bilan_Global!$A$2:$ACT$2,0))</f>
        <v>58.910162002945505</v>
      </c>
      <c r="Q21" s="43">
        <f>INDEX(Bilan_Global!$A$3:$AAC$71,MATCH($A21,Bilan_Global!$A$3:$A$71,0),MATCH(Q$1&amp;" - RENDEMENT",Bilan_Global!$A$2:$ACT$2,0))</f>
        <v>88.699959833980458</v>
      </c>
      <c r="R21" s="43">
        <f>INDEX(Bilan_Global!$A$3:$AAC$71,MATCH($A21,Bilan_Global!$A$3:$A$71,0),MATCH(R$1&amp;" - RENDEMENT",Bilan_Global!$A$2:$ACT$2,0))</f>
        <v>51.709453704830274</v>
      </c>
      <c r="S21" s="43">
        <f>INDEX(Bilan_Global!$A$3:$AAC$71,MATCH($A21,Bilan_Global!$A$3:$A$71,0),MATCH(S$1&amp;" - RENDEMENT",Bilan_Global!$A$2:$ACT$2,0))</f>
        <v>13.383623311838424</v>
      </c>
      <c r="T21" s="43">
        <f>INDEX(Bilan_Global!$A$3:$AAC$71,MATCH($A21,Bilan_Global!$A$3:$A$71,0),MATCH(T$1&amp;" - RENDEMENT",Bilan_Global!$A$2:$ACT$2,0))</f>
        <v>41.975909478038695</v>
      </c>
      <c r="U21" s="43">
        <f>INDEX(Bilan_Global!$A$3:$AAC$71,MATCH($A21,Bilan_Global!$A$3:$A$71,0),MATCH(U$1&amp;" - RENDEMENT",Bilan_Global!$A$2:$ACT$2,0))</f>
        <v>83.647645698990146</v>
      </c>
      <c r="V21" s="43">
        <f>INDEX(Bilan_Global!$A$3:$AAC$71,MATCH($A21,Bilan_Global!$A$3:$A$71,0),MATCH(V$1&amp;" - RENDEMENT",Bilan_Global!$A$2:$ACT$2,0))</f>
        <v>57.184572332400535</v>
      </c>
      <c r="W21" s="43">
        <f>INDEX(Bilan_Global!$A$3:$AAC$71,MATCH($A21,Bilan_Global!$A$3:$A$71,0),MATCH(W$1&amp;" - RENDEMENT",Bilan_Global!$A$2:$ACT$2,0))</f>
        <v>30.417325708723691</v>
      </c>
      <c r="X21" s="43">
        <f>INDEX(Bilan_Global!$A$3:$AAC$71,MATCH($A21,Bilan_Global!$A$3:$A$71,0),MATCH(X$1&amp;" - RENDEMENT",Bilan_Global!$A$2:$ACT$2,0))</f>
        <v>76.043314271809223</v>
      </c>
      <c r="Y21" s="43">
        <f>INDEX(Bilan_Global!$A$3:$AAC$71,MATCH($A21,Bilan_Global!$A$3:$A$71,0),MATCH(Y$1&amp;" - RENDEMENT",Bilan_Global!$A$2:$ACT$2,0))</f>
        <v>23.095461239791135</v>
      </c>
    </row>
    <row r="22" spans="1:25" x14ac:dyDescent="0.35">
      <c r="A22" s="39" t="s">
        <v>26</v>
      </c>
      <c r="B22" s="43">
        <f>INDEX(Bilan_Global!$A$3:$AAC$71,MATCH($A22,Bilan_Global!$A$3:$A$71,0),MATCH(B$1&amp;" - RENDEMENT",Bilan_Global!$A$2:$ACT$2,0))</f>
        <v>93.418259023354565</v>
      </c>
      <c r="C22" s="43">
        <f>INDEX(Bilan_Global!$A$3:$AAC$71,MATCH($A22,Bilan_Global!$A$3:$A$71,0),MATCH(C$1&amp;" - RENDEMENT",Bilan_Global!$A$2:$ACT$2,0))</f>
        <v>80.679405520169851</v>
      </c>
      <c r="D22" s="43">
        <f>INDEX(Bilan_Global!$A$3:$AAC$71,MATCH($A22,Bilan_Global!$A$3:$A$71,0),MATCH(D$1&amp;" - RENDEMENT",Bilan_Global!$A$2:$ACT$2,0))</f>
        <v>95.541401273885356</v>
      </c>
      <c r="E22" s="43">
        <f>INDEX(Bilan_Global!$A$3:$AAC$71,MATCH($A22,Bilan_Global!$A$3:$A$71,0),MATCH(E$1&amp;" - RENDEMENT",Bilan_Global!$A$2:$ACT$2,0))</f>
        <v>0</v>
      </c>
      <c r="F22" s="43">
        <f>INDEX(Bilan_Global!$A$3:$AAC$71,MATCH($A22,Bilan_Global!$A$3:$A$71,0),MATCH(F$1&amp;" - RENDEMENT",Bilan_Global!$A$2:$ACT$2,0))</f>
        <v>0</v>
      </c>
      <c r="G22" s="43">
        <f>INDEX(Bilan_Global!$A$3:$AAC$71,MATCH($A22,Bilan_Global!$A$3:$A$71,0),MATCH(G$1&amp;" - RENDEMENT",Bilan_Global!$A$2:$ACT$2,0))</f>
        <v>0</v>
      </c>
      <c r="H22" s="43">
        <f>INDEX(Bilan_Global!$A$3:$AAC$71,MATCH($A22,Bilan_Global!$A$3:$A$71,0),MATCH(H$1&amp;" - RENDEMENT",Bilan_Global!$A$2:$ACT$2,0))</f>
        <v>0</v>
      </c>
      <c r="I22" s="43">
        <f>INDEX(Bilan_Global!$A$3:$AAC$71,MATCH($A22,Bilan_Global!$A$3:$A$71,0),MATCH(I$1&amp;" - RENDEMENT",Bilan_Global!$A$2:$ACT$2,0))</f>
        <v>64.668769716088335</v>
      </c>
      <c r="J22" s="43">
        <f>INDEX(Bilan_Global!$A$3:$AAC$71,MATCH($A22,Bilan_Global!$A$3:$A$71,0),MATCH(J$1&amp;" - RENDEMENT",Bilan_Global!$A$2:$ACT$2,0))</f>
        <v>173.50157728706625</v>
      </c>
      <c r="K22" s="43">
        <f>INDEX(Bilan_Global!$A$3:$AAC$71,MATCH($A22,Bilan_Global!$A$3:$A$71,0),MATCH(K$1&amp;" - RENDEMENT",Bilan_Global!$A$2:$ACT$2,0))</f>
        <v>135.6466876971609</v>
      </c>
      <c r="L22" s="43">
        <f>INDEX(Bilan_Global!$A$3:$AAC$71,MATCH($A22,Bilan_Global!$A$3:$A$71,0),MATCH(L$1&amp;" - RENDEMENT",Bilan_Global!$A$2:$ACT$2,0))</f>
        <v>153.54889589905363</v>
      </c>
      <c r="M22" s="43">
        <f>INDEX(Bilan_Global!$A$3:$AAC$71,MATCH($A22,Bilan_Global!$A$3:$A$71,0),MATCH(M$1&amp;" - RENDEMENT",Bilan_Global!$A$2:$ACT$2,0))</f>
        <v>208.20189274447949</v>
      </c>
      <c r="N22" s="43">
        <f>INDEX(Bilan_Global!$A$3:$AAC$71,MATCH($A22,Bilan_Global!$A$3:$A$71,0),MATCH(N$1&amp;" - RENDEMENT",Bilan_Global!$A$2:$ACT$2,0))</f>
        <v>113.03890641430074</v>
      </c>
      <c r="O22" s="43">
        <f>INDEX(Bilan_Global!$A$3:$AAC$71,MATCH($A22,Bilan_Global!$A$3:$A$71,0),MATCH(O$1&amp;" - RENDEMENT",Bilan_Global!$A$2:$ACT$2,0))</f>
        <v>159.83175604626709</v>
      </c>
      <c r="P22" s="43">
        <f>INDEX(Bilan_Global!$A$3:$AAC$71,MATCH($A22,Bilan_Global!$A$3:$A$71,0),MATCH(P$1&amp;" - RENDEMENT",Bilan_Global!$A$2:$ACT$2,0))</f>
        <v>77.812828601472134</v>
      </c>
      <c r="Q22" s="43">
        <f>INDEX(Bilan_Global!$A$3:$AAC$71,MATCH($A22,Bilan_Global!$A$3:$A$71,0),MATCH(Q$1&amp;" - RENDEMENT",Bilan_Global!$A$2:$ACT$2,0))</f>
        <v>150.36803364879074</v>
      </c>
      <c r="R22" s="43">
        <f>INDEX(Bilan_Global!$A$3:$AAC$71,MATCH($A22,Bilan_Global!$A$3:$A$71,0),MATCH(R$1&amp;" - RENDEMENT",Bilan_Global!$A$2:$ACT$2,0))</f>
        <v>93.059936908517358</v>
      </c>
      <c r="S22" s="43">
        <f>INDEX(Bilan_Global!$A$3:$AAC$71,MATCH($A22,Bilan_Global!$A$3:$A$71,0),MATCH(S$1&amp;" - RENDEMENT",Bilan_Global!$A$2:$ACT$2,0))</f>
        <v>98.843322818086236</v>
      </c>
      <c r="T22" s="43">
        <f>INDEX(Bilan_Global!$A$3:$AAC$71,MATCH($A22,Bilan_Global!$A$3:$A$71,0),MATCH(T$1&amp;" - RENDEMENT",Bilan_Global!$A$2:$ACT$2,0))</f>
        <v>92.008412197686653</v>
      </c>
      <c r="U22" s="43">
        <f>INDEX(Bilan_Global!$A$3:$AAC$71,MATCH($A22,Bilan_Global!$A$3:$A$71,0),MATCH(U$1&amp;" - RENDEMENT",Bilan_Global!$A$2:$ACT$2,0))</f>
        <v>52.576235541535226</v>
      </c>
      <c r="V22" s="43">
        <f>INDEX(Bilan_Global!$A$3:$AAC$71,MATCH($A22,Bilan_Global!$A$3:$A$71,0),MATCH(V$1&amp;" - RENDEMENT",Bilan_Global!$A$2:$ACT$2,0))</f>
        <v>115.14195583596215</v>
      </c>
      <c r="W22" s="43">
        <f>INDEX(Bilan_Global!$A$3:$AAC$71,MATCH($A22,Bilan_Global!$A$3:$A$71,0),MATCH(W$1&amp;" - RENDEMENT",Bilan_Global!$A$2:$ACT$2,0))</f>
        <v>45.74132492113565</v>
      </c>
      <c r="X22" s="43">
        <f>INDEX(Bilan_Global!$A$3:$AAC$71,MATCH($A22,Bilan_Global!$A$3:$A$71,0),MATCH(X$1&amp;" - RENDEMENT",Bilan_Global!$A$2:$ACT$2,0))</f>
        <v>128.28601472134596</v>
      </c>
      <c r="Y22" s="43">
        <f>INDEX(Bilan_Global!$A$3:$AAC$71,MATCH($A22,Bilan_Global!$A$3:$A$71,0),MATCH(Y$1&amp;" - RENDEMENT",Bilan_Global!$A$2:$ACT$2,0))</f>
        <v>61.514195583596219</v>
      </c>
    </row>
    <row r="23" spans="1:25" x14ac:dyDescent="0.35">
      <c r="A23" s="39" t="s">
        <v>27</v>
      </c>
      <c r="B23" s="43">
        <f>INDEX(Bilan_Global!$A$3:$AAC$71,MATCH($A23,Bilan_Global!$A$3:$A$71,0),MATCH(B$1&amp;" - RENDEMENT",Bilan_Global!$A$2:$ACT$2,0))</f>
        <v>0</v>
      </c>
      <c r="C23" s="43">
        <f>INDEX(Bilan_Global!$A$3:$AAC$71,MATCH($A23,Bilan_Global!$A$3:$A$71,0),MATCH(C$1&amp;" - RENDEMENT",Bilan_Global!$A$2:$ACT$2,0))</f>
        <v>0</v>
      </c>
      <c r="D23" s="43">
        <f>INDEX(Bilan_Global!$A$3:$AAC$71,MATCH($A23,Bilan_Global!$A$3:$A$71,0),MATCH(D$1&amp;" - RENDEMENT",Bilan_Global!$A$2:$ACT$2,0))</f>
        <v>0</v>
      </c>
      <c r="E23" s="43">
        <f>INDEX(Bilan_Global!$A$3:$AAC$71,MATCH($A23,Bilan_Global!$A$3:$A$71,0),MATCH(E$1&amp;" - RENDEMENT",Bilan_Global!$A$2:$ACT$2,0))</f>
        <v>0</v>
      </c>
      <c r="F23" s="43">
        <f>INDEX(Bilan_Global!$A$3:$AAC$71,MATCH($A23,Bilan_Global!$A$3:$A$71,0),MATCH(F$1&amp;" - RENDEMENT",Bilan_Global!$A$2:$ACT$2,0))</f>
        <v>0</v>
      </c>
      <c r="G23" s="43">
        <f>INDEX(Bilan_Global!$A$3:$AAC$71,MATCH($A23,Bilan_Global!$A$3:$A$71,0),MATCH(G$1&amp;" - RENDEMENT",Bilan_Global!$A$2:$ACT$2,0))</f>
        <v>0</v>
      </c>
      <c r="H23" s="43">
        <f>INDEX(Bilan_Global!$A$3:$AAC$71,MATCH($A23,Bilan_Global!$A$3:$A$71,0),MATCH(H$1&amp;" - RENDEMENT",Bilan_Global!$A$2:$ACT$2,0))</f>
        <v>0</v>
      </c>
      <c r="I23" s="43">
        <f>INDEX(Bilan_Global!$A$3:$AAC$71,MATCH($A23,Bilan_Global!$A$3:$A$71,0),MATCH(I$1&amp;" - RENDEMENT",Bilan_Global!$A$2:$ACT$2,0))</f>
        <v>0</v>
      </c>
      <c r="J23" s="43">
        <f>INDEX(Bilan_Global!$A$3:$AAC$71,MATCH($A23,Bilan_Global!$A$3:$A$71,0),MATCH(J$1&amp;" - RENDEMENT",Bilan_Global!$A$2:$ACT$2,0))</f>
        <v>88.100686498855836</v>
      </c>
      <c r="K23" s="43">
        <f>INDEX(Bilan_Global!$A$3:$AAC$71,MATCH($A23,Bilan_Global!$A$3:$A$71,0),MATCH(K$1&amp;" - RENDEMENT",Bilan_Global!$A$2:$ACT$2,0))</f>
        <v>109.83981693363845</v>
      </c>
      <c r="L23" s="43">
        <f>INDEX(Bilan_Global!$A$3:$AAC$71,MATCH($A23,Bilan_Global!$A$3:$A$71,0),MATCH(L$1&amp;" - RENDEMENT",Bilan_Global!$A$2:$ACT$2,0))</f>
        <v>106.31578947368422</v>
      </c>
      <c r="M23" s="43">
        <f>INDEX(Bilan_Global!$A$3:$AAC$71,MATCH($A23,Bilan_Global!$A$3:$A$71,0),MATCH(M$1&amp;" - RENDEMENT",Bilan_Global!$A$2:$ACT$2,0))</f>
        <v>124.71395881006865</v>
      </c>
      <c r="N23" s="43">
        <f>INDEX(Bilan_Global!$A$3:$AAC$71,MATCH($A23,Bilan_Global!$A$3:$A$71,0),MATCH(N$1&amp;" - RENDEMENT",Bilan_Global!$A$2:$ACT$2,0))</f>
        <v>107.55148741418765</v>
      </c>
      <c r="O23" s="43">
        <f>INDEX(Bilan_Global!$A$3:$AAC$71,MATCH($A23,Bilan_Global!$A$3:$A$71,0),MATCH(O$1&amp;" - RENDEMENT",Bilan_Global!$A$2:$ACT$2,0))</f>
        <v>78.94736842105263</v>
      </c>
      <c r="P23" s="43">
        <f>INDEX(Bilan_Global!$A$3:$AAC$71,MATCH($A23,Bilan_Global!$A$3:$A$71,0),MATCH(P$1&amp;" - RENDEMENT",Bilan_Global!$A$2:$ACT$2,0))</f>
        <v>40.045766590389015</v>
      </c>
      <c r="Q23" s="43">
        <f>INDEX(Bilan_Global!$A$3:$AAC$71,MATCH($A23,Bilan_Global!$A$3:$A$71,0),MATCH(Q$1&amp;" - RENDEMENT",Bilan_Global!$A$2:$ACT$2,0))</f>
        <v>102.97482837528604</v>
      </c>
      <c r="R23" s="43">
        <f>INDEX(Bilan_Global!$A$3:$AAC$71,MATCH($A23,Bilan_Global!$A$3:$A$71,0),MATCH(R$1&amp;" - RENDEMENT",Bilan_Global!$A$2:$ACT$2,0))</f>
        <v>16.018306636155607</v>
      </c>
      <c r="S23" s="43">
        <f>INDEX(Bilan_Global!$A$3:$AAC$71,MATCH($A23,Bilan_Global!$A$3:$A$71,0),MATCH(S$1&amp;" - RENDEMENT",Bilan_Global!$A$2:$ACT$2,0))</f>
        <v>72.082379862700222</v>
      </c>
      <c r="T23" s="43">
        <f>INDEX(Bilan_Global!$A$3:$AAC$71,MATCH($A23,Bilan_Global!$A$3:$A$71,0),MATCH(T$1&amp;" - RENDEMENT",Bilan_Global!$A$2:$ACT$2,0))</f>
        <v>50.34324942791762</v>
      </c>
      <c r="U23" s="43">
        <f>INDEX(Bilan_Global!$A$3:$AAC$71,MATCH($A23,Bilan_Global!$A$3:$A$71,0),MATCH(U$1&amp;" - RENDEMENT",Bilan_Global!$A$2:$ACT$2,0))</f>
        <v>57.208237986270021</v>
      </c>
      <c r="V23" s="43">
        <f>INDEX(Bilan_Global!$A$3:$AAC$71,MATCH($A23,Bilan_Global!$A$3:$A$71,0),MATCH(V$1&amp;" - RENDEMENT",Bilan_Global!$A$2:$ACT$2,0))</f>
        <v>70.938215102974823</v>
      </c>
      <c r="W23" s="43">
        <f>INDEX(Bilan_Global!$A$3:$AAC$71,MATCH($A23,Bilan_Global!$A$3:$A$71,0),MATCH(W$1&amp;" - RENDEMENT",Bilan_Global!$A$2:$ACT$2,0))</f>
        <v>28.60411899313501</v>
      </c>
      <c r="X23" s="43">
        <f>INDEX(Bilan_Global!$A$3:$AAC$71,MATCH($A23,Bilan_Global!$A$3:$A$71,0),MATCH(X$1&amp;" - RENDEMENT",Bilan_Global!$A$2:$ACT$2,0))</f>
        <v>69.794050343249424</v>
      </c>
      <c r="Y23" s="43">
        <f>INDEX(Bilan_Global!$A$3:$AAC$71,MATCH($A23,Bilan_Global!$A$3:$A$71,0),MATCH(Y$1&amp;" - RENDEMENT",Bilan_Global!$A$2:$ACT$2,0))</f>
        <v>38.901601830663616</v>
      </c>
    </row>
    <row r="24" spans="1:25" x14ac:dyDescent="0.35">
      <c r="A24" s="39" t="s">
        <v>28</v>
      </c>
      <c r="B24" s="43">
        <f>INDEX(Bilan_Global!$A$3:$AAC$71,MATCH($A24,Bilan_Global!$A$3:$A$71,0),MATCH(B$1&amp;" - RENDEMENT",Bilan_Global!$A$2:$ACT$2,0))</f>
        <v>0</v>
      </c>
      <c r="C24" s="43">
        <f>INDEX(Bilan_Global!$A$3:$AAC$71,MATCH($A24,Bilan_Global!$A$3:$A$71,0),MATCH(C$1&amp;" - RENDEMENT",Bilan_Global!$A$2:$ACT$2,0))</f>
        <v>0</v>
      </c>
      <c r="D24" s="43">
        <f>INDEX(Bilan_Global!$A$3:$AAC$71,MATCH($A24,Bilan_Global!$A$3:$A$71,0),MATCH(D$1&amp;" - RENDEMENT",Bilan_Global!$A$2:$ACT$2,0))</f>
        <v>0</v>
      </c>
      <c r="E24" s="43">
        <f>INDEX(Bilan_Global!$A$3:$AAC$71,MATCH($A24,Bilan_Global!$A$3:$A$71,0),MATCH(E$1&amp;" - RENDEMENT",Bilan_Global!$A$2:$ACT$2,0))</f>
        <v>0</v>
      </c>
      <c r="F24" s="43">
        <f>INDEX(Bilan_Global!$A$3:$AAC$71,MATCH($A24,Bilan_Global!$A$3:$A$71,0),MATCH(F$1&amp;" - RENDEMENT",Bilan_Global!$A$2:$ACT$2,0))</f>
        <v>0</v>
      </c>
      <c r="G24" s="43">
        <f>INDEX(Bilan_Global!$A$3:$AAC$71,MATCH($A24,Bilan_Global!$A$3:$A$71,0),MATCH(G$1&amp;" - RENDEMENT",Bilan_Global!$A$2:$ACT$2,0))</f>
        <v>0</v>
      </c>
      <c r="H24" s="43">
        <f>INDEX(Bilan_Global!$A$3:$AAC$71,MATCH($A24,Bilan_Global!$A$3:$A$71,0),MATCH(H$1&amp;" - RENDEMENT",Bilan_Global!$A$2:$ACT$2,0))</f>
        <v>0</v>
      </c>
      <c r="I24" s="43">
        <f>INDEX(Bilan_Global!$A$3:$AAC$71,MATCH($A24,Bilan_Global!$A$3:$A$71,0),MATCH(I$1&amp;" - RENDEMENT",Bilan_Global!$A$2:$ACT$2,0))</f>
        <v>0</v>
      </c>
      <c r="J24" s="43">
        <f>INDEX(Bilan_Global!$A$3:$AAC$71,MATCH($A24,Bilan_Global!$A$3:$A$71,0),MATCH(J$1&amp;" - RENDEMENT",Bilan_Global!$A$2:$ACT$2,0))</f>
        <v>51.582649472450179</v>
      </c>
      <c r="K24" s="43">
        <f>INDEX(Bilan_Global!$A$3:$AAC$71,MATCH($A24,Bilan_Global!$A$3:$A$71,0),MATCH(K$1&amp;" - RENDEMENT",Bilan_Global!$A$2:$ACT$2,0))</f>
        <v>15.00586166471278</v>
      </c>
      <c r="L24" s="43">
        <f>INDEX(Bilan_Global!$A$3:$AAC$71,MATCH($A24,Bilan_Global!$A$3:$A$71,0),MATCH(L$1&amp;" - RENDEMENT",Bilan_Global!$A$2:$ACT$2,0))</f>
        <v>0</v>
      </c>
      <c r="M24" s="43">
        <f>INDEX(Bilan_Global!$A$3:$AAC$71,MATCH($A24,Bilan_Global!$A$3:$A$71,0),MATCH(M$1&amp;" - RENDEMENT",Bilan_Global!$A$2:$ACT$2,0))</f>
        <v>0</v>
      </c>
      <c r="N24" s="43">
        <f>INDEX(Bilan_Global!$A$3:$AAC$71,MATCH($A24,Bilan_Global!$A$3:$A$71,0),MATCH(N$1&amp;" - RENDEMENT",Bilan_Global!$A$2:$ACT$2,0))</f>
        <v>0</v>
      </c>
      <c r="O24" s="43">
        <f>INDEX(Bilan_Global!$A$3:$AAC$71,MATCH($A24,Bilan_Global!$A$3:$A$71,0),MATCH(O$1&amp;" - RENDEMENT",Bilan_Global!$A$2:$ACT$2,0))</f>
        <v>0</v>
      </c>
      <c r="P24" s="43">
        <f>INDEX(Bilan_Global!$A$3:$AAC$71,MATCH($A24,Bilan_Global!$A$3:$A$71,0),MATCH(P$1&amp;" - RENDEMENT",Bilan_Global!$A$2:$ACT$2,0))</f>
        <v>0</v>
      </c>
      <c r="Q24" s="43">
        <f>INDEX(Bilan_Global!$A$3:$AAC$71,MATCH($A24,Bilan_Global!$A$3:$A$71,0),MATCH(Q$1&amp;" - RENDEMENT",Bilan_Global!$A$2:$ACT$2,0))</f>
        <v>0</v>
      </c>
      <c r="R24" s="43">
        <f>INDEX(Bilan_Global!$A$3:$AAC$71,MATCH($A24,Bilan_Global!$A$3:$A$71,0),MATCH(R$1&amp;" - RENDEMENT",Bilan_Global!$A$2:$ACT$2,0))</f>
        <v>0</v>
      </c>
      <c r="S24" s="43">
        <f>INDEX(Bilan_Global!$A$3:$AAC$71,MATCH($A24,Bilan_Global!$A$3:$A$71,0),MATCH(S$1&amp;" - RENDEMENT",Bilan_Global!$A$2:$ACT$2,0))</f>
        <v>0</v>
      </c>
      <c r="T24" s="43">
        <f>INDEX(Bilan_Global!$A$3:$AAC$71,MATCH($A24,Bilan_Global!$A$3:$A$71,0),MATCH(T$1&amp;" - RENDEMENT",Bilan_Global!$A$2:$ACT$2,0))</f>
        <v>0</v>
      </c>
      <c r="U24" s="43">
        <f>INDEX(Bilan_Global!$A$3:$AAC$71,MATCH($A24,Bilan_Global!$A$3:$A$71,0),MATCH(U$1&amp;" - RENDEMENT",Bilan_Global!$A$2:$ACT$2,0))</f>
        <v>0</v>
      </c>
      <c r="V24" s="43">
        <f>INDEX(Bilan_Global!$A$3:$AAC$71,MATCH($A24,Bilan_Global!$A$3:$A$71,0),MATCH(V$1&amp;" - RENDEMENT",Bilan_Global!$A$2:$ACT$2,0))</f>
        <v>0</v>
      </c>
      <c r="W24" s="43">
        <f>INDEX(Bilan_Global!$A$3:$AAC$71,MATCH($A24,Bilan_Global!$A$3:$A$71,0),MATCH(W$1&amp;" - RENDEMENT",Bilan_Global!$A$2:$ACT$2,0))</f>
        <v>0</v>
      </c>
      <c r="X24" s="43">
        <f>INDEX(Bilan_Global!$A$3:$AAC$71,MATCH($A24,Bilan_Global!$A$3:$A$71,0),MATCH(X$1&amp;" - RENDEMENT",Bilan_Global!$A$2:$ACT$2,0))</f>
        <v>0</v>
      </c>
      <c r="Y24" s="43">
        <f>INDEX(Bilan_Global!$A$3:$AAC$71,MATCH($A24,Bilan_Global!$A$3:$A$71,0),MATCH(Y$1&amp;" - RENDEMENT",Bilan_Global!$A$2:$ACT$2,0))</f>
        <v>0</v>
      </c>
    </row>
    <row r="25" spans="1:25" x14ac:dyDescent="0.35">
      <c r="A25" s="39" t="s">
        <v>29</v>
      </c>
      <c r="B25" s="43">
        <f>INDEX(Bilan_Global!$A$3:$AAC$71,MATCH($A25,Bilan_Global!$A$3:$A$71,0),MATCH(B$1&amp;" - RENDEMENT",Bilan_Global!$A$2:$ACT$2,0))</f>
        <v>0</v>
      </c>
      <c r="C25" s="43">
        <f>INDEX(Bilan_Global!$A$3:$AAC$71,MATCH($A25,Bilan_Global!$A$3:$A$71,0),MATCH(C$1&amp;" - RENDEMENT",Bilan_Global!$A$2:$ACT$2,0))</f>
        <v>0</v>
      </c>
      <c r="D25" s="43">
        <f>INDEX(Bilan_Global!$A$3:$AAC$71,MATCH($A25,Bilan_Global!$A$3:$A$71,0),MATCH(D$1&amp;" - RENDEMENT",Bilan_Global!$A$2:$ACT$2,0))</f>
        <v>0</v>
      </c>
      <c r="E25" s="43">
        <f>INDEX(Bilan_Global!$A$3:$AAC$71,MATCH($A25,Bilan_Global!$A$3:$A$71,0),MATCH(E$1&amp;" - RENDEMENT",Bilan_Global!$A$2:$ACT$2,0))</f>
        <v>0</v>
      </c>
      <c r="F25" s="43">
        <f>INDEX(Bilan_Global!$A$3:$AAC$71,MATCH($A25,Bilan_Global!$A$3:$A$71,0),MATCH(F$1&amp;" - RENDEMENT",Bilan_Global!$A$2:$ACT$2,0))</f>
        <v>0</v>
      </c>
      <c r="G25" s="43">
        <f>INDEX(Bilan_Global!$A$3:$AAC$71,MATCH($A25,Bilan_Global!$A$3:$A$71,0),MATCH(G$1&amp;" - RENDEMENT",Bilan_Global!$A$2:$ACT$2,0))</f>
        <v>0</v>
      </c>
      <c r="H25" s="43">
        <f>INDEX(Bilan_Global!$A$3:$AAC$71,MATCH($A25,Bilan_Global!$A$3:$A$71,0),MATCH(H$1&amp;" - RENDEMENT",Bilan_Global!$A$2:$ACT$2,0))</f>
        <v>0</v>
      </c>
      <c r="I25" s="43">
        <f>INDEX(Bilan_Global!$A$3:$AAC$71,MATCH($A25,Bilan_Global!$A$3:$A$71,0),MATCH(I$1&amp;" - RENDEMENT",Bilan_Global!$A$2:$ACT$2,0))</f>
        <v>0</v>
      </c>
      <c r="J25" s="43">
        <f>INDEX(Bilan_Global!$A$3:$AAC$71,MATCH($A25,Bilan_Global!$A$3:$A$71,0),MATCH(J$1&amp;" - RENDEMENT",Bilan_Global!$A$2:$ACT$2,0))</f>
        <v>61.281337047353766</v>
      </c>
      <c r="K25" s="43">
        <f>INDEX(Bilan_Global!$A$3:$AAC$71,MATCH($A25,Bilan_Global!$A$3:$A$71,0),MATCH(K$1&amp;" - RENDEMENT",Bilan_Global!$A$2:$ACT$2,0))</f>
        <v>69.637883008356553</v>
      </c>
      <c r="L25" s="43">
        <f>INDEX(Bilan_Global!$A$3:$AAC$71,MATCH($A25,Bilan_Global!$A$3:$A$71,0),MATCH(L$1&amp;" - RENDEMENT",Bilan_Global!$A$2:$ACT$2,0))</f>
        <v>92.423398328690809</v>
      </c>
      <c r="M25" s="43">
        <f>INDEX(Bilan_Global!$A$3:$AAC$71,MATCH($A25,Bilan_Global!$A$3:$A$71,0),MATCH(M$1&amp;" - RENDEMENT",Bilan_Global!$A$2:$ACT$2,0))</f>
        <v>75.208913649025078</v>
      </c>
      <c r="N25" s="43">
        <f>INDEX(Bilan_Global!$A$3:$AAC$71,MATCH($A25,Bilan_Global!$A$3:$A$71,0),MATCH(N$1&amp;" - RENDEMENT",Bilan_Global!$A$2:$ACT$2,0))</f>
        <v>111.42061281337048</v>
      </c>
      <c r="O25" s="43">
        <f>INDEX(Bilan_Global!$A$3:$AAC$71,MATCH($A25,Bilan_Global!$A$3:$A$71,0),MATCH(O$1&amp;" - RENDEMENT",Bilan_Global!$A$2:$ACT$2,0))</f>
        <v>77.994428969359333</v>
      </c>
      <c r="P25" s="43">
        <f>INDEX(Bilan_Global!$A$3:$AAC$71,MATCH($A25,Bilan_Global!$A$3:$A$71,0),MATCH(P$1&amp;" - RENDEMENT",Bilan_Global!$A$2:$ACT$2,0))</f>
        <v>0</v>
      </c>
      <c r="Q25" s="43">
        <f>INDEX(Bilan_Global!$A$3:$AAC$71,MATCH($A25,Bilan_Global!$A$3:$A$71,0),MATCH(Q$1&amp;" - RENDEMENT",Bilan_Global!$A$2:$ACT$2,0))</f>
        <v>58.495821727019504</v>
      </c>
      <c r="R25" s="43">
        <f>INDEX(Bilan_Global!$A$3:$AAC$71,MATCH($A25,Bilan_Global!$A$3:$A$71,0),MATCH(R$1&amp;" - RENDEMENT",Bilan_Global!$A$2:$ACT$2,0))</f>
        <v>0</v>
      </c>
      <c r="S25" s="43">
        <f>INDEX(Bilan_Global!$A$3:$AAC$71,MATCH($A25,Bilan_Global!$A$3:$A$71,0),MATCH(S$1&amp;" - RENDEMENT",Bilan_Global!$A$2:$ACT$2,0))</f>
        <v>0</v>
      </c>
      <c r="T25" s="43">
        <f>INDEX(Bilan_Global!$A$3:$AAC$71,MATCH($A25,Bilan_Global!$A$3:$A$71,0),MATCH(T$1&amp;" - RENDEMENT",Bilan_Global!$A$2:$ACT$2,0))</f>
        <v>0</v>
      </c>
      <c r="U25" s="43">
        <f>INDEX(Bilan_Global!$A$3:$AAC$71,MATCH($A25,Bilan_Global!$A$3:$A$71,0),MATCH(U$1&amp;" - RENDEMENT",Bilan_Global!$A$2:$ACT$2,0))</f>
        <v>0</v>
      </c>
      <c r="V25" s="43">
        <f>INDEX(Bilan_Global!$A$3:$AAC$71,MATCH($A25,Bilan_Global!$A$3:$A$71,0),MATCH(V$1&amp;" - RENDEMENT",Bilan_Global!$A$2:$ACT$2,0))</f>
        <v>0</v>
      </c>
      <c r="W25" s="43">
        <f>INDEX(Bilan_Global!$A$3:$AAC$71,MATCH($A25,Bilan_Global!$A$3:$A$71,0),MATCH(W$1&amp;" - RENDEMENT",Bilan_Global!$A$2:$ACT$2,0))</f>
        <v>0</v>
      </c>
      <c r="X25" s="43">
        <f>INDEX(Bilan_Global!$A$3:$AAC$71,MATCH($A25,Bilan_Global!$A$3:$A$71,0),MATCH(X$1&amp;" - RENDEMENT",Bilan_Global!$A$2:$ACT$2,0))</f>
        <v>0</v>
      </c>
      <c r="Y25" s="43">
        <f>INDEX(Bilan_Global!$A$3:$AAC$71,MATCH($A25,Bilan_Global!$A$3:$A$71,0),MATCH(Y$1&amp;" - RENDEMENT",Bilan_Global!$A$2:$ACT$2,0))</f>
        <v>0</v>
      </c>
    </row>
    <row r="26" spans="1:25" x14ac:dyDescent="0.35">
      <c r="A26" s="39" t="s">
        <v>30</v>
      </c>
      <c r="B26" s="43">
        <f>INDEX(Bilan_Global!$A$3:$AAC$71,MATCH($A26,Bilan_Global!$A$3:$A$71,0),MATCH(B$1&amp;" - RENDEMENT",Bilan_Global!$A$2:$ACT$2,0))</f>
        <v>0</v>
      </c>
      <c r="C26" s="43">
        <f>INDEX(Bilan_Global!$A$3:$AAC$71,MATCH($A26,Bilan_Global!$A$3:$A$71,0),MATCH(C$1&amp;" - RENDEMENT",Bilan_Global!$A$2:$ACT$2,0))</f>
        <v>0</v>
      </c>
      <c r="D26" s="43">
        <f>INDEX(Bilan_Global!$A$3:$AAC$71,MATCH($A26,Bilan_Global!$A$3:$A$71,0),MATCH(D$1&amp;" - RENDEMENT",Bilan_Global!$A$2:$ACT$2,0))</f>
        <v>0</v>
      </c>
      <c r="E26" s="43">
        <f>INDEX(Bilan_Global!$A$3:$AAC$71,MATCH($A26,Bilan_Global!$A$3:$A$71,0),MATCH(E$1&amp;" - RENDEMENT",Bilan_Global!$A$2:$ACT$2,0))</f>
        <v>0</v>
      </c>
      <c r="F26" s="43">
        <f>INDEX(Bilan_Global!$A$3:$AAC$71,MATCH($A26,Bilan_Global!$A$3:$A$71,0),MATCH(F$1&amp;" - RENDEMENT",Bilan_Global!$A$2:$ACT$2,0))</f>
        <v>0</v>
      </c>
      <c r="G26" s="43">
        <f>INDEX(Bilan_Global!$A$3:$AAC$71,MATCH($A26,Bilan_Global!$A$3:$A$71,0),MATCH(G$1&amp;" - RENDEMENT",Bilan_Global!$A$2:$ACT$2,0))</f>
        <v>0</v>
      </c>
      <c r="H26" s="43">
        <f>INDEX(Bilan_Global!$A$3:$AAC$71,MATCH($A26,Bilan_Global!$A$3:$A$71,0),MATCH(H$1&amp;" - RENDEMENT",Bilan_Global!$A$2:$ACT$2,0))</f>
        <v>0</v>
      </c>
      <c r="I26" s="43">
        <f>INDEX(Bilan_Global!$A$3:$AAC$71,MATCH($A26,Bilan_Global!$A$3:$A$71,0),MATCH(I$1&amp;" - RENDEMENT",Bilan_Global!$A$2:$ACT$2,0))</f>
        <v>0</v>
      </c>
      <c r="J26" s="43">
        <f>INDEX(Bilan_Global!$A$3:$AAC$71,MATCH($A26,Bilan_Global!$A$3:$A$71,0),MATCH(J$1&amp;" - RENDEMENT",Bilan_Global!$A$2:$ACT$2,0))</f>
        <v>74.331499179457467</v>
      </c>
      <c r="K26" s="43">
        <f>INDEX(Bilan_Global!$A$3:$AAC$71,MATCH($A26,Bilan_Global!$A$3:$A$71,0),MATCH(K$1&amp;" - RENDEMENT",Bilan_Global!$A$2:$ACT$2,0))</f>
        <v>86.880973066898349</v>
      </c>
      <c r="L26" s="43">
        <f>INDEX(Bilan_Global!$A$3:$AAC$71,MATCH($A26,Bilan_Global!$A$3:$A$71,0),MATCH(L$1&amp;" - RENDEMENT",Bilan_Global!$A$2:$ACT$2,0))</f>
        <v>102.51954821894005</v>
      </c>
      <c r="M26" s="43">
        <f>INDEX(Bilan_Global!$A$3:$AAC$71,MATCH($A26,Bilan_Global!$A$3:$A$71,0),MATCH(M$1&amp;" - RENDEMENT",Bilan_Global!$A$2:$ACT$2,0))</f>
        <v>158.31643981079253</v>
      </c>
      <c r="N26" s="43">
        <f>INDEX(Bilan_Global!$A$3:$AAC$71,MATCH($A26,Bilan_Global!$A$3:$A$71,0),MATCH(N$1&amp;" - RENDEMENT",Bilan_Global!$A$2:$ACT$2,0))</f>
        <v>103.29182353509026</v>
      </c>
      <c r="O26" s="43">
        <f>INDEX(Bilan_Global!$A$3:$AAC$71,MATCH($A26,Bilan_Global!$A$3:$A$71,0),MATCH(O$1&amp;" - RENDEMENT",Bilan_Global!$A$2:$ACT$2,0))</f>
        <v>133.21749203591079</v>
      </c>
      <c r="P26" s="43">
        <f>INDEX(Bilan_Global!$A$3:$AAC$71,MATCH($A26,Bilan_Global!$A$3:$A$71,0),MATCH(P$1&amp;" - RENDEMENT",Bilan_Global!$A$2:$ACT$2,0))</f>
        <v>94.603726228400419</v>
      </c>
      <c r="Q26" s="43">
        <f>INDEX(Bilan_Global!$A$3:$AAC$71,MATCH($A26,Bilan_Global!$A$3:$A$71,0),MATCH(Q$1&amp;" - RENDEMENT",Bilan_Global!$A$2:$ACT$2,0))</f>
        <v>174.72729027898444</v>
      </c>
      <c r="R26" s="43">
        <f>INDEX(Bilan_Global!$A$3:$AAC$71,MATCH($A26,Bilan_Global!$A$3:$A$71,0),MATCH(R$1&amp;" - RENDEMENT",Bilan_Global!$A$2:$ACT$2,0))</f>
        <v>144.80162177816391</v>
      </c>
      <c r="S26" s="43">
        <f>INDEX(Bilan_Global!$A$3:$AAC$71,MATCH($A26,Bilan_Global!$A$3:$A$71,0),MATCH(S$1&amp;" - RENDEMENT",Bilan_Global!$A$2:$ACT$2,0))</f>
        <v>96.534414518775947</v>
      </c>
      <c r="T26" s="43">
        <f>INDEX(Bilan_Global!$A$3:$AAC$71,MATCH($A26,Bilan_Global!$A$3:$A$71,0),MATCH(T$1&amp;" - RENDEMENT",Bilan_Global!$A$2:$ACT$2,0))</f>
        <v>90.742349647649377</v>
      </c>
      <c r="U26" s="43">
        <f>INDEX(Bilan_Global!$A$3:$AAC$71,MATCH($A26,Bilan_Global!$A$3:$A$71,0),MATCH(U$1&amp;" - RENDEMENT",Bilan_Global!$A$2:$ACT$2,0))</f>
        <v>96.534414518775947</v>
      </c>
      <c r="V26" s="43">
        <f>INDEX(Bilan_Global!$A$3:$AAC$71,MATCH($A26,Bilan_Global!$A$3:$A$71,0),MATCH(V$1&amp;" - RENDEMENT",Bilan_Global!$A$2:$ACT$2,0))</f>
        <v>144.80162177816391</v>
      </c>
      <c r="W26" s="43">
        <f>INDEX(Bilan_Global!$A$3:$AAC$71,MATCH($A26,Bilan_Global!$A$3:$A$71,0),MATCH(W$1&amp;" - RENDEMENT",Bilan_Global!$A$2:$ACT$2,0))</f>
        <v>96.534414518775947</v>
      </c>
      <c r="X26" s="43">
        <f>INDEX(Bilan_Global!$A$3:$AAC$71,MATCH($A26,Bilan_Global!$A$3:$A$71,0),MATCH(X$1&amp;" - RENDEMENT",Bilan_Global!$A$2:$ACT$2,0))</f>
        <v>80.123564050584037</v>
      </c>
      <c r="Y26" s="43">
        <f>INDEX(Bilan_Global!$A$3:$AAC$71,MATCH($A26,Bilan_Global!$A$3:$A$71,0),MATCH(Y$1&amp;" - RENDEMENT",Bilan_Global!$A$2:$ACT$2,0))</f>
        <v>72.400810889081953</v>
      </c>
    </row>
    <row r="27" spans="1:25" x14ac:dyDescent="0.35">
      <c r="A27" s="39" t="s">
        <v>31</v>
      </c>
      <c r="B27" s="43">
        <f>INDEX(Bilan_Global!$A$3:$AAC$71,MATCH($A27,Bilan_Global!$A$3:$A$71,0),MATCH(B$1&amp;" - RENDEMENT",Bilan_Global!$A$2:$ACT$2,0))</f>
        <v>91</v>
      </c>
      <c r="C27" s="43">
        <f>INDEX(Bilan_Global!$A$3:$AAC$71,MATCH($A27,Bilan_Global!$A$3:$A$71,0),MATCH(C$1&amp;" - RENDEMENT",Bilan_Global!$A$2:$ACT$2,0))</f>
        <v>76</v>
      </c>
      <c r="D27" s="43">
        <f>INDEX(Bilan_Global!$A$3:$AAC$71,MATCH($A27,Bilan_Global!$A$3:$A$71,0),MATCH(D$1&amp;" - RENDEMENT",Bilan_Global!$A$2:$ACT$2,0))</f>
        <v>46.5</v>
      </c>
      <c r="E27" s="43">
        <f>INDEX(Bilan_Global!$A$3:$AAC$71,MATCH($A27,Bilan_Global!$A$3:$A$71,0),MATCH(E$1&amp;" - RENDEMENT",Bilan_Global!$A$2:$ACT$2,0))</f>
        <v>0</v>
      </c>
      <c r="F27" s="43">
        <f>INDEX(Bilan_Global!$A$3:$AAC$71,MATCH($A27,Bilan_Global!$A$3:$A$71,0),MATCH(F$1&amp;" - RENDEMENT",Bilan_Global!$A$2:$ACT$2,0))</f>
        <v>0</v>
      </c>
      <c r="G27" s="43">
        <f>INDEX(Bilan_Global!$A$3:$AAC$71,MATCH($A27,Bilan_Global!$A$3:$A$71,0),MATCH(G$1&amp;" - RENDEMENT",Bilan_Global!$A$2:$ACT$2,0))</f>
        <v>0</v>
      </c>
      <c r="H27" s="43">
        <f>INDEX(Bilan_Global!$A$3:$AAC$71,MATCH($A27,Bilan_Global!$A$3:$A$71,0),MATCH(H$1&amp;" - RENDEMENT",Bilan_Global!$A$2:$ACT$2,0))</f>
        <v>0</v>
      </c>
      <c r="I27" s="43">
        <f>INDEX(Bilan_Global!$A$3:$AAC$71,MATCH($A27,Bilan_Global!$A$3:$A$71,0),MATCH(I$1&amp;" - RENDEMENT",Bilan_Global!$A$2:$ACT$2,0))</f>
        <v>0</v>
      </c>
      <c r="J27" s="43">
        <f>INDEX(Bilan_Global!$A$3:$AAC$71,MATCH($A27,Bilan_Global!$A$3:$A$71,0),MATCH(J$1&amp;" - RENDEMENT",Bilan_Global!$A$2:$ACT$2,0))</f>
        <v>0</v>
      </c>
      <c r="K27" s="43">
        <f>INDEX(Bilan_Global!$A$3:$AAC$71,MATCH($A27,Bilan_Global!$A$3:$A$71,0),MATCH(K$1&amp;" - RENDEMENT",Bilan_Global!$A$2:$ACT$2,0))</f>
        <v>0</v>
      </c>
      <c r="L27" s="43">
        <f>INDEX(Bilan_Global!$A$3:$AAC$71,MATCH($A27,Bilan_Global!$A$3:$A$71,0),MATCH(L$1&amp;" - RENDEMENT",Bilan_Global!$A$2:$ACT$2,0))</f>
        <v>87.301740812379123</v>
      </c>
      <c r="M27" s="43">
        <f>INDEX(Bilan_Global!$A$3:$AAC$71,MATCH($A27,Bilan_Global!$A$3:$A$71,0),MATCH(M$1&amp;" - RENDEMENT",Bilan_Global!$A$2:$ACT$2,0))</f>
        <v>163.82978723404256</v>
      </c>
      <c r="N27" s="43">
        <f>INDEX(Bilan_Global!$A$3:$AAC$71,MATCH($A27,Bilan_Global!$A$3:$A$71,0),MATCH(N$1&amp;" - RENDEMENT",Bilan_Global!$A$2:$ACT$2,0))</f>
        <v>106.57640232108318</v>
      </c>
      <c r="O27" s="43">
        <f>INDEX(Bilan_Global!$A$3:$AAC$71,MATCH($A27,Bilan_Global!$A$3:$A$71,0),MATCH(O$1&amp;" - RENDEMENT",Bilan_Global!$A$2:$ACT$2,0))</f>
        <v>85.686653771760149</v>
      </c>
      <c r="P27" s="43">
        <f>INDEX(Bilan_Global!$A$3:$AAC$71,MATCH($A27,Bilan_Global!$A$3:$A$71,0),MATCH(P$1&amp;" - RENDEMENT",Bilan_Global!$A$2:$ACT$2,0))</f>
        <v>81.624758220502898</v>
      </c>
      <c r="Q27" s="43">
        <f>INDEX(Bilan_Global!$A$3:$AAC$71,MATCH($A27,Bilan_Global!$A$3:$A$71,0),MATCH(Q$1&amp;" - RENDEMENT",Bilan_Global!$A$2:$ACT$2,0))</f>
        <v>177.94970986460348</v>
      </c>
      <c r="R27" s="43">
        <f>INDEX(Bilan_Global!$A$3:$AAC$71,MATCH($A27,Bilan_Global!$A$3:$A$71,0),MATCH(R$1&amp;" - RENDEMENT",Bilan_Global!$A$2:$ACT$2,0))</f>
        <v>97.292069632495171</v>
      </c>
      <c r="S27" s="43">
        <f>INDEX(Bilan_Global!$A$3:$AAC$71,MATCH($A27,Bilan_Global!$A$3:$A$71,0),MATCH(S$1&amp;" - RENDEMENT",Bilan_Global!$A$2:$ACT$2,0))</f>
        <v>89.555125725338499</v>
      </c>
      <c r="T27" s="43">
        <f>INDEX(Bilan_Global!$A$3:$AAC$71,MATCH($A27,Bilan_Global!$A$3:$A$71,0),MATCH(T$1&amp;" - RENDEMENT",Bilan_Global!$A$2:$ACT$2,0))</f>
        <v>88.201160541586077</v>
      </c>
      <c r="U27" s="43">
        <f>INDEX(Bilan_Global!$A$3:$AAC$71,MATCH($A27,Bilan_Global!$A$3:$A$71,0),MATCH(U$1&amp;" - RENDEMENT",Bilan_Global!$A$2:$ACT$2,0))</f>
        <v>75.048355899419732</v>
      </c>
      <c r="V27" s="43">
        <f>INDEX(Bilan_Global!$A$3:$AAC$71,MATCH($A27,Bilan_Global!$A$3:$A$71,0),MATCH(V$1&amp;" - RENDEMENT",Bilan_Global!$A$2:$ACT$2,0))</f>
        <v>105.22243713733076</v>
      </c>
      <c r="W27" s="43">
        <f>INDEX(Bilan_Global!$A$3:$AAC$71,MATCH($A27,Bilan_Global!$A$3:$A$71,0),MATCH(W$1&amp;" - RENDEMENT",Bilan_Global!$A$2:$ACT$2,0))</f>
        <v>55.512572533849131</v>
      </c>
      <c r="X27" s="43">
        <f>INDEX(Bilan_Global!$A$3:$AAC$71,MATCH($A27,Bilan_Global!$A$3:$A$71,0),MATCH(X$1&amp;" - RENDEMENT",Bilan_Global!$A$2:$ACT$2,0))</f>
        <v>87.040618955512571</v>
      </c>
      <c r="Y27" s="43">
        <f>INDEX(Bilan_Global!$A$3:$AAC$71,MATCH($A27,Bilan_Global!$A$3:$A$71,0),MATCH(Y$1&amp;" - RENDEMENT",Bilan_Global!$A$2:$ACT$2,0))</f>
        <v>63.829787234042556</v>
      </c>
    </row>
    <row r="28" spans="1:25" x14ac:dyDescent="0.35">
      <c r="A28" s="39" t="s">
        <v>32</v>
      </c>
      <c r="B28" s="43">
        <f>INDEX(Bilan_Global!$A$3:$AAC$71,MATCH($A28,Bilan_Global!$A$3:$A$71,0),MATCH(B$1&amp;" - RENDEMENT",Bilan_Global!$A$2:$ACT$2,0))</f>
        <v>0</v>
      </c>
      <c r="C28" s="43">
        <f>INDEX(Bilan_Global!$A$3:$AAC$71,MATCH($A28,Bilan_Global!$A$3:$A$71,0),MATCH(C$1&amp;" - RENDEMENT",Bilan_Global!$A$2:$ACT$2,0))</f>
        <v>0</v>
      </c>
      <c r="D28" s="43">
        <f>INDEX(Bilan_Global!$A$3:$AAC$71,MATCH($A28,Bilan_Global!$A$3:$A$71,0),MATCH(D$1&amp;" - RENDEMENT",Bilan_Global!$A$2:$ACT$2,0))</f>
        <v>0</v>
      </c>
      <c r="E28" s="43">
        <f>INDEX(Bilan_Global!$A$3:$AAC$71,MATCH($A28,Bilan_Global!$A$3:$A$71,0),MATCH(E$1&amp;" - RENDEMENT",Bilan_Global!$A$2:$ACT$2,0))</f>
        <v>0</v>
      </c>
      <c r="F28" s="43">
        <f>INDEX(Bilan_Global!$A$3:$AAC$71,MATCH($A28,Bilan_Global!$A$3:$A$71,0),MATCH(F$1&amp;" - RENDEMENT",Bilan_Global!$A$2:$ACT$2,0))</f>
        <v>0</v>
      </c>
      <c r="G28" s="43">
        <f>INDEX(Bilan_Global!$A$3:$AAC$71,MATCH($A28,Bilan_Global!$A$3:$A$71,0),MATCH(G$1&amp;" - RENDEMENT",Bilan_Global!$A$2:$ACT$2,0))</f>
        <v>0</v>
      </c>
      <c r="H28" s="43">
        <f>INDEX(Bilan_Global!$A$3:$AAC$71,MATCH($A28,Bilan_Global!$A$3:$A$71,0),MATCH(H$1&amp;" - RENDEMENT",Bilan_Global!$A$2:$ACT$2,0))</f>
        <v>0</v>
      </c>
      <c r="I28" s="43">
        <f>INDEX(Bilan_Global!$A$3:$AAC$71,MATCH($A28,Bilan_Global!$A$3:$A$71,0),MATCH(I$1&amp;" - RENDEMENT",Bilan_Global!$A$2:$ACT$2,0))</f>
        <v>0</v>
      </c>
      <c r="J28" s="43">
        <f>INDEX(Bilan_Global!$A$3:$AAC$71,MATCH($A28,Bilan_Global!$A$3:$A$71,0),MATCH(J$1&amp;" - RENDEMENT",Bilan_Global!$A$2:$ACT$2,0))</f>
        <v>0</v>
      </c>
      <c r="K28" s="43">
        <f>INDEX(Bilan_Global!$A$3:$AAC$71,MATCH($A28,Bilan_Global!$A$3:$A$71,0),MATCH(K$1&amp;" - RENDEMENT",Bilan_Global!$A$2:$ACT$2,0))</f>
        <v>0</v>
      </c>
      <c r="L28" s="43">
        <f>INDEX(Bilan_Global!$A$3:$AAC$71,MATCH($A28,Bilan_Global!$A$3:$A$71,0),MATCH(L$1&amp;" - RENDEMENT",Bilan_Global!$A$2:$ACT$2,0))</f>
        <v>0</v>
      </c>
      <c r="M28" s="43">
        <f>INDEX(Bilan_Global!$A$3:$AAC$71,MATCH($A28,Bilan_Global!$A$3:$A$71,0),MATCH(M$1&amp;" - RENDEMENT",Bilan_Global!$A$2:$ACT$2,0))</f>
        <v>0</v>
      </c>
      <c r="N28" s="43">
        <f>INDEX(Bilan_Global!$A$3:$AAC$71,MATCH($A28,Bilan_Global!$A$3:$A$71,0),MATCH(N$1&amp;" - RENDEMENT",Bilan_Global!$A$2:$ACT$2,0))</f>
        <v>0</v>
      </c>
      <c r="O28" s="43">
        <f>INDEX(Bilan_Global!$A$3:$AAC$71,MATCH($A28,Bilan_Global!$A$3:$A$71,0),MATCH(O$1&amp;" - RENDEMENT",Bilan_Global!$A$2:$ACT$2,0))</f>
        <v>0</v>
      </c>
      <c r="P28" s="43">
        <f>INDEX(Bilan_Global!$A$3:$AAC$71,MATCH($A28,Bilan_Global!$A$3:$A$71,0),MATCH(P$1&amp;" - RENDEMENT",Bilan_Global!$A$2:$ACT$2,0))</f>
        <v>0</v>
      </c>
      <c r="Q28" s="43">
        <f>INDEX(Bilan_Global!$A$3:$AAC$71,MATCH($A28,Bilan_Global!$A$3:$A$71,0),MATCH(Q$1&amp;" - RENDEMENT",Bilan_Global!$A$2:$ACT$2,0))</f>
        <v>0</v>
      </c>
      <c r="R28" s="43">
        <f>INDEX(Bilan_Global!$A$3:$AAC$71,MATCH($A28,Bilan_Global!$A$3:$A$71,0),MATCH(R$1&amp;" - RENDEMENT",Bilan_Global!$A$2:$ACT$2,0))</f>
        <v>30.480656506447833</v>
      </c>
      <c r="S28" s="43">
        <f>INDEX(Bilan_Global!$A$3:$AAC$71,MATCH($A28,Bilan_Global!$A$3:$A$71,0),MATCH(S$1&amp;" - RENDEMENT",Bilan_Global!$A$2:$ACT$2,0))</f>
        <v>51.582649472450179</v>
      </c>
      <c r="T28" s="43">
        <f>INDEX(Bilan_Global!$A$3:$AAC$71,MATCH($A28,Bilan_Global!$A$3:$A$71,0),MATCH(T$1&amp;" - RENDEMENT",Bilan_Global!$A$2:$ACT$2,0))</f>
        <v>103.16529894490036</v>
      </c>
      <c r="U28" s="43">
        <f>INDEX(Bilan_Global!$A$3:$AAC$71,MATCH($A28,Bilan_Global!$A$3:$A$71,0),MATCH(U$1&amp;" - RENDEMENT",Bilan_Global!$A$2:$ACT$2,0))</f>
        <v>139.50762016412662</v>
      </c>
      <c r="V28" s="43">
        <f>INDEX(Bilan_Global!$A$3:$AAC$71,MATCH($A28,Bilan_Global!$A$3:$A$71,0),MATCH(V$1&amp;" - RENDEMENT",Bilan_Global!$A$2:$ACT$2,0))</f>
        <v>109.02696365767878</v>
      </c>
      <c r="W28" s="43">
        <f>INDEX(Bilan_Global!$A$3:$AAC$71,MATCH($A28,Bilan_Global!$A$3:$A$71,0),MATCH(W$1&amp;" - RENDEMENT",Bilan_Global!$A$2:$ACT$2,0))</f>
        <v>51.582649472450179</v>
      </c>
      <c r="X28" s="43">
        <f>INDEX(Bilan_Global!$A$3:$AAC$71,MATCH($A28,Bilan_Global!$A$3:$A$71,0),MATCH(X$1&amp;" - RENDEMENT",Bilan_Global!$A$2:$ACT$2,0))</f>
        <v>157.0926143024619</v>
      </c>
      <c r="Y28" s="43">
        <f>INDEX(Bilan_Global!$A$3:$AAC$71,MATCH($A28,Bilan_Global!$A$3:$A$71,0),MATCH(Y$1&amp;" - RENDEMENT",Bilan_Global!$A$2:$ACT$2,0))</f>
        <v>165.2989449003517</v>
      </c>
    </row>
    <row r="29" spans="1:25" x14ac:dyDescent="0.35">
      <c r="A29" s="39" t="s">
        <v>33</v>
      </c>
      <c r="B29" s="43">
        <f>INDEX(Bilan_Global!$A$3:$AAC$71,MATCH($A29,Bilan_Global!$A$3:$A$71,0),MATCH(B$1&amp;" - RENDEMENT",Bilan_Global!$A$2:$ACT$2,0))</f>
        <v>151.69660678642714</v>
      </c>
      <c r="C29" s="43">
        <f>INDEX(Bilan_Global!$A$3:$AAC$71,MATCH($A29,Bilan_Global!$A$3:$A$71,0),MATCH(C$1&amp;" - RENDEMENT",Bilan_Global!$A$2:$ACT$2,0))</f>
        <v>139.72055888223554</v>
      </c>
      <c r="D29" s="43">
        <f>INDEX(Bilan_Global!$A$3:$AAC$71,MATCH($A29,Bilan_Global!$A$3:$A$71,0),MATCH(D$1&amp;" - RENDEMENT",Bilan_Global!$A$2:$ACT$2,0))</f>
        <v>161.67664670658684</v>
      </c>
      <c r="E29" s="43">
        <f>INDEX(Bilan_Global!$A$3:$AAC$71,MATCH($A29,Bilan_Global!$A$3:$A$71,0),MATCH(E$1&amp;" - RENDEMENT",Bilan_Global!$A$2:$ACT$2,0))</f>
        <v>143.7125748502994</v>
      </c>
      <c r="F29" s="43">
        <f>INDEX(Bilan_Global!$A$3:$AAC$71,MATCH($A29,Bilan_Global!$A$3:$A$71,0),MATCH(F$1&amp;" - RENDEMENT",Bilan_Global!$A$2:$ACT$2,0))</f>
        <v>165.6686626746507</v>
      </c>
      <c r="G29" s="43">
        <f>INDEX(Bilan_Global!$A$3:$AAC$71,MATCH($A29,Bilan_Global!$A$3:$A$71,0),MATCH(G$1&amp;" - RENDEMENT",Bilan_Global!$A$2:$ACT$2,0))</f>
        <v>179.64071856287424</v>
      </c>
      <c r="H29" s="43">
        <f>INDEX(Bilan_Global!$A$3:$AAC$71,MATCH($A29,Bilan_Global!$A$3:$A$71,0),MATCH(H$1&amp;" - RENDEMENT",Bilan_Global!$A$2:$ACT$2,0))</f>
        <v>183.63273453093814</v>
      </c>
      <c r="I29" s="43">
        <f>INDEX(Bilan_Global!$A$3:$AAC$71,MATCH($A29,Bilan_Global!$A$3:$A$71,0),MATCH(I$1&amp;" - RENDEMENT",Bilan_Global!$A$2:$ACT$2,0))</f>
        <v>201.4153511159499</v>
      </c>
      <c r="J29" s="43">
        <f>INDEX(Bilan_Global!$A$3:$AAC$71,MATCH($A29,Bilan_Global!$A$3:$A$71,0),MATCH(J$1&amp;" - RENDEMENT",Bilan_Global!$A$2:$ACT$2,0))</f>
        <v>159.68063872255487</v>
      </c>
      <c r="K29" s="43">
        <f>INDEX(Bilan_Global!$A$3:$AAC$71,MATCH($A29,Bilan_Global!$A$3:$A$71,0),MATCH(K$1&amp;" - RENDEMENT",Bilan_Global!$A$2:$ACT$2,0))</f>
        <v>92.542188350571578</v>
      </c>
      <c r="L29" s="43">
        <f>INDEX(Bilan_Global!$A$3:$AAC$71,MATCH($A29,Bilan_Global!$A$3:$A$71,0),MATCH(L$1&amp;" - RENDEMENT",Bilan_Global!$A$2:$ACT$2,0))</f>
        <v>108.38323353293411</v>
      </c>
      <c r="M29" s="43">
        <f>INDEX(Bilan_Global!$A$3:$AAC$71,MATCH($A29,Bilan_Global!$A$3:$A$71,0),MATCH(M$1&amp;" - RENDEMENT",Bilan_Global!$A$2:$ACT$2,0))</f>
        <v>136.09145345672292</v>
      </c>
      <c r="N29" s="43">
        <f>INDEX(Bilan_Global!$A$3:$AAC$71,MATCH($A29,Bilan_Global!$A$3:$A$71,0),MATCH(N$1&amp;" - RENDEMENT",Bilan_Global!$A$2:$ACT$2,0))</f>
        <v>97.985846488840494</v>
      </c>
      <c r="O29" s="43">
        <f>INDEX(Bilan_Global!$A$3:$AAC$71,MATCH($A29,Bilan_Global!$A$3:$A$71,0),MATCH(O$1&amp;" - RENDEMENT",Bilan_Global!$A$2:$ACT$2,0))</f>
        <v>99.800399201596804</v>
      </c>
      <c r="P29" s="43">
        <f>INDEX(Bilan_Global!$A$3:$AAC$71,MATCH($A29,Bilan_Global!$A$3:$A$71,0),MATCH(P$1&amp;" - RENDEMENT",Bilan_Global!$A$2:$ACT$2,0))</f>
        <v>101.6149519143531</v>
      </c>
      <c r="Q29" s="43">
        <f>INDEX(Bilan_Global!$A$3:$AAC$71,MATCH($A29,Bilan_Global!$A$3:$A$71,0),MATCH(Q$1&amp;" - RENDEMENT",Bilan_Global!$A$2:$ACT$2,0))</f>
        <v>201.4153511159499</v>
      </c>
      <c r="R29" s="43">
        <f>INDEX(Bilan_Global!$A$3:$AAC$71,MATCH($A29,Bilan_Global!$A$3:$A$71,0),MATCH(R$1&amp;" - RENDEMENT",Bilan_Global!$A$2:$ACT$2,0))</f>
        <v>136.09145345672292</v>
      </c>
      <c r="S29" s="43">
        <f>INDEX(Bilan_Global!$A$3:$AAC$71,MATCH($A29,Bilan_Global!$A$3:$A$71,0),MATCH(S$1&amp;" - RENDEMENT",Bilan_Global!$A$2:$ACT$2,0))</f>
        <v>57.422512234910279</v>
      </c>
      <c r="T29" s="43">
        <f>INDEX(Bilan_Global!$A$3:$AAC$71,MATCH($A29,Bilan_Global!$A$3:$A$71,0),MATCH(T$1&amp;" - RENDEMENT",Bilan_Global!$A$2:$ACT$2,0))</f>
        <v>28.95886003217651</v>
      </c>
      <c r="U29" s="43">
        <f>INDEX(Bilan_Global!$A$3:$AAC$71,MATCH($A29,Bilan_Global!$A$3:$A$71,0),MATCH(U$1&amp;" - RENDEMENT",Bilan_Global!$A$2:$ACT$2,0))</f>
        <v>63.433693403815212</v>
      </c>
      <c r="V29" s="43">
        <f>INDEX(Bilan_Global!$A$3:$AAC$71,MATCH($A29,Bilan_Global!$A$3:$A$71,0),MATCH(V$1&amp;" - RENDEMENT",Bilan_Global!$A$2:$ACT$2,0))</f>
        <v>97.448862330498741</v>
      </c>
      <c r="W29" s="43">
        <f>INDEX(Bilan_Global!$A$3:$AAC$71,MATCH($A29,Bilan_Global!$A$3:$A$71,0),MATCH(W$1&amp;" - RENDEMENT",Bilan_Global!$A$2:$ACT$2,0))</f>
        <v>53.780740059756376</v>
      </c>
      <c r="X29" s="43">
        <f>INDEX(Bilan_Global!$A$3:$AAC$71,MATCH($A29,Bilan_Global!$A$3:$A$71,0),MATCH(X$1&amp;" - RENDEMENT",Bilan_Global!$A$2:$ACT$2,0))</f>
        <v>114.4564467938405</v>
      </c>
      <c r="Y29" s="43">
        <f>INDEX(Bilan_Global!$A$3:$AAC$71,MATCH($A29,Bilan_Global!$A$3:$A$71,0),MATCH(Y$1&amp;" - RENDEMENT",Bilan_Global!$A$2:$ACT$2,0))</f>
        <v>63.114566659044129</v>
      </c>
    </row>
    <row r="30" spans="1:25" x14ac:dyDescent="0.35">
      <c r="A30" s="39" t="s">
        <v>34</v>
      </c>
      <c r="B30" s="43">
        <f>INDEX(Bilan_Global!$A$3:$AAC$71,MATCH($A30,Bilan_Global!$A$3:$A$71,0),MATCH(B$1&amp;" - RENDEMENT",Bilan_Global!$A$2:$ACT$2,0))</f>
        <v>207.05882352941177</v>
      </c>
      <c r="C30" s="43">
        <f>INDEX(Bilan_Global!$A$3:$AAC$71,MATCH($A30,Bilan_Global!$A$3:$A$71,0),MATCH(C$1&amp;" - RENDEMENT",Bilan_Global!$A$2:$ACT$2,0))</f>
        <v>185.88235294117646</v>
      </c>
      <c r="D30" s="43">
        <f>INDEX(Bilan_Global!$A$3:$AAC$71,MATCH($A30,Bilan_Global!$A$3:$A$71,0),MATCH(D$1&amp;" - RENDEMENT",Bilan_Global!$A$2:$ACT$2,0))</f>
        <v>122.94117647058823</v>
      </c>
      <c r="E30" s="43">
        <f>INDEX(Bilan_Global!$A$3:$AAC$71,MATCH($A30,Bilan_Global!$A$3:$A$71,0),MATCH(E$1&amp;" - RENDEMENT",Bilan_Global!$A$2:$ACT$2,0))</f>
        <v>141.76470588235296</v>
      </c>
      <c r="F30" s="43">
        <f>INDEX(Bilan_Global!$A$3:$AAC$71,MATCH($A30,Bilan_Global!$A$3:$A$71,0),MATCH(F$1&amp;" - RENDEMENT",Bilan_Global!$A$2:$ACT$2,0))</f>
        <v>154.11764705882354</v>
      </c>
      <c r="G30" s="43">
        <f>INDEX(Bilan_Global!$A$3:$AAC$71,MATCH($A30,Bilan_Global!$A$3:$A$71,0),MATCH(G$1&amp;" - RENDEMENT",Bilan_Global!$A$2:$ACT$2,0))</f>
        <v>127.64705882352942</v>
      </c>
      <c r="H30" s="43">
        <f>INDEX(Bilan_Global!$A$3:$AAC$71,MATCH($A30,Bilan_Global!$A$3:$A$71,0),MATCH(H$1&amp;" - RENDEMENT",Bilan_Global!$A$2:$ACT$2,0))</f>
        <v>121.76470588235294</v>
      </c>
      <c r="I30" s="43">
        <f>INDEX(Bilan_Global!$A$3:$AAC$71,MATCH($A30,Bilan_Global!$A$3:$A$71,0),MATCH(I$1&amp;" - RENDEMENT",Bilan_Global!$A$2:$ACT$2,0))</f>
        <v>126.47058823529412</v>
      </c>
      <c r="J30" s="43">
        <f>INDEX(Bilan_Global!$A$3:$AAC$71,MATCH($A30,Bilan_Global!$A$3:$A$71,0),MATCH(J$1&amp;" - RENDEMENT",Bilan_Global!$A$2:$ACT$2,0))</f>
        <v>0</v>
      </c>
      <c r="K30" s="43">
        <f>INDEX(Bilan_Global!$A$3:$AAC$71,MATCH($A30,Bilan_Global!$A$3:$A$71,0),MATCH(K$1&amp;" - RENDEMENT",Bilan_Global!$A$2:$ACT$2,0))</f>
        <v>0</v>
      </c>
      <c r="L30" s="43">
        <f>INDEX(Bilan_Global!$A$3:$AAC$71,MATCH($A30,Bilan_Global!$A$3:$A$71,0),MATCH(L$1&amp;" - RENDEMENT",Bilan_Global!$A$2:$ACT$2,0))</f>
        <v>0</v>
      </c>
      <c r="M30" s="43">
        <f>INDEX(Bilan_Global!$A$3:$AAC$71,MATCH($A30,Bilan_Global!$A$3:$A$71,0),MATCH(M$1&amp;" - RENDEMENT",Bilan_Global!$A$2:$ACT$2,0))</f>
        <v>0</v>
      </c>
      <c r="N30" s="43">
        <f>INDEX(Bilan_Global!$A$3:$AAC$71,MATCH($A30,Bilan_Global!$A$3:$A$71,0),MATCH(N$1&amp;" - RENDEMENT",Bilan_Global!$A$2:$ACT$2,0))</f>
        <v>0</v>
      </c>
      <c r="O30" s="43">
        <f>INDEX(Bilan_Global!$A$3:$AAC$71,MATCH($A30,Bilan_Global!$A$3:$A$71,0),MATCH(O$1&amp;" - RENDEMENT",Bilan_Global!$A$2:$ACT$2,0))</f>
        <v>0</v>
      </c>
      <c r="P30" s="43">
        <f>INDEX(Bilan_Global!$A$3:$AAC$71,MATCH($A30,Bilan_Global!$A$3:$A$71,0),MATCH(P$1&amp;" - RENDEMENT",Bilan_Global!$A$2:$ACT$2,0))</f>
        <v>91.705123654005448</v>
      </c>
      <c r="Q30" s="43">
        <f>INDEX(Bilan_Global!$A$3:$AAC$71,MATCH($A30,Bilan_Global!$A$3:$A$71,0),MATCH(Q$1&amp;" - RENDEMENT",Bilan_Global!$A$2:$ACT$2,0))</f>
        <v>218.31735889243876</v>
      </c>
      <c r="R30" s="43">
        <f>INDEX(Bilan_Global!$A$3:$AAC$71,MATCH($A30,Bilan_Global!$A$3:$A$71,0),MATCH(R$1&amp;" - RENDEMENT",Bilan_Global!$A$2:$ACT$2,0))</f>
        <v>201.15962607975388</v>
      </c>
      <c r="S30" s="43">
        <f>INDEX(Bilan_Global!$A$3:$AAC$71,MATCH($A30,Bilan_Global!$A$3:$A$71,0),MATCH(S$1&amp;" - RENDEMENT",Bilan_Global!$A$2:$ACT$2,0))</f>
        <v>33.723819666311684</v>
      </c>
      <c r="T30" s="43">
        <f>INDEX(Bilan_Global!$A$3:$AAC$71,MATCH($A30,Bilan_Global!$A$3:$A$71,0),MATCH(T$1&amp;" - RENDEMENT",Bilan_Global!$A$2:$ACT$2,0))</f>
        <v>192.2849366938824</v>
      </c>
      <c r="U30" s="43">
        <f>INDEX(Bilan_Global!$A$3:$AAC$71,MATCH($A30,Bilan_Global!$A$3:$A$71,0),MATCH(U$1&amp;" - RENDEMENT",Bilan_Global!$A$2:$ACT$2,0))</f>
        <v>233.10850786889125</v>
      </c>
      <c r="V30" s="43">
        <f>INDEX(Bilan_Global!$A$3:$AAC$71,MATCH($A30,Bilan_Global!$A$3:$A$71,0),MATCH(V$1&amp;" - RENDEMENT",Bilan_Global!$A$2:$ACT$2,0))</f>
        <v>134.7144054604239</v>
      </c>
      <c r="W30" s="43">
        <f>INDEX(Bilan_Global!$A$3:$AAC$71,MATCH($A30,Bilan_Global!$A$3:$A$71,0),MATCH(W$1&amp;" - RENDEMENT",Bilan_Global!$A$2:$ACT$2,0))</f>
        <v>73.955744882262451</v>
      </c>
      <c r="X30" s="43">
        <f>INDEX(Bilan_Global!$A$3:$AAC$71,MATCH($A30,Bilan_Global!$A$3:$A$71,0),MATCH(X$1&amp;" - RENDEMENT",Bilan_Global!$A$2:$ACT$2,0))</f>
        <v>289.31487397941072</v>
      </c>
      <c r="Y30" s="43">
        <f>INDEX(Bilan_Global!$A$3:$AAC$71,MATCH($A30,Bilan_Global!$A$3:$A$71,0),MATCH(Y$1&amp;" - RENDEMENT",Bilan_Global!$A$2:$ACT$2,0))</f>
        <v>225.41711040113597</v>
      </c>
    </row>
    <row r="31" spans="1:25" x14ac:dyDescent="0.35">
      <c r="A31" s="39" t="s">
        <v>35</v>
      </c>
      <c r="B31" s="43">
        <f>INDEX(Bilan_Global!$A$3:$AAC$71,MATCH($A31,Bilan_Global!$A$3:$A$71,0),MATCH(B$1&amp;" - RENDEMENT",Bilan_Global!$A$2:$ACT$2,0))</f>
        <v>70.405727923627694</v>
      </c>
      <c r="C31" s="43">
        <f>INDEX(Bilan_Global!$A$3:$AAC$71,MATCH($A31,Bilan_Global!$A$3:$A$71,0),MATCH(C$1&amp;" - RENDEMENT",Bilan_Global!$A$2:$ACT$2,0))</f>
        <v>96.658711217183779</v>
      </c>
      <c r="D31" s="43">
        <f>INDEX(Bilan_Global!$A$3:$AAC$71,MATCH($A31,Bilan_Global!$A$3:$A$71,0),MATCH(D$1&amp;" - RENDEMENT",Bilan_Global!$A$2:$ACT$2,0))</f>
        <v>62.052505966587113</v>
      </c>
      <c r="E31" s="43">
        <f>INDEX(Bilan_Global!$A$3:$AAC$71,MATCH($A31,Bilan_Global!$A$3:$A$71,0),MATCH(E$1&amp;" - RENDEMENT",Bilan_Global!$A$2:$ACT$2,0))</f>
        <v>57.279236276849645</v>
      </c>
      <c r="F31" s="43">
        <f>INDEX(Bilan_Global!$A$3:$AAC$71,MATCH($A31,Bilan_Global!$A$3:$A$71,0),MATCH(F$1&amp;" - RENDEMENT",Bilan_Global!$A$2:$ACT$2,0))</f>
        <v>84.725536992840105</v>
      </c>
      <c r="G31" s="43">
        <f>INDEX(Bilan_Global!$A$3:$AAC$71,MATCH($A31,Bilan_Global!$A$3:$A$71,0),MATCH(G$1&amp;" - RENDEMENT",Bilan_Global!$A$2:$ACT$2,0))</f>
        <v>71.599045346062056</v>
      </c>
      <c r="H31" s="43">
        <f>INDEX(Bilan_Global!$A$3:$AAC$71,MATCH($A31,Bilan_Global!$A$3:$A$71,0),MATCH(H$1&amp;" - RENDEMENT",Bilan_Global!$A$2:$ACT$2,0))</f>
        <v>68.019093078758956</v>
      </c>
      <c r="I31" s="43">
        <f>INDEX(Bilan_Global!$A$3:$AAC$71,MATCH($A31,Bilan_Global!$A$3:$A$71,0),MATCH(I$1&amp;" - RENDEMENT",Bilan_Global!$A$2:$ACT$2,0))</f>
        <v>68.019093078758956</v>
      </c>
      <c r="J31" s="43">
        <f>INDEX(Bilan_Global!$A$3:$AAC$71,MATCH($A31,Bilan_Global!$A$3:$A$71,0),MATCH(J$1&amp;" - RENDEMENT",Bilan_Global!$A$2:$ACT$2,0))</f>
        <v>59.665871121718382</v>
      </c>
      <c r="K31" s="43">
        <f>INDEX(Bilan_Global!$A$3:$AAC$71,MATCH($A31,Bilan_Global!$A$3:$A$71,0),MATCH(K$1&amp;" - RENDEMENT",Bilan_Global!$A$2:$ACT$2,0))</f>
        <v>40.572792362768496</v>
      </c>
      <c r="L31" s="43">
        <f>INDEX(Bilan_Global!$A$3:$AAC$71,MATCH($A31,Bilan_Global!$A$3:$A$71,0),MATCH(L$1&amp;" - RENDEMENT",Bilan_Global!$A$2:$ACT$2,0))</f>
        <v>63.36515513126492</v>
      </c>
      <c r="M31" s="43">
        <f>INDEX(Bilan_Global!$A$3:$AAC$71,MATCH($A31,Bilan_Global!$A$3:$A$71,0),MATCH(M$1&amp;" - RENDEMENT",Bilan_Global!$A$2:$ACT$2,0))</f>
        <v>65.632458233890219</v>
      </c>
      <c r="N31" s="43">
        <f>INDEX(Bilan_Global!$A$3:$AAC$71,MATCH($A31,Bilan_Global!$A$3:$A$71,0),MATCH(N$1&amp;" - RENDEMENT",Bilan_Global!$A$2:$ACT$2,0))</f>
        <v>40.572792362768496</v>
      </c>
      <c r="O31" s="43">
        <f>INDEX(Bilan_Global!$A$3:$AAC$71,MATCH($A31,Bilan_Global!$A$3:$A$71,0),MATCH(O$1&amp;" - RENDEMENT",Bilan_Global!$A$2:$ACT$2,0))</f>
        <v>33.41288782816229</v>
      </c>
      <c r="P31" s="43">
        <f>INDEX(Bilan_Global!$A$3:$AAC$71,MATCH($A31,Bilan_Global!$A$3:$A$71,0),MATCH(P$1&amp;" - RENDEMENT",Bilan_Global!$A$2:$ACT$2,0))</f>
        <v>0</v>
      </c>
      <c r="Q31" s="43">
        <f>INDEX(Bilan_Global!$A$3:$AAC$71,MATCH($A31,Bilan_Global!$A$3:$A$71,0),MATCH(Q$1&amp;" - RENDEMENT",Bilan_Global!$A$2:$ACT$2,0))</f>
        <v>0</v>
      </c>
      <c r="R31" s="43">
        <f>INDEX(Bilan_Global!$A$3:$AAC$71,MATCH($A31,Bilan_Global!$A$3:$A$71,0),MATCH(R$1&amp;" - RENDEMENT",Bilan_Global!$A$2:$ACT$2,0))</f>
        <v>0</v>
      </c>
      <c r="S31" s="43">
        <f>INDEX(Bilan_Global!$A$3:$AAC$71,MATCH($A31,Bilan_Global!$A$3:$A$71,0),MATCH(S$1&amp;" - RENDEMENT",Bilan_Global!$A$2:$ACT$2,0))</f>
        <v>0</v>
      </c>
      <c r="T31" s="43">
        <f>INDEX(Bilan_Global!$A$3:$AAC$71,MATCH($A31,Bilan_Global!$A$3:$A$71,0),MATCH(T$1&amp;" - RENDEMENT",Bilan_Global!$A$2:$ACT$2,0))</f>
        <v>66.825775656324581</v>
      </c>
      <c r="U31" s="43">
        <f>INDEX(Bilan_Global!$A$3:$AAC$71,MATCH($A31,Bilan_Global!$A$3:$A$71,0),MATCH(U$1&amp;" - RENDEMENT",Bilan_Global!$A$2:$ACT$2,0))</f>
        <v>29.832935560859191</v>
      </c>
      <c r="V31" s="43">
        <f>INDEX(Bilan_Global!$A$3:$AAC$71,MATCH($A31,Bilan_Global!$A$3:$A$71,0),MATCH(V$1&amp;" - RENDEMENT",Bilan_Global!$A$2:$ACT$2,0))</f>
        <v>110.97852028639619</v>
      </c>
      <c r="W31" s="43">
        <f>INDEX(Bilan_Global!$A$3:$AAC$71,MATCH($A31,Bilan_Global!$A$3:$A$71,0),MATCH(W$1&amp;" - RENDEMENT",Bilan_Global!$A$2:$ACT$2,0))</f>
        <v>89.498806682577566</v>
      </c>
      <c r="X31" s="43">
        <f>INDEX(Bilan_Global!$A$3:$AAC$71,MATCH($A31,Bilan_Global!$A$3:$A$71,0),MATCH(X$1&amp;" - RENDEMENT",Bilan_Global!$A$2:$ACT$2,0))</f>
        <v>63.245823389021481</v>
      </c>
      <c r="Y31" s="43">
        <f>INDEX(Bilan_Global!$A$3:$AAC$71,MATCH($A31,Bilan_Global!$A$3:$A$71,0),MATCH(Y$1&amp;" - RENDEMENT",Bilan_Global!$A$2:$ACT$2,0))</f>
        <v>149.16467780429596</v>
      </c>
    </row>
    <row r="32" spans="1:25" x14ac:dyDescent="0.35">
      <c r="A32" s="39" t="s">
        <v>41</v>
      </c>
      <c r="B32" s="43">
        <f>INDEX(Bilan_Global!$A$3:$AAC$71,MATCH($A32,Bilan_Global!$A$3:$A$71,0),MATCH(B$1&amp;" - RENDEMENT",Bilan_Global!$A$2:$ACT$2,0))</f>
        <v>0</v>
      </c>
      <c r="C32" s="43">
        <f>INDEX(Bilan_Global!$A$3:$AAC$71,MATCH($A32,Bilan_Global!$A$3:$A$71,0),MATCH(C$1&amp;" - RENDEMENT",Bilan_Global!$A$2:$ACT$2,0))</f>
        <v>0</v>
      </c>
      <c r="D32" s="43">
        <f>INDEX(Bilan_Global!$A$3:$AAC$71,MATCH($A32,Bilan_Global!$A$3:$A$71,0),MATCH(D$1&amp;" - RENDEMENT",Bilan_Global!$A$2:$ACT$2,0))</f>
        <v>0</v>
      </c>
      <c r="E32" s="43">
        <f>INDEX(Bilan_Global!$A$3:$AAC$71,MATCH($A32,Bilan_Global!$A$3:$A$71,0),MATCH(E$1&amp;" - RENDEMENT",Bilan_Global!$A$2:$ACT$2,0))</f>
        <v>0</v>
      </c>
      <c r="F32" s="43">
        <f>INDEX(Bilan_Global!$A$3:$AAC$71,MATCH($A32,Bilan_Global!$A$3:$A$71,0),MATCH(F$1&amp;" - RENDEMENT",Bilan_Global!$A$2:$ACT$2,0))</f>
        <v>94.640820980615729</v>
      </c>
      <c r="G32" s="43">
        <f>INDEX(Bilan_Global!$A$3:$AAC$71,MATCH($A32,Bilan_Global!$A$3:$A$71,0),MATCH(G$1&amp;" - RENDEMENT",Bilan_Global!$A$2:$ACT$2,0))</f>
        <v>0</v>
      </c>
      <c r="H32" s="43">
        <f>INDEX(Bilan_Global!$A$3:$AAC$71,MATCH($A32,Bilan_Global!$A$3:$A$71,0),MATCH(H$1&amp;" - RENDEMENT",Bilan_Global!$A$2:$ACT$2,0))</f>
        <v>0</v>
      </c>
      <c r="I32" s="43">
        <f>INDEX(Bilan_Global!$A$3:$AAC$71,MATCH($A32,Bilan_Global!$A$3:$A$71,0),MATCH(I$1&amp;" - RENDEMENT",Bilan_Global!$A$2:$ACT$2,0))</f>
        <v>0</v>
      </c>
      <c r="J32" s="43">
        <f>INDEX(Bilan_Global!$A$3:$AAC$71,MATCH($A32,Bilan_Global!$A$3:$A$71,0),MATCH(J$1&amp;" - RENDEMENT",Bilan_Global!$A$2:$ACT$2,0))</f>
        <v>0</v>
      </c>
      <c r="K32" s="43">
        <f>INDEX(Bilan_Global!$A$3:$AAC$71,MATCH($A32,Bilan_Global!$A$3:$A$71,0),MATCH(K$1&amp;" - RENDEMENT",Bilan_Global!$A$2:$ACT$2,0))</f>
        <v>56.79314565483476</v>
      </c>
      <c r="L32" s="43">
        <f>INDEX(Bilan_Global!$A$3:$AAC$71,MATCH($A32,Bilan_Global!$A$3:$A$71,0),MATCH(L$1&amp;" - RENDEMENT",Bilan_Global!$A$2:$ACT$2,0))</f>
        <v>123.48592411260709</v>
      </c>
      <c r="M32" s="43">
        <f>INDEX(Bilan_Global!$A$3:$AAC$71,MATCH($A32,Bilan_Global!$A$3:$A$71,0),MATCH(M$1&amp;" - RENDEMENT",Bilan_Global!$A$2:$ACT$2,0))</f>
        <v>117.01346389228887</v>
      </c>
      <c r="N32" s="43">
        <f>INDEX(Bilan_Global!$A$3:$AAC$71,MATCH($A32,Bilan_Global!$A$3:$A$71,0),MATCH(N$1&amp;" - RENDEMENT",Bilan_Global!$A$2:$ACT$2,0))</f>
        <v>98.8984088127295</v>
      </c>
      <c r="O32" s="43">
        <f>INDEX(Bilan_Global!$A$3:$AAC$71,MATCH($A32,Bilan_Global!$A$3:$A$71,0),MATCH(O$1&amp;" - RENDEMENT",Bilan_Global!$A$2:$ACT$2,0))</f>
        <v>148.34761321909426</v>
      </c>
      <c r="P32" s="43">
        <f>INDEX(Bilan_Global!$A$3:$AAC$71,MATCH($A32,Bilan_Global!$A$3:$A$71,0),MATCH(P$1&amp;" - RENDEMENT",Bilan_Global!$A$2:$ACT$2,0))</f>
        <v>47.980416156670749</v>
      </c>
      <c r="Q32" s="43">
        <f>INDEX(Bilan_Global!$A$3:$AAC$71,MATCH($A32,Bilan_Global!$A$3:$A$71,0),MATCH(Q$1&amp;" - RENDEMENT",Bilan_Global!$A$2:$ACT$2,0))</f>
        <v>95.471236230110165</v>
      </c>
      <c r="R32" s="43">
        <f>INDEX(Bilan_Global!$A$3:$AAC$71,MATCH($A32,Bilan_Global!$A$3:$A$71,0),MATCH(R$1&amp;" - RENDEMENT",Bilan_Global!$A$2:$ACT$2,0))</f>
        <v>73.439412484700128</v>
      </c>
      <c r="S32" s="43">
        <f>INDEX(Bilan_Global!$A$3:$AAC$71,MATCH($A32,Bilan_Global!$A$3:$A$71,0),MATCH(S$1&amp;" - RENDEMENT",Bilan_Global!$A$2:$ACT$2,0))</f>
        <v>55.324357405140759</v>
      </c>
      <c r="T32" s="43">
        <f>INDEX(Bilan_Global!$A$3:$AAC$71,MATCH($A32,Bilan_Global!$A$3:$A$71,0),MATCH(T$1&amp;" - RENDEMENT",Bilan_Global!$A$2:$ACT$2,0))</f>
        <v>67.564259485924111</v>
      </c>
      <c r="U32" s="43">
        <f>INDEX(Bilan_Global!$A$3:$AAC$71,MATCH($A32,Bilan_Global!$A$3:$A$71,0),MATCH(U$1&amp;" - RENDEMENT",Bilan_Global!$A$2:$ACT$2,0))</f>
        <v>42.594859241126073</v>
      </c>
      <c r="V32" s="43">
        <f>INDEX(Bilan_Global!$A$3:$AAC$71,MATCH($A32,Bilan_Global!$A$3:$A$71,0),MATCH(V$1&amp;" - RENDEMENT",Bilan_Global!$A$2:$ACT$2,0))</f>
        <v>61.199510403916769</v>
      </c>
      <c r="W32" s="43">
        <f>INDEX(Bilan_Global!$A$3:$AAC$71,MATCH($A32,Bilan_Global!$A$3:$A$71,0),MATCH(W$1&amp;" - RENDEMENT",Bilan_Global!$A$2:$ACT$2,0))</f>
        <v>12.239902080783354</v>
      </c>
      <c r="X32" s="43">
        <f>INDEX(Bilan_Global!$A$3:$AAC$71,MATCH($A32,Bilan_Global!$A$3:$A$71,0),MATCH(X$1&amp;" - RENDEMENT",Bilan_Global!$A$2:$ACT$2,0))</f>
        <v>72.460220318237461</v>
      </c>
      <c r="Y32" s="43">
        <f>INDEX(Bilan_Global!$A$3:$AAC$71,MATCH($A32,Bilan_Global!$A$3:$A$71,0),MATCH(Y$1&amp;" - RENDEMENT",Bilan_Global!$A$2:$ACT$2,0))</f>
        <v>66.585067319461444</v>
      </c>
    </row>
    <row r="33" spans="1:25" x14ac:dyDescent="0.35">
      <c r="A33" s="39" t="s">
        <v>42</v>
      </c>
      <c r="B33" s="43">
        <f>INDEX(Bilan_Global!$A$3:$AAC$71,MATCH($A33,Bilan_Global!$A$3:$A$71,0),MATCH(B$1&amp;" - RENDEMENT",Bilan_Global!$A$2:$ACT$2,0))</f>
        <v>123.88888888888889</v>
      </c>
      <c r="C33" s="43">
        <f>INDEX(Bilan_Global!$A$3:$AAC$71,MATCH($A33,Bilan_Global!$A$3:$A$71,0),MATCH(C$1&amp;" - RENDEMENT",Bilan_Global!$A$2:$ACT$2,0))</f>
        <v>123.33333333333333</v>
      </c>
      <c r="D33" s="43">
        <f>INDEX(Bilan_Global!$A$3:$AAC$71,MATCH($A33,Bilan_Global!$A$3:$A$71,0),MATCH(D$1&amp;" - RENDEMENT",Bilan_Global!$A$2:$ACT$2,0))</f>
        <v>122.77777777777777</v>
      </c>
      <c r="E33" s="43">
        <f>INDEX(Bilan_Global!$A$3:$AAC$71,MATCH($A33,Bilan_Global!$A$3:$A$71,0),MATCH(E$1&amp;" - RENDEMENT",Bilan_Global!$A$2:$ACT$2,0))</f>
        <v>80.555555555555557</v>
      </c>
      <c r="F33" s="43">
        <f>INDEX(Bilan_Global!$A$3:$AAC$71,MATCH($A33,Bilan_Global!$A$3:$A$71,0),MATCH(F$1&amp;" - RENDEMENT",Bilan_Global!$A$2:$ACT$2,0))</f>
        <v>132.22222222222223</v>
      </c>
      <c r="G33" s="43">
        <f>INDEX(Bilan_Global!$A$3:$AAC$71,MATCH($A33,Bilan_Global!$A$3:$A$71,0),MATCH(G$1&amp;" - RENDEMENT",Bilan_Global!$A$2:$ACT$2,0))</f>
        <v>123.88888888888889</v>
      </c>
      <c r="H33" s="43">
        <f>INDEX(Bilan_Global!$A$3:$AAC$71,MATCH($A33,Bilan_Global!$A$3:$A$71,0),MATCH(H$1&amp;" - RENDEMENT",Bilan_Global!$A$2:$ACT$2,0))</f>
        <v>115</v>
      </c>
      <c r="I33" s="43">
        <f>INDEX(Bilan_Global!$A$3:$AAC$71,MATCH($A33,Bilan_Global!$A$3:$A$71,0),MATCH(I$1&amp;" - RENDEMENT",Bilan_Global!$A$2:$ACT$2,0))</f>
        <v>122.77777777777777</v>
      </c>
      <c r="J33" s="43">
        <f>INDEX(Bilan_Global!$A$3:$AAC$71,MATCH($A33,Bilan_Global!$A$3:$A$71,0),MATCH(J$1&amp;" - RENDEMENT",Bilan_Global!$A$2:$ACT$2,0))</f>
        <v>110</v>
      </c>
      <c r="K33" s="43">
        <f>INDEX(Bilan_Global!$A$3:$AAC$71,MATCH($A33,Bilan_Global!$A$3:$A$71,0),MATCH(K$1&amp;" - RENDEMENT",Bilan_Global!$A$2:$ACT$2,0))</f>
        <v>66.666666666666671</v>
      </c>
      <c r="L33" s="43">
        <f>INDEX(Bilan_Global!$A$3:$AAC$71,MATCH($A33,Bilan_Global!$A$3:$A$71,0),MATCH(L$1&amp;" - RENDEMENT",Bilan_Global!$A$2:$ACT$2,0))</f>
        <v>0</v>
      </c>
      <c r="M33" s="43">
        <f>INDEX(Bilan_Global!$A$3:$AAC$71,MATCH($A33,Bilan_Global!$A$3:$A$71,0),MATCH(M$1&amp;" - RENDEMENT",Bilan_Global!$A$2:$ACT$2,0))</f>
        <v>0</v>
      </c>
      <c r="N33" s="43">
        <f>INDEX(Bilan_Global!$A$3:$AAC$71,MATCH($A33,Bilan_Global!$A$3:$A$71,0),MATCH(N$1&amp;" - RENDEMENT",Bilan_Global!$A$2:$ACT$2,0))</f>
        <v>0</v>
      </c>
      <c r="O33" s="43">
        <f>INDEX(Bilan_Global!$A$3:$AAC$71,MATCH($A33,Bilan_Global!$A$3:$A$71,0),MATCH(O$1&amp;" - RENDEMENT",Bilan_Global!$A$2:$ACT$2,0))</f>
        <v>0</v>
      </c>
      <c r="P33" s="43">
        <f>INDEX(Bilan_Global!$A$3:$AAC$71,MATCH($A33,Bilan_Global!$A$3:$A$71,0),MATCH(P$1&amp;" - RENDEMENT",Bilan_Global!$A$2:$ACT$2,0))</f>
        <v>43.162299053072005</v>
      </c>
      <c r="Q33" s="43">
        <f>INDEX(Bilan_Global!$A$3:$AAC$71,MATCH($A33,Bilan_Global!$A$3:$A$71,0),MATCH(Q$1&amp;" - RENDEMENT",Bilan_Global!$A$2:$ACT$2,0))</f>
        <v>98.216251926888347</v>
      </c>
      <c r="R33" s="43">
        <f>INDEX(Bilan_Global!$A$3:$AAC$71,MATCH($A33,Bilan_Global!$A$3:$A$71,0),MATCH(R$1&amp;" - RENDEMENT",Bilan_Global!$A$2:$ACT$2,0))</f>
        <v>71.790354547456502</v>
      </c>
      <c r="S33" s="43">
        <f>INDEX(Bilan_Global!$A$3:$AAC$71,MATCH($A33,Bilan_Global!$A$3:$A$71,0),MATCH(S$1&amp;" - RENDEMENT",Bilan_Global!$A$2:$ACT$2,0))</f>
        <v>107.46531600968949</v>
      </c>
      <c r="T33" s="43">
        <f>INDEX(Bilan_Global!$A$3:$AAC$71,MATCH($A33,Bilan_Global!$A$3:$A$71,0),MATCH(T$1&amp;" - RENDEMENT",Bilan_Global!$A$2:$ACT$2,0))</f>
        <v>82.801145122219765</v>
      </c>
      <c r="U33" s="43">
        <f>INDEX(Bilan_Global!$A$3:$AAC$71,MATCH($A33,Bilan_Global!$A$3:$A$71,0),MATCH(U$1&amp;" - RENDEMENT",Bilan_Global!$A$2:$ACT$2,0))</f>
        <v>99.097115172869408</v>
      </c>
      <c r="V33" s="43">
        <f>INDEX(Bilan_Global!$A$3:$AAC$71,MATCH($A33,Bilan_Global!$A$3:$A$71,0),MATCH(V$1&amp;" - RENDEMENT",Bilan_Global!$A$2:$ACT$2,0))</f>
        <v>90.728914336049314</v>
      </c>
      <c r="W33" s="43">
        <f>INDEX(Bilan_Global!$A$3:$AAC$71,MATCH($A33,Bilan_Global!$A$3:$A$71,0),MATCH(W$1&amp;" - RENDEMENT",Bilan_Global!$A$2:$ACT$2,0))</f>
        <v>71.349922924465972</v>
      </c>
      <c r="X33" s="43">
        <f>INDEX(Bilan_Global!$A$3:$AAC$71,MATCH($A33,Bilan_Global!$A$3:$A$71,0),MATCH(X$1&amp;" - RENDEMENT",Bilan_Global!$A$2:$ACT$2,0))</f>
        <v>171.76833296630696</v>
      </c>
      <c r="Y33" s="43">
        <f>INDEX(Bilan_Global!$A$3:$AAC$71,MATCH($A33,Bilan_Global!$A$3:$A$71,0),MATCH(Y$1&amp;" - RENDEMENT",Bilan_Global!$A$2:$ACT$2,0))</f>
        <v>124.20171768332965</v>
      </c>
    </row>
    <row r="34" spans="1:25" x14ac:dyDescent="0.35">
      <c r="A34" s="39" t="s">
        <v>43</v>
      </c>
      <c r="B34" s="43">
        <f>INDEX(Bilan_Global!$A$3:$AAC$71,MATCH($A34,Bilan_Global!$A$3:$A$71,0),MATCH(B$1&amp;" - RENDEMENT",Bilan_Global!$A$2:$ACT$2,0))</f>
        <v>118.86174767061193</v>
      </c>
      <c r="C34" s="43">
        <f>INDEX(Bilan_Global!$A$3:$AAC$71,MATCH($A34,Bilan_Global!$A$3:$A$71,0),MATCH(C$1&amp;" - RENDEMENT",Bilan_Global!$A$2:$ACT$2,0))</f>
        <v>76.555023923444978</v>
      </c>
      <c r="D34" s="43">
        <f>INDEX(Bilan_Global!$A$3:$AAC$71,MATCH($A34,Bilan_Global!$A$3:$A$71,0),MATCH(D$1&amp;" - RENDEMENT",Bilan_Global!$A$2:$ACT$2,0))</f>
        <v>52.379753210778141</v>
      </c>
      <c r="E34" s="43">
        <f>INDEX(Bilan_Global!$A$3:$AAC$71,MATCH($A34,Bilan_Global!$A$3:$A$71,0),MATCH(E$1&amp;" - RENDEMENT",Bilan_Global!$A$2:$ACT$2,0))</f>
        <v>73.533115084361626</v>
      </c>
      <c r="F34" s="43">
        <f>INDEX(Bilan_Global!$A$3:$AAC$71,MATCH($A34,Bilan_Global!$A$3:$A$71,0),MATCH(F$1&amp;" - RENDEMENT",Bilan_Global!$A$2:$ACT$2,0))</f>
        <v>90.153613699320076</v>
      </c>
      <c r="G34" s="43">
        <f>INDEX(Bilan_Global!$A$3:$AAC$71,MATCH($A34,Bilan_Global!$A$3:$A$71,0),MATCH(G$1&amp;" - RENDEMENT",Bilan_Global!$A$2:$ACT$2,0))</f>
        <v>97.204734323847902</v>
      </c>
      <c r="H34" s="43">
        <f>INDEX(Bilan_Global!$A$3:$AAC$71,MATCH($A34,Bilan_Global!$A$3:$A$71,0),MATCH(H$1&amp;" - RENDEMENT",Bilan_Global!$A$2:$ACT$2,0))</f>
        <v>104.25585494837573</v>
      </c>
      <c r="I34" s="43">
        <f>INDEX(Bilan_Global!$A$3:$AAC$71,MATCH($A34,Bilan_Global!$A$3:$A$71,0),MATCH(I$1&amp;" - RENDEMENT",Bilan_Global!$A$2:$ACT$2,0))</f>
        <v>86.628053387056156</v>
      </c>
      <c r="J34" s="43">
        <f>INDEX(Bilan_Global!$A$3:$AAC$71,MATCH($A34,Bilan_Global!$A$3:$A$71,0),MATCH(J$1&amp;" - RENDEMENT",Bilan_Global!$A$2:$ACT$2,0))</f>
        <v>83.102493074792235</v>
      </c>
      <c r="K34" s="43">
        <f>INDEX(Bilan_Global!$A$3:$AAC$71,MATCH($A34,Bilan_Global!$A$3:$A$71,0),MATCH(K$1&amp;" - RENDEMENT",Bilan_Global!$A$2:$ACT$2,0))</f>
        <v>64.97104004029211</v>
      </c>
      <c r="L34" s="43">
        <f>INDEX(Bilan_Global!$A$3:$AAC$71,MATCH($A34,Bilan_Global!$A$3:$A$71,0),MATCH(L$1&amp;" - RENDEMENT",Bilan_Global!$A$2:$ACT$2,0))</f>
        <v>80.231679677663067</v>
      </c>
      <c r="M34" s="43">
        <f>INDEX(Bilan_Global!$A$3:$AAC$71,MATCH($A34,Bilan_Global!$A$3:$A$71,0),MATCH(M$1&amp;" - RENDEMENT",Bilan_Global!$A$2:$ACT$2,0))</f>
        <v>75.547720977083856</v>
      </c>
      <c r="N34" s="43">
        <f>INDEX(Bilan_Global!$A$3:$AAC$71,MATCH($A34,Bilan_Global!$A$3:$A$71,0),MATCH(N$1&amp;" - RENDEMENT",Bilan_Global!$A$2:$ACT$2,0))</f>
        <v>81.087887182070006</v>
      </c>
      <c r="O34" s="43">
        <f>INDEX(Bilan_Global!$A$3:$AAC$71,MATCH($A34,Bilan_Global!$A$3:$A$71,0),MATCH(O$1&amp;" - RENDEMENT",Bilan_Global!$A$2:$ACT$2,0))</f>
        <v>55.401662049861493</v>
      </c>
      <c r="P34" s="43">
        <f>INDEX(Bilan_Global!$A$3:$AAC$71,MATCH($A34,Bilan_Global!$A$3:$A$71,0),MATCH(P$1&amp;" - RENDEMENT",Bilan_Global!$A$2:$ACT$2,0))</f>
        <v>38.781163434903043</v>
      </c>
      <c r="Q34" s="43">
        <f>INDEX(Bilan_Global!$A$3:$AAC$71,MATCH($A34,Bilan_Global!$A$3:$A$71,0),MATCH(Q$1&amp;" - RENDEMENT",Bilan_Global!$A$2:$ACT$2,0))</f>
        <v>70.007554772097706</v>
      </c>
      <c r="R34" s="43">
        <f>INDEX(Bilan_Global!$A$3:$AAC$71,MATCH($A34,Bilan_Global!$A$3:$A$71,0),MATCH(R$1&amp;" - RENDEMENT",Bilan_Global!$A$2:$ACT$2,0))</f>
        <v>41.299420800805841</v>
      </c>
      <c r="S34" s="43">
        <f>INDEX(Bilan_Global!$A$3:$AAC$71,MATCH($A34,Bilan_Global!$A$3:$A$71,0),MATCH(S$1&amp;" - RENDEMENT",Bilan_Global!$A$2:$ACT$2,0))</f>
        <v>37.773860488541928</v>
      </c>
      <c r="T34" s="43">
        <f>INDEX(Bilan_Global!$A$3:$AAC$71,MATCH($A34,Bilan_Global!$A$3:$A$71,0),MATCH(T$1&amp;" - RENDEMENT",Bilan_Global!$A$2:$ACT$2,0))</f>
        <v>37.773860488541928</v>
      </c>
      <c r="U34" s="43">
        <f>INDEX(Bilan_Global!$A$3:$AAC$71,MATCH($A34,Bilan_Global!$A$3:$A$71,0),MATCH(U$1&amp;" - RENDEMENT",Bilan_Global!$A$2:$ACT$2,0))</f>
        <v>37.773860488541928</v>
      </c>
      <c r="V34" s="43">
        <f>INDEX(Bilan_Global!$A$3:$AAC$71,MATCH($A34,Bilan_Global!$A$3:$A$71,0),MATCH(V$1&amp;" - RENDEMENT",Bilan_Global!$A$2:$ACT$2,0))</f>
        <v>0</v>
      </c>
      <c r="W34" s="43">
        <f>INDEX(Bilan_Global!$A$3:$AAC$71,MATCH($A34,Bilan_Global!$A$3:$A$71,0),MATCH(W$1&amp;" - RENDEMENT",Bilan_Global!$A$2:$ACT$2,0))</f>
        <v>0</v>
      </c>
      <c r="X34" s="43">
        <f>INDEX(Bilan_Global!$A$3:$AAC$71,MATCH($A34,Bilan_Global!$A$3:$A$71,0),MATCH(X$1&amp;" - RENDEMENT",Bilan_Global!$A$2:$ACT$2,0))</f>
        <v>0</v>
      </c>
      <c r="Y34" s="43">
        <f>INDEX(Bilan_Global!$A$3:$AAC$71,MATCH($A34,Bilan_Global!$A$3:$A$71,0),MATCH(Y$1&amp;" - RENDEMENT",Bilan_Global!$A$2:$ACT$2,0))</f>
        <v>54.394359103500378</v>
      </c>
    </row>
    <row r="35" spans="1:25" x14ac:dyDescent="0.35">
      <c r="A35" s="39" t="s">
        <v>37</v>
      </c>
      <c r="B35" s="43">
        <f>INDEX(Bilan_Global!$A$3:$AAC$71,MATCH($A35,Bilan_Global!$A$3:$A$71,0),MATCH(B$1&amp;" - RENDEMENT",Bilan_Global!$A$2:$ACT$2,0))</f>
        <v>127.33333333333333</v>
      </c>
      <c r="C35" s="43">
        <f>INDEX(Bilan_Global!$A$3:$AAC$71,MATCH($A35,Bilan_Global!$A$3:$A$71,0),MATCH(C$1&amp;" - RENDEMENT",Bilan_Global!$A$2:$ACT$2,0))</f>
        <v>68.333333333333329</v>
      </c>
      <c r="D35" s="43">
        <f>INDEX(Bilan_Global!$A$3:$AAC$71,MATCH($A35,Bilan_Global!$A$3:$A$71,0),MATCH(D$1&amp;" - RENDEMENT",Bilan_Global!$A$2:$ACT$2,0))</f>
        <v>71.666666666666671</v>
      </c>
      <c r="E35" s="43">
        <f>INDEX(Bilan_Global!$A$3:$AAC$71,MATCH($A35,Bilan_Global!$A$3:$A$71,0),MATCH(E$1&amp;" - RENDEMENT",Bilan_Global!$A$2:$ACT$2,0))</f>
        <v>72.333333333333329</v>
      </c>
      <c r="F35" s="43">
        <f>INDEX(Bilan_Global!$A$3:$AAC$71,MATCH($A35,Bilan_Global!$A$3:$A$71,0),MATCH(F$1&amp;" - RENDEMENT",Bilan_Global!$A$2:$ACT$2,0))</f>
        <v>111</v>
      </c>
      <c r="G35" s="43">
        <f>INDEX(Bilan_Global!$A$3:$AAC$71,MATCH($A35,Bilan_Global!$A$3:$A$71,0),MATCH(G$1&amp;" - RENDEMENT",Bilan_Global!$A$2:$ACT$2,0))</f>
        <v>90.333333333333329</v>
      </c>
      <c r="H35" s="43">
        <f>INDEX(Bilan_Global!$A$3:$AAC$71,MATCH($A35,Bilan_Global!$A$3:$A$71,0),MATCH(H$1&amp;" - RENDEMENT",Bilan_Global!$A$2:$ACT$2,0))</f>
        <v>57.666666666666664</v>
      </c>
      <c r="I35" s="43">
        <f>INDEX(Bilan_Global!$A$3:$AAC$71,MATCH($A35,Bilan_Global!$A$3:$A$71,0),MATCH(I$1&amp;" - RENDEMENT",Bilan_Global!$A$2:$ACT$2,0))</f>
        <v>90.333333333333329</v>
      </c>
      <c r="J35" s="43">
        <f>INDEX(Bilan_Global!$A$3:$AAC$71,MATCH($A35,Bilan_Global!$A$3:$A$71,0),MATCH(J$1&amp;" - RENDEMENT",Bilan_Global!$A$2:$ACT$2,0))</f>
        <v>0</v>
      </c>
      <c r="K35" s="43">
        <f>INDEX(Bilan_Global!$A$3:$AAC$71,MATCH($A35,Bilan_Global!$A$3:$A$71,0),MATCH(K$1&amp;" - RENDEMENT",Bilan_Global!$A$2:$ACT$2,0))</f>
        <v>0</v>
      </c>
      <c r="L35" s="43">
        <f>INDEX(Bilan_Global!$A$3:$AAC$71,MATCH($A35,Bilan_Global!$A$3:$A$71,0),MATCH(L$1&amp;" - RENDEMENT",Bilan_Global!$A$2:$ACT$2,0))</f>
        <v>0</v>
      </c>
      <c r="M35" s="43">
        <f>INDEX(Bilan_Global!$A$3:$AAC$71,MATCH($A35,Bilan_Global!$A$3:$A$71,0),MATCH(M$1&amp;" - RENDEMENT",Bilan_Global!$A$2:$ACT$2,0))</f>
        <v>0</v>
      </c>
      <c r="N35" s="43">
        <f>INDEX(Bilan_Global!$A$3:$AAC$71,MATCH($A35,Bilan_Global!$A$3:$A$71,0),MATCH(N$1&amp;" - RENDEMENT",Bilan_Global!$A$2:$ACT$2,0))</f>
        <v>0</v>
      </c>
      <c r="O35" s="43">
        <f>INDEX(Bilan_Global!$A$3:$AAC$71,MATCH($A35,Bilan_Global!$A$3:$A$71,0),MATCH(O$1&amp;" - RENDEMENT",Bilan_Global!$A$2:$ACT$2,0))</f>
        <v>0</v>
      </c>
      <c r="P35" s="43">
        <f>INDEX(Bilan_Global!$A$3:$AAC$71,MATCH($A35,Bilan_Global!$A$3:$A$71,0),MATCH(P$1&amp;" - RENDEMENT",Bilan_Global!$A$2:$ACT$2,0))</f>
        <v>0</v>
      </c>
      <c r="Q35" s="43">
        <f>INDEX(Bilan_Global!$A$3:$AAC$71,MATCH($A35,Bilan_Global!$A$3:$A$71,0),MATCH(Q$1&amp;" - RENDEMENT",Bilan_Global!$A$2:$ACT$2,0))</f>
        <v>0</v>
      </c>
      <c r="R35" s="43">
        <f>INDEX(Bilan_Global!$A$3:$AAC$71,MATCH($A35,Bilan_Global!$A$3:$A$71,0),MATCH(R$1&amp;" - RENDEMENT",Bilan_Global!$A$2:$ACT$2,0))</f>
        <v>0</v>
      </c>
      <c r="S35" s="43">
        <f>INDEX(Bilan_Global!$A$3:$AAC$71,MATCH($A35,Bilan_Global!$A$3:$A$71,0),MATCH(S$1&amp;" - RENDEMENT",Bilan_Global!$A$2:$ACT$2,0))</f>
        <v>0</v>
      </c>
      <c r="T35" s="43">
        <f>INDEX(Bilan_Global!$A$3:$AAC$71,MATCH($A35,Bilan_Global!$A$3:$A$71,0),MATCH(T$1&amp;" - RENDEMENT",Bilan_Global!$A$2:$ACT$2,0))</f>
        <v>0</v>
      </c>
      <c r="U35" s="43">
        <f>INDEX(Bilan_Global!$A$3:$AAC$71,MATCH($A35,Bilan_Global!$A$3:$A$71,0),MATCH(U$1&amp;" - RENDEMENT",Bilan_Global!$A$2:$ACT$2,0))</f>
        <v>0</v>
      </c>
      <c r="V35" s="43">
        <f>INDEX(Bilan_Global!$A$3:$AAC$71,MATCH($A35,Bilan_Global!$A$3:$A$71,0),MATCH(V$1&amp;" - RENDEMENT",Bilan_Global!$A$2:$ACT$2,0))</f>
        <v>17.743080198722499</v>
      </c>
      <c r="W35" s="43">
        <f>INDEX(Bilan_Global!$A$3:$AAC$71,MATCH($A35,Bilan_Global!$A$3:$A$71,0),MATCH(W$1&amp;" - RENDEMENT",Bilan_Global!$A$2:$ACT$2,0))</f>
        <v>30.872959545777146</v>
      </c>
      <c r="X35" s="43">
        <f>INDEX(Bilan_Global!$A$3:$AAC$71,MATCH($A35,Bilan_Global!$A$3:$A$71,0),MATCH(X$1&amp;" - RENDEMENT",Bilan_Global!$A$2:$ACT$2,0))</f>
        <v>22.356281050390347</v>
      </c>
      <c r="Y35" s="43">
        <f>INDEX(Bilan_Global!$A$3:$AAC$71,MATCH($A35,Bilan_Global!$A$3:$A$71,0),MATCH(Y$1&amp;" - RENDEMENT",Bilan_Global!$A$2:$ACT$2,0))</f>
        <v>33.711852377572747</v>
      </c>
    </row>
    <row r="36" spans="1:25" x14ac:dyDescent="0.35">
      <c r="A36" s="39" t="s">
        <v>38</v>
      </c>
      <c r="B36" s="43">
        <f>INDEX(Bilan_Global!$A$3:$AAC$71,MATCH($A36,Bilan_Global!$A$3:$A$71,0),MATCH(B$1&amp;" - RENDEMENT",Bilan_Global!$A$2:$ACT$2,0))</f>
        <v>110.586011342155</v>
      </c>
      <c r="C36" s="43">
        <f>INDEX(Bilan_Global!$A$3:$AAC$71,MATCH($A36,Bilan_Global!$A$3:$A$71,0),MATCH(C$1&amp;" - RENDEMENT",Bilan_Global!$A$2:$ACT$2,0))</f>
        <v>99.243856332703203</v>
      </c>
      <c r="D36" s="43">
        <f>INDEX(Bilan_Global!$A$3:$AAC$71,MATCH($A36,Bilan_Global!$A$3:$A$71,0),MATCH(D$1&amp;" - RENDEMENT",Bilan_Global!$A$2:$ACT$2,0))</f>
        <v>109.64083175803403</v>
      </c>
      <c r="E36" s="43">
        <f>INDEX(Bilan_Global!$A$3:$AAC$71,MATCH($A36,Bilan_Global!$A$3:$A$71,0),MATCH(E$1&amp;" - RENDEMENT",Bilan_Global!$A$2:$ACT$2,0))</f>
        <v>113.42155009451795</v>
      </c>
      <c r="F36" s="43">
        <f>INDEX(Bilan_Global!$A$3:$AAC$71,MATCH($A36,Bilan_Global!$A$3:$A$71,0),MATCH(F$1&amp;" - RENDEMENT",Bilan_Global!$A$2:$ACT$2,0))</f>
        <v>146.50283553875235</v>
      </c>
      <c r="G36" s="43">
        <f>INDEX(Bilan_Global!$A$3:$AAC$71,MATCH($A36,Bilan_Global!$A$3:$A$71,0),MATCH(G$1&amp;" - RENDEMENT",Bilan_Global!$A$2:$ACT$2,0))</f>
        <v>114.36672967863893</v>
      </c>
      <c r="H36" s="43">
        <f>INDEX(Bilan_Global!$A$3:$AAC$71,MATCH($A36,Bilan_Global!$A$3:$A$71,0),MATCH(H$1&amp;" - RENDEMENT",Bilan_Global!$A$2:$ACT$2,0))</f>
        <v>86.956521739130437</v>
      </c>
      <c r="I36" s="43">
        <f>INDEX(Bilan_Global!$A$3:$AAC$71,MATCH($A36,Bilan_Global!$A$3:$A$71,0),MATCH(I$1&amp;" - RENDEMENT",Bilan_Global!$A$2:$ACT$2,0))</f>
        <v>137.78425002800492</v>
      </c>
      <c r="J36" s="43">
        <f>INDEX(Bilan_Global!$A$3:$AAC$71,MATCH($A36,Bilan_Global!$A$3:$A$71,0),MATCH(J$1&amp;" - RENDEMENT",Bilan_Global!$A$2:$ACT$2,0))</f>
        <v>110.89951831522347</v>
      </c>
      <c r="K36" s="43">
        <f>INDEX(Bilan_Global!$A$3:$AAC$71,MATCH($A36,Bilan_Global!$A$3:$A$71,0),MATCH(K$1&amp;" - RENDEMENT",Bilan_Global!$A$2:$ACT$2,0))</f>
        <v>100.81774392293043</v>
      </c>
      <c r="L36" s="43">
        <f>INDEX(Bilan_Global!$A$3:$AAC$71,MATCH($A36,Bilan_Global!$A$3:$A$71,0),MATCH(L$1&amp;" - RENDEMENT",Bilan_Global!$A$2:$ACT$2,0))</f>
        <v>0</v>
      </c>
      <c r="M36" s="43">
        <f>INDEX(Bilan_Global!$A$3:$AAC$71,MATCH($A36,Bilan_Global!$A$3:$A$71,0),MATCH(M$1&amp;" - RENDEMENT",Bilan_Global!$A$2:$ACT$2,0))</f>
        <v>0</v>
      </c>
      <c r="N36" s="43">
        <f>INDEX(Bilan_Global!$A$3:$AAC$71,MATCH($A36,Bilan_Global!$A$3:$A$71,0),MATCH(N$1&amp;" - RENDEMENT",Bilan_Global!$A$2:$ACT$2,0))</f>
        <v>125.97200622083982</v>
      </c>
      <c r="O36" s="43">
        <f>INDEX(Bilan_Global!$A$3:$AAC$71,MATCH($A36,Bilan_Global!$A$3:$A$71,0),MATCH(O$1&amp;" - RENDEMENT",Bilan_Global!$A$2:$ACT$2,0))</f>
        <v>0</v>
      </c>
      <c r="P36" s="43">
        <f>INDEX(Bilan_Global!$A$3:$AAC$71,MATCH($A36,Bilan_Global!$A$3:$A$71,0),MATCH(P$1&amp;" - RENDEMENT",Bilan_Global!$A$2:$ACT$2,0))</f>
        <v>0</v>
      </c>
      <c r="Q36" s="43">
        <f>INDEX(Bilan_Global!$A$3:$AAC$71,MATCH($A36,Bilan_Global!$A$3:$A$71,0),MATCH(Q$1&amp;" - RENDEMENT",Bilan_Global!$A$2:$ACT$2,0))</f>
        <v>0</v>
      </c>
      <c r="R36" s="43">
        <f>INDEX(Bilan_Global!$A$3:$AAC$71,MATCH($A36,Bilan_Global!$A$3:$A$71,0),MATCH(R$1&amp;" - RENDEMENT",Bilan_Global!$A$2:$ACT$2,0))</f>
        <v>13.232514177693762</v>
      </c>
      <c r="S36" s="43">
        <f>INDEX(Bilan_Global!$A$3:$AAC$71,MATCH($A36,Bilan_Global!$A$3:$A$71,0),MATCH(S$1&amp;" - RENDEMENT",Bilan_Global!$A$2:$ACT$2,0))</f>
        <v>34.971644612476368</v>
      </c>
      <c r="T36" s="43">
        <f>INDEX(Bilan_Global!$A$3:$AAC$71,MATCH($A36,Bilan_Global!$A$3:$A$71,0),MATCH(T$1&amp;" - RENDEMENT",Bilan_Global!$A$2:$ACT$2,0))</f>
        <v>35.916824196597354</v>
      </c>
      <c r="U36" s="43">
        <f>INDEX(Bilan_Global!$A$3:$AAC$71,MATCH($A36,Bilan_Global!$A$3:$A$71,0),MATCH(U$1&amp;" - RENDEMENT",Bilan_Global!$A$2:$ACT$2,0))</f>
        <v>70.888468809073714</v>
      </c>
      <c r="V36" s="43">
        <f>INDEX(Bilan_Global!$A$3:$AAC$71,MATCH($A36,Bilan_Global!$A$3:$A$71,0),MATCH(V$1&amp;" - RENDEMENT",Bilan_Global!$A$2:$ACT$2,0))</f>
        <v>76.559546313799615</v>
      </c>
      <c r="W36" s="43">
        <f>INDEX(Bilan_Global!$A$3:$AAC$71,MATCH($A36,Bilan_Global!$A$3:$A$71,0),MATCH(W$1&amp;" - RENDEMENT",Bilan_Global!$A$2:$ACT$2,0))</f>
        <v>64.272211720226835</v>
      </c>
      <c r="X36" s="43">
        <f>INDEX(Bilan_Global!$A$3:$AAC$71,MATCH($A36,Bilan_Global!$A$3:$A$71,0),MATCH(X$1&amp;" - RENDEMENT",Bilan_Global!$A$2:$ACT$2,0))</f>
        <v>151.22873345935727</v>
      </c>
      <c r="Y36" s="43">
        <f>INDEX(Bilan_Global!$A$3:$AAC$71,MATCH($A36,Bilan_Global!$A$3:$A$71,0),MATCH(Y$1&amp;" - RENDEMENT",Bilan_Global!$A$2:$ACT$2,0))</f>
        <v>132.32514177693761</v>
      </c>
    </row>
    <row r="37" spans="1:25" x14ac:dyDescent="0.35">
      <c r="A37" s="39" t="s">
        <v>39</v>
      </c>
      <c r="B37" s="43">
        <f>INDEX(Bilan_Global!$A$3:$AAC$71,MATCH($A37,Bilan_Global!$A$3:$A$71,0),MATCH(B$1&amp;" - RENDEMENT",Bilan_Global!$A$2:$ACT$2,0))</f>
        <v>155.52099533437013</v>
      </c>
      <c r="C37" s="43">
        <f>INDEX(Bilan_Global!$A$3:$AAC$71,MATCH($A37,Bilan_Global!$A$3:$A$71,0),MATCH(C$1&amp;" - RENDEMENT",Bilan_Global!$A$2:$ACT$2,0))</f>
        <v>163.29704510108866</v>
      </c>
      <c r="D37" s="43">
        <f>INDEX(Bilan_Global!$A$3:$AAC$71,MATCH($A37,Bilan_Global!$A$3:$A$71,0),MATCH(D$1&amp;" - RENDEMENT",Bilan_Global!$A$2:$ACT$2,0))</f>
        <v>161.74183514774495</v>
      </c>
      <c r="E37" s="43">
        <f>INDEX(Bilan_Global!$A$3:$AAC$71,MATCH($A37,Bilan_Global!$A$3:$A$71,0),MATCH(E$1&amp;" - RENDEMENT",Bilan_Global!$A$2:$ACT$2,0))</f>
        <v>132.19284603421463</v>
      </c>
      <c r="F37" s="43">
        <f>INDEX(Bilan_Global!$A$3:$AAC$71,MATCH($A37,Bilan_Global!$A$3:$A$71,0),MATCH(F$1&amp;" - RENDEMENT",Bilan_Global!$A$2:$ACT$2,0))</f>
        <v>166.40746500777604</v>
      </c>
      <c r="G37" s="43">
        <f>INDEX(Bilan_Global!$A$3:$AAC$71,MATCH($A37,Bilan_Global!$A$3:$A$71,0),MATCH(G$1&amp;" - RENDEMENT",Bilan_Global!$A$2:$ACT$2,0))</f>
        <v>188.18040435458786</v>
      </c>
      <c r="H37" s="43">
        <f>INDEX(Bilan_Global!$A$3:$AAC$71,MATCH($A37,Bilan_Global!$A$3:$A$71,0),MATCH(H$1&amp;" - RENDEMENT",Bilan_Global!$A$2:$ACT$2,0))</f>
        <v>143.07931570762054</v>
      </c>
      <c r="I37" s="43">
        <f>INDEX(Bilan_Global!$A$3:$AAC$71,MATCH($A37,Bilan_Global!$A$3:$A$71,0),MATCH(I$1&amp;" - RENDEMENT",Bilan_Global!$A$2:$ACT$2,0))</f>
        <v>209.95334370139969</v>
      </c>
      <c r="J37" s="43">
        <f>INDEX(Bilan_Global!$A$3:$AAC$71,MATCH($A37,Bilan_Global!$A$3:$A$71,0),MATCH(J$1&amp;" - RENDEMENT",Bilan_Global!$A$2:$ACT$2,0))</f>
        <v>171.07309486780716</v>
      </c>
      <c r="K37" s="43">
        <f>INDEX(Bilan_Global!$A$3:$AAC$71,MATCH($A37,Bilan_Global!$A$3:$A$71,0),MATCH(K$1&amp;" - RENDEMENT",Bilan_Global!$A$2:$ACT$2,0))</f>
        <v>119.75116640746501</v>
      </c>
      <c r="L37" s="43">
        <f>INDEX(Bilan_Global!$A$3:$AAC$71,MATCH($A37,Bilan_Global!$A$3:$A$71,0),MATCH(L$1&amp;" - RENDEMENT",Bilan_Global!$A$2:$ACT$2,0))</f>
        <v>134.18351477449457</v>
      </c>
      <c r="M37" s="43">
        <f>INDEX(Bilan_Global!$A$3:$AAC$71,MATCH($A37,Bilan_Global!$A$3:$A$71,0),MATCH(M$1&amp;" - RENDEMENT",Bilan_Global!$A$2:$ACT$2,0))</f>
        <v>169.51788491446345</v>
      </c>
      <c r="N37" s="43">
        <f>INDEX(Bilan_Global!$A$3:$AAC$71,MATCH($A37,Bilan_Global!$A$3:$A$71,0),MATCH(N$1&amp;" - RENDEMENT",Bilan_Global!$A$2:$ACT$2,0))</f>
        <v>0</v>
      </c>
      <c r="O37" s="43">
        <f>INDEX(Bilan_Global!$A$3:$AAC$71,MATCH($A37,Bilan_Global!$A$3:$A$71,0),MATCH(O$1&amp;" - RENDEMENT",Bilan_Global!$A$2:$ACT$2,0))</f>
        <v>171.07309486780716</v>
      </c>
      <c r="P37" s="43">
        <f>INDEX(Bilan_Global!$A$3:$AAC$71,MATCH($A37,Bilan_Global!$A$3:$A$71,0),MATCH(P$1&amp;" - RENDEMENT",Bilan_Global!$A$2:$ACT$2,0))</f>
        <v>87.09175738724727</v>
      </c>
      <c r="Q37" s="43">
        <f>INDEX(Bilan_Global!$A$3:$AAC$71,MATCH($A37,Bilan_Global!$A$3:$A$71,0),MATCH(Q$1&amp;" - RENDEMENT",Bilan_Global!$A$2:$ACT$2,0))</f>
        <v>163.29704510108866</v>
      </c>
      <c r="R37" s="43">
        <f>INDEX(Bilan_Global!$A$3:$AAC$71,MATCH($A37,Bilan_Global!$A$3:$A$71,0),MATCH(R$1&amp;" - RENDEMENT",Bilan_Global!$A$2:$ACT$2,0))</f>
        <v>83.981337480559873</v>
      </c>
      <c r="S37" s="43">
        <f>INDEX(Bilan_Global!$A$3:$AAC$71,MATCH($A37,Bilan_Global!$A$3:$A$71,0),MATCH(S$1&amp;" - RENDEMENT",Bilan_Global!$A$2:$ACT$2,0))</f>
        <v>77.760497667185064</v>
      </c>
      <c r="T37" s="43">
        <f>INDEX(Bilan_Global!$A$3:$AAC$71,MATCH($A37,Bilan_Global!$A$3:$A$71,0),MATCH(T$1&amp;" - RENDEMENT",Bilan_Global!$A$2:$ACT$2,0))</f>
        <v>0</v>
      </c>
      <c r="U37" s="43">
        <f>INDEX(Bilan_Global!$A$3:$AAC$71,MATCH($A37,Bilan_Global!$A$3:$A$71,0),MATCH(U$1&amp;" - RENDEMENT",Bilan_Global!$A$2:$ACT$2,0))</f>
        <v>0</v>
      </c>
      <c r="V37" s="43">
        <f>INDEX(Bilan_Global!$A$3:$AAC$71,MATCH($A37,Bilan_Global!$A$3:$A$71,0),MATCH(V$1&amp;" - RENDEMENT",Bilan_Global!$A$2:$ACT$2,0))</f>
        <v>0</v>
      </c>
      <c r="W37" s="43">
        <f>INDEX(Bilan_Global!$A$3:$AAC$71,MATCH($A37,Bilan_Global!$A$3:$A$71,0),MATCH(W$1&amp;" - RENDEMENT",Bilan_Global!$A$2:$ACT$2,0))</f>
        <v>0</v>
      </c>
      <c r="X37" s="43">
        <f>INDEX(Bilan_Global!$A$3:$AAC$71,MATCH($A37,Bilan_Global!$A$3:$A$71,0),MATCH(X$1&amp;" - RENDEMENT",Bilan_Global!$A$2:$ACT$2,0))</f>
        <v>0</v>
      </c>
      <c r="Y37" s="43">
        <f>INDEX(Bilan_Global!$A$3:$AAC$71,MATCH($A37,Bilan_Global!$A$3:$A$71,0),MATCH(Y$1&amp;" - RENDEMENT",Bilan_Global!$A$2:$ACT$2,0))</f>
        <v>0</v>
      </c>
    </row>
    <row r="38" spans="1:25" x14ac:dyDescent="0.35">
      <c r="A38" s="39" t="s">
        <v>40</v>
      </c>
      <c r="B38" s="43">
        <f>INDEX(Bilan_Global!$A$3:$AAC$71,MATCH($A38,Bilan_Global!$A$3:$A$71,0),MATCH(B$1&amp;" - RENDEMENT",Bilan_Global!$A$2:$ACT$2,0))</f>
        <v>78.820375335120644</v>
      </c>
      <c r="C38" s="43">
        <f>INDEX(Bilan_Global!$A$3:$AAC$71,MATCH($A38,Bilan_Global!$A$3:$A$71,0),MATCH(C$1&amp;" - RENDEMENT",Bilan_Global!$A$2:$ACT$2,0))</f>
        <v>69.629629629629619</v>
      </c>
      <c r="D38" s="43">
        <f>INDEX(Bilan_Global!$A$3:$AAC$71,MATCH($A38,Bilan_Global!$A$3:$A$71,0),MATCH(D$1&amp;" - RENDEMENT",Bilan_Global!$A$2:$ACT$2,0))</f>
        <v>77.777777777777771</v>
      </c>
      <c r="E38" s="43">
        <f>INDEX(Bilan_Global!$A$3:$AAC$71,MATCH($A38,Bilan_Global!$A$3:$A$71,0),MATCH(E$1&amp;" - RENDEMENT",Bilan_Global!$A$2:$ACT$2,0))</f>
        <v>63.703703703703702</v>
      </c>
      <c r="F38" s="43">
        <f>INDEX(Bilan_Global!$A$3:$AAC$71,MATCH($A38,Bilan_Global!$A$3:$A$71,0),MATCH(F$1&amp;" - RENDEMENT",Bilan_Global!$A$2:$ACT$2,0))</f>
        <v>97.037037037037024</v>
      </c>
      <c r="G38" s="43">
        <f>INDEX(Bilan_Global!$A$3:$AAC$71,MATCH($A38,Bilan_Global!$A$3:$A$71,0),MATCH(G$1&amp;" - RENDEMENT",Bilan_Global!$A$2:$ACT$2,0))</f>
        <v>71.1111111111111</v>
      </c>
      <c r="H38" s="43">
        <f>INDEX(Bilan_Global!$A$3:$AAC$71,MATCH($A38,Bilan_Global!$A$3:$A$71,0),MATCH(H$1&amp;" - RENDEMENT",Bilan_Global!$A$2:$ACT$2,0))</f>
        <v>0</v>
      </c>
      <c r="I38" s="43">
        <f>INDEX(Bilan_Global!$A$3:$AAC$71,MATCH($A38,Bilan_Global!$A$3:$A$71,0),MATCH(I$1&amp;" - RENDEMENT",Bilan_Global!$A$2:$ACT$2,0))</f>
        <v>0</v>
      </c>
      <c r="J38" s="43">
        <f>INDEX(Bilan_Global!$A$3:$AAC$71,MATCH($A38,Bilan_Global!$A$3:$A$71,0),MATCH(J$1&amp;" - RENDEMENT",Bilan_Global!$A$2:$ACT$2,0))</f>
        <v>0</v>
      </c>
      <c r="K38" s="43">
        <f>INDEX(Bilan_Global!$A$3:$AAC$71,MATCH($A38,Bilan_Global!$A$3:$A$71,0),MATCH(K$1&amp;" - RENDEMENT",Bilan_Global!$A$2:$ACT$2,0))</f>
        <v>0</v>
      </c>
      <c r="L38" s="43">
        <f>INDEX(Bilan_Global!$A$3:$AAC$71,MATCH($A38,Bilan_Global!$A$3:$A$71,0),MATCH(L$1&amp;" - RENDEMENT",Bilan_Global!$A$2:$ACT$2,0))</f>
        <v>0</v>
      </c>
      <c r="M38" s="43">
        <f>INDEX(Bilan_Global!$A$3:$AAC$71,MATCH($A38,Bilan_Global!$A$3:$A$71,0),MATCH(M$1&amp;" - RENDEMENT",Bilan_Global!$A$2:$ACT$2,0))</f>
        <v>0</v>
      </c>
      <c r="N38" s="43">
        <f>INDEX(Bilan_Global!$A$3:$AAC$71,MATCH($A38,Bilan_Global!$A$3:$A$71,0),MATCH(N$1&amp;" - RENDEMENT",Bilan_Global!$A$2:$ACT$2,0))</f>
        <v>0</v>
      </c>
      <c r="O38" s="43">
        <f>INDEX(Bilan_Global!$A$3:$AAC$71,MATCH($A38,Bilan_Global!$A$3:$A$71,0),MATCH(O$1&amp;" - RENDEMENT",Bilan_Global!$A$2:$ACT$2,0))</f>
        <v>0</v>
      </c>
      <c r="P38" s="43">
        <f>INDEX(Bilan_Global!$A$3:$AAC$71,MATCH($A38,Bilan_Global!$A$3:$A$71,0),MATCH(P$1&amp;" - RENDEMENT",Bilan_Global!$A$2:$ACT$2,0))</f>
        <v>0</v>
      </c>
      <c r="Q38" s="43">
        <f>INDEX(Bilan_Global!$A$3:$AAC$71,MATCH($A38,Bilan_Global!$A$3:$A$71,0),MATCH(Q$1&amp;" - RENDEMENT",Bilan_Global!$A$2:$ACT$2,0))</f>
        <v>0</v>
      </c>
      <c r="R38" s="43">
        <f>INDEX(Bilan_Global!$A$3:$AAC$71,MATCH($A38,Bilan_Global!$A$3:$A$71,0),MATCH(R$1&amp;" - RENDEMENT",Bilan_Global!$A$2:$ACT$2,0))</f>
        <v>19.25925925925926</v>
      </c>
      <c r="S38" s="43">
        <f>INDEX(Bilan_Global!$A$3:$AAC$71,MATCH($A38,Bilan_Global!$A$3:$A$71,0),MATCH(S$1&amp;" - RENDEMENT",Bilan_Global!$A$2:$ACT$2,0))</f>
        <v>185.18518518518516</v>
      </c>
      <c r="T38" s="43">
        <f>INDEX(Bilan_Global!$A$3:$AAC$71,MATCH($A38,Bilan_Global!$A$3:$A$71,0),MATCH(T$1&amp;" - RENDEMENT",Bilan_Global!$A$2:$ACT$2,0))</f>
        <v>129.62962962962962</v>
      </c>
      <c r="U38" s="43">
        <f>INDEX(Bilan_Global!$A$3:$AAC$71,MATCH($A38,Bilan_Global!$A$3:$A$71,0),MATCH(U$1&amp;" - RENDEMENT",Bilan_Global!$A$2:$ACT$2,0))</f>
        <v>115.55555555555554</v>
      </c>
      <c r="V38" s="43">
        <f>INDEX(Bilan_Global!$A$3:$AAC$71,MATCH($A38,Bilan_Global!$A$3:$A$71,0),MATCH(V$1&amp;" - RENDEMENT",Bilan_Global!$A$2:$ACT$2,0))</f>
        <v>175.55555555555554</v>
      </c>
      <c r="W38" s="43">
        <f>INDEX(Bilan_Global!$A$3:$AAC$71,MATCH($A38,Bilan_Global!$A$3:$A$71,0),MATCH(W$1&amp;" - RENDEMENT",Bilan_Global!$A$2:$ACT$2,0))</f>
        <v>0</v>
      </c>
      <c r="X38" s="43">
        <f>INDEX(Bilan_Global!$A$3:$AAC$71,MATCH($A38,Bilan_Global!$A$3:$A$71,0),MATCH(X$1&amp;" - RENDEMENT",Bilan_Global!$A$2:$ACT$2,0))</f>
        <v>241.48148148148147</v>
      </c>
      <c r="Y38" s="43">
        <f>INDEX(Bilan_Global!$A$3:$AAC$71,MATCH($A38,Bilan_Global!$A$3:$A$71,0),MATCH(Y$1&amp;" - RENDEMENT",Bilan_Global!$A$2:$ACT$2,0))</f>
        <v>160.74074074074073</v>
      </c>
    </row>
    <row r="39" spans="1:25" x14ac:dyDescent="0.35">
      <c r="A39" s="39" t="s">
        <v>60</v>
      </c>
      <c r="B39" s="43">
        <f>INDEX(Bilan_Global!$A$3:$AAC$71,MATCH($A39,Bilan_Global!$A$3:$A$71,0),MATCH(B$1&amp;" - RENDEMENT",Bilan_Global!$A$2:$ACT$2,0))</f>
        <v>104.44444444444444</v>
      </c>
      <c r="C39" s="43">
        <f>INDEX(Bilan_Global!$A$3:$AAC$71,MATCH($A39,Bilan_Global!$A$3:$A$71,0),MATCH(C$1&amp;" - RENDEMENT",Bilan_Global!$A$2:$ACT$2,0))</f>
        <v>104.44444444444444</v>
      </c>
      <c r="D39" s="43">
        <f>INDEX(Bilan_Global!$A$3:$AAC$71,MATCH($A39,Bilan_Global!$A$3:$A$71,0),MATCH(D$1&amp;" - RENDEMENT",Bilan_Global!$A$2:$ACT$2,0))</f>
        <v>71.111111111111114</v>
      </c>
      <c r="E39" s="43">
        <f>INDEX(Bilan_Global!$A$3:$AAC$71,MATCH($A39,Bilan_Global!$A$3:$A$71,0),MATCH(E$1&amp;" - RENDEMENT",Bilan_Global!$A$2:$ACT$2,0))</f>
        <v>0</v>
      </c>
      <c r="F39" s="43">
        <f>INDEX(Bilan_Global!$A$3:$AAC$71,MATCH($A39,Bilan_Global!$A$3:$A$71,0),MATCH(F$1&amp;" - RENDEMENT",Bilan_Global!$A$2:$ACT$2,0))</f>
        <v>0</v>
      </c>
      <c r="G39" s="43">
        <f>INDEX(Bilan_Global!$A$3:$AAC$71,MATCH($A39,Bilan_Global!$A$3:$A$71,0),MATCH(G$1&amp;" - RENDEMENT",Bilan_Global!$A$2:$ACT$2,0))</f>
        <v>0</v>
      </c>
      <c r="H39" s="43">
        <f>INDEX(Bilan_Global!$A$3:$AAC$71,MATCH($A39,Bilan_Global!$A$3:$A$71,0),MATCH(H$1&amp;" - RENDEMENT",Bilan_Global!$A$2:$ACT$2,0))</f>
        <v>0</v>
      </c>
      <c r="I39" s="43">
        <f>INDEX(Bilan_Global!$A$3:$AAC$71,MATCH($A39,Bilan_Global!$A$3:$A$71,0),MATCH(I$1&amp;" - RENDEMENT",Bilan_Global!$A$2:$ACT$2,0))</f>
        <v>87.567457489054064</v>
      </c>
      <c r="J39" s="43">
        <f>INDEX(Bilan_Global!$A$3:$AAC$71,MATCH($A39,Bilan_Global!$A$3:$A$71,0),MATCH(J$1&amp;" - RENDEMENT",Bilan_Global!$A$2:$ACT$2,0))</f>
        <v>156.80684248039915</v>
      </c>
      <c r="K39" s="43">
        <f>INDEX(Bilan_Global!$A$3:$AAC$71,MATCH($A39,Bilan_Global!$A$3:$A$71,0),MATCH(K$1&amp;" - RENDEMENT",Bilan_Global!$A$2:$ACT$2,0))</f>
        <v>110.98666123612666</v>
      </c>
      <c r="L39" s="43">
        <f>INDEX(Bilan_Global!$A$3:$AAC$71,MATCH($A39,Bilan_Global!$A$3:$A$71,0),MATCH(L$1&amp;" - RENDEMENT",Bilan_Global!$A$2:$ACT$2,0))</f>
        <v>135.16953467060381</v>
      </c>
      <c r="M39" s="43">
        <f>INDEX(Bilan_Global!$A$3:$AAC$71,MATCH($A39,Bilan_Global!$A$3:$A$71,0),MATCH(M$1&amp;" - RENDEMENT",Bilan_Global!$A$2:$ACT$2,0))</f>
        <v>152.73393748090825</v>
      </c>
      <c r="N39" s="43">
        <f>INDEX(Bilan_Global!$A$3:$AAC$71,MATCH($A39,Bilan_Global!$A$3:$A$71,0),MATCH(N$1&amp;" - RENDEMENT",Bilan_Global!$A$2:$ACT$2,0))</f>
        <v>123.20537623459933</v>
      </c>
      <c r="O39" s="43">
        <f>INDEX(Bilan_Global!$A$3:$AAC$71,MATCH($A39,Bilan_Global!$A$3:$A$71,0),MATCH(O$1&amp;" - RENDEMENT",Bilan_Global!$A$2:$ACT$2,0))</f>
        <v>112.00488748599939</v>
      </c>
      <c r="P39" s="43">
        <f>INDEX(Bilan_Global!$A$3:$AAC$71,MATCH($A39,Bilan_Global!$A$3:$A$71,0),MATCH(P$1&amp;" - RENDEMENT",Bilan_Global!$A$2:$ACT$2,0))</f>
        <v>57.020669992872421</v>
      </c>
      <c r="Q39" s="43">
        <f>INDEX(Bilan_Global!$A$3:$AAC$71,MATCH($A39,Bilan_Global!$A$3:$A$71,0),MATCH(Q$1&amp;" - RENDEMENT",Bilan_Global!$A$2:$ACT$2,0))</f>
        <v>148.66103248141738</v>
      </c>
      <c r="R39" s="43">
        <f>INDEX(Bilan_Global!$A$3:$AAC$71,MATCH($A39,Bilan_Global!$A$3:$A$71,0),MATCH(R$1&amp;" - RENDEMENT",Bilan_Global!$A$2:$ACT$2,0))</f>
        <v>69.239384991345077</v>
      </c>
      <c r="S39" s="43">
        <f>INDEX(Bilan_Global!$A$3:$AAC$71,MATCH($A39,Bilan_Global!$A$3:$A$71,0),MATCH(S$1&amp;" - RENDEMENT",Bilan_Global!$A$2:$ACT$2,0))</f>
        <v>101.82262498727218</v>
      </c>
      <c r="T39" s="43">
        <f>INDEX(Bilan_Global!$A$3:$AAC$71,MATCH($A39,Bilan_Global!$A$3:$A$71,0),MATCH(T$1&amp;" - RENDEMENT",Bilan_Global!$A$2:$ACT$2,0))</f>
        <v>64.148253741981463</v>
      </c>
      <c r="U39" s="43">
        <f>INDEX(Bilan_Global!$A$3:$AAC$71,MATCH($A39,Bilan_Global!$A$3:$A$71,0),MATCH(U$1&amp;" - RENDEMENT",Bilan_Global!$A$2:$ACT$2,0))</f>
        <v>50.911312493636089</v>
      </c>
      <c r="V39" s="43">
        <f>INDEX(Bilan_Global!$A$3:$AAC$71,MATCH($A39,Bilan_Global!$A$3:$A$71,0),MATCH(V$1&amp;" - RENDEMENT",Bilan_Global!$A$2:$ACT$2,0))</f>
        <v>76.366968740454126</v>
      </c>
      <c r="W39" s="43">
        <f>INDEX(Bilan_Global!$A$3:$AAC$71,MATCH($A39,Bilan_Global!$A$3:$A$71,0),MATCH(W$1&amp;" - RENDEMENT",Bilan_Global!$A$2:$ACT$2,0))</f>
        <v>37.674371245290708</v>
      </c>
      <c r="X39" s="43">
        <f>INDEX(Bilan_Global!$A$3:$AAC$71,MATCH($A39,Bilan_Global!$A$3:$A$71,0),MATCH(X$1&amp;" - RENDEMENT",Bilan_Global!$A$2:$ACT$2,0))</f>
        <v>87.567457489054064</v>
      </c>
      <c r="Y39" s="43">
        <f>INDEX(Bilan_Global!$A$3:$AAC$71,MATCH($A39,Bilan_Global!$A$3:$A$71,0),MATCH(Y$1&amp;" - RENDEMENT",Bilan_Global!$A$2:$ACT$2,0))</f>
        <v>50.911312493636089</v>
      </c>
    </row>
    <row r="40" spans="1:25" x14ac:dyDescent="0.35">
      <c r="A40" s="39" t="s">
        <v>44</v>
      </c>
      <c r="B40" s="43">
        <f>INDEX(Bilan_Global!$A$3:$AAC$71,MATCH($A40,Bilan_Global!$A$3:$A$71,0),MATCH(B$1&amp;" - RENDEMENT",Bilan_Global!$A$2:$ACT$2,0))</f>
        <v>0</v>
      </c>
      <c r="C40" s="43">
        <f>INDEX(Bilan_Global!$A$3:$AAC$71,MATCH($A40,Bilan_Global!$A$3:$A$71,0),MATCH(C$1&amp;" - RENDEMENT",Bilan_Global!$A$2:$ACT$2,0))</f>
        <v>0</v>
      </c>
      <c r="D40" s="43">
        <f>INDEX(Bilan_Global!$A$3:$AAC$71,MATCH($A40,Bilan_Global!$A$3:$A$71,0),MATCH(D$1&amp;" - RENDEMENT",Bilan_Global!$A$2:$ACT$2,0))</f>
        <v>0</v>
      </c>
      <c r="E40" s="43">
        <f>INDEX(Bilan_Global!$A$3:$AAC$71,MATCH($A40,Bilan_Global!$A$3:$A$71,0),MATCH(E$1&amp;" - RENDEMENT",Bilan_Global!$A$2:$ACT$2,0))</f>
        <v>0</v>
      </c>
      <c r="F40" s="43">
        <f>INDEX(Bilan_Global!$A$3:$AAC$71,MATCH($A40,Bilan_Global!$A$3:$A$71,0),MATCH(F$1&amp;" - RENDEMENT",Bilan_Global!$A$2:$ACT$2,0))</f>
        <v>0</v>
      </c>
      <c r="G40" s="43">
        <f>INDEX(Bilan_Global!$A$3:$AAC$71,MATCH($A40,Bilan_Global!$A$3:$A$71,0),MATCH(G$1&amp;" - RENDEMENT",Bilan_Global!$A$2:$ACT$2,0))</f>
        <v>0</v>
      </c>
      <c r="H40" s="43">
        <f>INDEX(Bilan_Global!$A$3:$AAC$71,MATCH($A40,Bilan_Global!$A$3:$A$71,0),MATCH(H$1&amp;" - RENDEMENT",Bilan_Global!$A$2:$ACT$2,0))</f>
        <v>0</v>
      </c>
      <c r="I40" s="43">
        <f>INDEX(Bilan_Global!$A$3:$AAC$71,MATCH($A40,Bilan_Global!$A$3:$A$71,0),MATCH(I$1&amp;" - RENDEMENT",Bilan_Global!$A$2:$ACT$2,0))</f>
        <v>42.494146214552075</v>
      </c>
      <c r="J40" s="43">
        <f>INDEX(Bilan_Global!$A$3:$AAC$71,MATCH($A40,Bilan_Global!$A$3:$A$71,0),MATCH(J$1&amp;" - RENDEMENT",Bilan_Global!$A$2:$ACT$2,0))</f>
        <v>76.316017691440464</v>
      </c>
      <c r="K40" s="43">
        <f>INDEX(Bilan_Global!$A$3:$AAC$71,MATCH($A40,Bilan_Global!$A$3:$A$71,0),MATCH(K$1&amp;" - RENDEMENT",Bilan_Global!$A$2:$ACT$2,0))</f>
        <v>89.324429797935991</v>
      </c>
      <c r="L40" s="43">
        <f>INDEX(Bilan_Global!$A$3:$AAC$71,MATCH($A40,Bilan_Global!$A$3:$A$71,0),MATCH(L$1&amp;" - RENDEMENT",Bilan_Global!$A$2:$ACT$2,0))</f>
        <v>80.582776862371006</v>
      </c>
      <c r="M40" s="43">
        <f>INDEX(Bilan_Global!$A$3:$AAC$71,MATCH($A40,Bilan_Global!$A$3:$A$71,0),MATCH(M$1&amp;" - RENDEMENT",Bilan_Global!$A$2:$ACT$2,0))</f>
        <v>118.81016390599254</v>
      </c>
      <c r="N40" s="43">
        <f>INDEX(Bilan_Global!$A$3:$AAC$71,MATCH($A40,Bilan_Global!$A$3:$A$71,0),MATCH(N$1&amp;" - RENDEMENT",Bilan_Global!$A$2:$ACT$2,0))</f>
        <v>70.245425375075882</v>
      </c>
      <c r="O40" s="43">
        <f>INDEX(Bilan_Global!$A$3:$AAC$71,MATCH($A40,Bilan_Global!$A$3:$A$71,0),MATCH(O$1&amp;" - RENDEMENT",Bilan_Global!$A$2:$ACT$2,0))</f>
        <v>95.395022114300573</v>
      </c>
      <c r="P40" s="43">
        <f>INDEX(Bilan_Global!$A$3:$AAC$71,MATCH($A40,Bilan_Global!$A$3:$A$71,0),MATCH(P$1&amp;" - RENDEMENT",Bilan_Global!$A$2:$ACT$2,0))</f>
        <v>54.635330847281239</v>
      </c>
      <c r="Q40" s="43">
        <f>INDEX(Bilan_Global!$A$3:$AAC$71,MATCH($A40,Bilan_Global!$A$3:$A$71,0),MATCH(Q$1&amp;" - RENDEMENT",Bilan_Global!$A$2:$ACT$2,0))</f>
        <v>54.635330847281239</v>
      </c>
      <c r="R40" s="43">
        <f>INDEX(Bilan_Global!$A$3:$AAC$71,MATCH($A40,Bilan_Global!$A$3:$A$71,0),MATCH(R$1&amp;" - RENDEMENT",Bilan_Global!$A$2:$ACT$2,0))</f>
        <v>75.016009514225601</v>
      </c>
      <c r="S40" s="43">
        <f>INDEX(Bilan_Global!$A$3:$AAC$71,MATCH($A40,Bilan_Global!$A$3:$A$71,0),MATCH(S$1&amp;" - RENDEMENT",Bilan_Global!$A$2:$ACT$2,0))</f>
        <v>114.35367303997805</v>
      </c>
      <c r="T40" s="43">
        <f>INDEX(Bilan_Global!$A$3:$AAC$71,MATCH($A40,Bilan_Global!$A$3:$A$71,0),MATCH(T$1&amp;" - RENDEMENT",Bilan_Global!$A$2:$ACT$2,0))</f>
        <v>68.612203823986832</v>
      </c>
      <c r="U40" s="43">
        <f>INDEX(Bilan_Global!$A$3:$AAC$71,MATCH($A40,Bilan_Global!$A$3:$A$71,0),MATCH(U$1&amp;" - RENDEMENT",Bilan_Global!$A$2:$ACT$2,0))</f>
        <v>45.741469215991216</v>
      </c>
      <c r="V40" s="43">
        <f>INDEX(Bilan_Global!$A$3:$AAC$71,MATCH($A40,Bilan_Global!$A$3:$A$71,0),MATCH(V$1&amp;" - RENDEMENT",Bilan_Global!$A$2:$ACT$2,0))</f>
        <v>74.101180129905771</v>
      </c>
      <c r="W40" s="43">
        <f>INDEX(Bilan_Global!$A$3:$AAC$71,MATCH($A40,Bilan_Global!$A$3:$A$71,0),MATCH(W$1&amp;" - RENDEMENT",Bilan_Global!$A$2:$ACT$2,0))</f>
        <v>51.230445521910163</v>
      </c>
      <c r="X40" s="43">
        <f>INDEX(Bilan_Global!$A$3:$AAC$71,MATCH($A40,Bilan_Global!$A$3:$A$71,0),MATCH(X$1&amp;" - RENDEMENT",Bilan_Global!$A$2:$ACT$2,0))</f>
        <v>146.37270149117191</v>
      </c>
      <c r="Y40" s="43">
        <f>INDEX(Bilan_Global!$A$3:$AAC$71,MATCH($A40,Bilan_Global!$A$3:$A$71,0),MATCH(Y$1&amp;" - RENDEMENT",Bilan_Global!$A$2:$ACT$2,0))</f>
        <v>53.060104290549816</v>
      </c>
    </row>
    <row r="41" spans="1:25" ht="15" thickBot="1" x14ac:dyDescent="0.4">
      <c r="A41" s="40" t="s">
        <v>45</v>
      </c>
      <c r="B41" s="43">
        <f>INDEX(Bilan_Global!$A$3:$AAC$71,MATCH($A41,Bilan_Global!$A$3:$A$71,0),MATCH(B$1&amp;" - RENDEMENT",Bilan_Global!$A$2:$ACT$2,0))</f>
        <v>104.44444444444444</v>
      </c>
      <c r="C41" s="43">
        <f>INDEX(Bilan_Global!$A$3:$AAC$71,MATCH($A41,Bilan_Global!$A$3:$A$71,0),MATCH(C$1&amp;" - RENDEMENT",Bilan_Global!$A$2:$ACT$2,0))</f>
        <v>84.343189529810942</v>
      </c>
      <c r="D41" s="43">
        <f>INDEX(Bilan_Global!$A$3:$AAC$71,MATCH($A41,Bilan_Global!$A$3:$A$71,0),MATCH(D$1&amp;" - RENDEMENT",Bilan_Global!$A$2:$ACT$2,0))</f>
        <v>152.20552593310711</v>
      </c>
      <c r="E41" s="43">
        <f>INDEX(Bilan_Global!$A$3:$AAC$71,MATCH($A41,Bilan_Global!$A$3:$A$71,0),MATCH(E$1&amp;" - RENDEMENT",Bilan_Global!$A$2:$ACT$2,0))</f>
        <v>141.54144449830343</v>
      </c>
      <c r="F41" s="43">
        <f>INDEX(Bilan_Global!$A$3:$AAC$71,MATCH($A41,Bilan_Global!$A$3:$A$71,0),MATCH(F$1&amp;" - RENDEMENT",Bilan_Global!$A$2:$ACT$2,0))</f>
        <v>0</v>
      </c>
      <c r="G41" s="43">
        <f>INDEX(Bilan_Global!$A$3:$AAC$71,MATCH($A41,Bilan_Global!$A$3:$A$71,0),MATCH(G$1&amp;" - RENDEMENT",Bilan_Global!$A$2:$ACT$2,0))</f>
        <v>163.8390693165293</v>
      </c>
      <c r="H41" s="43">
        <f>INDEX(Bilan_Global!$A$3:$AAC$71,MATCH($A41,Bilan_Global!$A$3:$A$71,0),MATCH(H$1&amp;" - RENDEMENT",Bilan_Global!$A$2:$ACT$2,0))</f>
        <v>150.26660203587008</v>
      </c>
      <c r="I41" s="43">
        <f>INDEX(Bilan_Global!$A$3:$AAC$71,MATCH($A41,Bilan_Global!$A$3:$A$71,0),MATCH(I$1&amp;" - RENDEMENT",Bilan_Global!$A$2:$ACT$2,0))</f>
        <v>190.98400387784778</v>
      </c>
      <c r="J41" s="43">
        <f>INDEX(Bilan_Global!$A$3:$AAC$71,MATCH($A41,Bilan_Global!$A$3:$A$71,0),MATCH(J$1&amp;" - RENDEMENT",Bilan_Global!$A$2:$ACT$2,0))</f>
        <v>181.28938439166262</v>
      </c>
      <c r="K41" s="43">
        <f>INDEX(Bilan_Global!$A$3:$AAC$71,MATCH($A41,Bilan_Global!$A$3:$A$71,0),MATCH(K$1&amp;" - RENDEMENT",Bilan_Global!$A$2:$ACT$2,0))</f>
        <v>112.45758603974794</v>
      </c>
      <c r="L41" s="43">
        <f>INDEX(Bilan_Global!$A$3:$AAC$71,MATCH($A41,Bilan_Global!$A$3:$A$71,0),MATCH(L$1&amp;" - RENDEMENT",Bilan_Global!$A$2:$ACT$2,0))</f>
        <v>135.12360639844886</v>
      </c>
      <c r="M41" s="43">
        <f>INDEX(Bilan_Global!$A$3:$AAC$71,MATCH($A41,Bilan_Global!$A$3:$A$71,0),MATCH(M$1&amp;" - RENDEMENT",Bilan_Global!$A$2:$ACT$2,0))</f>
        <v>152.20552593310711</v>
      </c>
      <c r="N41" s="43">
        <f>INDEX(Bilan_Global!$A$3:$AAC$71,MATCH($A41,Bilan_Global!$A$3:$A$71,0),MATCH(N$1&amp;" - RENDEMENT",Bilan_Global!$A$2:$ACT$2,0))</f>
        <v>104.70189045079979</v>
      </c>
      <c r="O41" s="43">
        <f>INDEX(Bilan_Global!$A$3:$AAC$71,MATCH($A41,Bilan_Global!$A$3:$A$71,0),MATCH(O$1&amp;" - RENDEMENT",Bilan_Global!$A$2:$ACT$2,0))</f>
        <v>80.465341735336878</v>
      </c>
      <c r="P41" s="43">
        <f>INDEX(Bilan_Global!$A$3:$AAC$71,MATCH($A41,Bilan_Global!$A$3:$A$71,0),MATCH(P$1&amp;" - RENDEMENT",Bilan_Global!$A$2:$ACT$2,0))</f>
        <v>54.289869122636929</v>
      </c>
      <c r="Q41" s="43">
        <f>INDEX(Bilan_Global!$A$3:$AAC$71,MATCH($A41,Bilan_Global!$A$3:$A$71,0),MATCH(Q$1&amp;" - RENDEMENT",Bilan_Global!$A$2:$ACT$2,0))</f>
        <v>80.465341735336878</v>
      </c>
      <c r="R41" s="43">
        <f>INDEX(Bilan_Global!$A$3:$AAC$71,MATCH($A41,Bilan_Global!$A$3:$A$71,0),MATCH(R$1&amp;" - RENDEMENT",Bilan_Global!$A$2:$ACT$2,0))</f>
        <v>52.915237628613426</v>
      </c>
      <c r="S41" s="43">
        <f>INDEX(Bilan_Global!$A$3:$AAC$71,MATCH($A41,Bilan_Global!$A$3:$A$71,0),MATCH(S$1&amp;" - RENDEMENT",Bilan_Global!$A$2:$ACT$2,0))</f>
        <v>0</v>
      </c>
      <c r="T41" s="43">
        <f>INDEX(Bilan_Global!$A$3:$AAC$71,MATCH($A41,Bilan_Global!$A$3:$A$71,0),MATCH(T$1&amp;" - RENDEMENT",Bilan_Global!$A$2:$ACT$2,0))</f>
        <v>0</v>
      </c>
      <c r="U41" s="43">
        <f>INDEX(Bilan_Global!$A$3:$AAC$71,MATCH($A41,Bilan_Global!$A$3:$A$71,0),MATCH(U$1&amp;" - RENDEMENT",Bilan_Global!$A$2:$ACT$2,0))</f>
        <v>0</v>
      </c>
      <c r="V41" s="43">
        <f>INDEX(Bilan_Global!$A$3:$AAC$71,MATCH($A41,Bilan_Global!$A$3:$A$71,0),MATCH(V$1&amp;" - RENDEMENT",Bilan_Global!$A$2:$ACT$2,0))</f>
        <v>0</v>
      </c>
      <c r="W41" s="43">
        <f>INDEX(Bilan_Global!$A$3:$AAC$71,MATCH($A41,Bilan_Global!$A$3:$A$71,0),MATCH(W$1&amp;" - RENDEMENT",Bilan_Global!$A$2:$ACT$2,0))</f>
        <v>0</v>
      </c>
      <c r="X41" s="43">
        <f>INDEX(Bilan_Global!$A$3:$AAC$71,MATCH($A41,Bilan_Global!$A$3:$A$71,0),MATCH(X$1&amp;" - RENDEMENT",Bilan_Global!$A$2:$ACT$2,0))</f>
        <v>0</v>
      </c>
      <c r="Y41" s="43">
        <f>INDEX(Bilan_Global!$A$3:$AAC$71,MATCH($A41,Bilan_Global!$A$3:$A$71,0),MATCH(Y$1&amp;" - RENDEMENT",Bilan_Global!$A$2:$ACT$2,0))</f>
        <v>0</v>
      </c>
    </row>
    <row r="42" spans="1:25" s="10" customFormat="1" x14ac:dyDescent="0.35">
      <c r="A42" s="108" t="s">
        <v>74</v>
      </c>
      <c r="B42" s="109">
        <f>AVERAGE(B2:B41)</f>
        <v>72.669509882168171</v>
      </c>
      <c r="C42" s="109">
        <f t="shared" ref="C42:Y42" si="0">AVERAGE(C2:C41)</f>
        <v>64.139195458119588</v>
      </c>
      <c r="D42" s="109">
        <f t="shared" si="0"/>
        <v>43.171219363563502</v>
      </c>
      <c r="E42" s="109">
        <f t="shared" si="0"/>
        <v>46.984020039099349</v>
      </c>
      <c r="F42" s="109">
        <f t="shared" si="0"/>
        <v>64.49242736004021</v>
      </c>
      <c r="G42" s="109">
        <f t="shared" si="0"/>
        <v>61.265609460441304</v>
      </c>
      <c r="H42" s="109">
        <f t="shared" si="0"/>
        <v>51.530825894932093</v>
      </c>
      <c r="I42" s="109">
        <f t="shared" si="0"/>
        <v>65.974094586746119</v>
      </c>
      <c r="J42" s="109">
        <f t="shared" si="0"/>
        <v>63.498546252595965</v>
      </c>
      <c r="K42" s="109">
        <f t="shared" si="0"/>
        <v>52.323489648420789</v>
      </c>
      <c r="L42" s="109">
        <f t="shared" si="0"/>
        <v>57.008535147359588</v>
      </c>
      <c r="M42" s="109">
        <f t="shared" si="0"/>
        <v>68.966013957556783</v>
      </c>
      <c r="N42" s="109">
        <f t="shared" si="0"/>
        <v>52.216680735820603</v>
      </c>
      <c r="O42" s="109">
        <f t="shared" si="0"/>
        <v>56.444613067208536</v>
      </c>
      <c r="P42" s="109">
        <f t="shared" si="0"/>
        <v>37.125946541351752</v>
      </c>
      <c r="Q42" s="109">
        <f t="shared" si="0"/>
        <v>68.983390688870699</v>
      </c>
      <c r="R42" s="109">
        <f t="shared" si="0"/>
        <v>47.047464031542788</v>
      </c>
      <c r="S42" s="109">
        <f t="shared" si="0"/>
        <v>52.029315713972537</v>
      </c>
      <c r="T42" s="109">
        <f t="shared" si="0"/>
        <v>47.725646646355273</v>
      </c>
      <c r="U42" s="109">
        <f t="shared" si="0"/>
        <v>51.9841628385131</v>
      </c>
      <c r="V42" s="109">
        <f t="shared" si="0"/>
        <v>56.653714383182809</v>
      </c>
      <c r="W42" s="109">
        <f t="shared" si="0"/>
        <v>32.969166266545805</v>
      </c>
      <c r="X42" s="109">
        <f t="shared" si="0"/>
        <v>73.625680580488094</v>
      </c>
      <c r="Y42" s="109">
        <f t="shared" si="0"/>
        <v>63.571570104561715</v>
      </c>
    </row>
    <row r="43" spans="1:25" s="112" customFormat="1" ht="21" x14ac:dyDescent="0.55000000000000004">
      <c r="A43" s="110" t="s">
        <v>76</v>
      </c>
      <c r="B43" s="111">
        <f>AVERAGEIF(B2:B42,"&gt;0")</f>
        <v>114.59422712188058</v>
      </c>
      <c r="C43" s="111">
        <f t="shared" ref="C43:Y43" si="1">AVERAGEIF(C2:C42,"&gt;0")</f>
        <v>97.39655606603344</v>
      </c>
      <c r="D43" s="111">
        <f t="shared" si="1"/>
        <v>93.158947047689665</v>
      </c>
      <c r="E43" s="111">
        <f t="shared" si="1"/>
        <v>87.561128254685144</v>
      </c>
      <c r="F43" s="111">
        <f t="shared" si="1"/>
        <v>114.96476181572385</v>
      </c>
      <c r="G43" s="111">
        <f t="shared" si="1"/>
        <v>109.21260816861276</v>
      </c>
      <c r="H43" s="111">
        <f t="shared" si="1"/>
        <v>100.60780293772457</v>
      </c>
      <c r="I43" s="111">
        <f t="shared" si="1"/>
        <v>104.0360722329458</v>
      </c>
      <c r="J43" s="111">
        <f t="shared" si="1"/>
        <v>104.13761585425738</v>
      </c>
      <c r="K43" s="111">
        <f t="shared" si="1"/>
        <v>82.510118291740483</v>
      </c>
      <c r="L43" s="111">
        <f t="shared" si="1"/>
        <v>101.62391048007578</v>
      </c>
      <c r="M43" s="111">
        <f t="shared" si="1"/>
        <v>122.93941618520992</v>
      </c>
      <c r="N43" s="111">
        <f t="shared" si="1"/>
        <v>93.08190913776717</v>
      </c>
      <c r="O43" s="111">
        <f t="shared" si="1"/>
        <v>100.61865807632826</v>
      </c>
      <c r="P43" s="111">
        <f t="shared" si="1"/>
        <v>63.423492008142581</v>
      </c>
      <c r="Q43" s="111">
        <f t="shared" si="1"/>
        <v>113.13276072974796</v>
      </c>
      <c r="R43" s="111">
        <f t="shared" si="1"/>
        <v>71.44244538123165</v>
      </c>
      <c r="S43" s="111">
        <f t="shared" si="1"/>
        <v>76.185783724031225</v>
      </c>
      <c r="T43" s="111">
        <f t="shared" si="1"/>
        <v>72.47227824076171</v>
      </c>
      <c r="U43" s="111">
        <f t="shared" si="1"/>
        <v>73.49485090962196</v>
      </c>
      <c r="V43" s="111">
        <f t="shared" si="1"/>
        <v>89.33854960424982</v>
      </c>
      <c r="W43" s="111">
        <f t="shared" si="1"/>
        <v>51.989839112629923</v>
      </c>
      <c r="X43" s="111">
        <f t="shared" si="1"/>
        <v>111.80195940000046</v>
      </c>
      <c r="Y43" s="111">
        <f t="shared" si="1"/>
        <v>89.877047389207945</v>
      </c>
    </row>
  </sheetData>
  <pageMargins left="0.7" right="0.7" top="0.75" bottom="0.75" header="0.3" footer="0.3"/>
  <pageSetup paperSize="9" orientation="portrait" r:id="rId1"/>
  <headerFooter>
    <oddFooter>&amp;L&amp;1#&amp;"Calibri"&amp;10&amp;K000000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9095D-C064-4F1D-91B0-8C17860421D6}">
  <dimension ref="A1:Y43"/>
  <sheetViews>
    <sheetView zoomScale="80" zoomScaleNormal="80" workbookViewId="0">
      <selection activeCell="B2" sqref="B2"/>
    </sheetView>
  </sheetViews>
  <sheetFormatPr baseColWidth="10" defaultRowHeight="14.5" x14ac:dyDescent="0.35"/>
  <cols>
    <col min="1" max="1" width="28.6328125" style="41" bestFit="1" customWidth="1"/>
    <col min="11" max="25" width="11.08984375" customWidth="1"/>
  </cols>
  <sheetData>
    <row r="1" spans="1:25" s="15" customFormat="1" ht="15" thickBot="1" x14ac:dyDescent="0.4">
      <c r="A1" s="42" t="s">
        <v>0</v>
      </c>
      <c r="B1" s="38">
        <v>2000</v>
      </c>
      <c r="C1" s="36">
        <v>2001</v>
      </c>
      <c r="D1" s="36">
        <v>2002</v>
      </c>
      <c r="E1" s="36">
        <v>2003</v>
      </c>
      <c r="F1" s="36">
        <v>2004</v>
      </c>
      <c r="G1" s="36">
        <v>2005</v>
      </c>
      <c r="H1" s="36">
        <v>2006</v>
      </c>
      <c r="I1" s="36">
        <v>2007</v>
      </c>
      <c r="J1" s="36">
        <v>2008</v>
      </c>
      <c r="K1" s="36">
        <v>2009</v>
      </c>
      <c r="L1" s="36">
        <v>2010</v>
      </c>
      <c r="M1" s="36">
        <v>2011</v>
      </c>
      <c r="N1" s="36">
        <v>2012</v>
      </c>
      <c r="O1" s="36">
        <v>2013</v>
      </c>
      <c r="P1" s="36">
        <v>2014</v>
      </c>
      <c r="Q1" s="36">
        <v>2015</v>
      </c>
      <c r="R1" s="36">
        <v>2016</v>
      </c>
      <c r="S1" s="36">
        <v>2017</v>
      </c>
      <c r="T1" s="36">
        <v>2018</v>
      </c>
      <c r="U1" s="36">
        <v>2019</v>
      </c>
      <c r="V1" s="36">
        <v>2020</v>
      </c>
      <c r="W1" s="36">
        <v>2021</v>
      </c>
      <c r="X1" s="36">
        <v>2022</v>
      </c>
      <c r="Y1" s="37">
        <v>2023</v>
      </c>
    </row>
    <row r="2" spans="1:25" x14ac:dyDescent="0.35">
      <c r="A2" s="39" t="s">
        <v>48</v>
      </c>
      <c r="B2" s="43" t="e">
        <f>INDEX(Bilan_Global!$A$3:$AAC$71,MATCH($A2,Bilan_Global!$A$2:$AAA$71,0),MATCH(B$1&amp;" - RENDEMENT",Bilan_Global!$A$2:$ACT$2,0))</f>
        <v>#N/A</v>
      </c>
      <c r="C2" s="43" t="e">
        <f>INDEX(Bilan_Global!$A$3:$AAC$71,MATCH($A2,Bilan_Global!$A$2:$AAA$71,0),MATCH(C$1&amp;" - RENDEMENT",Bilan_Global!$A$2:$ACT$2,0))</f>
        <v>#N/A</v>
      </c>
      <c r="D2" s="43" t="e">
        <f>INDEX(Bilan_Global!$A$3:$AAC$71,MATCH($A2,Bilan_Global!$A$2:$AAA$71,0),MATCH(D$1&amp;" - RENDEMENT",Bilan_Global!$A$2:$ACT$2,0))</f>
        <v>#N/A</v>
      </c>
      <c r="E2" s="43" t="e">
        <f>INDEX(Bilan_Global!$A$3:$AAC$71,MATCH($A2,Bilan_Global!$A$2:$AAA$71,0),MATCH(E$1&amp;" - RENDEMENT",Bilan_Global!$A$2:$ACT$2,0))</f>
        <v>#N/A</v>
      </c>
      <c r="F2" s="43" t="e">
        <f>INDEX(Bilan_Global!$A$3:$AAC$71,MATCH($A2,Bilan_Global!$A$2:$AAA$71,0),MATCH(F$1&amp;" - RENDEMENT",Bilan_Global!$A$2:$ACT$2,0))</f>
        <v>#N/A</v>
      </c>
      <c r="G2" s="43" t="e">
        <f>INDEX(Bilan_Global!$A$3:$AAC$71,MATCH($A2,Bilan_Global!$A$2:$AAA$71,0),MATCH(G$1&amp;" - RENDEMENT",Bilan_Global!$A$2:$ACT$2,0))</f>
        <v>#N/A</v>
      </c>
      <c r="H2" s="43" t="e">
        <f>INDEX(Bilan_Global!$A$3:$AAC$71,MATCH($A2,Bilan_Global!$A$2:$AAA$71,0),MATCH(H$1&amp;" - RENDEMENT",Bilan_Global!$A$2:$ACT$2,0))</f>
        <v>#N/A</v>
      </c>
      <c r="I2" s="43" t="e">
        <f>INDEX(Bilan_Global!$A$3:$AAC$71,MATCH($A2,Bilan_Global!$A$2:$AAA$71,0),MATCH(I$1&amp;" - RENDEMENT",Bilan_Global!$A$2:$ACT$2,0))</f>
        <v>#N/A</v>
      </c>
      <c r="J2" s="43" t="e">
        <f>INDEX(Bilan_Global!$A$3:$AAC$71,MATCH($A2,Bilan_Global!$A$2:$AAA$71,0),MATCH(J$1&amp;" - RENDEMENT",Bilan_Global!$A$2:$ACT$2,0))</f>
        <v>#N/A</v>
      </c>
      <c r="K2" s="43" t="e">
        <f>INDEX(Bilan_Global!$A$3:$AAC$71,MATCH($A2,Bilan_Global!$A$2:$AAA$71,0),MATCH(K$1&amp;" - RENDEMENT",Bilan_Global!$A$2:$ACT$2,0))</f>
        <v>#N/A</v>
      </c>
      <c r="L2" s="43" t="e">
        <f>INDEX(Bilan_Global!$A$3:$AAC$71,MATCH($A2,Bilan_Global!$A$2:$AAA$71,0),MATCH(L$1&amp;" - RENDEMENT",Bilan_Global!$A$2:$ACT$2,0))</f>
        <v>#N/A</v>
      </c>
      <c r="M2" s="43" t="e">
        <f>INDEX(Bilan_Global!$A$3:$AAC$71,MATCH($A2,Bilan_Global!$A$2:$AAA$71,0),MATCH(M$1&amp;" - RENDEMENT",Bilan_Global!$A$2:$ACT$2,0))</f>
        <v>#N/A</v>
      </c>
      <c r="N2" s="43" t="e">
        <f>INDEX(Bilan_Global!$A$3:$AAC$71,MATCH($A2,Bilan_Global!$A$2:$AAA$71,0),MATCH(N$1&amp;" - RENDEMENT",Bilan_Global!$A$2:$ACT$2,0))</f>
        <v>#N/A</v>
      </c>
      <c r="O2" s="43" t="e">
        <f>INDEX(Bilan_Global!$A$3:$AAC$71,MATCH($A2,Bilan_Global!$A$2:$AAA$71,0),MATCH(O$1&amp;" - RENDEMENT",Bilan_Global!$A$2:$ACT$2,0))</f>
        <v>#N/A</v>
      </c>
      <c r="P2" s="43" t="e">
        <f>INDEX(Bilan_Global!$A$3:$AAC$71,MATCH($A2,Bilan_Global!$A$2:$AAA$71,0),MATCH(P$1&amp;" - RENDEMENT",Bilan_Global!$A$2:$ACT$2,0))</f>
        <v>#N/A</v>
      </c>
      <c r="Q2" s="43" t="e">
        <f>INDEX(Bilan_Global!$A$3:$AAC$71,MATCH($A2,Bilan_Global!$A$2:$AAA$71,0),MATCH(Q$1&amp;" - RENDEMENT",Bilan_Global!$A$2:$ACT$2,0))</f>
        <v>#N/A</v>
      </c>
      <c r="R2" s="43" t="e">
        <f>INDEX(Bilan_Global!$A$3:$AAC$71,MATCH($A2,Bilan_Global!$A$2:$AAA$71,0),MATCH(R$1&amp;" - RENDEMENT",Bilan_Global!$A$2:$ACT$2,0))</f>
        <v>#N/A</v>
      </c>
      <c r="S2" s="43" t="e">
        <f>INDEX(Bilan_Global!$A$3:$AAC$71,MATCH($A2,Bilan_Global!$A$2:$AAA$71,0),MATCH(S$1&amp;" - RENDEMENT",Bilan_Global!$A$2:$ACT$2,0))</f>
        <v>#N/A</v>
      </c>
      <c r="T2" s="43" t="e">
        <f>INDEX(Bilan_Global!$A$3:$AAC$71,MATCH($A2,Bilan_Global!$A$2:$AAA$71,0),MATCH(T$1&amp;" - RENDEMENT",Bilan_Global!$A$2:$ACT$2,0))</f>
        <v>#N/A</v>
      </c>
      <c r="U2" s="43" t="e">
        <f>INDEX(Bilan_Global!$A$3:$AAC$71,MATCH($A2,Bilan_Global!$A$2:$AAA$71,0),MATCH(U$1&amp;" - RENDEMENT",Bilan_Global!$A$2:$ACT$2,0))</f>
        <v>#N/A</v>
      </c>
      <c r="V2" s="43" t="e">
        <f>INDEX(Bilan_Global!$A$3:$AAC$71,MATCH($A2,Bilan_Global!$A$2:$AAA$71,0),MATCH(V$1&amp;" - RENDEMENT",Bilan_Global!$A$2:$ACT$2,0))</f>
        <v>#N/A</v>
      </c>
      <c r="W2" s="43" t="e">
        <f>INDEX(Bilan_Global!$A$3:$AAC$71,MATCH($A2,Bilan_Global!$A$2:$AAA$71,0),MATCH(W$1&amp;" - RENDEMENT",Bilan_Global!$A$2:$ACT$2,0))</f>
        <v>#N/A</v>
      </c>
      <c r="X2" s="43" t="e">
        <f>INDEX(Bilan_Global!$A$3:$AAC$71,MATCH($A2,Bilan_Global!$A$2:$AAA$71,0),MATCH(X$1&amp;" - RENDEMENT",Bilan_Global!$A$2:$ACT$2,0))</f>
        <v>#N/A</v>
      </c>
      <c r="Y2" s="43" t="e">
        <f>INDEX(Bilan_Global!$A$3:$AAC$71,MATCH($A2,Bilan_Global!$A$2:$AAA$71,0),MATCH(Y$1&amp;" - RENDEMENT",Bilan_Global!$A$2:$ACT$2,0))</f>
        <v>#N/A</v>
      </c>
    </row>
    <row r="3" spans="1:25" x14ac:dyDescent="0.35">
      <c r="A3" s="39" t="s">
        <v>54</v>
      </c>
      <c r="B3" s="43" t="e">
        <f>INDEX(Bilan_Global!$A$3:$AAC$71,MATCH($A3,Bilan_Global!$A$2:$AAA$71,0),MATCH(B$1&amp;" - RENDEMENT",Bilan_Global!$A$2:$ACT$2,0))</f>
        <v>#N/A</v>
      </c>
      <c r="C3" s="43" t="e">
        <f>INDEX(Bilan_Global!$A$3:$AAC$71,MATCH($A3,Bilan_Global!$A$2:$AAA$71,0),MATCH(C$1&amp;" - RENDEMENT",Bilan_Global!$A$2:$ACT$2,0))</f>
        <v>#N/A</v>
      </c>
      <c r="D3" s="43" t="e">
        <f>INDEX(Bilan_Global!$A$3:$AAC$71,MATCH($A3,Bilan_Global!$A$2:$AAA$71,0),MATCH(D$1&amp;" - RENDEMENT",Bilan_Global!$A$2:$ACT$2,0))</f>
        <v>#N/A</v>
      </c>
      <c r="E3" s="43" t="e">
        <f>INDEX(Bilan_Global!$A$3:$AAC$71,MATCH($A3,Bilan_Global!$A$2:$AAA$71,0),MATCH(E$1&amp;" - RENDEMENT",Bilan_Global!$A$2:$ACT$2,0))</f>
        <v>#N/A</v>
      </c>
      <c r="F3" s="43" t="e">
        <f>INDEX(Bilan_Global!$A$3:$AAC$71,MATCH($A3,Bilan_Global!$A$2:$AAA$71,0),MATCH(F$1&amp;" - RENDEMENT",Bilan_Global!$A$2:$ACT$2,0))</f>
        <v>#N/A</v>
      </c>
      <c r="G3" s="43" t="e">
        <f>INDEX(Bilan_Global!$A$3:$AAC$71,MATCH($A3,Bilan_Global!$A$2:$AAA$71,0),MATCH(G$1&amp;" - RENDEMENT",Bilan_Global!$A$2:$ACT$2,0))</f>
        <v>#N/A</v>
      </c>
      <c r="H3" s="43" t="e">
        <f>INDEX(Bilan_Global!$A$3:$AAC$71,MATCH($A3,Bilan_Global!$A$2:$AAA$71,0),MATCH(H$1&amp;" - RENDEMENT",Bilan_Global!$A$2:$ACT$2,0))</f>
        <v>#N/A</v>
      </c>
      <c r="I3" s="43" t="e">
        <f>INDEX(Bilan_Global!$A$3:$AAC$71,MATCH($A3,Bilan_Global!$A$2:$AAA$71,0),MATCH(I$1&amp;" - RENDEMENT",Bilan_Global!$A$2:$ACT$2,0))</f>
        <v>#N/A</v>
      </c>
      <c r="J3" s="43" t="e">
        <f>INDEX(Bilan_Global!$A$3:$AAC$71,MATCH($A3,Bilan_Global!$A$2:$AAA$71,0),MATCH(J$1&amp;" - RENDEMENT",Bilan_Global!$A$2:$ACT$2,0))</f>
        <v>#N/A</v>
      </c>
      <c r="K3" s="43" t="e">
        <f>INDEX(Bilan_Global!$A$3:$AAC$71,MATCH($A3,Bilan_Global!$A$2:$AAA$71,0),MATCH(K$1&amp;" - RENDEMENT",Bilan_Global!$A$2:$ACT$2,0))</f>
        <v>#N/A</v>
      </c>
      <c r="L3" s="43" t="e">
        <f>INDEX(Bilan_Global!$A$3:$AAC$71,MATCH($A3,Bilan_Global!$A$2:$AAA$71,0),MATCH(L$1&amp;" - RENDEMENT",Bilan_Global!$A$2:$ACT$2,0))</f>
        <v>#N/A</v>
      </c>
      <c r="M3" s="43" t="e">
        <f>INDEX(Bilan_Global!$A$3:$AAC$71,MATCH($A3,Bilan_Global!$A$2:$AAA$71,0),MATCH(M$1&amp;" - RENDEMENT",Bilan_Global!$A$2:$ACT$2,0))</f>
        <v>#N/A</v>
      </c>
      <c r="N3" s="43" t="e">
        <f>INDEX(Bilan_Global!$A$3:$AAC$71,MATCH($A3,Bilan_Global!$A$2:$AAA$71,0),MATCH(N$1&amp;" - RENDEMENT",Bilan_Global!$A$2:$ACT$2,0))</f>
        <v>#N/A</v>
      </c>
      <c r="O3" s="43" t="e">
        <f>INDEX(Bilan_Global!$A$3:$AAC$71,MATCH($A3,Bilan_Global!$A$2:$AAA$71,0),MATCH(O$1&amp;" - RENDEMENT",Bilan_Global!$A$2:$ACT$2,0))</f>
        <v>#N/A</v>
      </c>
      <c r="P3" s="43" t="e">
        <f>INDEX(Bilan_Global!$A$3:$AAC$71,MATCH($A3,Bilan_Global!$A$2:$AAA$71,0),MATCH(P$1&amp;" - RENDEMENT",Bilan_Global!$A$2:$ACT$2,0))</f>
        <v>#N/A</v>
      </c>
      <c r="Q3" s="43" t="e">
        <f>INDEX(Bilan_Global!$A$3:$AAC$71,MATCH($A3,Bilan_Global!$A$2:$AAA$71,0),MATCH(Q$1&amp;" - RENDEMENT",Bilan_Global!$A$2:$ACT$2,0))</f>
        <v>#N/A</v>
      </c>
      <c r="R3" s="43" t="e">
        <f>INDEX(Bilan_Global!$A$3:$AAC$71,MATCH($A3,Bilan_Global!$A$2:$AAA$71,0),MATCH(R$1&amp;" - RENDEMENT",Bilan_Global!$A$2:$ACT$2,0))</f>
        <v>#N/A</v>
      </c>
      <c r="S3" s="43" t="e">
        <f>INDEX(Bilan_Global!$A$3:$AAC$71,MATCH($A3,Bilan_Global!$A$2:$AAA$71,0),MATCH(S$1&amp;" - RENDEMENT",Bilan_Global!$A$2:$ACT$2,0))</f>
        <v>#N/A</v>
      </c>
      <c r="T3" s="43" t="e">
        <f>INDEX(Bilan_Global!$A$3:$AAC$71,MATCH($A3,Bilan_Global!$A$2:$AAA$71,0),MATCH(T$1&amp;" - RENDEMENT",Bilan_Global!$A$2:$ACT$2,0))</f>
        <v>#N/A</v>
      </c>
      <c r="U3" s="43" t="e">
        <f>INDEX(Bilan_Global!$A$3:$AAC$71,MATCH($A3,Bilan_Global!$A$2:$AAA$71,0),MATCH(U$1&amp;" - RENDEMENT",Bilan_Global!$A$2:$ACT$2,0))</f>
        <v>#N/A</v>
      </c>
      <c r="V3" s="43" t="e">
        <f>INDEX(Bilan_Global!$A$3:$AAC$71,MATCH($A3,Bilan_Global!$A$2:$AAA$71,0),MATCH(V$1&amp;" - RENDEMENT",Bilan_Global!$A$2:$ACT$2,0))</f>
        <v>#N/A</v>
      </c>
      <c r="W3" s="43" t="e">
        <f>INDEX(Bilan_Global!$A$3:$AAC$71,MATCH($A3,Bilan_Global!$A$2:$AAA$71,0),MATCH(W$1&amp;" - RENDEMENT",Bilan_Global!$A$2:$ACT$2,0))</f>
        <v>#N/A</v>
      </c>
      <c r="X3" s="43" t="e">
        <f>INDEX(Bilan_Global!$A$3:$AAC$71,MATCH($A3,Bilan_Global!$A$2:$AAA$71,0),MATCH(X$1&amp;" - RENDEMENT",Bilan_Global!$A$2:$ACT$2,0))</f>
        <v>#N/A</v>
      </c>
      <c r="Y3" s="43" t="e">
        <f>INDEX(Bilan_Global!$A$3:$AAC$71,MATCH($A3,Bilan_Global!$A$2:$AAA$71,0),MATCH(Y$1&amp;" - RENDEMENT",Bilan_Global!$A$2:$ACT$2,0))</f>
        <v>#N/A</v>
      </c>
    </row>
    <row r="4" spans="1:25" x14ac:dyDescent="0.35">
      <c r="A4" s="39" t="s">
        <v>53</v>
      </c>
      <c r="B4" s="43" t="e">
        <f>INDEX(Bilan_Global!$A$3:$AAC$71,MATCH($A4,Bilan_Global!$A$2:$AAA$71,0),MATCH(B$1&amp;" - RENDEMENT",Bilan_Global!$A$2:$ACT$2,0))</f>
        <v>#N/A</v>
      </c>
      <c r="C4" s="43" t="e">
        <f>INDEX(Bilan_Global!$A$3:$AAC$71,MATCH($A4,Bilan_Global!$A$2:$AAA$71,0),MATCH(C$1&amp;" - RENDEMENT",Bilan_Global!$A$2:$ACT$2,0))</f>
        <v>#N/A</v>
      </c>
      <c r="D4" s="43" t="e">
        <f>INDEX(Bilan_Global!$A$3:$AAC$71,MATCH($A4,Bilan_Global!$A$2:$AAA$71,0),MATCH(D$1&amp;" - RENDEMENT",Bilan_Global!$A$2:$ACT$2,0))</f>
        <v>#N/A</v>
      </c>
      <c r="E4" s="43" t="e">
        <f>INDEX(Bilan_Global!$A$3:$AAC$71,MATCH($A4,Bilan_Global!$A$2:$AAA$71,0),MATCH(E$1&amp;" - RENDEMENT",Bilan_Global!$A$2:$ACT$2,0))</f>
        <v>#N/A</v>
      </c>
      <c r="F4" s="43" t="e">
        <f>INDEX(Bilan_Global!$A$3:$AAC$71,MATCH($A4,Bilan_Global!$A$2:$AAA$71,0),MATCH(F$1&amp;" - RENDEMENT",Bilan_Global!$A$2:$ACT$2,0))</f>
        <v>#N/A</v>
      </c>
      <c r="G4" s="43" t="e">
        <f>INDEX(Bilan_Global!$A$3:$AAC$71,MATCH($A4,Bilan_Global!$A$2:$AAA$71,0),MATCH(G$1&amp;" - RENDEMENT",Bilan_Global!$A$2:$ACT$2,0))</f>
        <v>#N/A</v>
      </c>
      <c r="H4" s="43" t="e">
        <f>INDEX(Bilan_Global!$A$3:$AAC$71,MATCH($A4,Bilan_Global!$A$2:$AAA$71,0),MATCH(H$1&amp;" - RENDEMENT",Bilan_Global!$A$2:$ACT$2,0))</f>
        <v>#N/A</v>
      </c>
      <c r="I4" s="43" t="e">
        <f>INDEX(Bilan_Global!$A$3:$AAC$71,MATCH($A4,Bilan_Global!$A$2:$AAA$71,0),MATCH(I$1&amp;" - RENDEMENT",Bilan_Global!$A$2:$ACT$2,0))</f>
        <v>#N/A</v>
      </c>
      <c r="J4" s="43" t="e">
        <f>INDEX(Bilan_Global!$A$3:$AAC$71,MATCH($A4,Bilan_Global!$A$2:$AAA$71,0),MATCH(J$1&amp;" - RENDEMENT",Bilan_Global!$A$2:$ACT$2,0))</f>
        <v>#N/A</v>
      </c>
      <c r="K4" s="43" t="e">
        <f>INDEX(Bilan_Global!$A$3:$AAC$71,MATCH($A4,Bilan_Global!$A$2:$AAA$71,0),MATCH(K$1&amp;" - RENDEMENT",Bilan_Global!$A$2:$ACT$2,0))</f>
        <v>#N/A</v>
      </c>
      <c r="L4" s="43" t="e">
        <f>INDEX(Bilan_Global!$A$3:$AAC$71,MATCH($A4,Bilan_Global!$A$2:$AAA$71,0),MATCH(L$1&amp;" - RENDEMENT",Bilan_Global!$A$2:$ACT$2,0))</f>
        <v>#N/A</v>
      </c>
      <c r="M4" s="43" t="e">
        <f>INDEX(Bilan_Global!$A$3:$AAC$71,MATCH($A4,Bilan_Global!$A$2:$AAA$71,0),MATCH(M$1&amp;" - RENDEMENT",Bilan_Global!$A$2:$ACT$2,0))</f>
        <v>#N/A</v>
      </c>
      <c r="N4" s="43" t="e">
        <f>INDEX(Bilan_Global!$A$3:$AAC$71,MATCH($A4,Bilan_Global!$A$2:$AAA$71,0),MATCH(N$1&amp;" - RENDEMENT",Bilan_Global!$A$2:$ACT$2,0))</f>
        <v>#N/A</v>
      </c>
      <c r="O4" s="43" t="e">
        <f>INDEX(Bilan_Global!$A$3:$AAC$71,MATCH($A4,Bilan_Global!$A$2:$AAA$71,0),MATCH(O$1&amp;" - RENDEMENT",Bilan_Global!$A$2:$ACT$2,0))</f>
        <v>#N/A</v>
      </c>
      <c r="P4" s="43" t="e">
        <f>INDEX(Bilan_Global!$A$3:$AAC$71,MATCH($A4,Bilan_Global!$A$2:$AAA$71,0),MATCH(P$1&amp;" - RENDEMENT",Bilan_Global!$A$2:$ACT$2,0))</f>
        <v>#N/A</v>
      </c>
      <c r="Q4" s="43" t="e">
        <f>INDEX(Bilan_Global!$A$3:$AAC$71,MATCH($A4,Bilan_Global!$A$2:$AAA$71,0),MATCH(Q$1&amp;" - RENDEMENT",Bilan_Global!$A$2:$ACT$2,0))</f>
        <v>#N/A</v>
      </c>
      <c r="R4" s="43" t="e">
        <f>INDEX(Bilan_Global!$A$3:$AAC$71,MATCH($A4,Bilan_Global!$A$2:$AAA$71,0),MATCH(R$1&amp;" - RENDEMENT",Bilan_Global!$A$2:$ACT$2,0))</f>
        <v>#N/A</v>
      </c>
      <c r="S4" s="43" t="e">
        <f>INDEX(Bilan_Global!$A$3:$AAC$71,MATCH($A4,Bilan_Global!$A$2:$AAA$71,0),MATCH(S$1&amp;" - RENDEMENT",Bilan_Global!$A$2:$ACT$2,0))</f>
        <v>#N/A</v>
      </c>
      <c r="T4" s="43" t="e">
        <f>INDEX(Bilan_Global!$A$3:$AAC$71,MATCH($A4,Bilan_Global!$A$2:$AAA$71,0),MATCH(T$1&amp;" - RENDEMENT",Bilan_Global!$A$2:$ACT$2,0))</f>
        <v>#N/A</v>
      </c>
      <c r="U4" s="43" t="e">
        <f>INDEX(Bilan_Global!$A$3:$AAC$71,MATCH($A4,Bilan_Global!$A$2:$AAA$71,0),MATCH(U$1&amp;" - RENDEMENT",Bilan_Global!$A$2:$ACT$2,0))</f>
        <v>#N/A</v>
      </c>
      <c r="V4" s="43" t="e">
        <f>INDEX(Bilan_Global!$A$3:$AAC$71,MATCH($A4,Bilan_Global!$A$2:$AAA$71,0),MATCH(V$1&amp;" - RENDEMENT",Bilan_Global!$A$2:$ACT$2,0))</f>
        <v>#N/A</v>
      </c>
      <c r="W4" s="43" t="e">
        <f>INDEX(Bilan_Global!$A$3:$AAC$71,MATCH($A4,Bilan_Global!$A$2:$AAA$71,0),MATCH(W$1&amp;" - RENDEMENT",Bilan_Global!$A$2:$ACT$2,0))</f>
        <v>#N/A</v>
      </c>
      <c r="X4" s="43" t="e">
        <f>INDEX(Bilan_Global!$A$3:$AAC$71,MATCH($A4,Bilan_Global!$A$2:$AAA$71,0),MATCH(X$1&amp;" - RENDEMENT",Bilan_Global!$A$2:$ACT$2,0))</f>
        <v>#N/A</v>
      </c>
      <c r="Y4" s="43" t="e">
        <f>INDEX(Bilan_Global!$A$3:$AAC$71,MATCH($A4,Bilan_Global!$A$2:$AAA$71,0),MATCH(Y$1&amp;" - RENDEMENT",Bilan_Global!$A$2:$ACT$2,0))</f>
        <v>#N/A</v>
      </c>
    </row>
    <row r="5" spans="1:25" x14ac:dyDescent="0.35">
      <c r="A5" s="39" t="s">
        <v>52</v>
      </c>
      <c r="B5" s="43" t="e">
        <f>INDEX(Bilan_Global!$A$3:$AAC$71,MATCH($A5,Bilan_Global!$A$2:$AAA$71,0),MATCH(B$1&amp;" - RENDEMENT",Bilan_Global!$A$2:$ACT$2,0))</f>
        <v>#N/A</v>
      </c>
      <c r="C5" s="43" t="e">
        <f>INDEX(Bilan_Global!$A$3:$AAC$71,MATCH($A5,Bilan_Global!$A$2:$AAA$71,0),MATCH(C$1&amp;" - RENDEMENT",Bilan_Global!$A$2:$ACT$2,0))</f>
        <v>#N/A</v>
      </c>
      <c r="D5" s="43" t="e">
        <f>INDEX(Bilan_Global!$A$3:$AAC$71,MATCH($A5,Bilan_Global!$A$2:$AAA$71,0),MATCH(D$1&amp;" - RENDEMENT",Bilan_Global!$A$2:$ACT$2,0))</f>
        <v>#N/A</v>
      </c>
      <c r="E5" s="43" t="e">
        <f>INDEX(Bilan_Global!$A$3:$AAC$71,MATCH($A5,Bilan_Global!$A$2:$AAA$71,0),MATCH(E$1&amp;" - RENDEMENT",Bilan_Global!$A$2:$ACT$2,0))</f>
        <v>#N/A</v>
      </c>
      <c r="F5" s="43" t="e">
        <f>INDEX(Bilan_Global!$A$3:$AAC$71,MATCH($A5,Bilan_Global!$A$2:$AAA$71,0),MATCH(F$1&amp;" - RENDEMENT",Bilan_Global!$A$2:$ACT$2,0))</f>
        <v>#N/A</v>
      </c>
      <c r="G5" s="43" t="e">
        <f>INDEX(Bilan_Global!$A$3:$AAC$71,MATCH($A5,Bilan_Global!$A$2:$AAA$71,0),MATCH(G$1&amp;" - RENDEMENT",Bilan_Global!$A$2:$ACT$2,0))</f>
        <v>#N/A</v>
      </c>
      <c r="H5" s="43" t="e">
        <f>INDEX(Bilan_Global!$A$3:$AAC$71,MATCH($A5,Bilan_Global!$A$2:$AAA$71,0),MATCH(H$1&amp;" - RENDEMENT",Bilan_Global!$A$2:$ACT$2,0))</f>
        <v>#N/A</v>
      </c>
      <c r="I5" s="43" t="e">
        <f>INDEX(Bilan_Global!$A$3:$AAC$71,MATCH($A5,Bilan_Global!$A$2:$AAA$71,0),MATCH(I$1&amp;" - RENDEMENT",Bilan_Global!$A$2:$ACT$2,0))</f>
        <v>#N/A</v>
      </c>
      <c r="J5" s="43" t="e">
        <f>INDEX(Bilan_Global!$A$3:$AAC$71,MATCH($A5,Bilan_Global!$A$2:$AAA$71,0),MATCH(J$1&amp;" - RENDEMENT",Bilan_Global!$A$2:$ACT$2,0))</f>
        <v>#N/A</v>
      </c>
      <c r="K5" s="43" t="e">
        <f>INDEX(Bilan_Global!$A$3:$AAC$71,MATCH($A5,Bilan_Global!$A$2:$AAA$71,0),MATCH(K$1&amp;" - RENDEMENT",Bilan_Global!$A$2:$ACT$2,0))</f>
        <v>#N/A</v>
      </c>
      <c r="L5" s="43" t="e">
        <f>INDEX(Bilan_Global!$A$3:$AAC$71,MATCH($A5,Bilan_Global!$A$2:$AAA$71,0),MATCH(L$1&amp;" - RENDEMENT",Bilan_Global!$A$2:$ACT$2,0))</f>
        <v>#N/A</v>
      </c>
      <c r="M5" s="43" t="e">
        <f>INDEX(Bilan_Global!$A$3:$AAC$71,MATCH($A5,Bilan_Global!$A$2:$AAA$71,0),MATCH(M$1&amp;" - RENDEMENT",Bilan_Global!$A$2:$ACT$2,0))</f>
        <v>#N/A</v>
      </c>
      <c r="N5" s="43" t="e">
        <f>INDEX(Bilan_Global!$A$3:$AAC$71,MATCH($A5,Bilan_Global!$A$2:$AAA$71,0),MATCH(N$1&amp;" - RENDEMENT",Bilan_Global!$A$2:$ACT$2,0))</f>
        <v>#N/A</v>
      </c>
      <c r="O5" s="43" t="e">
        <f>INDEX(Bilan_Global!$A$3:$AAC$71,MATCH($A5,Bilan_Global!$A$2:$AAA$71,0),MATCH(O$1&amp;" - RENDEMENT",Bilan_Global!$A$2:$ACT$2,0))</f>
        <v>#N/A</v>
      </c>
      <c r="P5" s="43" t="e">
        <f>INDEX(Bilan_Global!$A$3:$AAC$71,MATCH($A5,Bilan_Global!$A$2:$AAA$71,0),MATCH(P$1&amp;" - RENDEMENT",Bilan_Global!$A$2:$ACT$2,0))</f>
        <v>#N/A</v>
      </c>
      <c r="Q5" s="43" t="e">
        <f>INDEX(Bilan_Global!$A$3:$AAC$71,MATCH($A5,Bilan_Global!$A$2:$AAA$71,0),MATCH(Q$1&amp;" - RENDEMENT",Bilan_Global!$A$2:$ACT$2,0))</f>
        <v>#N/A</v>
      </c>
      <c r="R5" s="43" t="e">
        <f>INDEX(Bilan_Global!$A$3:$AAC$71,MATCH($A5,Bilan_Global!$A$2:$AAA$71,0),MATCH(R$1&amp;" - RENDEMENT",Bilan_Global!$A$2:$ACT$2,0))</f>
        <v>#N/A</v>
      </c>
      <c r="S5" s="43" t="e">
        <f>INDEX(Bilan_Global!$A$3:$AAC$71,MATCH($A5,Bilan_Global!$A$2:$AAA$71,0),MATCH(S$1&amp;" - RENDEMENT",Bilan_Global!$A$2:$ACT$2,0))</f>
        <v>#N/A</v>
      </c>
      <c r="T5" s="43" t="e">
        <f>INDEX(Bilan_Global!$A$3:$AAC$71,MATCH($A5,Bilan_Global!$A$2:$AAA$71,0),MATCH(T$1&amp;" - RENDEMENT",Bilan_Global!$A$2:$ACT$2,0))</f>
        <v>#N/A</v>
      </c>
      <c r="U5" s="43" t="e">
        <f>INDEX(Bilan_Global!$A$3:$AAC$71,MATCH($A5,Bilan_Global!$A$2:$AAA$71,0),MATCH(U$1&amp;" - RENDEMENT",Bilan_Global!$A$2:$ACT$2,0))</f>
        <v>#N/A</v>
      </c>
      <c r="V5" s="43" t="e">
        <f>INDEX(Bilan_Global!$A$3:$AAC$71,MATCH($A5,Bilan_Global!$A$2:$AAA$71,0),MATCH(V$1&amp;" - RENDEMENT",Bilan_Global!$A$2:$ACT$2,0))</f>
        <v>#N/A</v>
      </c>
      <c r="W5" s="43" t="e">
        <f>INDEX(Bilan_Global!$A$3:$AAC$71,MATCH($A5,Bilan_Global!$A$2:$AAA$71,0),MATCH(W$1&amp;" - RENDEMENT",Bilan_Global!$A$2:$ACT$2,0))</f>
        <v>#N/A</v>
      </c>
      <c r="X5" s="43" t="e">
        <f>INDEX(Bilan_Global!$A$3:$AAC$71,MATCH($A5,Bilan_Global!$A$2:$AAA$71,0),MATCH(X$1&amp;" - RENDEMENT",Bilan_Global!$A$2:$ACT$2,0))</f>
        <v>#N/A</v>
      </c>
      <c r="Y5" s="43" t="e">
        <f>INDEX(Bilan_Global!$A$3:$AAC$71,MATCH($A5,Bilan_Global!$A$2:$AAA$71,0),MATCH(Y$1&amp;" - RENDEMENT",Bilan_Global!$A$2:$ACT$2,0))</f>
        <v>#N/A</v>
      </c>
    </row>
    <row r="6" spans="1:25" x14ac:dyDescent="0.35">
      <c r="A6" s="39" t="s">
        <v>57</v>
      </c>
      <c r="B6" s="43" t="e">
        <f>INDEX(Bilan_Global!$A$3:$AAC$71,MATCH($A6,Bilan_Global!$A$2:$AAA$71,0),MATCH(B$1&amp;" - RENDEMENT",Bilan_Global!$A$2:$ACT$2,0))</f>
        <v>#N/A</v>
      </c>
      <c r="C6" s="43" t="e">
        <f>INDEX(Bilan_Global!$A$3:$AAC$71,MATCH($A6,Bilan_Global!$A$2:$AAA$71,0),MATCH(C$1&amp;" - RENDEMENT",Bilan_Global!$A$2:$ACT$2,0))</f>
        <v>#N/A</v>
      </c>
      <c r="D6" s="43" t="e">
        <f>INDEX(Bilan_Global!$A$3:$AAC$71,MATCH($A6,Bilan_Global!$A$2:$AAA$71,0),MATCH(D$1&amp;" - RENDEMENT",Bilan_Global!$A$2:$ACT$2,0))</f>
        <v>#N/A</v>
      </c>
      <c r="E6" s="43" t="e">
        <f>INDEX(Bilan_Global!$A$3:$AAC$71,MATCH($A6,Bilan_Global!$A$2:$AAA$71,0),MATCH(E$1&amp;" - RENDEMENT",Bilan_Global!$A$2:$ACT$2,0))</f>
        <v>#N/A</v>
      </c>
      <c r="F6" s="43" t="e">
        <f>INDEX(Bilan_Global!$A$3:$AAC$71,MATCH($A6,Bilan_Global!$A$2:$AAA$71,0),MATCH(F$1&amp;" - RENDEMENT",Bilan_Global!$A$2:$ACT$2,0))</f>
        <v>#N/A</v>
      </c>
      <c r="G6" s="43" t="e">
        <f>INDEX(Bilan_Global!$A$3:$AAC$71,MATCH($A6,Bilan_Global!$A$2:$AAA$71,0),MATCH(G$1&amp;" - RENDEMENT",Bilan_Global!$A$2:$ACT$2,0))</f>
        <v>#N/A</v>
      </c>
      <c r="H6" s="43" t="e">
        <f>INDEX(Bilan_Global!$A$3:$AAC$71,MATCH($A6,Bilan_Global!$A$2:$AAA$71,0),MATCH(H$1&amp;" - RENDEMENT",Bilan_Global!$A$2:$ACT$2,0))</f>
        <v>#N/A</v>
      </c>
      <c r="I6" s="43" t="e">
        <f>INDEX(Bilan_Global!$A$3:$AAC$71,MATCH($A6,Bilan_Global!$A$2:$AAA$71,0),MATCH(I$1&amp;" - RENDEMENT",Bilan_Global!$A$2:$ACT$2,0))</f>
        <v>#N/A</v>
      </c>
      <c r="J6" s="43" t="e">
        <f>INDEX(Bilan_Global!$A$3:$AAC$71,MATCH($A6,Bilan_Global!$A$2:$AAA$71,0),MATCH(J$1&amp;" - RENDEMENT",Bilan_Global!$A$2:$ACT$2,0))</f>
        <v>#N/A</v>
      </c>
      <c r="K6" s="43" t="e">
        <f>INDEX(Bilan_Global!$A$3:$AAC$71,MATCH($A6,Bilan_Global!$A$2:$AAA$71,0),MATCH(K$1&amp;" - RENDEMENT",Bilan_Global!$A$2:$ACT$2,0))</f>
        <v>#N/A</v>
      </c>
      <c r="L6" s="43" t="e">
        <f>INDEX(Bilan_Global!$A$3:$AAC$71,MATCH($A6,Bilan_Global!$A$2:$AAA$71,0),MATCH(L$1&amp;" - RENDEMENT",Bilan_Global!$A$2:$ACT$2,0))</f>
        <v>#N/A</v>
      </c>
      <c r="M6" s="43" t="e">
        <f>INDEX(Bilan_Global!$A$3:$AAC$71,MATCH($A6,Bilan_Global!$A$2:$AAA$71,0),MATCH(M$1&amp;" - RENDEMENT",Bilan_Global!$A$2:$ACT$2,0))</f>
        <v>#N/A</v>
      </c>
      <c r="N6" s="43" t="e">
        <f>INDEX(Bilan_Global!$A$3:$AAC$71,MATCH($A6,Bilan_Global!$A$2:$AAA$71,0),MATCH(N$1&amp;" - RENDEMENT",Bilan_Global!$A$2:$ACT$2,0))</f>
        <v>#N/A</v>
      </c>
      <c r="O6" s="43" t="e">
        <f>INDEX(Bilan_Global!$A$3:$AAC$71,MATCH($A6,Bilan_Global!$A$2:$AAA$71,0),MATCH(O$1&amp;" - RENDEMENT",Bilan_Global!$A$2:$ACT$2,0))</f>
        <v>#N/A</v>
      </c>
      <c r="P6" s="43" t="e">
        <f>INDEX(Bilan_Global!$A$3:$AAC$71,MATCH($A6,Bilan_Global!$A$2:$AAA$71,0),MATCH(P$1&amp;" - RENDEMENT",Bilan_Global!$A$2:$ACT$2,0))</f>
        <v>#N/A</v>
      </c>
      <c r="Q6" s="43" t="e">
        <f>INDEX(Bilan_Global!$A$3:$AAC$71,MATCH($A6,Bilan_Global!$A$2:$AAA$71,0),MATCH(Q$1&amp;" - RENDEMENT",Bilan_Global!$A$2:$ACT$2,0))</f>
        <v>#N/A</v>
      </c>
      <c r="R6" s="43" t="e">
        <f>INDEX(Bilan_Global!$A$3:$AAC$71,MATCH($A6,Bilan_Global!$A$2:$AAA$71,0),MATCH(R$1&amp;" - RENDEMENT",Bilan_Global!$A$2:$ACT$2,0))</f>
        <v>#N/A</v>
      </c>
      <c r="S6" s="43" t="e">
        <f>INDEX(Bilan_Global!$A$3:$AAC$71,MATCH($A6,Bilan_Global!$A$2:$AAA$71,0),MATCH(S$1&amp;" - RENDEMENT",Bilan_Global!$A$2:$ACT$2,0))</f>
        <v>#N/A</v>
      </c>
      <c r="T6" s="43" t="e">
        <f>INDEX(Bilan_Global!$A$3:$AAC$71,MATCH($A6,Bilan_Global!$A$2:$AAA$71,0),MATCH(T$1&amp;" - RENDEMENT",Bilan_Global!$A$2:$ACT$2,0))</f>
        <v>#N/A</v>
      </c>
      <c r="U6" s="43" t="e">
        <f>INDEX(Bilan_Global!$A$3:$AAC$71,MATCH($A6,Bilan_Global!$A$2:$AAA$71,0),MATCH(U$1&amp;" - RENDEMENT",Bilan_Global!$A$2:$ACT$2,0))</f>
        <v>#N/A</v>
      </c>
      <c r="V6" s="43" t="e">
        <f>INDEX(Bilan_Global!$A$3:$AAC$71,MATCH($A6,Bilan_Global!$A$2:$AAA$71,0),MATCH(V$1&amp;" - RENDEMENT",Bilan_Global!$A$2:$ACT$2,0))</f>
        <v>#N/A</v>
      </c>
      <c r="W6" s="43" t="e">
        <f>INDEX(Bilan_Global!$A$3:$AAC$71,MATCH($A6,Bilan_Global!$A$2:$AAA$71,0),MATCH(W$1&amp;" - RENDEMENT",Bilan_Global!$A$2:$ACT$2,0))</f>
        <v>#N/A</v>
      </c>
      <c r="X6" s="43" t="e">
        <f>INDEX(Bilan_Global!$A$3:$AAC$71,MATCH($A6,Bilan_Global!$A$2:$AAA$71,0),MATCH(X$1&amp;" - RENDEMENT",Bilan_Global!$A$2:$ACT$2,0))</f>
        <v>#N/A</v>
      </c>
      <c r="Y6" s="43" t="e">
        <f>INDEX(Bilan_Global!$A$3:$AAC$71,MATCH($A6,Bilan_Global!$A$2:$AAA$71,0),MATCH(Y$1&amp;" - RENDEMENT",Bilan_Global!$A$2:$ACT$2,0))</f>
        <v>#N/A</v>
      </c>
    </row>
    <row r="7" spans="1:25" x14ac:dyDescent="0.35">
      <c r="A7" s="39" t="s">
        <v>50</v>
      </c>
      <c r="B7" s="43" t="e">
        <f>INDEX(Bilan_Global!$A$3:$AAC$71,MATCH($A7,Bilan_Global!$A$2:$AAA$71,0),MATCH(B$1&amp;" - RENDEMENT",Bilan_Global!$A$2:$ACT$2,0))</f>
        <v>#N/A</v>
      </c>
      <c r="C7" s="43" t="e">
        <f>INDEX(Bilan_Global!$A$3:$AAC$71,MATCH($A7,Bilan_Global!$A$2:$AAA$71,0),MATCH(C$1&amp;" - RENDEMENT",Bilan_Global!$A$2:$ACT$2,0))</f>
        <v>#N/A</v>
      </c>
      <c r="D7" s="43" t="e">
        <f>INDEX(Bilan_Global!$A$3:$AAC$71,MATCH($A7,Bilan_Global!$A$2:$AAA$71,0),MATCH(D$1&amp;" - RENDEMENT",Bilan_Global!$A$2:$ACT$2,0))</f>
        <v>#N/A</v>
      </c>
      <c r="E7" s="43" t="e">
        <f>INDEX(Bilan_Global!$A$3:$AAC$71,MATCH($A7,Bilan_Global!$A$2:$AAA$71,0),MATCH(E$1&amp;" - RENDEMENT",Bilan_Global!$A$2:$ACT$2,0))</f>
        <v>#N/A</v>
      </c>
      <c r="F7" s="43" t="e">
        <f>INDEX(Bilan_Global!$A$3:$AAC$71,MATCH($A7,Bilan_Global!$A$2:$AAA$71,0),MATCH(F$1&amp;" - RENDEMENT",Bilan_Global!$A$2:$ACT$2,0))</f>
        <v>#N/A</v>
      </c>
      <c r="G7" s="43" t="e">
        <f>INDEX(Bilan_Global!$A$3:$AAC$71,MATCH($A7,Bilan_Global!$A$2:$AAA$71,0),MATCH(G$1&amp;" - RENDEMENT",Bilan_Global!$A$2:$ACT$2,0))</f>
        <v>#N/A</v>
      </c>
      <c r="H7" s="43" t="e">
        <f>INDEX(Bilan_Global!$A$3:$AAC$71,MATCH($A7,Bilan_Global!$A$2:$AAA$71,0),MATCH(H$1&amp;" - RENDEMENT",Bilan_Global!$A$2:$ACT$2,0))</f>
        <v>#N/A</v>
      </c>
      <c r="I7" s="43" t="e">
        <f>INDEX(Bilan_Global!$A$3:$AAC$71,MATCH($A7,Bilan_Global!$A$2:$AAA$71,0),MATCH(I$1&amp;" - RENDEMENT",Bilan_Global!$A$2:$ACT$2,0))</f>
        <v>#N/A</v>
      </c>
      <c r="J7" s="43" t="e">
        <f>INDEX(Bilan_Global!$A$3:$AAC$71,MATCH($A7,Bilan_Global!$A$2:$AAA$71,0),MATCH(J$1&amp;" - RENDEMENT",Bilan_Global!$A$2:$ACT$2,0))</f>
        <v>#N/A</v>
      </c>
      <c r="K7" s="43" t="e">
        <f>INDEX(Bilan_Global!$A$3:$AAC$71,MATCH($A7,Bilan_Global!$A$2:$AAA$71,0),MATCH(K$1&amp;" - RENDEMENT",Bilan_Global!$A$2:$ACT$2,0))</f>
        <v>#N/A</v>
      </c>
      <c r="L7" s="43" t="e">
        <f>INDEX(Bilan_Global!$A$3:$AAC$71,MATCH($A7,Bilan_Global!$A$2:$AAA$71,0),MATCH(L$1&amp;" - RENDEMENT",Bilan_Global!$A$2:$ACT$2,0))</f>
        <v>#N/A</v>
      </c>
      <c r="M7" s="43" t="e">
        <f>INDEX(Bilan_Global!$A$3:$AAC$71,MATCH($A7,Bilan_Global!$A$2:$AAA$71,0),MATCH(M$1&amp;" - RENDEMENT",Bilan_Global!$A$2:$ACT$2,0))</f>
        <v>#N/A</v>
      </c>
      <c r="N7" s="43" t="e">
        <f>INDEX(Bilan_Global!$A$3:$AAC$71,MATCH($A7,Bilan_Global!$A$2:$AAA$71,0),MATCH(N$1&amp;" - RENDEMENT",Bilan_Global!$A$2:$ACT$2,0))</f>
        <v>#N/A</v>
      </c>
      <c r="O7" s="43" t="e">
        <f>INDEX(Bilan_Global!$A$3:$AAC$71,MATCH($A7,Bilan_Global!$A$2:$AAA$71,0),MATCH(O$1&amp;" - RENDEMENT",Bilan_Global!$A$2:$ACT$2,0))</f>
        <v>#N/A</v>
      </c>
      <c r="P7" s="43" t="e">
        <f>INDEX(Bilan_Global!$A$3:$AAC$71,MATCH($A7,Bilan_Global!$A$2:$AAA$71,0),MATCH(P$1&amp;" - RENDEMENT",Bilan_Global!$A$2:$ACT$2,0))</f>
        <v>#N/A</v>
      </c>
      <c r="Q7" s="43" t="e">
        <f>INDEX(Bilan_Global!$A$3:$AAC$71,MATCH($A7,Bilan_Global!$A$2:$AAA$71,0),MATCH(Q$1&amp;" - RENDEMENT",Bilan_Global!$A$2:$ACT$2,0))</f>
        <v>#N/A</v>
      </c>
      <c r="R7" s="43" t="e">
        <f>INDEX(Bilan_Global!$A$3:$AAC$71,MATCH($A7,Bilan_Global!$A$2:$AAA$71,0),MATCH(R$1&amp;" - RENDEMENT",Bilan_Global!$A$2:$ACT$2,0))</f>
        <v>#N/A</v>
      </c>
      <c r="S7" s="43" t="e">
        <f>INDEX(Bilan_Global!$A$3:$AAC$71,MATCH($A7,Bilan_Global!$A$2:$AAA$71,0),MATCH(S$1&amp;" - RENDEMENT",Bilan_Global!$A$2:$ACT$2,0))</f>
        <v>#N/A</v>
      </c>
      <c r="T7" s="43" t="e">
        <f>INDEX(Bilan_Global!$A$3:$AAC$71,MATCH($A7,Bilan_Global!$A$2:$AAA$71,0),MATCH(T$1&amp;" - RENDEMENT",Bilan_Global!$A$2:$ACT$2,0))</f>
        <v>#N/A</v>
      </c>
      <c r="U7" s="43" t="e">
        <f>INDEX(Bilan_Global!$A$3:$AAC$71,MATCH($A7,Bilan_Global!$A$2:$AAA$71,0),MATCH(U$1&amp;" - RENDEMENT",Bilan_Global!$A$2:$ACT$2,0))</f>
        <v>#N/A</v>
      </c>
      <c r="V7" s="43" t="e">
        <f>INDEX(Bilan_Global!$A$3:$AAC$71,MATCH($A7,Bilan_Global!$A$2:$AAA$71,0),MATCH(V$1&amp;" - RENDEMENT",Bilan_Global!$A$2:$ACT$2,0))</f>
        <v>#N/A</v>
      </c>
      <c r="W7" s="43" t="e">
        <f>INDEX(Bilan_Global!$A$3:$AAC$71,MATCH($A7,Bilan_Global!$A$2:$AAA$71,0),MATCH(W$1&amp;" - RENDEMENT",Bilan_Global!$A$2:$ACT$2,0))</f>
        <v>#N/A</v>
      </c>
      <c r="X7" s="43" t="e">
        <f>INDEX(Bilan_Global!$A$3:$AAC$71,MATCH($A7,Bilan_Global!$A$2:$AAA$71,0),MATCH(X$1&amp;" - RENDEMENT",Bilan_Global!$A$2:$ACT$2,0))</f>
        <v>#N/A</v>
      </c>
      <c r="Y7" s="43" t="e">
        <f>INDEX(Bilan_Global!$A$3:$AAC$71,MATCH($A7,Bilan_Global!$A$2:$AAA$71,0),MATCH(Y$1&amp;" - RENDEMENT",Bilan_Global!$A$2:$ACT$2,0))</f>
        <v>#N/A</v>
      </c>
    </row>
    <row r="8" spans="1:25" x14ac:dyDescent="0.35">
      <c r="A8" s="39" t="s">
        <v>56</v>
      </c>
      <c r="B8" s="43" t="e">
        <f>INDEX(Bilan_Global!$A$3:$AAC$71,MATCH($A8,Bilan_Global!$A$2:$AAA$71,0),MATCH(B$1&amp;" - RENDEMENT",Bilan_Global!$A$2:$ACT$2,0))</f>
        <v>#N/A</v>
      </c>
      <c r="C8" s="43" t="e">
        <f>INDEX(Bilan_Global!$A$3:$AAC$71,MATCH($A8,Bilan_Global!$A$2:$AAA$71,0),MATCH(C$1&amp;" - RENDEMENT",Bilan_Global!$A$2:$ACT$2,0))</f>
        <v>#N/A</v>
      </c>
      <c r="D8" s="43" t="e">
        <f>INDEX(Bilan_Global!$A$3:$AAC$71,MATCH($A8,Bilan_Global!$A$2:$AAA$71,0),MATCH(D$1&amp;" - RENDEMENT",Bilan_Global!$A$2:$ACT$2,0))</f>
        <v>#N/A</v>
      </c>
      <c r="E8" s="43" t="e">
        <f>INDEX(Bilan_Global!$A$3:$AAC$71,MATCH($A8,Bilan_Global!$A$2:$AAA$71,0),MATCH(E$1&amp;" - RENDEMENT",Bilan_Global!$A$2:$ACT$2,0))</f>
        <v>#N/A</v>
      </c>
      <c r="F8" s="43" t="e">
        <f>INDEX(Bilan_Global!$A$3:$AAC$71,MATCH($A8,Bilan_Global!$A$2:$AAA$71,0),MATCH(F$1&amp;" - RENDEMENT",Bilan_Global!$A$2:$ACT$2,0))</f>
        <v>#N/A</v>
      </c>
      <c r="G8" s="43" t="e">
        <f>INDEX(Bilan_Global!$A$3:$AAC$71,MATCH($A8,Bilan_Global!$A$2:$AAA$71,0),MATCH(G$1&amp;" - RENDEMENT",Bilan_Global!$A$2:$ACT$2,0))</f>
        <v>#N/A</v>
      </c>
      <c r="H8" s="43" t="e">
        <f>INDEX(Bilan_Global!$A$3:$AAC$71,MATCH($A8,Bilan_Global!$A$2:$AAA$71,0),MATCH(H$1&amp;" - RENDEMENT",Bilan_Global!$A$2:$ACT$2,0))</f>
        <v>#N/A</v>
      </c>
      <c r="I8" s="43" t="e">
        <f>INDEX(Bilan_Global!$A$3:$AAC$71,MATCH($A8,Bilan_Global!$A$2:$AAA$71,0),MATCH(I$1&amp;" - RENDEMENT",Bilan_Global!$A$2:$ACT$2,0))</f>
        <v>#N/A</v>
      </c>
      <c r="J8" s="43" t="e">
        <f>INDEX(Bilan_Global!$A$3:$AAC$71,MATCH($A8,Bilan_Global!$A$2:$AAA$71,0),MATCH(J$1&amp;" - RENDEMENT",Bilan_Global!$A$2:$ACT$2,0))</f>
        <v>#N/A</v>
      </c>
      <c r="K8" s="43" t="e">
        <f>INDEX(Bilan_Global!$A$3:$AAC$71,MATCH($A8,Bilan_Global!$A$2:$AAA$71,0),MATCH(K$1&amp;" - RENDEMENT",Bilan_Global!$A$2:$ACT$2,0))</f>
        <v>#N/A</v>
      </c>
      <c r="L8" s="43" t="e">
        <f>INDEX(Bilan_Global!$A$3:$AAC$71,MATCH($A8,Bilan_Global!$A$2:$AAA$71,0),MATCH(L$1&amp;" - RENDEMENT",Bilan_Global!$A$2:$ACT$2,0))</f>
        <v>#N/A</v>
      </c>
      <c r="M8" s="43" t="e">
        <f>INDEX(Bilan_Global!$A$3:$AAC$71,MATCH($A8,Bilan_Global!$A$2:$AAA$71,0),MATCH(M$1&amp;" - RENDEMENT",Bilan_Global!$A$2:$ACT$2,0))</f>
        <v>#N/A</v>
      </c>
      <c r="N8" s="43" t="e">
        <f>INDEX(Bilan_Global!$A$3:$AAC$71,MATCH($A8,Bilan_Global!$A$2:$AAA$71,0),MATCH(N$1&amp;" - RENDEMENT",Bilan_Global!$A$2:$ACT$2,0))</f>
        <v>#N/A</v>
      </c>
      <c r="O8" s="43" t="e">
        <f>INDEX(Bilan_Global!$A$3:$AAC$71,MATCH($A8,Bilan_Global!$A$2:$AAA$71,0),MATCH(O$1&amp;" - RENDEMENT",Bilan_Global!$A$2:$ACT$2,0))</f>
        <v>#N/A</v>
      </c>
      <c r="P8" s="43" t="e">
        <f>INDEX(Bilan_Global!$A$3:$AAC$71,MATCH($A8,Bilan_Global!$A$2:$AAA$71,0),MATCH(P$1&amp;" - RENDEMENT",Bilan_Global!$A$2:$ACT$2,0))</f>
        <v>#N/A</v>
      </c>
      <c r="Q8" s="43" t="e">
        <f>INDEX(Bilan_Global!$A$3:$AAC$71,MATCH($A8,Bilan_Global!$A$2:$AAA$71,0),MATCH(Q$1&amp;" - RENDEMENT",Bilan_Global!$A$2:$ACT$2,0))</f>
        <v>#N/A</v>
      </c>
      <c r="R8" s="43" t="e">
        <f>INDEX(Bilan_Global!$A$3:$AAC$71,MATCH($A8,Bilan_Global!$A$2:$AAA$71,0),MATCH(R$1&amp;" - RENDEMENT",Bilan_Global!$A$2:$ACT$2,0))</f>
        <v>#N/A</v>
      </c>
      <c r="S8" s="43" t="e">
        <f>INDEX(Bilan_Global!$A$3:$AAC$71,MATCH($A8,Bilan_Global!$A$2:$AAA$71,0),MATCH(S$1&amp;" - RENDEMENT",Bilan_Global!$A$2:$ACT$2,0))</f>
        <v>#N/A</v>
      </c>
      <c r="T8" s="43" t="e">
        <f>INDEX(Bilan_Global!$A$3:$AAC$71,MATCH($A8,Bilan_Global!$A$2:$AAA$71,0),MATCH(T$1&amp;" - RENDEMENT",Bilan_Global!$A$2:$ACT$2,0))</f>
        <v>#N/A</v>
      </c>
      <c r="U8" s="43" t="e">
        <f>INDEX(Bilan_Global!$A$3:$AAC$71,MATCH($A8,Bilan_Global!$A$2:$AAA$71,0),MATCH(U$1&amp;" - RENDEMENT",Bilan_Global!$A$2:$ACT$2,0))</f>
        <v>#N/A</v>
      </c>
      <c r="V8" s="43" t="e">
        <f>INDEX(Bilan_Global!$A$3:$AAC$71,MATCH($A8,Bilan_Global!$A$2:$AAA$71,0),MATCH(V$1&amp;" - RENDEMENT",Bilan_Global!$A$2:$ACT$2,0))</f>
        <v>#N/A</v>
      </c>
      <c r="W8" s="43" t="e">
        <f>INDEX(Bilan_Global!$A$3:$AAC$71,MATCH($A8,Bilan_Global!$A$2:$AAA$71,0),MATCH(W$1&amp;" - RENDEMENT",Bilan_Global!$A$2:$ACT$2,0))</f>
        <v>#N/A</v>
      </c>
      <c r="X8" s="43" t="e">
        <f>INDEX(Bilan_Global!$A$3:$AAC$71,MATCH($A8,Bilan_Global!$A$2:$AAA$71,0),MATCH(X$1&amp;" - RENDEMENT",Bilan_Global!$A$2:$ACT$2,0))</f>
        <v>#N/A</v>
      </c>
      <c r="Y8" s="43" t="e">
        <f>INDEX(Bilan_Global!$A$3:$AAC$71,MATCH($A8,Bilan_Global!$A$2:$AAA$71,0),MATCH(Y$1&amp;" - RENDEMENT",Bilan_Global!$A$2:$ACT$2,0))</f>
        <v>#N/A</v>
      </c>
    </row>
    <row r="9" spans="1:25" x14ac:dyDescent="0.35">
      <c r="A9" s="39" t="s">
        <v>55</v>
      </c>
      <c r="B9" s="43" t="e">
        <f>INDEX(Bilan_Global!$A$3:$AAC$71,MATCH($A9,Bilan_Global!$A$2:$AAA$71,0),MATCH(B$1&amp;" - RENDEMENT",Bilan_Global!$A$2:$ACT$2,0))</f>
        <v>#N/A</v>
      </c>
      <c r="C9" s="43" t="e">
        <f>INDEX(Bilan_Global!$A$3:$AAC$71,MATCH($A9,Bilan_Global!$A$2:$AAA$71,0),MATCH(C$1&amp;" - RENDEMENT",Bilan_Global!$A$2:$ACT$2,0))</f>
        <v>#N/A</v>
      </c>
      <c r="D9" s="43" t="e">
        <f>INDEX(Bilan_Global!$A$3:$AAC$71,MATCH($A9,Bilan_Global!$A$2:$AAA$71,0),MATCH(D$1&amp;" - RENDEMENT",Bilan_Global!$A$2:$ACT$2,0))</f>
        <v>#N/A</v>
      </c>
      <c r="E9" s="43" t="e">
        <f>INDEX(Bilan_Global!$A$3:$AAC$71,MATCH($A9,Bilan_Global!$A$2:$AAA$71,0),MATCH(E$1&amp;" - RENDEMENT",Bilan_Global!$A$2:$ACT$2,0))</f>
        <v>#N/A</v>
      </c>
      <c r="F9" s="43" t="e">
        <f>INDEX(Bilan_Global!$A$3:$AAC$71,MATCH($A9,Bilan_Global!$A$2:$AAA$71,0),MATCH(F$1&amp;" - RENDEMENT",Bilan_Global!$A$2:$ACT$2,0))</f>
        <v>#N/A</v>
      </c>
      <c r="G9" s="43" t="e">
        <f>INDEX(Bilan_Global!$A$3:$AAC$71,MATCH($A9,Bilan_Global!$A$2:$AAA$71,0),MATCH(G$1&amp;" - RENDEMENT",Bilan_Global!$A$2:$ACT$2,0))</f>
        <v>#N/A</v>
      </c>
      <c r="H9" s="43" t="e">
        <f>INDEX(Bilan_Global!$A$3:$AAC$71,MATCH($A9,Bilan_Global!$A$2:$AAA$71,0),MATCH(H$1&amp;" - RENDEMENT",Bilan_Global!$A$2:$ACT$2,0))</f>
        <v>#N/A</v>
      </c>
      <c r="I9" s="43" t="e">
        <f>INDEX(Bilan_Global!$A$3:$AAC$71,MATCH($A9,Bilan_Global!$A$2:$AAA$71,0),MATCH(I$1&amp;" - RENDEMENT",Bilan_Global!$A$2:$ACT$2,0))</f>
        <v>#N/A</v>
      </c>
      <c r="J9" s="43" t="e">
        <f>INDEX(Bilan_Global!$A$3:$AAC$71,MATCH($A9,Bilan_Global!$A$2:$AAA$71,0),MATCH(J$1&amp;" - RENDEMENT",Bilan_Global!$A$2:$ACT$2,0))</f>
        <v>#N/A</v>
      </c>
      <c r="K9" s="43" t="e">
        <f>INDEX(Bilan_Global!$A$3:$AAC$71,MATCH($A9,Bilan_Global!$A$2:$AAA$71,0),MATCH(K$1&amp;" - RENDEMENT",Bilan_Global!$A$2:$ACT$2,0))</f>
        <v>#N/A</v>
      </c>
      <c r="L9" s="43" t="e">
        <f>INDEX(Bilan_Global!$A$3:$AAC$71,MATCH($A9,Bilan_Global!$A$2:$AAA$71,0),MATCH(L$1&amp;" - RENDEMENT",Bilan_Global!$A$2:$ACT$2,0))</f>
        <v>#N/A</v>
      </c>
      <c r="M9" s="43" t="e">
        <f>INDEX(Bilan_Global!$A$3:$AAC$71,MATCH($A9,Bilan_Global!$A$2:$AAA$71,0),MATCH(M$1&amp;" - RENDEMENT",Bilan_Global!$A$2:$ACT$2,0))</f>
        <v>#N/A</v>
      </c>
      <c r="N9" s="43" t="e">
        <f>INDEX(Bilan_Global!$A$3:$AAC$71,MATCH($A9,Bilan_Global!$A$2:$AAA$71,0),MATCH(N$1&amp;" - RENDEMENT",Bilan_Global!$A$2:$ACT$2,0))</f>
        <v>#N/A</v>
      </c>
      <c r="O9" s="43" t="e">
        <f>INDEX(Bilan_Global!$A$3:$AAC$71,MATCH($A9,Bilan_Global!$A$2:$AAA$71,0),MATCH(O$1&amp;" - RENDEMENT",Bilan_Global!$A$2:$ACT$2,0))</f>
        <v>#N/A</v>
      </c>
      <c r="P9" s="43" t="e">
        <f>INDEX(Bilan_Global!$A$3:$AAC$71,MATCH($A9,Bilan_Global!$A$2:$AAA$71,0),MATCH(P$1&amp;" - RENDEMENT",Bilan_Global!$A$2:$ACT$2,0))</f>
        <v>#N/A</v>
      </c>
      <c r="Q9" s="43" t="e">
        <f>INDEX(Bilan_Global!$A$3:$AAC$71,MATCH($A9,Bilan_Global!$A$2:$AAA$71,0),MATCH(Q$1&amp;" - RENDEMENT",Bilan_Global!$A$2:$ACT$2,0))</f>
        <v>#N/A</v>
      </c>
      <c r="R9" s="43" t="e">
        <f>INDEX(Bilan_Global!$A$3:$AAC$71,MATCH($A9,Bilan_Global!$A$2:$AAA$71,0),MATCH(R$1&amp;" - RENDEMENT",Bilan_Global!$A$2:$ACT$2,0))</f>
        <v>#N/A</v>
      </c>
      <c r="S9" s="43" t="e">
        <f>INDEX(Bilan_Global!$A$3:$AAC$71,MATCH($A9,Bilan_Global!$A$2:$AAA$71,0),MATCH(S$1&amp;" - RENDEMENT",Bilan_Global!$A$2:$ACT$2,0))</f>
        <v>#N/A</v>
      </c>
      <c r="T9" s="43" t="e">
        <f>INDEX(Bilan_Global!$A$3:$AAC$71,MATCH($A9,Bilan_Global!$A$2:$AAA$71,0),MATCH(T$1&amp;" - RENDEMENT",Bilan_Global!$A$2:$ACT$2,0))</f>
        <v>#N/A</v>
      </c>
      <c r="U9" s="43" t="e">
        <f>INDEX(Bilan_Global!$A$3:$AAC$71,MATCH($A9,Bilan_Global!$A$2:$AAA$71,0),MATCH(U$1&amp;" - RENDEMENT",Bilan_Global!$A$2:$ACT$2,0))</f>
        <v>#N/A</v>
      </c>
      <c r="V9" s="43" t="e">
        <f>INDEX(Bilan_Global!$A$3:$AAC$71,MATCH($A9,Bilan_Global!$A$2:$AAA$71,0),MATCH(V$1&amp;" - RENDEMENT",Bilan_Global!$A$2:$ACT$2,0))</f>
        <v>#N/A</v>
      </c>
      <c r="W9" s="43" t="e">
        <f>INDEX(Bilan_Global!$A$3:$AAC$71,MATCH($A9,Bilan_Global!$A$2:$AAA$71,0),MATCH(W$1&amp;" - RENDEMENT",Bilan_Global!$A$2:$ACT$2,0))</f>
        <v>#N/A</v>
      </c>
      <c r="X9" s="43" t="e">
        <f>INDEX(Bilan_Global!$A$3:$AAC$71,MATCH($A9,Bilan_Global!$A$2:$AAA$71,0),MATCH(X$1&amp;" - RENDEMENT",Bilan_Global!$A$2:$ACT$2,0))</f>
        <v>#N/A</v>
      </c>
      <c r="Y9" s="43" t="e">
        <f>INDEX(Bilan_Global!$A$3:$AAC$71,MATCH($A9,Bilan_Global!$A$2:$AAA$71,0),MATCH(Y$1&amp;" - RENDEMENT",Bilan_Global!$A$2:$ACT$2,0))</f>
        <v>#N/A</v>
      </c>
    </row>
    <row r="10" spans="1:25" x14ac:dyDescent="0.35">
      <c r="A10" s="39" t="s">
        <v>47</v>
      </c>
      <c r="B10" s="43" t="e">
        <f>INDEX(Bilan_Global!$A$3:$AAC$71,MATCH($A10,Bilan_Global!$A$2:$AAA$71,0),MATCH(B$1&amp;" - RENDEMENT",Bilan_Global!$A$2:$ACT$2,0))</f>
        <v>#N/A</v>
      </c>
      <c r="C10" s="43" t="e">
        <f>INDEX(Bilan_Global!$A$3:$AAC$71,MATCH($A10,Bilan_Global!$A$2:$AAA$71,0),MATCH(C$1&amp;" - RENDEMENT",Bilan_Global!$A$2:$ACT$2,0))</f>
        <v>#N/A</v>
      </c>
      <c r="D10" s="43" t="e">
        <f>INDEX(Bilan_Global!$A$3:$AAC$71,MATCH($A10,Bilan_Global!$A$2:$AAA$71,0),MATCH(D$1&amp;" - RENDEMENT",Bilan_Global!$A$2:$ACT$2,0))</f>
        <v>#N/A</v>
      </c>
      <c r="E10" s="43" t="e">
        <f>INDEX(Bilan_Global!$A$3:$AAC$71,MATCH($A10,Bilan_Global!$A$2:$AAA$71,0),MATCH(E$1&amp;" - RENDEMENT",Bilan_Global!$A$2:$ACT$2,0))</f>
        <v>#N/A</v>
      </c>
      <c r="F10" s="43" t="e">
        <f>INDEX(Bilan_Global!$A$3:$AAC$71,MATCH($A10,Bilan_Global!$A$2:$AAA$71,0),MATCH(F$1&amp;" - RENDEMENT",Bilan_Global!$A$2:$ACT$2,0))</f>
        <v>#N/A</v>
      </c>
      <c r="G10" s="43" t="e">
        <f>INDEX(Bilan_Global!$A$3:$AAC$71,MATCH($A10,Bilan_Global!$A$2:$AAA$71,0),MATCH(G$1&amp;" - RENDEMENT",Bilan_Global!$A$2:$ACT$2,0))</f>
        <v>#N/A</v>
      </c>
      <c r="H10" s="43" t="e">
        <f>INDEX(Bilan_Global!$A$3:$AAC$71,MATCH($A10,Bilan_Global!$A$2:$AAA$71,0),MATCH(H$1&amp;" - RENDEMENT",Bilan_Global!$A$2:$ACT$2,0))</f>
        <v>#N/A</v>
      </c>
      <c r="I10" s="43" t="e">
        <f>INDEX(Bilan_Global!$A$3:$AAC$71,MATCH($A10,Bilan_Global!$A$2:$AAA$71,0),MATCH(I$1&amp;" - RENDEMENT",Bilan_Global!$A$2:$ACT$2,0))</f>
        <v>#N/A</v>
      </c>
      <c r="J10" s="43" t="e">
        <f>INDEX(Bilan_Global!$A$3:$AAC$71,MATCH($A10,Bilan_Global!$A$2:$AAA$71,0),MATCH(J$1&amp;" - RENDEMENT",Bilan_Global!$A$2:$ACT$2,0))</f>
        <v>#N/A</v>
      </c>
      <c r="K10" s="43" t="e">
        <f>INDEX(Bilan_Global!$A$3:$AAC$71,MATCH($A10,Bilan_Global!$A$2:$AAA$71,0),MATCH(K$1&amp;" - RENDEMENT",Bilan_Global!$A$2:$ACT$2,0))</f>
        <v>#N/A</v>
      </c>
      <c r="L10" s="43" t="e">
        <f>INDEX(Bilan_Global!$A$3:$AAC$71,MATCH($A10,Bilan_Global!$A$2:$AAA$71,0),MATCH(L$1&amp;" - RENDEMENT",Bilan_Global!$A$2:$ACT$2,0))</f>
        <v>#N/A</v>
      </c>
      <c r="M10" s="43" t="e">
        <f>INDEX(Bilan_Global!$A$3:$AAC$71,MATCH($A10,Bilan_Global!$A$2:$AAA$71,0),MATCH(M$1&amp;" - RENDEMENT",Bilan_Global!$A$2:$ACT$2,0))</f>
        <v>#N/A</v>
      </c>
      <c r="N10" s="43" t="e">
        <f>INDEX(Bilan_Global!$A$3:$AAC$71,MATCH($A10,Bilan_Global!$A$2:$AAA$71,0),MATCH(N$1&amp;" - RENDEMENT",Bilan_Global!$A$2:$ACT$2,0))</f>
        <v>#N/A</v>
      </c>
      <c r="O10" s="43" t="e">
        <f>INDEX(Bilan_Global!$A$3:$AAC$71,MATCH($A10,Bilan_Global!$A$2:$AAA$71,0),MATCH(O$1&amp;" - RENDEMENT",Bilan_Global!$A$2:$ACT$2,0))</f>
        <v>#N/A</v>
      </c>
      <c r="P10" s="43" t="e">
        <f>INDEX(Bilan_Global!$A$3:$AAC$71,MATCH($A10,Bilan_Global!$A$2:$AAA$71,0),MATCH(P$1&amp;" - RENDEMENT",Bilan_Global!$A$2:$ACT$2,0))</f>
        <v>#N/A</v>
      </c>
      <c r="Q10" s="43" t="e">
        <f>INDEX(Bilan_Global!$A$3:$AAC$71,MATCH($A10,Bilan_Global!$A$2:$AAA$71,0),MATCH(Q$1&amp;" - RENDEMENT",Bilan_Global!$A$2:$ACT$2,0))</f>
        <v>#N/A</v>
      </c>
      <c r="R10" s="43" t="e">
        <f>INDEX(Bilan_Global!$A$3:$AAC$71,MATCH($A10,Bilan_Global!$A$2:$AAA$71,0),MATCH(R$1&amp;" - RENDEMENT",Bilan_Global!$A$2:$ACT$2,0))</f>
        <v>#N/A</v>
      </c>
      <c r="S10" s="43" t="e">
        <f>INDEX(Bilan_Global!$A$3:$AAC$71,MATCH($A10,Bilan_Global!$A$2:$AAA$71,0),MATCH(S$1&amp;" - RENDEMENT",Bilan_Global!$A$2:$ACT$2,0))</f>
        <v>#N/A</v>
      </c>
      <c r="T10" s="43" t="e">
        <f>INDEX(Bilan_Global!$A$3:$AAC$71,MATCH($A10,Bilan_Global!$A$2:$AAA$71,0),MATCH(T$1&amp;" - RENDEMENT",Bilan_Global!$A$2:$ACT$2,0))</f>
        <v>#N/A</v>
      </c>
      <c r="U10" s="43" t="e">
        <f>INDEX(Bilan_Global!$A$3:$AAC$71,MATCH($A10,Bilan_Global!$A$2:$AAA$71,0),MATCH(U$1&amp;" - RENDEMENT",Bilan_Global!$A$2:$ACT$2,0))</f>
        <v>#N/A</v>
      </c>
      <c r="V10" s="43" t="e">
        <f>INDEX(Bilan_Global!$A$3:$AAC$71,MATCH($A10,Bilan_Global!$A$2:$AAA$71,0),MATCH(V$1&amp;" - RENDEMENT",Bilan_Global!$A$2:$ACT$2,0))</f>
        <v>#N/A</v>
      </c>
      <c r="W10" s="43" t="e">
        <f>INDEX(Bilan_Global!$A$3:$AAC$71,MATCH($A10,Bilan_Global!$A$2:$AAA$71,0),MATCH(W$1&amp;" - RENDEMENT",Bilan_Global!$A$2:$ACT$2,0))</f>
        <v>#N/A</v>
      </c>
      <c r="X10" s="43" t="e">
        <f>INDEX(Bilan_Global!$A$3:$AAC$71,MATCH($A10,Bilan_Global!$A$2:$AAA$71,0),MATCH(X$1&amp;" - RENDEMENT",Bilan_Global!$A$2:$ACT$2,0))</f>
        <v>#N/A</v>
      </c>
      <c r="Y10" s="43" t="e">
        <f>INDEX(Bilan_Global!$A$3:$AAC$71,MATCH($A10,Bilan_Global!$A$2:$AAA$71,0),MATCH(Y$1&amp;" - RENDEMENT",Bilan_Global!$A$2:$ACT$2,0))</f>
        <v>#N/A</v>
      </c>
    </row>
    <row r="11" spans="1:25" x14ac:dyDescent="0.35">
      <c r="A11" s="39" t="s">
        <v>51</v>
      </c>
      <c r="B11" s="43" t="e">
        <f>INDEX(Bilan_Global!$A$3:$AAC$71,MATCH($A11,Bilan_Global!$A$2:$AAA$71,0),MATCH(B$1&amp;" - RENDEMENT",Bilan_Global!$A$2:$ACT$2,0))</f>
        <v>#N/A</v>
      </c>
      <c r="C11" s="43" t="e">
        <f>INDEX(Bilan_Global!$A$3:$AAC$71,MATCH($A11,Bilan_Global!$A$2:$AAA$71,0),MATCH(C$1&amp;" - RENDEMENT",Bilan_Global!$A$2:$ACT$2,0))</f>
        <v>#N/A</v>
      </c>
      <c r="D11" s="43" t="e">
        <f>INDEX(Bilan_Global!$A$3:$AAC$71,MATCH($A11,Bilan_Global!$A$2:$AAA$71,0),MATCH(D$1&amp;" - RENDEMENT",Bilan_Global!$A$2:$ACT$2,0))</f>
        <v>#N/A</v>
      </c>
      <c r="E11" s="43" t="e">
        <f>INDEX(Bilan_Global!$A$3:$AAC$71,MATCH($A11,Bilan_Global!$A$2:$AAA$71,0),MATCH(E$1&amp;" - RENDEMENT",Bilan_Global!$A$2:$ACT$2,0))</f>
        <v>#N/A</v>
      </c>
      <c r="F11" s="43" t="e">
        <f>INDEX(Bilan_Global!$A$3:$AAC$71,MATCH($A11,Bilan_Global!$A$2:$AAA$71,0),MATCH(F$1&amp;" - RENDEMENT",Bilan_Global!$A$2:$ACT$2,0))</f>
        <v>#N/A</v>
      </c>
      <c r="G11" s="43" t="e">
        <f>INDEX(Bilan_Global!$A$3:$AAC$71,MATCH($A11,Bilan_Global!$A$2:$AAA$71,0),MATCH(G$1&amp;" - RENDEMENT",Bilan_Global!$A$2:$ACT$2,0))</f>
        <v>#N/A</v>
      </c>
      <c r="H11" s="43" t="e">
        <f>INDEX(Bilan_Global!$A$3:$AAC$71,MATCH($A11,Bilan_Global!$A$2:$AAA$71,0),MATCH(H$1&amp;" - RENDEMENT",Bilan_Global!$A$2:$ACT$2,0))</f>
        <v>#N/A</v>
      </c>
      <c r="I11" s="43" t="e">
        <f>INDEX(Bilan_Global!$A$3:$AAC$71,MATCH($A11,Bilan_Global!$A$2:$AAA$71,0),MATCH(I$1&amp;" - RENDEMENT",Bilan_Global!$A$2:$ACT$2,0))</f>
        <v>#N/A</v>
      </c>
      <c r="J11" s="43" t="e">
        <f>INDEX(Bilan_Global!$A$3:$AAC$71,MATCH($A11,Bilan_Global!$A$2:$AAA$71,0),MATCH(J$1&amp;" - RENDEMENT",Bilan_Global!$A$2:$ACT$2,0))</f>
        <v>#N/A</v>
      </c>
      <c r="K11" s="43" t="e">
        <f>INDEX(Bilan_Global!$A$3:$AAC$71,MATCH($A11,Bilan_Global!$A$2:$AAA$71,0),MATCH(K$1&amp;" - RENDEMENT",Bilan_Global!$A$2:$ACT$2,0))</f>
        <v>#N/A</v>
      </c>
      <c r="L11" s="43" t="e">
        <f>INDEX(Bilan_Global!$A$3:$AAC$71,MATCH($A11,Bilan_Global!$A$2:$AAA$71,0),MATCH(L$1&amp;" - RENDEMENT",Bilan_Global!$A$2:$ACT$2,0))</f>
        <v>#N/A</v>
      </c>
      <c r="M11" s="43" t="e">
        <f>INDEX(Bilan_Global!$A$3:$AAC$71,MATCH($A11,Bilan_Global!$A$2:$AAA$71,0),MATCH(M$1&amp;" - RENDEMENT",Bilan_Global!$A$2:$ACT$2,0))</f>
        <v>#N/A</v>
      </c>
      <c r="N11" s="43" t="e">
        <f>INDEX(Bilan_Global!$A$3:$AAC$71,MATCH($A11,Bilan_Global!$A$2:$AAA$71,0),MATCH(N$1&amp;" - RENDEMENT",Bilan_Global!$A$2:$ACT$2,0))</f>
        <v>#N/A</v>
      </c>
      <c r="O11" s="43" t="e">
        <f>INDEX(Bilan_Global!$A$3:$AAC$71,MATCH($A11,Bilan_Global!$A$2:$AAA$71,0),MATCH(O$1&amp;" - RENDEMENT",Bilan_Global!$A$2:$ACT$2,0))</f>
        <v>#N/A</v>
      </c>
      <c r="P11" s="43" t="e">
        <f>INDEX(Bilan_Global!$A$3:$AAC$71,MATCH($A11,Bilan_Global!$A$2:$AAA$71,0),MATCH(P$1&amp;" - RENDEMENT",Bilan_Global!$A$2:$ACT$2,0))</f>
        <v>#N/A</v>
      </c>
      <c r="Q11" s="43" t="e">
        <f>INDEX(Bilan_Global!$A$3:$AAC$71,MATCH($A11,Bilan_Global!$A$2:$AAA$71,0),MATCH(Q$1&amp;" - RENDEMENT",Bilan_Global!$A$2:$ACT$2,0))</f>
        <v>#N/A</v>
      </c>
      <c r="R11" s="43" t="e">
        <f>INDEX(Bilan_Global!$A$3:$AAC$71,MATCH($A11,Bilan_Global!$A$2:$AAA$71,0),MATCH(R$1&amp;" - RENDEMENT",Bilan_Global!$A$2:$ACT$2,0))</f>
        <v>#N/A</v>
      </c>
      <c r="S11" s="43" t="e">
        <f>INDEX(Bilan_Global!$A$3:$AAC$71,MATCH($A11,Bilan_Global!$A$2:$AAA$71,0),MATCH(S$1&amp;" - RENDEMENT",Bilan_Global!$A$2:$ACT$2,0))</f>
        <v>#N/A</v>
      </c>
      <c r="T11" s="43" t="e">
        <f>INDEX(Bilan_Global!$A$3:$AAC$71,MATCH($A11,Bilan_Global!$A$2:$AAA$71,0),MATCH(T$1&amp;" - RENDEMENT",Bilan_Global!$A$2:$ACT$2,0))</f>
        <v>#N/A</v>
      </c>
      <c r="U11" s="43" t="e">
        <f>INDEX(Bilan_Global!$A$3:$AAC$71,MATCH($A11,Bilan_Global!$A$2:$AAA$71,0),MATCH(U$1&amp;" - RENDEMENT",Bilan_Global!$A$2:$ACT$2,0))</f>
        <v>#N/A</v>
      </c>
      <c r="V11" s="43" t="e">
        <f>INDEX(Bilan_Global!$A$3:$AAC$71,MATCH($A11,Bilan_Global!$A$2:$AAA$71,0),MATCH(V$1&amp;" - RENDEMENT",Bilan_Global!$A$2:$ACT$2,0))</f>
        <v>#N/A</v>
      </c>
      <c r="W11" s="43" t="e">
        <f>INDEX(Bilan_Global!$A$3:$AAC$71,MATCH($A11,Bilan_Global!$A$2:$AAA$71,0),MATCH(W$1&amp;" - RENDEMENT",Bilan_Global!$A$2:$ACT$2,0))</f>
        <v>#N/A</v>
      </c>
      <c r="X11" s="43" t="e">
        <f>INDEX(Bilan_Global!$A$3:$AAC$71,MATCH($A11,Bilan_Global!$A$2:$AAA$71,0),MATCH(X$1&amp;" - RENDEMENT",Bilan_Global!$A$2:$ACT$2,0))</f>
        <v>#N/A</v>
      </c>
      <c r="Y11" s="43" t="e">
        <f>INDEX(Bilan_Global!$A$3:$AAC$71,MATCH($A11,Bilan_Global!$A$2:$AAA$71,0),MATCH(Y$1&amp;" - RENDEMENT",Bilan_Global!$A$2:$ACT$2,0))</f>
        <v>#N/A</v>
      </c>
    </row>
    <row r="12" spans="1:25" x14ac:dyDescent="0.35">
      <c r="A12" s="39" t="s">
        <v>49</v>
      </c>
      <c r="B12" s="43" t="e">
        <f>INDEX(Bilan_Global!$A$3:$AAC$71,MATCH($A12,Bilan_Global!$A$2:$AAA$71,0),MATCH(B$1&amp;" - RENDEMENT",Bilan_Global!$A$2:$ACT$2,0))</f>
        <v>#N/A</v>
      </c>
      <c r="C12" s="43" t="e">
        <f>INDEX(Bilan_Global!$A$3:$AAC$71,MATCH($A12,Bilan_Global!$A$2:$AAA$71,0),MATCH(C$1&amp;" - RENDEMENT",Bilan_Global!$A$2:$ACT$2,0))</f>
        <v>#N/A</v>
      </c>
      <c r="D12" s="43" t="e">
        <f>INDEX(Bilan_Global!$A$3:$AAC$71,MATCH($A12,Bilan_Global!$A$2:$AAA$71,0),MATCH(D$1&amp;" - RENDEMENT",Bilan_Global!$A$2:$ACT$2,0))</f>
        <v>#N/A</v>
      </c>
      <c r="E12" s="43" t="e">
        <f>INDEX(Bilan_Global!$A$3:$AAC$71,MATCH($A12,Bilan_Global!$A$2:$AAA$71,0),MATCH(E$1&amp;" - RENDEMENT",Bilan_Global!$A$2:$ACT$2,0))</f>
        <v>#N/A</v>
      </c>
      <c r="F12" s="43" t="e">
        <f>INDEX(Bilan_Global!$A$3:$AAC$71,MATCH($A12,Bilan_Global!$A$2:$AAA$71,0),MATCH(F$1&amp;" - RENDEMENT",Bilan_Global!$A$2:$ACT$2,0))</f>
        <v>#N/A</v>
      </c>
      <c r="G12" s="43" t="e">
        <f>INDEX(Bilan_Global!$A$3:$AAC$71,MATCH($A12,Bilan_Global!$A$2:$AAA$71,0),MATCH(G$1&amp;" - RENDEMENT",Bilan_Global!$A$2:$ACT$2,0))</f>
        <v>#N/A</v>
      </c>
      <c r="H12" s="43" t="e">
        <f>INDEX(Bilan_Global!$A$3:$AAC$71,MATCH($A12,Bilan_Global!$A$2:$AAA$71,0),MATCH(H$1&amp;" - RENDEMENT",Bilan_Global!$A$2:$ACT$2,0))</f>
        <v>#N/A</v>
      </c>
      <c r="I12" s="43" t="e">
        <f>INDEX(Bilan_Global!$A$3:$AAC$71,MATCH($A12,Bilan_Global!$A$2:$AAA$71,0),MATCH(I$1&amp;" - RENDEMENT",Bilan_Global!$A$2:$ACT$2,0))</f>
        <v>#N/A</v>
      </c>
      <c r="J12" s="43" t="e">
        <f>INDEX(Bilan_Global!$A$3:$AAC$71,MATCH($A12,Bilan_Global!$A$2:$AAA$71,0),MATCH(J$1&amp;" - RENDEMENT",Bilan_Global!$A$2:$ACT$2,0))</f>
        <v>#N/A</v>
      </c>
      <c r="K12" s="43" t="e">
        <f>INDEX(Bilan_Global!$A$3:$AAC$71,MATCH($A12,Bilan_Global!$A$2:$AAA$71,0),MATCH(K$1&amp;" - RENDEMENT",Bilan_Global!$A$2:$ACT$2,0))</f>
        <v>#N/A</v>
      </c>
      <c r="L12" s="43" t="e">
        <f>INDEX(Bilan_Global!$A$3:$AAC$71,MATCH($A12,Bilan_Global!$A$2:$AAA$71,0),MATCH(L$1&amp;" - RENDEMENT",Bilan_Global!$A$2:$ACT$2,0))</f>
        <v>#N/A</v>
      </c>
      <c r="M12" s="43" t="e">
        <f>INDEX(Bilan_Global!$A$3:$AAC$71,MATCH($A12,Bilan_Global!$A$2:$AAA$71,0),MATCH(M$1&amp;" - RENDEMENT",Bilan_Global!$A$2:$ACT$2,0))</f>
        <v>#N/A</v>
      </c>
      <c r="N12" s="43" t="e">
        <f>INDEX(Bilan_Global!$A$3:$AAC$71,MATCH($A12,Bilan_Global!$A$2:$AAA$71,0),MATCH(N$1&amp;" - RENDEMENT",Bilan_Global!$A$2:$ACT$2,0))</f>
        <v>#N/A</v>
      </c>
      <c r="O12" s="43" t="e">
        <f>INDEX(Bilan_Global!$A$3:$AAC$71,MATCH($A12,Bilan_Global!$A$2:$AAA$71,0),MATCH(O$1&amp;" - RENDEMENT",Bilan_Global!$A$2:$ACT$2,0))</f>
        <v>#N/A</v>
      </c>
      <c r="P12" s="43" t="e">
        <f>INDEX(Bilan_Global!$A$3:$AAC$71,MATCH($A12,Bilan_Global!$A$2:$AAA$71,0),MATCH(P$1&amp;" - RENDEMENT",Bilan_Global!$A$2:$ACT$2,0))</f>
        <v>#N/A</v>
      </c>
      <c r="Q12" s="43" t="e">
        <f>INDEX(Bilan_Global!$A$3:$AAC$71,MATCH($A12,Bilan_Global!$A$2:$AAA$71,0),MATCH(Q$1&amp;" - RENDEMENT",Bilan_Global!$A$2:$ACT$2,0))</f>
        <v>#N/A</v>
      </c>
      <c r="R12" s="43" t="e">
        <f>INDEX(Bilan_Global!$A$3:$AAC$71,MATCH($A12,Bilan_Global!$A$2:$AAA$71,0),MATCH(R$1&amp;" - RENDEMENT",Bilan_Global!$A$2:$ACT$2,0))</f>
        <v>#N/A</v>
      </c>
      <c r="S12" s="43" t="e">
        <f>INDEX(Bilan_Global!$A$3:$AAC$71,MATCH($A12,Bilan_Global!$A$2:$AAA$71,0),MATCH(S$1&amp;" - RENDEMENT",Bilan_Global!$A$2:$ACT$2,0))</f>
        <v>#N/A</v>
      </c>
      <c r="T12" s="43" t="e">
        <f>INDEX(Bilan_Global!$A$3:$AAC$71,MATCH($A12,Bilan_Global!$A$2:$AAA$71,0),MATCH(T$1&amp;" - RENDEMENT",Bilan_Global!$A$2:$ACT$2,0))</f>
        <v>#N/A</v>
      </c>
      <c r="U12" s="43" t="e">
        <f>INDEX(Bilan_Global!$A$3:$AAC$71,MATCH($A12,Bilan_Global!$A$2:$AAA$71,0),MATCH(U$1&amp;" - RENDEMENT",Bilan_Global!$A$2:$ACT$2,0))</f>
        <v>#N/A</v>
      </c>
      <c r="V12" s="43" t="e">
        <f>INDEX(Bilan_Global!$A$3:$AAC$71,MATCH($A12,Bilan_Global!$A$2:$AAA$71,0),MATCH(V$1&amp;" - RENDEMENT",Bilan_Global!$A$2:$ACT$2,0))</f>
        <v>#N/A</v>
      </c>
      <c r="W12" s="43" t="e">
        <f>INDEX(Bilan_Global!$A$3:$AAC$71,MATCH($A12,Bilan_Global!$A$2:$AAA$71,0),MATCH(W$1&amp;" - RENDEMENT",Bilan_Global!$A$2:$ACT$2,0))</f>
        <v>#N/A</v>
      </c>
      <c r="X12" s="43" t="e">
        <f>INDEX(Bilan_Global!$A$3:$AAC$71,MATCH($A12,Bilan_Global!$A$2:$AAA$71,0),MATCH(X$1&amp;" - RENDEMENT",Bilan_Global!$A$2:$ACT$2,0))</f>
        <v>#N/A</v>
      </c>
      <c r="Y12" s="43" t="e">
        <f>INDEX(Bilan_Global!$A$3:$AAC$71,MATCH($A12,Bilan_Global!$A$2:$AAA$71,0),MATCH(Y$1&amp;" - RENDEMENT",Bilan_Global!$A$2:$ACT$2,0))</f>
        <v>#N/A</v>
      </c>
    </row>
    <row r="13" spans="1:25" x14ac:dyDescent="0.35">
      <c r="A13" s="39" t="s">
        <v>58</v>
      </c>
      <c r="B13" s="43" t="e">
        <f>INDEX(Bilan_Global!$A$3:$AAC$71,MATCH($A13,Bilan_Global!$A$2:$AAA$71,0),MATCH(B$1&amp;" - RENDEMENT",Bilan_Global!$A$2:$ACT$2,0))</f>
        <v>#N/A</v>
      </c>
      <c r="C13" s="43" t="e">
        <f>INDEX(Bilan_Global!$A$3:$AAC$71,MATCH($A13,Bilan_Global!$A$2:$AAA$71,0),MATCH(C$1&amp;" - RENDEMENT",Bilan_Global!$A$2:$ACT$2,0))</f>
        <v>#N/A</v>
      </c>
      <c r="D13" s="43" t="e">
        <f>INDEX(Bilan_Global!$A$3:$AAC$71,MATCH($A13,Bilan_Global!$A$2:$AAA$71,0),MATCH(D$1&amp;" - RENDEMENT",Bilan_Global!$A$2:$ACT$2,0))</f>
        <v>#N/A</v>
      </c>
      <c r="E13" s="43" t="e">
        <f>INDEX(Bilan_Global!$A$3:$AAC$71,MATCH($A13,Bilan_Global!$A$2:$AAA$71,0),MATCH(E$1&amp;" - RENDEMENT",Bilan_Global!$A$2:$ACT$2,0))</f>
        <v>#N/A</v>
      </c>
      <c r="F13" s="43" t="e">
        <f>INDEX(Bilan_Global!$A$3:$AAC$71,MATCH($A13,Bilan_Global!$A$2:$AAA$71,0),MATCH(F$1&amp;" - RENDEMENT",Bilan_Global!$A$2:$ACT$2,0))</f>
        <v>#N/A</v>
      </c>
      <c r="G13" s="43" t="e">
        <f>INDEX(Bilan_Global!$A$3:$AAC$71,MATCH($A13,Bilan_Global!$A$2:$AAA$71,0),MATCH(G$1&amp;" - RENDEMENT",Bilan_Global!$A$2:$ACT$2,0))</f>
        <v>#N/A</v>
      </c>
      <c r="H13" s="43" t="e">
        <f>INDEX(Bilan_Global!$A$3:$AAC$71,MATCH($A13,Bilan_Global!$A$2:$AAA$71,0),MATCH(H$1&amp;" - RENDEMENT",Bilan_Global!$A$2:$ACT$2,0))</f>
        <v>#N/A</v>
      </c>
      <c r="I13" s="43" t="e">
        <f>INDEX(Bilan_Global!$A$3:$AAC$71,MATCH($A13,Bilan_Global!$A$2:$AAA$71,0),MATCH(I$1&amp;" - RENDEMENT",Bilan_Global!$A$2:$ACT$2,0))</f>
        <v>#N/A</v>
      </c>
      <c r="J13" s="43" t="e">
        <f>INDEX(Bilan_Global!$A$3:$AAC$71,MATCH($A13,Bilan_Global!$A$2:$AAA$71,0),MATCH(J$1&amp;" - RENDEMENT",Bilan_Global!$A$2:$ACT$2,0))</f>
        <v>#N/A</v>
      </c>
      <c r="K13" s="43" t="e">
        <f>INDEX(Bilan_Global!$A$3:$AAC$71,MATCH($A13,Bilan_Global!$A$2:$AAA$71,0),MATCH(K$1&amp;" - RENDEMENT",Bilan_Global!$A$2:$ACT$2,0))</f>
        <v>#N/A</v>
      </c>
      <c r="L13" s="43" t="e">
        <f>INDEX(Bilan_Global!$A$3:$AAC$71,MATCH($A13,Bilan_Global!$A$2:$AAA$71,0),MATCH(L$1&amp;" - RENDEMENT",Bilan_Global!$A$2:$ACT$2,0))</f>
        <v>#N/A</v>
      </c>
      <c r="M13" s="43" t="e">
        <f>INDEX(Bilan_Global!$A$3:$AAC$71,MATCH($A13,Bilan_Global!$A$2:$AAA$71,0),MATCH(M$1&amp;" - RENDEMENT",Bilan_Global!$A$2:$ACT$2,0))</f>
        <v>#N/A</v>
      </c>
      <c r="N13" s="43" t="e">
        <f>INDEX(Bilan_Global!$A$3:$AAC$71,MATCH($A13,Bilan_Global!$A$2:$AAA$71,0),MATCH(N$1&amp;" - RENDEMENT",Bilan_Global!$A$2:$ACT$2,0))</f>
        <v>#N/A</v>
      </c>
      <c r="O13" s="43" t="e">
        <f>INDEX(Bilan_Global!$A$3:$AAC$71,MATCH($A13,Bilan_Global!$A$2:$AAA$71,0),MATCH(O$1&amp;" - RENDEMENT",Bilan_Global!$A$2:$ACT$2,0))</f>
        <v>#N/A</v>
      </c>
      <c r="P13" s="43" t="e">
        <f>INDEX(Bilan_Global!$A$3:$AAC$71,MATCH($A13,Bilan_Global!$A$2:$AAA$71,0),MATCH(P$1&amp;" - RENDEMENT",Bilan_Global!$A$2:$ACT$2,0))</f>
        <v>#N/A</v>
      </c>
      <c r="Q13" s="43" t="e">
        <f>INDEX(Bilan_Global!$A$3:$AAC$71,MATCH($A13,Bilan_Global!$A$2:$AAA$71,0),MATCH(Q$1&amp;" - RENDEMENT",Bilan_Global!$A$2:$ACT$2,0))</f>
        <v>#N/A</v>
      </c>
      <c r="R13" s="43" t="e">
        <f>INDEX(Bilan_Global!$A$3:$AAC$71,MATCH($A13,Bilan_Global!$A$2:$AAA$71,0),MATCH(R$1&amp;" - RENDEMENT",Bilan_Global!$A$2:$ACT$2,0))</f>
        <v>#N/A</v>
      </c>
      <c r="S13" s="43" t="e">
        <f>INDEX(Bilan_Global!$A$3:$AAC$71,MATCH($A13,Bilan_Global!$A$2:$AAA$71,0),MATCH(S$1&amp;" - RENDEMENT",Bilan_Global!$A$2:$ACT$2,0))</f>
        <v>#N/A</v>
      </c>
      <c r="T13" s="43" t="e">
        <f>INDEX(Bilan_Global!$A$3:$AAC$71,MATCH($A13,Bilan_Global!$A$2:$AAA$71,0),MATCH(T$1&amp;" - RENDEMENT",Bilan_Global!$A$2:$ACT$2,0))</f>
        <v>#N/A</v>
      </c>
      <c r="U13" s="43" t="e">
        <f>INDEX(Bilan_Global!$A$3:$AAC$71,MATCH($A13,Bilan_Global!$A$2:$AAA$71,0),MATCH(U$1&amp;" - RENDEMENT",Bilan_Global!$A$2:$ACT$2,0))</f>
        <v>#N/A</v>
      </c>
      <c r="V13" s="43" t="e">
        <f>INDEX(Bilan_Global!$A$3:$AAC$71,MATCH($A13,Bilan_Global!$A$2:$AAA$71,0),MATCH(V$1&amp;" - RENDEMENT",Bilan_Global!$A$2:$ACT$2,0))</f>
        <v>#N/A</v>
      </c>
      <c r="W13" s="43" t="e">
        <f>INDEX(Bilan_Global!$A$3:$AAC$71,MATCH($A13,Bilan_Global!$A$2:$AAA$71,0),MATCH(W$1&amp;" - RENDEMENT",Bilan_Global!$A$2:$ACT$2,0))</f>
        <v>#N/A</v>
      </c>
      <c r="X13" s="43" t="e">
        <f>INDEX(Bilan_Global!$A$3:$AAC$71,MATCH($A13,Bilan_Global!$A$2:$AAA$71,0),MATCH(X$1&amp;" - RENDEMENT",Bilan_Global!$A$2:$ACT$2,0))</f>
        <v>#N/A</v>
      </c>
      <c r="Y13" s="43" t="e">
        <f>INDEX(Bilan_Global!$A$3:$AAC$71,MATCH($A13,Bilan_Global!$A$2:$AAA$71,0),MATCH(Y$1&amp;" - RENDEMENT",Bilan_Global!$A$2:$ACT$2,0))</f>
        <v>#N/A</v>
      </c>
    </row>
    <row r="14" spans="1:25" x14ac:dyDescent="0.35">
      <c r="A14" s="39" t="s">
        <v>71</v>
      </c>
      <c r="B14" s="43" t="e">
        <f>INDEX(Bilan_Global!$A$3:$AAC$71,MATCH($A14,Bilan_Global!$A$2:$AAA$71,0),MATCH(B$1&amp;" - RENDEMENT",Bilan_Global!$A$2:$ACT$2,0))</f>
        <v>#N/A</v>
      </c>
      <c r="C14" s="43" t="e">
        <f>INDEX(Bilan_Global!$A$3:$AAC$71,MATCH($A14,Bilan_Global!$A$2:$AAA$71,0),MATCH(C$1&amp;" - RENDEMENT",Bilan_Global!$A$2:$ACT$2,0))</f>
        <v>#N/A</v>
      </c>
      <c r="D14" s="43" t="e">
        <f>INDEX(Bilan_Global!$A$3:$AAC$71,MATCH($A14,Bilan_Global!$A$2:$AAA$71,0),MATCH(D$1&amp;" - RENDEMENT",Bilan_Global!$A$2:$ACT$2,0))</f>
        <v>#N/A</v>
      </c>
      <c r="E14" s="43" t="e">
        <f>INDEX(Bilan_Global!$A$3:$AAC$71,MATCH($A14,Bilan_Global!$A$2:$AAA$71,0),MATCH(E$1&amp;" - RENDEMENT",Bilan_Global!$A$2:$ACT$2,0))</f>
        <v>#N/A</v>
      </c>
      <c r="F14" s="43" t="e">
        <f>INDEX(Bilan_Global!$A$3:$AAC$71,MATCH($A14,Bilan_Global!$A$2:$AAA$71,0),MATCH(F$1&amp;" - RENDEMENT",Bilan_Global!$A$2:$ACT$2,0))</f>
        <v>#N/A</v>
      </c>
      <c r="G14" s="43" t="e">
        <f>INDEX(Bilan_Global!$A$3:$AAC$71,MATCH($A14,Bilan_Global!$A$2:$AAA$71,0),MATCH(G$1&amp;" - RENDEMENT",Bilan_Global!$A$2:$ACT$2,0))</f>
        <v>#N/A</v>
      </c>
      <c r="H14" s="43" t="e">
        <f>INDEX(Bilan_Global!$A$3:$AAC$71,MATCH($A14,Bilan_Global!$A$2:$AAA$71,0),MATCH(H$1&amp;" - RENDEMENT",Bilan_Global!$A$2:$ACT$2,0))</f>
        <v>#N/A</v>
      </c>
      <c r="I14" s="43" t="e">
        <f>INDEX(Bilan_Global!$A$3:$AAC$71,MATCH($A14,Bilan_Global!$A$2:$AAA$71,0),MATCH(I$1&amp;" - RENDEMENT",Bilan_Global!$A$2:$ACT$2,0))</f>
        <v>#N/A</v>
      </c>
      <c r="J14" s="43" t="e">
        <f>INDEX(Bilan_Global!$A$3:$AAC$71,MATCH($A14,Bilan_Global!$A$2:$AAA$71,0),MATCH(J$1&amp;" - RENDEMENT",Bilan_Global!$A$2:$ACT$2,0))</f>
        <v>#N/A</v>
      </c>
      <c r="K14" s="43" t="e">
        <f>INDEX(Bilan_Global!$A$3:$AAC$71,MATCH($A14,Bilan_Global!$A$2:$AAA$71,0),MATCH(K$1&amp;" - RENDEMENT",Bilan_Global!$A$2:$ACT$2,0))</f>
        <v>#N/A</v>
      </c>
      <c r="L14" s="43" t="e">
        <f>INDEX(Bilan_Global!$A$3:$AAC$71,MATCH($A14,Bilan_Global!$A$2:$AAA$71,0),MATCH(L$1&amp;" - RENDEMENT",Bilan_Global!$A$2:$ACT$2,0))</f>
        <v>#N/A</v>
      </c>
      <c r="M14" s="43" t="e">
        <f>INDEX(Bilan_Global!$A$3:$AAC$71,MATCH($A14,Bilan_Global!$A$2:$AAA$71,0),MATCH(M$1&amp;" - RENDEMENT",Bilan_Global!$A$2:$ACT$2,0))</f>
        <v>#N/A</v>
      </c>
      <c r="N14" s="43" t="e">
        <f>INDEX(Bilan_Global!$A$3:$AAC$71,MATCH($A14,Bilan_Global!$A$2:$AAA$71,0),MATCH(N$1&amp;" - RENDEMENT",Bilan_Global!$A$2:$ACT$2,0))</f>
        <v>#N/A</v>
      </c>
      <c r="O14" s="43" t="e">
        <f>INDEX(Bilan_Global!$A$3:$AAC$71,MATCH($A14,Bilan_Global!$A$2:$AAA$71,0),MATCH(O$1&amp;" - RENDEMENT",Bilan_Global!$A$2:$ACT$2,0))</f>
        <v>#N/A</v>
      </c>
      <c r="P14" s="43" t="e">
        <f>INDEX(Bilan_Global!$A$3:$AAC$71,MATCH($A14,Bilan_Global!$A$2:$AAA$71,0),MATCH(P$1&amp;" - RENDEMENT",Bilan_Global!$A$2:$ACT$2,0))</f>
        <v>#N/A</v>
      </c>
      <c r="Q14" s="43" t="e">
        <f>INDEX(Bilan_Global!$A$3:$AAC$71,MATCH($A14,Bilan_Global!$A$2:$AAA$71,0),MATCH(Q$1&amp;" - RENDEMENT",Bilan_Global!$A$2:$ACT$2,0))</f>
        <v>#N/A</v>
      </c>
      <c r="R14" s="43" t="e">
        <f>INDEX(Bilan_Global!$A$3:$AAC$71,MATCH($A14,Bilan_Global!$A$2:$AAA$71,0),MATCH(R$1&amp;" - RENDEMENT",Bilan_Global!$A$2:$ACT$2,0))</f>
        <v>#N/A</v>
      </c>
      <c r="S14" s="43" t="e">
        <f>INDEX(Bilan_Global!$A$3:$AAC$71,MATCH($A14,Bilan_Global!$A$2:$AAA$71,0),MATCH(S$1&amp;" - RENDEMENT",Bilan_Global!$A$2:$ACT$2,0))</f>
        <v>#N/A</v>
      </c>
      <c r="T14" s="43" t="e">
        <f>INDEX(Bilan_Global!$A$3:$AAC$71,MATCH($A14,Bilan_Global!$A$2:$AAA$71,0),MATCH(T$1&amp;" - RENDEMENT",Bilan_Global!$A$2:$ACT$2,0))</f>
        <v>#N/A</v>
      </c>
      <c r="U14" s="43" t="e">
        <f>INDEX(Bilan_Global!$A$3:$AAC$71,MATCH($A14,Bilan_Global!$A$2:$AAA$71,0),MATCH(U$1&amp;" - RENDEMENT",Bilan_Global!$A$2:$ACT$2,0))</f>
        <v>#N/A</v>
      </c>
      <c r="V14" s="43" t="e">
        <f>INDEX(Bilan_Global!$A$3:$AAC$71,MATCH($A14,Bilan_Global!$A$2:$AAA$71,0),MATCH(V$1&amp;" - RENDEMENT",Bilan_Global!$A$2:$ACT$2,0))</f>
        <v>#N/A</v>
      </c>
      <c r="W14" s="43" t="e">
        <f>INDEX(Bilan_Global!$A$3:$AAC$71,MATCH($A14,Bilan_Global!$A$2:$AAA$71,0),MATCH(W$1&amp;" - RENDEMENT",Bilan_Global!$A$2:$ACT$2,0))</f>
        <v>#N/A</v>
      </c>
      <c r="X14" s="43" t="e">
        <f>INDEX(Bilan_Global!$A$3:$AAC$71,MATCH($A14,Bilan_Global!$A$2:$AAA$71,0),MATCH(X$1&amp;" - RENDEMENT",Bilan_Global!$A$2:$ACT$2,0))</f>
        <v>#N/A</v>
      </c>
      <c r="Y14" s="43" t="e">
        <f>INDEX(Bilan_Global!$A$3:$AAC$71,MATCH($A14,Bilan_Global!$A$2:$AAA$71,0),MATCH(Y$1&amp;" - RENDEMENT",Bilan_Global!$A$2:$ACT$2,0))</f>
        <v>#N/A</v>
      </c>
    </row>
    <row r="15" spans="1:25" x14ac:dyDescent="0.35">
      <c r="A15" s="39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</row>
    <row r="16" spans="1:25" x14ac:dyDescent="0.35">
      <c r="A16" s="39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</row>
    <row r="17" spans="1:25" x14ac:dyDescent="0.35">
      <c r="A17" s="39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</row>
    <row r="18" spans="1:25" x14ac:dyDescent="0.35">
      <c r="A18" s="39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</row>
    <row r="19" spans="1:25" x14ac:dyDescent="0.35">
      <c r="A19" s="39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</row>
    <row r="20" spans="1:25" x14ac:dyDescent="0.35">
      <c r="A20" s="39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</row>
    <row r="21" spans="1:25" x14ac:dyDescent="0.35">
      <c r="A21" s="39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</row>
    <row r="22" spans="1:25" x14ac:dyDescent="0.35">
      <c r="A22" s="39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</row>
    <row r="23" spans="1:25" x14ac:dyDescent="0.35">
      <c r="A23" s="39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</row>
    <row r="24" spans="1:25" x14ac:dyDescent="0.35">
      <c r="A24" s="39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</row>
    <row r="25" spans="1:25" x14ac:dyDescent="0.35">
      <c r="A25" s="39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</row>
    <row r="26" spans="1:25" x14ac:dyDescent="0.35">
      <c r="A26" s="39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</row>
    <row r="27" spans="1:25" x14ac:dyDescent="0.35">
      <c r="A27" s="39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</row>
    <row r="28" spans="1:25" x14ac:dyDescent="0.35">
      <c r="A28" s="39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</row>
    <row r="29" spans="1:25" x14ac:dyDescent="0.35">
      <c r="A29" s="39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</row>
    <row r="30" spans="1:25" x14ac:dyDescent="0.35">
      <c r="A30" s="39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</row>
    <row r="31" spans="1:25" x14ac:dyDescent="0.35">
      <c r="A31" s="39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</row>
    <row r="32" spans="1:25" x14ac:dyDescent="0.35">
      <c r="A32" s="39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</row>
    <row r="33" spans="1:25" x14ac:dyDescent="0.35">
      <c r="A33" s="39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</row>
    <row r="34" spans="1:25" x14ac:dyDescent="0.35">
      <c r="A34" s="39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</row>
    <row r="35" spans="1:25" x14ac:dyDescent="0.35">
      <c r="A35" s="39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</row>
    <row r="36" spans="1:25" x14ac:dyDescent="0.35">
      <c r="A36" s="39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</row>
    <row r="37" spans="1:25" x14ac:dyDescent="0.35">
      <c r="A37" s="39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</row>
    <row r="38" spans="1:25" x14ac:dyDescent="0.35">
      <c r="A38" s="39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</row>
    <row r="39" spans="1:25" x14ac:dyDescent="0.35">
      <c r="A39" s="39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</row>
    <row r="40" spans="1:25" x14ac:dyDescent="0.35">
      <c r="A40" s="39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</row>
    <row r="41" spans="1:25" ht="15" thickBot="1" x14ac:dyDescent="0.4">
      <c r="A41" s="40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</row>
    <row r="42" spans="1:25" s="10" customFormat="1" x14ac:dyDescent="0.35">
      <c r="A42" s="108" t="s">
        <v>74</v>
      </c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</row>
    <row r="43" spans="1:25" s="112" customFormat="1" ht="21" x14ac:dyDescent="0.55000000000000004">
      <c r="A43" s="110" t="s">
        <v>76</v>
      </c>
      <c r="B43" s="111" t="e">
        <f>AVERAGEIF(B2:B42,"&gt;0")</f>
        <v>#DIV/0!</v>
      </c>
      <c r="C43" s="111" t="e">
        <f t="shared" ref="C43:Y43" si="0">AVERAGEIF(C2:C42,"&gt;0")</f>
        <v>#DIV/0!</v>
      </c>
      <c r="D43" s="111" t="e">
        <f t="shared" si="0"/>
        <v>#DIV/0!</v>
      </c>
      <c r="E43" s="111" t="e">
        <f t="shared" si="0"/>
        <v>#DIV/0!</v>
      </c>
      <c r="F43" s="111" t="e">
        <f t="shared" si="0"/>
        <v>#DIV/0!</v>
      </c>
      <c r="G43" s="111" t="e">
        <f t="shared" si="0"/>
        <v>#DIV/0!</v>
      </c>
      <c r="H43" s="111" t="e">
        <f t="shared" si="0"/>
        <v>#DIV/0!</v>
      </c>
      <c r="I43" s="111" t="e">
        <f t="shared" si="0"/>
        <v>#DIV/0!</v>
      </c>
      <c r="J43" s="111" t="e">
        <f t="shared" si="0"/>
        <v>#DIV/0!</v>
      </c>
      <c r="K43" s="111" t="e">
        <f t="shared" si="0"/>
        <v>#DIV/0!</v>
      </c>
      <c r="L43" s="111" t="e">
        <f t="shared" si="0"/>
        <v>#DIV/0!</v>
      </c>
      <c r="M43" s="111" t="e">
        <f t="shared" si="0"/>
        <v>#DIV/0!</v>
      </c>
      <c r="N43" s="111" t="e">
        <f t="shared" si="0"/>
        <v>#DIV/0!</v>
      </c>
      <c r="O43" s="111" t="e">
        <f t="shared" si="0"/>
        <v>#DIV/0!</v>
      </c>
      <c r="P43" s="111" t="e">
        <f t="shared" si="0"/>
        <v>#DIV/0!</v>
      </c>
      <c r="Q43" s="111" t="e">
        <f t="shared" si="0"/>
        <v>#DIV/0!</v>
      </c>
      <c r="R43" s="111" t="e">
        <f t="shared" si="0"/>
        <v>#DIV/0!</v>
      </c>
      <c r="S43" s="111" t="e">
        <f t="shared" si="0"/>
        <v>#DIV/0!</v>
      </c>
      <c r="T43" s="111" t="e">
        <f t="shared" si="0"/>
        <v>#DIV/0!</v>
      </c>
      <c r="U43" s="111" t="e">
        <f t="shared" si="0"/>
        <v>#DIV/0!</v>
      </c>
      <c r="V43" s="111" t="e">
        <f t="shared" si="0"/>
        <v>#DIV/0!</v>
      </c>
      <c r="W43" s="111" t="e">
        <f t="shared" si="0"/>
        <v>#DIV/0!</v>
      </c>
      <c r="X43" s="111" t="e">
        <f t="shared" si="0"/>
        <v>#DIV/0!</v>
      </c>
      <c r="Y43" s="111" t="e">
        <f t="shared" si="0"/>
        <v>#DIV/0!</v>
      </c>
    </row>
  </sheetData>
  <pageMargins left="0.7" right="0.7" top="0.75" bottom="0.75" header="0.3" footer="0.3"/>
  <pageSetup paperSize="9" orientation="portrait" r:id="rId1"/>
  <headerFooter>
    <oddFooter>&amp;L&amp;1#&amp;"Calibri"&amp;10&amp;K000000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760C0-635F-4A98-8753-558E5931C5AD}">
  <dimension ref="A1"/>
  <sheetViews>
    <sheetView zoomScale="90" zoomScaleNormal="90" workbookViewId="0">
      <selection activeCell="M46" sqref="M46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headerFooter>
    <oddFooter>&amp;L&amp;1#&amp;"Calibri"&amp;10&amp;K000000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0CCFD-D9F0-4418-84BE-1CC75DFA0466}">
  <dimension ref="A1"/>
  <sheetViews>
    <sheetView topLeftCell="A4" workbookViewId="0">
      <selection activeCell="K51" sqref="K51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headerFooter>
    <oddFooter>&amp;L&amp;1#&amp;"Calibri"&amp;10&amp;K000000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A0FD0-646C-49B3-9CEB-427FA3D40B27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  <headerFooter>
    <oddFooter>&amp;L&amp;1#&amp;"Calibri"&amp;10&amp;K000000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6F40B-78A3-4702-8851-E55A4ED74F2F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  <headerFooter>
    <oddFooter>&amp;L&amp;1#&amp;"Calibri"&amp;10&amp;K000000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5557382-A5EE-4B3A-9F9E-5615FEF9E6F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Graphiques</vt:lpstr>
      </vt:variant>
      <vt:variant>
        <vt:i4>1</vt:i4>
      </vt:variant>
    </vt:vector>
  </HeadingPairs>
  <TitlesOfParts>
    <vt:vector size="10" baseType="lpstr">
      <vt:lpstr>PARAM</vt:lpstr>
      <vt:lpstr>Bilan_Global</vt:lpstr>
      <vt:lpstr>CROISE DYNAMIQUE</vt:lpstr>
      <vt:lpstr>Stat. Rentabilité</vt:lpstr>
      <vt:lpstr>Stat. Cépage</vt:lpstr>
      <vt:lpstr>GRAPH RENDEMENT GLOBAL</vt:lpstr>
      <vt:lpstr>GRAPH RENDEMENT PARCELLAIRE IND</vt:lpstr>
      <vt:lpstr>GRAPH RENDEMENT PAR CEPAGE</vt:lpstr>
      <vt:lpstr>GRAPH RENDEMENT AGE VIGNE CEPAG</vt:lpstr>
      <vt:lpstr>GRAPH RENDEMENT PARCELLAIRE GLO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CLOCK Hilaire</dc:creator>
  <cp:lastModifiedBy>DE CLOCK Hilaire</cp:lastModifiedBy>
  <dcterms:created xsi:type="dcterms:W3CDTF">2022-09-27T08:38:05Z</dcterms:created>
  <dcterms:modified xsi:type="dcterms:W3CDTF">2023-11-06T16:01:27Z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fbbd0f-0666-461a-9212-afe773a25324_Enabled">
    <vt:lpwstr>true</vt:lpwstr>
  </property>
  <property fmtid="{D5CDD505-2E9C-101B-9397-08002B2CF9AE}" pid="3" name="MSIP_Label_bbfbbd0f-0666-461a-9212-afe773a25324_SetDate">
    <vt:lpwstr>2023-11-06T16:01:20Z</vt:lpwstr>
  </property>
  <property fmtid="{D5CDD505-2E9C-101B-9397-08002B2CF9AE}" pid="4" name="MSIP_Label_bbfbbd0f-0666-461a-9212-afe773a25324_Method">
    <vt:lpwstr>Standard</vt:lpwstr>
  </property>
  <property fmtid="{D5CDD505-2E9C-101B-9397-08002B2CF9AE}" pid="5" name="MSIP_Label_bbfbbd0f-0666-461a-9212-afe773a25324_Name">
    <vt:lpwstr>AFA Confidentiel</vt:lpwstr>
  </property>
  <property fmtid="{D5CDD505-2E9C-101B-9397-08002B2CF9AE}" pid="6" name="MSIP_Label_bbfbbd0f-0666-461a-9212-afe773a25324_SiteId">
    <vt:lpwstr>396b38cc-aa65-492b-bb0e-3d94ed25a97b</vt:lpwstr>
  </property>
  <property fmtid="{D5CDD505-2E9C-101B-9397-08002B2CF9AE}" pid="7" name="MSIP_Label_bbfbbd0f-0666-461a-9212-afe773a25324_ActionId">
    <vt:lpwstr>4e72db81-fe1e-4e3d-8ef7-374df088d8a2</vt:lpwstr>
  </property>
  <property fmtid="{D5CDD505-2E9C-101B-9397-08002B2CF9AE}" pid="8" name="MSIP_Label_bbfbbd0f-0666-461a-9212-afe773a25324_ContentBits">
    <vt:lpwstr>3</vt:lpwstr>
  </property>
</Properties>
</file>