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FB412809-13F0-44CC-AAC0-902F95E8EFF6}" xr6:coauthVersionLast="47" xr6:coauthVersionMax="47" xr10:uidLastSave="{00000000-0000-0000-0000-000000000000}"/>
  <bookViews>
    <workbookView xWindow="-120" yWindow="-120" windowWidth="38640" windowHeight="21120" activeTab="1" xr2:uid="{00000000-000D-0000-FFFF-FFFF00000000}"/>
  </bookViews>
  <sheets>
    <sheet name="Formulaire" sheetId="6" r:id="rId1"/>
    <sheet name="Collection" sheetId="1" r:id="rId2"/>
    <sheet name="Statistiques" sheetId="4" r:id="rId3"/>
    <sheet name="Archives" sheetId="5" r:id="rId4"/>
    <sheet name="Ressources" sheetId="3" r:id="rId5"/>
  </sheets>
  <definedNames>
    <definedName name="_xlnm._FilterDatabase" localSheetId="1" hidden="1">Collection!$H$29:$H$78</definedName>
    <definedName name="_xlnm.Extract" localSheetId="1">Collection!$W$29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7" i="4" l="1"/>
  <c r="E56" i="4"/>
  <c r="E55" i="4"/>
  <c r="E54" i="4"/>
  <c r="E53" i="4"/>
  <c r="E52" i="4"/>
  <c r="E51" i="4"/>
  <c r="E50" i="4"/>
  <c r="E49" i="4"/>
  <c r="E48" i="4"/>
  <c r="E47" i="4"/>
  <c r="E46" i="4"/>
  <c r="C8" i="6"/>
  <c r="L2" i="3"/>
  <c r="O5" i="4" s="1"/>
  <c r="N7" i="4"/>
  <c r="N6" i="4"/>
  <c r="N5" i="4"/>
  <c r="N4" i="4"/>
  <c r="B4" i="4"/>
  <c r="D23" i="4"/>
  <c r="D22" i="4"/>
  <c r="D21" i="4"/>
  <c r="D20" i="4"/>
  <c r="D19" i="4"/>
  <c r="D18" i="4"/>
  <c r="D17" i="4"/>
  <c r="D16" i="4"/>
  <c r="B12" i="4"/>
  <c r="C12" i="4"/>
  <c r="B13" i="4"/>
  <c r="C13" i="4"/>
  <c r="B14" i="4"/>
  <c r="C14" i="4"/>
  <c r="B15" i="4"/>
  <c r="C15" i="4"/>
  <c r="B16" i="4"/>
  <c r="C16" i="4"/>
  <c r="B17" i="4"/>
  <c r="C17" i="4"/>
  <c r="B18" i="4"/>
  <c r="C18" i="4"/>
  <c r="B19" i="4"/>
  <c r="C19" i="4"/>
  <c r="B20" i="4"/>
  <c r="C20" i="4"/>
  <c r="B21" i="4"/>
  <c r="C21" i="4"/>
  <c r="B22" i="4"/>
  <c r="C22" i="4"/>
  <c r="B23" i="4"/>
  <c r="C23" i="4"/>
  <c r="C41" i="4"/>
  <c r="C40" i="4"/>
  <c r="B41" i="4"/>
  <c r="B40" i="4"/>
  <c r="B39" i="4"/>
  <c r="C39" i="4"/>
  <c r="D13" i="1"/>
  <c r="C7" i="4"/>
  <c r="N61" i="1"/>
  <c r="N57" i="1"/>
  <c r="N44" i="1"/>
  <c r="N49" i="1"/>
  <c r="N62" i="1"/>
  <c r="D12" i="1"/>
  <c r="N51" i="1"/>
  <c r="N56" i="1"/>
  <c r="N46" i="1"/>
  <c r="N55" i="1"/>
  <c r="N73" i="1"/>
  <c r="N59" i="1"/>
  <c r="N50" i="1"/>
  <c r="N60" i="1"/>
  <c r="N78" i="1"/>
  <c r="N45" i="1"/>
  <c r="N58" i="1"/>
  <c r="N54" i="1"/>
  <c r="N64" i="1"/>
  <c r="N43" i="1"/>
  <c r="C6" i="4"/>
  <c r="C5" i="4"/>
  <c r="C4" i="4"/>
  <c r="D11" i="1"/>
  <c r="D10" i="1"/>
  <c r="N52" i="1"/>
  <c r="N33" i="1"/>
  <c r="N32" i="1"/>
  <c r="N42" i="1"/>
  <c r="N76" i="1"/>
  <c r="N53" i="1"/>
  <c r="N47" i="1"/>
  <c r="N38" i="1"/>
  <c r="N37" i="1"/>
  <c r="N36" i="1"/>
  <c r="N39" i="1"/>
  <c r="N40" i="1"/>
  <c r="N74" i="1"/>
  <c r="N48" i="1"/>
  <c r="N35" i="1"/>
  <c r="C38" i="4"/>
  <c r="C37" i="4"/>
  <c r="C36" i="4"/>
  <c r="C35" i="4"/>
  <c r="C34" i="4"/>
  <c r="C33" i="4"/>
  <c r="C32" i="4"/>
  <c r="C31" i="4"/>
  <c r="C30" i="4"/>
  <c r="C29" i="4"/>
  <c r="C28" i="4"/>
  <c r="B57" i="4"/>
  <c r="B56" i="4"/>
  <c r="B55" i="4"/>
  <c r="B54" i="4"/>
  <c r="B53" i="4"/>
  <c r="B52" i="4"/>
  <c r="B51" i="4"/>
  <c r="B50" i="4"/>
  <c r="B49" i="4"/>
  <c r="B48" i="4"/>
  <c r="B47" i="4"/>
  <c r="B46" i="4"/>
  <c r="B38" i="4"/>
  <c r="B37" i="4"/>
  <c r="B36" i="4"/>
  <c r="B35" i="4"/>
  <c r="B34" i="4"/>
  <c r="B33" i="4"/>
  <c r="B32" i="4"/>
  <c r="B31" i="4"/>
  <c r="B30" i="4"/>
  <c r="B29" i="4"/>
  <c r="B28" i="4"/>
  <c r="B7" i="4"/>
  <c r="B6" i="4"/>
  <c r="B5" i="4"/>
  <c r="N26" i="1"/>
  <c r="N18" i="1"/>
  <c r="N19" i="1"/>
  <c r="N20" i="1"/>
  <c r="N21" i="1"/>
  <c r="N22" i="1"/>
  <c r="N23" i="1"/>
  <c r="N24" i="1"/>
  <c r="N25" i="1"/>
  <c r="N31" i="1"/>
  <c r="N30" i="1"/>
  <c r="N34" i="1"/>
  <c r="N63" i="1"/>
  <c r="N65" i="1"/>
  <c r="N66" i="1"/>
  <c r="N69" i="1"/>
  <c r="N68" i="1"/>
  <c r="N67" i="1"/>
  <c r="N70" i="1"/>
  <c r="N71" i="1"/>
  <c r="N72" i="1"/>
  <c r="N75" i="1"/>
  <c r="N77" i="1"/>
  <c r="N41" i="1"/>
  <c r="D35" i="4" l="1"/>
  <c r="E35" i="4" s="1"/>
  <c r="D7" i="4"/>
  <c r="E7" i="4" s="1"/>
  <c r="D39" i="4"/>
  <c r="E39" i="4" s="1"/>
  <c r="E58" i="4"/>
  <c r="O4" i="4"/>
  <c r="P6" i="4"/>
  <c r="P7" i="4"/>
  <c r="P5" i="4"/>
  <c r="P4" i="4"/>
  <c r="O6" i="4"/>
  <c r="O7" i="4"/>
  <c r="E20" i="4"/>
  <c r="E21" i="4"/>
  <c r="E16" i="4"/>
  <c r="E22" i="4"/>
  <c r="E17" i="4"/>
  <c r="E23" i="4"/>
  <c r="E18" i="4"/>
  <c r="E19" i="4"/>
  <c r="D28" i="4"/>
  <c r="D36" i="4"/>
  <c r="E36" i="4" s="1"/>
  <c r="D38" i="4"/>
  <c r="E38" i="4" s="1"/>
  <c r="D32" i="4"/>
  <c r="E32" i="4" s="1"/>
  <c r="D13" i="4"/>
  <c r="E13" i="4" s="1"/>
  <c r="D37" i="4"/>
  <c r="E37" i="4" s="1"/>
  <c r="D41" i="4"/>
  <c r="E41" i="4" s="1"/>
  <c r="D33" i="4"/>
  <c r="E33" i="4" s="1"/>
  <c r="D4" i="4"/>
  <c r="E4" i="4" s="1"/>
  <c r="D29" i="4"/>
  <c r="E29" i="4" s="1"/>
  <c r="D6" i="4"/>
  <c r="E6" i="4" s="1"/>
  <c r="D40" i="4"/>
  <c r="E40" i="4" s="1"/>
  <c r="D5" i="4"/>
  <c r="E5" i="4" s="1"/>
  <c r="D31" i="4"/>
  <c r="E31" i="4" s="1"/>
  <c r="D30" i="4"/>
  <c r="E30" i="4" s="1"/>
  <c r="D12" i="4"/>
  <c r="E12" i="4" s="1"/>
  <c r="D34" i="4"/>
  <c r="E34" i="4" s="1"/>
  <c r="D14" i="4"/>
  <c r="E14" i="4" s="1"/>
  <c r="D15" i="4"/>
  <c r="E15" i="4" s="1"/>
  <c r="C24" i="4"/>
  <c r="C8" i="4"/>
  <c r="C42" i="4"/>
  <c r="D14" i="1"/>
  <c r="Q4" i="4" l="1"/>
  <c r="D42" i="4"/>
  <c r="E42" i="4" s="1"/>
  <c r="E28" i="4"/>
  <c r="Q7" i="4"/>
  <c r="Q5" i="4"/>
  <c r="Q6" i="4"/>
  <c r="P8" i="4"/>
  <c r="D8" i="4"/>
  <c r="E8" i="4" s="1"/>
  <c r="O8" i="4"/>
  <c r="D24" i="4"/>
  <c r="E24" i="4" s="1"/>
  <c r="Q8" i="4" l="1"/>
</calcChain>
</file>

<file path=xl/sharedStrings.xml><?xml version="1.0" encoding="utf-8"?>
<sst xmlns="http://schemas.openxmlformats.org/spreadsheetml/2006/main" count="775" uniqueCount="266">
  <si>
    <t>Nombre Personnages</t>
  </si>
  <si>
    <t>Nombre Animaux</t>
  </si>
  <si>
    <t>Nombre Végétations</t>
  </si>
  <si>
    <t>Nombre Décors</t>
  </si>
  <si>
    <t>TOTAL</t>
  </si>
  <si>
    <t>Général</t>
  </si>
  <si>
    <t>Santon</t>
  </si>
  <si>
    <t>Montant</t>
  </si>
  <si>
    <t>Date</t>
  </si>
  <si>
    <t>Provenance</t>
  </si>
  <si>
    <t>Lieu</t>
  </si>
  <si>
    <t>Santonnier</t>
  </si>
  <si>
    <t>Genre</t>
  </si>
  <si>
    <t>Référence</t>
  </si>
  <si>
    <t>Nom</t>
  </si>
  <si>
    <t>Univers</t>
  </si>
  <si>
    <t>Taille</t>
  </si>
  <si>
    <t>Quantité</t>
  </si>
  <si>
    <t>Unitaire</t>
  </si>
  <si>
    <t>Total</t>
  </si>
  <si>
    <t>Taille possible</t>
  </si>
  <si>
    <t>Provenance possible</t>
  </si>
  <si>
    <t>Lieu possible</t>
  </si>
  <si>
    <t>Année</t>
  </si>
  <si>
    <t>Début Année</t>
  </si>
  <si>
    <t>Fin Année</t>
  </si>
  <si>
    <t>Personnages</t>
  </si>
  <si>
    <t>7 cm</t>
  </si>
  <si>
    <t>Nativité</t>
  </si>
  <si>
    <t>Animaux</t>
  </si>
  <si>
    <t>9 cm</t>
  </si>
  <si>
    <t>Végétations</t>
  </si>
  <si>
    <t>Décors</t>
  </si>
  <si>
    <t>Date:</t>
  </si>
  <si>
    <t>Santons</t>
  </si>
  <si>
    <t>Genres</t>
  </si>
  <si>
    <t>Nombre</t>
  </si>
  <si>
    <t>Santonniers</t>
  </si>
  <si>
    <t>Par qui ?</t>
  </si>
  <si>
    <t>Lieu:</t>
  </si>
  <si>
    <t>Provenance:</t>
  </si>
  <si>
    <t>Santonnier:</t>
  </si>
  <si>
    <t>Référence:</t>
  </si>
  <si>
    <t>Nom:</t>
  </si>
  <si>
    <t>Taille:</t>
  </si>
  <si>
    <t>Univers:</t>
  </si>
  <si>
    <t>Genre:</t>
  </si>
  <si>
    <t>Quantité:</t>
  </si>
  <si>
    <t>Prix:</t>
  </si>
  <si>
    <t>Ajout de nouveaux santons</t>
  </si>
  <si>
    <t>Moyenne</t>
  </si>
  <si>
    <t>Ajouts du jour</t>
  </si>
  <si>
    <t>Périodes</t>
  </si>
  <si>
    <t>Réinitialiser le tri</t>
  </si>
  <si>
    <t>Z - A</t>
  </si>
  <si>
    <t>A - Z</t>
  </si>
  <si>
    <t>Sélectionner</t>
  </si>
  <si>
    <t>Trier</t>
  </si>
  <si>
    <t>Choisir un univers</t>
  </si>
  <si>
    <t>Choisir un santonnier</t>
  </si>
  <si>
    <t>Chosir un genre</t>
  </si>
  <si>
    <t>0 - 9</t>
  </si>
  <si>
    <t>9 - 0</t>
  </si>
  <si>
    <t>Nom &amp; Prénom</t>
  </si>
  <si>
    <t>Nom1 &amp; Prénom 1</t>
  </si>
  <si>
    <t>Nom2 &amp; Prénom 2</t>
  </si>
  <si>
    <t>Nom3 &amp; Prénom 3</t>
  </si>
  <si>
    <t>Lieu 1</t>
  </si>
  <si>
    <t>Lieu 2</t>
  </si>
  <si>
    <t>Image</t>
  </si>
  <si>
    <t>Lieu 3</t>
  </si>
  <si>
    <t>Lieu 4</t>
  </si>
  <si>
    <t>Lieu 5</t>
  </si>
  <si>
    <t>Lieu 6</t>
  </si>
  <si>
    <t>Santonnier1</t>
  </si>
  <si>
    <t>Santonnier2</t>
  </si>
  <si>
    <t>Santonnier3</t>
  </si>
  <si>
    <t>Santonnier4</t>
  </si>
  <si>
    <t>Santonnier5</t>
  </si>
  <si>
    <t>Santonnier6</t>
  </si>
  <si>
    <t>Santonnier7</t>
  </si>
  <si>
    <t>Santonnier8</t>
  </si>
  <si>
    <t>Santonnier9</t>
  </si>
  <si>
    <t>Santonnier10</t>
  </si>
  <si>
    <t>Santonnier11</t>
  </si>
  <si>
    <t>Santonnier12</t>
  </si>
  <si>
    <t>Santonnier13</t>
  </si>
  <si>
    <t>Santonnier14</t>
  </si>
  <si>
    <t>Nom4 &amp; Prénom 4</t>
  </si>
  <si>
    <t>Collection</t>
  </si>
  <si>
    <t>Choisir un genre</t>
  </si>
  <si>
    <t>Choisir un satonnier</t>
  </si>
  <si>
    <t>Rechercher</t>
  </si>
  <si>
    <t>Univers1</t>
  </si>
  <si>
    <t>Univers2</t>
  </si>
  <si>
    <t>Univers3</t>
  </si>
  <si>
    <t>Univers5</t>
  </si>
  <si>
    <t>Univers6</t>
  </si>
  <si>
    <t>Univers7</t>
  </si>
  <si>
    <t>Univers8</t>
  </si>
  <si>
    <t>Univers9</t>
  </si>
  <si>
    <t>Univers10</t>
  </si>
  <si>
    <t>Univers11</t>
  </si>
  <si>
    <t>Univers12</t>
  </si>
  <si>
    <t>Univers13</t>
  </si>
  <si>
    <t>Univers14</t>
  </si>
  <si>
    <t>Univers14s</t>
  </si>
  <si>
    <t>Univers15</t>
  </si>
  <si>
    <t>Univers16</t>
  </si>
  <si>
    <t>Univers17</t>
  </si>
  <si>
    <t>Univers18</t>
  </si>
  <si>
    <t>Univers19</t>
  </si>
  <si>
    <t>Univers20</t>
  </si>
  <si>
    <t>Univers21</t>
  </si>
  <si>
    <t>Univers22</t>
  </si>
  <si>
    <t>Univers23</t>
  </si>
  <si>
    <t>Univers24</t>
  </si>
  <si>
    <t>Univers25</t>
  </si>
  <si>
    <t>Univers26</t>
  </si>
  <si>
    <t>Univers27</t>
  </si>
  <si>
    <t>Univers28</t>
  </si>
  <si>
    <t>Univers29</t>
  </si>
  <si>
    <t>Univers30</t>
  </si>
  <si>
    <t>Univers31</t>
  </si>
  <si>
    <t>AA</t>
  </si>
  <si>
    <t>AB</t>
  </si>
  <si>
    <t>ABC</t>
  </si>
  <si>
    <t>ASD</t>
  </si>
  <si>
    <t>DHF</t>
  </si>
  <si>
    <t>HTRF</t>
  </si>
  <si>
    <t>JTJ</t>
  </si>
  <si>
    <t>FYJ</t>
  </si>
  <si>
    <t>YKY</t>
  </si>
  <si>
    <t>GF</t>
  </si>
  <si>
    <t>MIJ</t>
  </si>
  <si>
    <t>KLO</t>
  </si>
  <si>
    <t>HJGHJ</t>
  </si>
  <si>
    <t>GD</t>
  </si>
  <si>
    <t>FGHJ</t>
  </si>
  <si>
    <t>GGH</t>
  </si>
  <si>
    <t>RET</t>
  </si>
  <si>
    <t>UTB</t>
  </si>
  <si>
    <t>NFTH</t>
  </si>
  <si>
    <t>POIU</t>
  </si>
  <si>
    <t>ERTG</t>
  </si>
  <si>
    <t>HJFGJ</t>
  </si>
  <si>
    <t>JKL.B</t>
  </si>
  <si>
    <t>HKK.</t>
  </si>
  <si>
    <t>HJKY</t>
  </si>
  <si>
    <t>FHG</t>
  </si>
  <si>
    <t>ILYG</t>
  </si>
  <si>
    <t>KLJ</t>
  </si>
  <si>
    <t>GJB</t>
  </si>
  <si>
    <t>MLK</t>
  </si>
  <si>
    <t>QWX</t>
  </si>
  <si>
    <t>CVE</t>
  </si>
  <si>
    <t>FXGB</t>
  </si>
  <si>
    <t>GFHY</t>
  </si>
  <si>
    <t>YHJ</t>
  </si>
  <si>
    <t>JKTY</t>
  </si>
  <si>
    <t>GHJ</t>
  </si>
  <si>
    <t>KYGF</t>
  </si>
  <si>
    <t>TDGHH</t>
  </si>
  <si>
    <t>DSBTJUH</t>
  </si>
  <si>
    <t>UYT</t>
  </si>
  <si>
    <t>DEHYYT</t>
  </si>
  <si>
    <t>SRHYR</t>
  </si>
  <si>
    <t>DJUT</t>
  </si>
  <si>
    <t>IYGF</t>
  </si>
  <si>
    <t>IKUYH</t>
  </si>
  <si>
    <t>MKOL</t>
  </si>
  <si>
    <t>HIMLMP</t>
  </si>
  <si>
    <t>HUOHL</t>
  </si>
  <si>
    <t>Test_Nom_1</t>
  </si>
  <si>
    <t>Test_Nom_2</t>
  </si>
  <si>
    <t>Test_Nom_3</t>
  </si>
  <si>
    <t>Test_Nom_4</t>
  </si>
  <si>
    <t>Test_Nom_5</t>
  </si>
  <si>
    <t>Test_Nom_6</t>
  </si>
  <si>
    <t>Test_Nom_7</t>
  </si>
  <si>
    <t>Test_Nom_8</t>
  </si>
  <si>
    <t>Test_Nom_9</t>
  </si>
  <si>
    <t>Test_Nom_10</t>
  </si>
  <si>
    <t>Test_Nom_11</t>
  </si>
  <si>
    <t>Test_Nom_12</t>
  </si>
  <si>
    <t>Test_Nom_13</t>
  </si>
  <si>
    <t>Test_Nom_14</t>
  </si>
  <si>
    <t>Test_Nom_15</t>
  </si>
  <si>
    <t>Test_Nom_16</t>
  </si>
  <si>
    <t>Test_Nom_17</t>
  </si>
  <si>
    <t>Test_Nom_18</t>
  </si>
  <si>
    <t>Test_Nom_19</t>
  </si>
  <si>
    <t>Test_Nom_20</t>
  </si>
  <si>
    <t>Test_Nom_21</t>
  </si>
  <si>
    <t>Test_Nom_22</t>
  </si>
  <si>
    <t>Test_Nom_23</t>
  </si>
  <si>
    <t>Test_Nom_24</t>
  </si>
  <si>
    <t>Test_Nom_25</t>
  </si>
  <si>
    <t>Test_Nom_26</t>
  </si>
  <si>
    <t>Test_Nom_27</t>
  </si>
  <si>
    <t>Test_Nom_28</t>
  </si>
  <si>
    <t>Test_Nom_29</t>
  </si>
  <si>
    <t>Test_Nom_30</t>
  </si>
  <si>
    <t>Test_Nom_31</t>
  </si>
  <si>
    <t>Test_Nom_32</t>
  </si>
  <si>
    <t>Test_Nom_33</t>
  </si>
  <si>
    <t>Test_Nom_34</t>
  </si>
  <si>
    <t>Test_Nom_35</t>
  </si>
  <si>
    <t>Test_Nom_36</t>
  </si>
  <si>
    <t>Test_Nom_37</t>
  </si>
  <si>
    <t>Test_Nom_38</t>
  </si>
  <si>
    <t>Test_Nom_39</t>
  </si>
  <si>
    <t>Test_Nom_40</t>
  </si>
  <si>
    <t>Test_Nom_41</t>
  </si>
  <si>
    <t>Test_Nom_42</t>
  </si>
  <si>
    <t>Test_Nom_43</t>
  </si>
  <si>
    <t>Test_Nom_44</t>
  </si>
  <si>
    <t>Test_Nom_45</t>
  </si>
  <si>
    <t>Test_Nom_46</t>
  </si>
  <si>
    <t>Test_Nom_47</t>
  </si>
  <si>
    <t>Test_Nom_48</t>
  </si>
  <si>
    <t>Test_Nom_49</t>
  </si>
  <si>
    <t>Test_Nom_65</t>
  </si>
  <si>
    <t>Nom1 &amp; Prénom 2</t>
  </si>
  <si>
    <t>Test_Nom_66</t>
  </si>
  <si>
    <t>Nom1 &amp; Prénom 3</t>
  </si>
  <si>
    <t>Lieu 7</t>
  </si>
  <si>
    <t>Univers32</t>
  </si>
  <si>
    <t>Test_Nom_67</t>
  </si>
  <si>
    <t>Nom1 &amp; Prénom 4</t>
  </si>
  <si>
    <t>Lieu 8</t>
  </si>
  <si>
    <t>Univers33</t>
  </si>
  <si>
    <t>Test_Nom_68</t>
  </si>
  <si>
    <t>Nom1 &amp; Prénom 5</t>
  </si>
  <si>
    <t>Lieu 9</t>
  </si>
  <si>
    <t>Univers34</t>
  </si>
  <si>
    <t>Test_Nom_69</t>
  </si>
  <si>
    <t>Nom1 &amp; Prénom 6</t>
  </si>
  <si>
    <t>Lieu 10</t>
  </si>
  <si>
    <t>Univers35</t>
  </si>
  <si>
    <t>Test_Nom_70</t>
  </si>
  <si>
    <t>Nom1 &amp; Prénom 7</t>
  </si>
  <si>
    <t>Lieu 11</t>
  </si>
  <si>
    <t>Univers36</t>
  </si>
  <si>
    <t>Test_Nom_71</t>
  </si>
  <si>
    <t>Nom1 &amp; Prénom 8</t>
  </si>
  <si>
    <t>Lieu 12</t>
  </si>
  <si>
    <t>Univers37</t>
  </si>
  <si>
    <t>Test_Nom_72</t>
  </si>
  <si>
    <t>Nom1 &amp; Prénom 9</t>
  </si>
  <si>
    <t>Lieu 13</t>
  </si>
  <si>
    <t>Univers38</t>
  </si>
  <si>
    <t>Test_Nom_73</t>
  </si>
  <si>
    <t>edhuydftfi</t>
  </si>
  <si>
    <t>uytrikf</t>
  </si>
  <si>
    <t>fdur-rd</t>
  </si>
  <si>
    <t>tèei</t>
  </si>
  <si>
    <t>rt-u-t</t>
  </si>
  <si>
    <t>dfutè</t>
  </si>
  <si>
    <t>ykijif</t>
  </si>
  <si>
    <t>ihjno</t>
  </si>
  <si>
    <t>Nom du santon</t>
  </si>
  <si>
    <t>Référence du santon</t>
  </si>
  <si>
    <t>Réinitialiser la recherche</t>
  </si>
  <si>
    <t>Chercher</t>
  </si>
  <si>
    <t>Ecrire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</si>
</sst>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000"/>
    <numFmt numFmtId="166" formatCode="_-* #,##0.00\ [$€-40C]_-;\-* #,##0.00\ [$€-40C]_-;_-* &quot;-&quot;??\ [$€-40C]_-;_-@_-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2"/>
      <color theme="0"/>
      <name val="Before the Rain"/>
    </font>
    <font>
      <b/>
      <sz val="14"/>
      <color theme="1"/>
      <name val="HelveticaNeueLT Std Lt"/>
      <family val="2"/>
    </font>
    <font>
      <b/>
      <sz val="20"/>
      <color theme="0"/>
      <name val="HelveticaNeueLT Std Lt"/>
      <family val="2"/>
    </font>
    <font>
      <b/>
      <sz val="24"/>
      <color theme="0"/>
      <name val="Before the Rain"/>
    </font>
    <font>
      <sz val="11"/>
      <color theme="1"/>
      <name val="Arial"/>
      <family val="2"/>
    </font>
    <font>
      <sz val="36"/>
      <color theme="0"/>
      <name val="HelveticaNeueLT Std Med"/>
      <family val="2"/>
    </font>
    <font>
      <b/>
      <sz val="10"/>
      <color rgb="FF000000"/>
      <name val="Arial"/>
      <family val="2"/>
    </font>
    <font>
      <b/>
      <sz val="12"/>
      <color theme="1"/>
      <name val="HelveticaNeueLT Std Lt"/>
      <family val="2"/>
    </font>
    <font>
      <b/>
      <sz val="24"/>
      <color theme="0"/>
      <name val="Arial"/>
      <family val="2"/>
    </font>
    <font>
      <b/>
      <sz val="26"/>
      <color theme="0"/>
      <name val="Calibri"/>
      <family val="2"/>
      <scheme val="minor"/>
    </font>
    <font>
      <b/>
      <sz val="32"/>
      <color theme="0"/>
      <name val="Calibri"/>
      <family val="2"/>
      <scheme val="minor"/>
    </font>
    <font>
      <b/>
      <sz val="32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DFECEB"/>
        <bgColor indexed="64"/>
      </patternFill>
    </fill>
    <fill>
      <patternFill patternType="solid">
        <fgColor rgb="FFC0DAD9"/>
        <bgColor indexed="64"/>
      </patternFill>
    </fill>
    <fill>
      <patternFill patternType="solid">
        <fgColor rgb="FF487B79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2" borderId="0" applyNumberFormat="0" applyBorder="0" applyAlignment="0" applyProtection="0"/>
  </cellStyleXfs>
  <cellXfs count="172">
    <xf numFmtId="0" fontId="0" fillId="0" borderId="0" xfId="0"/>
    <xf numFmtId="0" fontId="0" fillId="0" borderId="0" xfId="0" applyAlignment="1">
      <alignment vertical="top"/>
    </xf>
    <xf numFmtId="0" fontId="3" fillId="3" borderId="0" xfId="3" applyFill="1" applyAlignment="1"/>
    <xf numFmtId="164" fontId="5" fillId="6" borderId="2" xfId="1" applyNumberFormat="1" applyFont="1" applyFill="1" applyBorder="1" applyAlignment="1">
      <alignment horizontal="center"/>
    </xf>
    <xf numFmtId="43" fontId="5" fillId="6" borderId="2" xfId="1" applyFont="1" applyFill="1" applyBorder="1" applyAlignment="1">
      <alignment horizontal="center"/>
    </xf>
    <xf numFmtId="0" fontId="0" fillId="3" borderId="0" xfId="0" applyFill="1"/>
    <xf numFmtId="0" fontId="2" fillId="0" borderId="0" xfId="0" applyFont="1"/>
    <xf numFmtId="14" fontId="0" fillId="0" borderId="0" xfId="0" applyNumberFormat="1"/>
    <xf numFmtId="0" fontId="0" fillId="6" borderId="0" xfId="0" applyFill="1"/>
    <xf numFmtId="0" fontId="0" fillId="6" borderId="9" xfId="0" applyFill="1" applyBorder="1"/>
    <xf numFmtId="0" fontId="2" fillId="6" borderId="0" xfId="0" applyFont="1" applyFill="1"/>
    <xf numFmtId="0" fontId="6" fillId="6" borderId="0" xfId="3" applyFont="1" applyFill="1" applyBorder="1" applyAlignment="1">
      <alignment horizontal="center"/>
    </xf>
    <xf numFmtId="1" fontId="0" fillId="4" borderId="2" xfId="0" applyNumberFormat="1" applyFill="1" applyBorder="1" applyAlignment="1">
      <alignment horizontal="left"/>
    </xf>
    <xf numFmtId="14" fontId="0" fillId="4" borderId="2" xfId="0" applyNumberFormat="1" applyFill="1" applyBorder="1" applyAlignment="1">
      <alignment horizontal="left"/>
    </xf>
    <xf numFmtId="0" fontId="0" fillId="4" borderId="2" xfId="0" applyFill="1" applyBorder="1" applyAlignment="1">
      <alignment horizontal="left"/>
    </xf>
    <xf numFmtId="0" fontId="8" fillId="0" borderId="0" xfId="0" applyFont="1"/>
    <xf numFmtId="0" fontId="0" fillId="3" borderId="0" xfId="0" applyFill="1" applyAlignment="1">
      <alignment horizontal="left"/>
    </xf>
    <xf numFmtId="164" fontId="8" fillId="4" borderId="5" xfId="1" applyNumberFormat="1" applyFont="1" applyFill="1" applyBorder="1" applyAlignment="1">
      <alignment vertical="center"/>
    </xf>
    <xf numFmtId="43" fontId="8" fillId="4" borderId="5" xfId="1" applyFont="1" applyFill="1" applyBorder="1" applyAlignment="1">
      <alignment vertical="center"/>
    </xf>
    <xf numFmtId="164" fontId="8" fillId="4" borderId="12" xfId="1" applyNumberFormat="1" applyFont="1" applyFill="1" applyBorder="1" applyAlignment="1">
      <alignment vertical="center"/>
    </xf>
    <xf numFmtId="43" fontId="8" fillId="4" borderId="12" xfId="1" applyFont="1" applyFill="1" applyBorder="1" applyAlignment="1">
      <alignment vertical="center"/>
    </xf>
    <xf numFmtId="44" fontId="0" fillId="0" borderId="0" xfId="2" applyFont="1" applyFill="1"/>
    <xf numFmtId="0" fontId="2" fillId="3" borderId="0" xfId="0" applyFont="1" applyFill="1" applyAlignment="1">
      <alignment horizontal="left" vertical="center"/>
    </xf>
    <xf numFmtId="164" fontId="2" fillId="3" borderId="0" xfId="1" applyNumberFormat="1" applyFont="1" applyFill="1" applyBorder="1" applyAlignment="1">
      <alignment vertical="center"/>
    </xf>
    <xf numFmtId="43" fontId="2" fillId="3" borderId="0" xfId="1" applyFont="1" applyFill="1" applyBorder="1" applyAlignment="1">
      <alignment vertical="center"/>
    </xf>
    <xf numFmtId="164" fontId="0" fillId="3" borderId="0" xfId="1" applyNumberFormat="1" applyFont="1" applyFill="1"/>
    <xf numFmtId="43" fontId="0" fillId="3" borderId="0" xfId="1" applyFont="1" applyFill="1"/>
    <xf numFmtId="2" fontId="0" fillId="4" borderId="2" xfId="0" applyNumberFormat="1" applyFill="1" applyBorder="1" applyAlignment="1">
      <alignment horizontal="left"/>
    </xf>
    <xf numFmtId="0" fontId="0" fillId="3" borderId="0" xfId="0" applyFill="1" applyAlignment="1">
      <alignment horizontal="center"/>
    </xf>
    <xf numFmtId="0" fontId="0" fillId="4" borderId="2" xfId="0" quotePrefix="1" applyFill="1" applyBorder="1" applyAlignment="1">
      <alignment horizontal="left"/>
    </xf>
    <xf numFmtId="0" fontId="5" fillId="6" borderId="3" xfId="0" applyFont="1" applyFill="1" applyBorder="1" applyAlignment="1">
      <alignment horizontal="center"/>
    </xf>
    <xf numFmtId="0" fontId="8" fillId="4" borderId="10" xfId="0" applyFont="1" applyFill="1" applyBorder="1" applyAlignment="1">
      <alignment horizontal="left" vertical="center"/>
    </xf>
    <xf numFmtId="0" fontId="8" fillId="4" borderId="6" xfId="0" applyFont="1" applyFill="1" applyBorder="1" applyAlignment="1">
      <alignment horizontal="left" vertical="center"/>
    </xf>
    <xf numFmtId="0" fontId="8" fillId="4" borderId="10" xfId="2" applyNumberFormat="1" applyFont="1" applyFill="1" applyBorder="1" applyAlignment="1">
      <alignment horizontal="left" vertical="center"/>
    </xf>
    <xf numFmtId="0" fontId="8" fillId="4" borderId="6" xfId="2" applyNumberFormat="1" applyFont="1" applyFill="1" applyBorder="1" applyAlignment="1">
      <alignment horizontal="left" vertical="center"/>
    </xf>
    <xf numFmtId="0" fontId="8" fillId="4" borderId="10" xfId="1" applyNumberFormat="1" applyFont="1" applyFill="1" applyBorder="1" applyAlignment="1">
      <alignment horizontal="left" vertical="center"/>
    </xf>
    <xf numFmtId="0" fontId="8" fillId="4" borderId="13" xfId="0" applyFont="1" applyFill="1" applyBorder="1" applyAlignment="1">
      <alignment horizontal="left" vertical="center"/>
    </xf>
    <xf numFmtId="43" fontId="8" fillId="4" borderId="15" xfId="1" applyFont="1" applyFill="1" applyBorder="1" applyAlignment="1">
      <alignment vertical="center"/>
    </xf>
    <xf numFmtId="164" fontId="8" fillId="4" borderId="6" xfId="0" applyNumberFormat="1" applyFont="1" applyFill="1" applyBorder="1" applyAlignment="1">
      <alignment horizontal="left" vertical="center"/>
    </xf>
    <xf numFmtId="164" fontId="8" fillId="4" borderId="6" xfId="0" applyNumberFormat="1" applyFont="1" applyFill="1" applyBorder="1" applyAlignment="1">
      <alignment horizontal="right" vertical="center"/>
    </xf>
    <xf numFmtId="164" fontId="8" fillId="4" borderId="10" xfId="0" applyNumberFormat="1" applyFont="1" applyFill="1" applyBorder="1" applyAlignment="1">
      <alignment horizontal="left" vertical="center"/>
    </xf>
    <xf numFmtId="164" fontId="8" fillId="4" borderId="10" xfId="0" applyNumberFormat="1" applyFont="1" applyFill="1" applyBorder="1" applyAlignment="1">
      <alignment horizontal="right" vertical="center"/>
    </xf>
    <xf numFmtId="166" fontId="11" fillId="6" borderId="2" xfId="1" applyNumberFormat="1" applyFont="1" applyFill="1" applyBorder="1" applyAlignment="1">
      <alignment horizontal="center"/>
    </xf>
    <xf numFmtId="44" fontId="11" fillId="6" borderId="2" xfId="2" applyFont="1" applyFill="1" applyBorder="1" applyAlignment="1">
      <alignment horizontal="center"/>
    </xf>
    <xf numFmtId="0" fontId="11" fillId="6" borderId="2" xfId="0" applyFont="1" applyFill="1" applyBorder="1" applyAlignment="1">
      <alignment horizontal="center"/>
    </xf>
    <xf numFmtId="164" fontId="11" fillId="6" borderId="2" xfId="1" applyNumberFormat="1" applyFont="1" applyFill="1" applyBorder="1" applyAlignment="1">
      <alignment horizontal="center"/>
    </xf>
    <xf numFmtId="164" fontId="11" fillId="6" borderId="2" xfId="0" applyNumberFormat="1" applyFont="1" applyFill="1" applyBorder="1" applyAlignment="1">
      <alignment horizontal="center"/>
    </xf>
    <xf numFmtId="166" fontId="11" fillId="6" borderId="2" xfId="0" applyNumberFormat="1" applyFont="1" applyFill="1" applyBorder="1" applyAlignment="1">
      <alignment horizontal="center"/>
    </xf>
    <xf numFmtId="0" fontId="8" fillId="4" borderId="5" xfId="0" applyFont="1" applyFill="1" applyBorder="1" applyAlignment="1">
      <alignment vertical="center"/>
    </xf>
    <xf numFmtId="0" fontId="8" fillId="4" borderId="12" xfId="0" applyFont="1" applyFill="1" applyBorder="1" applyAlignment="1">
      <alignment vertical="center"/>
    </xf>
    <xf numFmtId="0" fontId="8" fillId="4" borderId="15" xfId="0" applyFont="1" applyFill="1" applyBorder="1" applyAlignment="1">
      <alignment vertical="center"/>
    </xf>
    <xf numFmtId="0" fontId="11" fillId="6" borderId="4" xfId="0" applyFont="1" applyFill="1" applyBorder="1"/>
    <xf numFmtId="0" fontId="8" fillId="4" borderId="10" xfId="0" applyFont="1" applyFill="1" applyBorder="1" applyAlignment="1">
      <alignment vertical="center"/>
    </xf>
    <xf numFmtId="0" fontId="8" fillId="4" borderId="0" xfId="0" applyFont="1" applyFill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4" borderId="9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0" fontId="8" fillId="4" borderId="11" xfId="0" applyFont="1" applyFill="1" applyBorder="1" applyAlignment="1">
      <alignment vertical="center"/>
    </xf>
    <xf numFmtId="0" fontId="8" fillId="7" borderId="10" xfId="0" applyFont="1" applyFill="1" applyBorder="1" applyAlignment="1">
      <alignment vertical="center"/>
    </xf>
    <xf numFmtId="0" fontId="8" fillId="8" borderId="0" xfId="0" applyFont="1" applyFill="1" applyAlignment="1">
      <alignment vertical="center"/>
    </xf>
    <xf numFmtId="0" fontId="8" fillId="8" borderId="11" xfId="0" applyFont="1" applyFill="1" applyBorder="1" applyAlignment="1">
      <alignment vertical="center"/>
    </xf>
    <xf numFmtId="0" fontId="8" fillId="8" borderId="1" xfId="0" applyFont="1" applyFill="1" applyBorder="1" applyAlignment="1">
      <alignment vertical="center"/>
    </xf>
    <xf numFmtId="0" fontId="8" fillId="8" borderId="14" xfId="0" applyFont="1" applyFill="1" applyBorder="1" applyAlignment="1">
      <alignment vertical="center"/>
    </xf>
    <xf numFmtId="0" fontId="0" fillId="9" borderId="0" xfId="0" applyFill="1"/>
    <xf numFmtId="43" fontId="1" fillId="3" borderId="0" xfId="1" applyFont="1" applyFill="1" applyBorder="1" applyAlignment="1"/>
    <xf numFmtId="43" fontId="1" fillId="3" borderId="0" xfId="1" applyFont="1" applyFill="1" applyBorder="1" applyAlignment="1">
      <alignment horizontal="center"/>
    </xf>
    <xf numFmtId="0" fontId="1" fillId="4" borderId="3" xfId="0" applyFont="1" applyFill="1" applyBorder="1"/>
    <xf numFmtId="0" fontId="2" fillId="4" borderId="2" xfId="0" applyFont="1" applyFill="1" applyBorder="1" applyAlignment="1">
      <alignment horizontal="center"/>
    </xf>
    <xf numFmtId="164" fontId="2" fillId="4" borderId="2" xfId="1" applyNumberFormat="1" applyFont="1" applyFill="1" applyBorder="1" applyAlignment="1">
      <alignment horizontal="center"/>
    </xf>
    <xf numFmtId="164" fontId="1" fillId="4" borderId="2" xfId="1" applyNumberFormat="1" applyFont="1" applyFill="1" applyBorder="1"/>
    <xf numFmtId="164" fontId="1" fillId="5" borderId="2" xfId="1" applyNumberFormat="1" applyFont="1" applyFill="1" applyBorder="1"/>
    <xf numFmtId="164" fontId="2" fillId="5" borderId="2" xfId="1" applyNumberFormat="1" applyFont="1" applyFill="1" applyBorder="1" applyAlignment="1">
      <alignment horizontal="center"/>
    </xf>
    <xf numFmtId="164" fontId="17" fillId="6" borderId="2" xfId="1" applyNumberFormat="1" applyFont="1" applyFill="1" applyBorder="1"/>
    <xf numFmtId="0" fontId="18" fillId="6" borderId="3" xfId="0" applyFont="1" applyFill="1" applyBorder="1" applyAlignment="1">
      <alignment vertical="center"/>
    </xf>
    <xf numFmtId="0" fontId="18" fillId="6" borderId="3" xfId="0" applyFont="1" applyFill="1" applyBorder="1" applyAlignment="1">
      <alignment horizontal="center" vertical="center"/>
    </xf>
    <xf numFmtId="0" fontId="18" fillId="6" borderId="4" xfId="0" applyFont="1" applyFill="1" applyBorder="1" applyAlignment="1">
      <alignment vertical="center"/>
    </xf>
    <xf numFmtId="14" fontId="3" fillId="3" borderId="0" xfId="3" applyNumberFormat="1" applyFill="1" applyAlignment="1"/>
    <xf numFmtId="0" fontId="3" fillId="3" borderId="0" xfId="3" applyFill="1" applyAlignment="1">
      <alignment vertical="center" wrapText="1"/>
    </xf>
    <xf numFmtId="14" fontId="17" fillId="6" borderId="2" xfId="0" applyNumberFormat="1" applyFont="1" applyFill="1" applyBorder="1" applyAlignment="1">
      <alignment horizontal="center"/>
    </xf>
    <xf numFmtId="0" fontId="17" fillId="6" borderId="2" xfId="0" applyFont="1" applyFill="1" applyBorder="1" applyAlignment="1">
      <alignment horizontal="center"/>
    </xf>
    <xf numFmtId="164" fontId="17" fillId="6" borderId="2" xfId="1" applyNumberFormat="1" applyFont="1" applyFill="1" applyBorder="1" applyAlignment="1">
      <alignment horizontal="center"/>
    </xf>
    <xf numFmtId="43" fontId="17" fillId="6" borderId="2" xfId="1" applyFont="1" applyFill="1" applyBorder="1" applyAlignment="1">
      <alignment horizontal="center"/>
    </xf>
    <xf numFmtId="14" fontId="1" fillId="4" borderId="12" xfId="0" applyNumberFormat="1" applyFont="1" applyFill="1" applyBorder="1" applyAlignment="1">
      <alignment horizontal="left" vertical="top"/>
    </xf>
    <xf numFmtId="0" fontId="1" fillId="4" borderId="12" xfId="0" applyFont="1" applyFill="1" applyBorder="1" applyAlignment="1">
      <alignment horizontal="left" vertical="top"/>
    </xf>
    <xf numFmtId="0" fontId="3" fillId="3" borderId="0" xfId="3" applyFill="1" applyAlignment="1">
      <alignment horizontal="left" vertical="center" wrapText="1"/>
    </xf>
    <xf numFmtId="164" fontId="1" fillId="4" borderId="12" xfId="1" applyNumberFormat="1" applyFont="1" applyFill="1" applyBorder="1" applyAlignment="1">
      <alignment horizontal="left" vertical="top"/>
    </xf>
    <xf numFmtId="43" fontId="1" fillId="4" borderId="10" xfId="1" applyFont="1" applyFill="1" applyBorder="1" applyAlignment="1">
      <alignment vertical="top"/>
    </xf>
    <xf numFmtId="43" fontId="1" fillId="4" borderId="12" xfId="1" applyFont="1" applyFill="1" applyBorder="1"/>
    <xf numFmtId="0" fontId="1" fillId="3" borderId="0" xfId="0" applyFont="1" applyFill="1"/>
    <xf numFmtId="0" fontId="1" fillId="0" borderId="0" xfId="0" applyFont="1"/>
    <xf numFmtId="14" fontId="1" fillId="3" borderId="0" xfId="0" applyNumberFormat="1" applyFont="1" applyFill="1"/>
    <xf numFmtId="0" fontId="1" fillId="3" borderId="9" xfId="0" applyFont="1" applyFill="1" applyBorder="1"/>
    <xf numFmtId="0" fontId="1" fillId="3" borderId="0" xfId="0" applyFont="1" applyFill="1" applyAlignment="1">
      <alignment horizontal="center"/>
    </xf>
    <xf numFmtId="14" fontId="1" fillId="4" borderId="12" xfId="0" applyNumberFormat="1" applyFont="1" applyFill="1" applyBorder="1" applyAlignment="1">
      <alignment horizontal="left"/>
    </xf>
    <xf numFmtId="0" fontId="1" fillId="4" borderId="12" xfId="0" applyFont="1" applyFill="1" applyBorder="1" applyAlignment="1">
      <alignment horizontal="left"/>
    </xf>
    <xf numFmtId="0" fontId="1" fillId="3" borderId="0" xfId="0" applyFont="1" applyFill="1" applyAlignment="1">
      <alignment horizontal="left"/>
    </xf>
    <xf numFmtId="164" fontId="1" fillId="4" borderId="12" xfId="1" applyNumberFormat="1" applyFont="1" applyFill="1" applyBorder="1" applyAlignment="1">
      <alignment horizontal="left"/>
    </xf>
    <xf numFmtId="43" fontId="1" fillId="4" borderId="10" xfId="1" applyFont="1" applyFill="1" applyBorder="1"/>
    <xf numFmtId="0" fontId="1" fillId="7" borderId="12" xfId="0" applyFont="1" applyFill="1" applyBorder="1" applyAlignment="1">
      <alignment horizontal="left"/>
    </xf>
    <xf numFmtId="0" fontId="3" fillId="3" borderId="0" xfId="3" applyFill="1" applyBorder="1" applyAlignment="1">
      <alignment horizontal="left" vertical="center" wrapText="1"/>
    </xf>
    <xf numFmtId="43" fontId="1" fillId="7" borderId="10" xfId="1" applyFont="1" applyFill="1" applyBorder="1" applyAlignment="1">
      <alignment vertical="top"/>
    </xf>
    <xf numFmtId="43" fontId="1" fillId="7" borderId="12" xfId="1" applyFont="1" applyFill="1" applyBorder="1"/>
    <xf numFmtId="0" fontId="1" fillId="4" borderId="12" xfId="0" applyFont="1" applyFill="1" applyBorder="1" applyAlignment="1">
      <alignment horizontal="left" vertical="center"/>
    </xf>
    <xf numFmtId="165" fontId="1" fillId="4" borderId="12" xfId="0" quotePrefix="1" applyNumberFormat="1" applyFont="1" applyFill="1" applyBorder="1" applyAlignment="1">
      <alignment horizontal="left"/>
    </xf>
    <xf numFmtId="43" fontId="1" fillId="4" borderId="12" xfId="1" applyFont="1" applyFill="1" applyBorder="1" applyAlignment="1">
      <alignment vertical="top"/>
    </xf>
    <xf numFmtId="0" fontId="1" fillId="8" borderId="3" xfId="0" applyFont="1" applyFill="1" applyBorder="1"/>
    <xf numFmtId="0" fontId="2" fillId="8" borderId="2" xfId="0" applyFont="1" applyFill="1" applyBorder="1" applyAlignment="1">
      <alignment horizontal="center"/>
    </xf>
    <xf numFmtId="0" fontId="1" fillId="5" borderId="3" xfId="0" applyFont="1" applyFill="1" applyBorder="1"/>
    <xf numFmtId="0" fontId="0" fillId="4" borderId="12" xfId="0" applyFill="1" applyBorder="1" applyAlignment="1">
      <alignment horizontal="left" vertical="top"/>
    </xf>
    <xf numFmtId="0" fontId="0" fillId="4" borderId="12" xfId="0" applyFill="1" applyBorder="1" applyAlignment="1">
      <alignment horizontal="left"/>
    </xf>
    <xf numFmtId="0" fontId="0" fillId="4" borderId="12" xfId="0" applyFill="1" applyBorder="1" applyAlignment="1">
      <alignment horizontal="left" vertical="center"/>
    </xf>
    <xf numFmtId="0" fontId="3" fillId="3" borderId="12" xfId="3" applyFill="1" applyBorder="1" applyAlignment="1">
      <alignment horizontal="left" vertical="center" wrapText="1"/>
    </xf>
    <xf numFmtId="0" fontId="1" fillId="4" borderId="11" xfId="0" applyFont="1" applyFill="1" applyBorder="1" applyAlignment="1">
      <alignment horizontal="left" vertical="top"/>
    </xf>
    <xf numFmtId="0" fontId="6" fillId="6" borderId="10" xfId="3" applyFont="1" applyFill="1" applyBorder="1" applyAlignment="1">
      <alignment horizontal="center"/>
    </xf>
    <xf numFmtId="0" fontId="6" fillId="6" borderId="13" xfId="3" applyFont="1" applyFill="1" applyBorder="1" applyAlignment="1">
      <alignment horizontal="center"/>
    </xf>
    <xf numFmtId="0" fontId="6" fillId="6" borderId="11" xfId="3" applyFont="1" applyFill="1" applyBorder="1" applyAlignment="1">
      <alignment horizontal="center"/>
    </xf>
    <xf numFmtId="0" fontId="6" fillId="6" borderId="14" xfId="3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9" fillId="3" borderId="0" xfId="0" applyFont="1" applyFill="1" applyAlignment="1">
      <alignment horizontal="center" vertical="center"/>
    </xf>
    <xf numFmtId="0" fontId="6" fillId="2" borderId="3" xfId="3" applyFont="1" applyBorder="1" applyAlignment="1">
      <alignment horizontal="center"/>
    </xf>
    <xf numFmtId="0" fontId="6" fillId="2" borderId="8" xfId="3" applyFont="1" applyBorder="1" applyAlignment="1">
      <alignment horizontal="center"/>
    </xf>
    <xf numFmtId="0" fontId="6" fillId="2" borderId="4" xfId="3" applyFont="1" applyBorder="1" applyAlignment="1">
      <alignment horizontal="center"/>
    </xf>
    <xf numFmtId="0" fontId="6" fillId="3" borderId="0" xfId="3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4" borderId="3" xfId="0" applyFont="1" applyFill="1" applyBorder="1" applyAlignment="1">
      <alignment horizontal="left"/>
    </xf>
    <xf numFmtId="0" fontId="1" fillId="4" borderId="4" xfId="0" applyFont="1" applyFill="1" applyBorder="1" applyAlignment="1">
      <alignment horizontal="left"/>
    </xf>
    <xf numFmtId="0" fontId="16" fillId="2" borderId="5" xfId="3" applyFont="1" applyBorder="1" applyAlignment="1">
      <alignment horizontal="center"/>
    </xf>
    <xf numFmtId="0" fontId="17" fillId="6" borderId="3" xfId="0" applyFont="1" applyFill="1" applyBorder="1" applyAlignment="1">
      <alignment horizontal="center"/>
    </xf>
    <xf numFmtId="0" fontId="17" fillId="6" borderId="4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left"/>
    </xf>
    <xf numFmtId="0" fontId="1" fillId="4" borderId="7" xfId="0" applyFont="1" applyFill="1" applyBorder="1" applyAlignment="1">
      <alignment horizontal="left"/>
    </xf>
    <xf numFmtId="0" fontId="1" fillId="4" borderId="13" xfId="0" applyFont="1" applyFill="1" applyBorder="1" applyAlignment="1">
      <alignment horizontal="left"/>
    </xf>
    <xf numFmtId="0" fontId="1" fillId="4" borderId="14" xfId="0" applyFont="1" applyFill="1" applyBorder="1" applyAlignment="1">
      <alignment horizontal="left"/>
    </xf>
    <xf numFmtId="0" fontId="1" fillId="5" borderId="3" xfId="0" applyFont="1" applyFill="1" applyBorder="1" applyAlignment="1">
      <alignment horizontal="left"/>
    </xf>
    <xf numFmtId="0" fontId="1" fillId="5" borderId="4" xfId="0" applyFont="1" applyFill="1" applyBorder="1" applyAlignment="1">
      <alignment horizontal="left"/>
    </xf>
    <xf numFmtId="43" fontId="16" fillId="2" borderId="2" xfId="1" applyFont="1" applyFill="1" applyBorder="1" applyAlignment="1">
      <alignment horizontal="center"/>
    </xf>
    <xf numFmtId="43" fontId="16" fillId="2" borderId="6" xfId="1" applyFont="1" applyFill="1" applyBorder="1" applyAlignment="1">
      <alignment horizontal="center"/>
    </xf>
    <xf numFmtId="43" fontId="16" fillId="2" borderId="7" xfId="1" applyFont="1" applyFill="1" applyBorder="1" applyAlignment="1">
      <alignment horizontal="center"/>
    </xf>
    <xf numFmtId="0" fontId="3" fillId="3" borderId="0" xfId="3" applyFill="1" applyAlignment="1">
      <alignment horizontal="center"/>
    </xf>
    <xf numFmtId="0" fontId="4" fillId="3" borderId="0" xfId="3" applyFont="1" applyFill="1" applyAlignment="1">
      <alignment horizontal="center" vertical="top"/>
    </xf>
    <xf numFmtId="0" fontId="16" fillId="2" borderId="2" xfId="3" applyFont="1" applyBorder="1" applyAlignment="1">
      <alignment horizontal="center" vertical="center" wrapText="1"/>
    </xf>
    <xf numFmtId="0" fontId="12" fillId="3" borderId="0" xfId="3" applyFont="1" applyFill="1" applyAlignment="1">
      <alignment horizontal="center" vertical="top" wrapText="1"/>
    </xf>
    <xf numFmtId="0" fontId="7" fillId="3" borderId="0" xfId="3" applyFont="1" applyFill="1" applyAlignment="1">
      <alignment horizontal="center" vertical="top" wrapText="1"/>
    </xf>
    <xf numFmtId="0" fontId="7" fillId="3" borderId="1" xfId="3" applyFont="1" applyFill="1" applyBorder="1" applyAlignment="1">
      <alignment horizontal="center" vertical="top" wrapText="1"/>
    </xf>
    <xf numFmtId="0" fontId="14" fillId="3" borderId="0" xfId="3" applyFont="1" applyFill="1" applyAlignment="1">
      <alignment horizontal="center" vertical="top"/>
    </xf>
    <xf numFmtId="0" fontId="15" fillId="0" borderId="0" xfId="0" applyFont="1" applyAlignment="1">
      <alignment horizontal="center" vertical="top" wrapText="1"/>
    </xf>
    <xf numFmtId="0" fontId="13" fillId="2" borderId="2" xfId="3" applyFont="1" applyBorder="1" applyAlignment="1">
      <alignment horizontal="center" vertical="center" wrapText="1"/>
    </xf>
    <xf numFmtId="0" fontId="1" fillId="4" borderId="2" xfId="0" applyFont="1" applyFill="1" applyBorder="1" applyAlignment="1">
      <alignment horizontal="left"/>
    </xf>
    <xf numFmtId="0" fontId="1" fillId="8" borderId="2" xfId="0" applyFont="1" applyFill="1" applyBorder="1" applyAlignment="1">
      <alignment horizontal="left"/>
    </xf>
    <xf numFmtId="0" fontId="1" fillId="5" borderId="2" xfId="0" applyFont="1" applyFill="1" applyBorder="1" applyAlignment="1">
      <alignment horizontal="left"/>
    </xf>
    <xf numFmtId="0" fontId="16" fillId="2" borderId="6" xfId="3" applyFont="1" applyBorder="1" applyAlignment="1">
      <alignment horizontal="center" vertical="center" wrapText="1"/>
    </xf>
    <xf numFmtId="0" fontId="16" fillId="2" borderId="9" xfId="3" applyFont="1" applyBorder="1" applyAlignment="1">
      <alignment horizontal="center" vertical="center" wrapText="1"/>
    </xf>
    <xf numFmtId="0" fontId="16" fillId="2" borderId="7" xfId="3" applyFont="1" applyBorder="1" applyAlignment="1">
      <alignment horizontal="center" vertical="center" wrapText="1"/>
    </xf>
    <xf numFmtId="0" fontId="16" fillId="2" borderId="13" xfId="3" applyFont="1" applyBorder="1" applyAlignment="1">
      <alignment horizontal="center" vertical="center" wrapText="1"/>
    </xf>
    <xf numFmtId="0" fontId="16" fillId="2" borderId="1" xfId="3" applyFont="1" applyBorder="1" applyAlignment="1">
      <alignment horizontal="center" vertical="center" wrapText="1"/>
    </xf>
    <xf numFmtId="0" fontId="16" fillId="2" borderId="14" xfId="3" applyFont="1" applyBorder="1" applyAlignment="1">
      <alignment horizontal="center" vertical="center" wrapText="1"/>
    </xf>
    <xf numFmtId="0" fontId="11" fillId="6" borderId="3" xfId="0" applyFont="1" applyFill="1" applyBorder="1" applyAlignment="1">
      <alignment horizontal="center"/>
    </xf>
    <xf numFmtId="0" fontId="11" fillId="6" borderId="8" xfId="0" applyFont="1" applyFill="1" applyBorder="1" applyAlignment="1">
      <alignment horizontal="center"/>
    </xf>
    <xf numFmtId="0" fontId="11" fillId="6" borderId="4" xfId="0" applyFont="1" applyFill="1" applyBorder="1" applyAlignment="1">
      <alignment horizontal="center"/>
    </xf>
    <xf numFmtId="0" fontId="0" fillId="9" borderId="0" xfId="0" applyFill="1" applyAlignment="1">
      <alignment horizontal="center"/>
    </xf>
    <xf numFmtId="0" fontId="2" fillId="3" borderId="8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/>
    </xf>
    <xf numFmtId="0" fontId="5" fillId="6" borderId="8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6" fillId="2" borderId="5" xfId="3" applyFont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2" fillId="4" borderId="12" xfId="0" applyFont="1" applyFill="1" applyBorder="1" applyAlignment="1">
      <alignment horizontal="center"/>
    </xf>
    <xf numFmtId="0" fontId="17" fillId="6" borderId="8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left"/>
    </xf>
  </cellXfs>
  <cellStyles count="4">
    <cellStyle name="Accent6" xfId="3" builtinId="49"/>
    <cellStyle name="Milliers" xfId="1" builtinId="3"/>
    <cellStyle name="Monétaire" xfId="2" builtinId="4"/>
    <cellStyle name="Normal" xfId="0" builtinId="0"/>
  </cellStyles>
  <dxfs count="7"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vertical/>
        <horizontal/>
      </border>
    </dxf>
  </dxfs>
  <tableStyles count="0" defaultTableStyle="TableStyleMedium2" defaultPivotStyle="PivotStyleLight16"/>
  <colors>
    <mruColors>
      <color rgb="FFDFECEB"/>
      <color rgb="FF487B79"/>
      <color rgb="FFC0DAD9"/>
      <color rgb="FFFF9900"/>
      <color rgb="FFFFFF00"/>
      <color rgb="FFFF99FF"/>
      <color rgb="FFFF33CC"/>
      <color rgb="FFFF0066"/>
      <color rgb="FFFF53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CF86-4F94-B86D-88886270E76A}"/>
              </c:ext>
            </c:extLst>
          </c:dPt>
          <c:dPt>
            <c:idx val="1"/>
            <c:bubble3D val="0"/>
            <c:spPr>
              <a:solidFill>
                <a:srgbClr val="FF535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CF86-4F94-B86D-88886270E76A}"/>
              </c:ext>
            </c:extLst>
          </c:dPt>
          <c:dPt>
            <c:idx val="2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CF86-4F94-B86D-88886270E76A}"/>
              </c:ext>
            </c:extLst>
          </c:dPt>
          <c:dPt>
            <c:idx val="3"/>
            <c:bubble3D val="0"/>
            <c:spPr>
              <a:solidFill>
                <a:schemeClr val="bg1">
                  <a:lumMod val="5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CF86-4F94-B86D-88886270E76A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5E589577-B467-442D-9A01-D64AC03E8C1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CF86-4F94-B86D-88886270E76A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BE60DCC-FC44-41FE-BCF7-2159662E0C3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CF86-4F94-B86D-88886270E76A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6A94F3DC-0412-41DF-8D1A-A3622AECE9B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CF86-4F94-B86D-88886270E76A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19D417B5-0331-45B3-9D26-0DAFAEA6BA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CF86-4F94-B86D-88886270E76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strRef>
              <c:f>Statistiques!$B$4:$B$7</c:f>
              <c:strCache>
                <c:ptCount val="4"/>
                <c:pt idx="0">
                  <c:v>Personnages</c:v>
                </c:pt>
                <c:pt idx="1">
                  <c:v>Animaux</c:v>
                </c:pt>
                <c:pt idx="2">
                  <c:v>Décors</c:v>
                </c:pt>
                <c:pt idx="3">
                  <c:v>Végétations</c:v>
                </c:pt>
              </c:strCache>
            </c:strRef>
          </c:cat>
          <c:val>
            <c:numRef>
              <c:f>Statistiques!$C$4:$C$7</c:f>
              <c:numCache>
                <c:formatCode>_-* #\ ##0_-;\-* #\ ##0_-;_-* "-"??_-;_-@_-</c:formatCode>
                <c:ptCount val="4"/>
                <c:pt idx="0">
                  <c:v>37</c:v>
                </c:pt>
                <c:pt idx="1">
                  <c:v>6</c:v>
                </c:pt>
                <c:pt idx="2">
                  <c:v>4</c:v>
                </c:pt>
                <c:pt idx="3">
                  <c:v>11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Statistiques!$C$4:$C$7</c15:f>
                <c15:dlblRangeCache>
                  <c:ptCount val="4"/>
                  <c:pt idx="0">
                    <c:v> 37 </c:v>
                  </c:pt>
                  <c:pt idx="1">
                    <c:v> 6 </c:v>
                  </c:pt>
                  <c:pt idx="2">
                    <c:v> 4 </c:v>
                  </c:pt>
                  <c:pt idx="3">
                    <c:v> 11 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CF86-4F94-B86D-88886270E76A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B21-4B6C-8B30-633C1A3A921F}"/>
              </c:ext>
            </c:extLst>
          </c:dPt>
          <c:dPt>
            <c:idx val="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DB21-4B6C-8B30-633C1A3A921F}"/>
              </c:ext>
            </c:extLst>
          </c:dPt>
          <c:dPt>
            <c:idx val="2"/>
            <c:bubble3D val="0"/>
            <c:spPr>
              <a:solidFill>
                <a:schemeClr val="accent2">
                  <a:lumMod val="7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DB21-4B6C-8B30-633C1A3A921F}"/>
              </c:ext>
            </c:extLst>
          </c:dPt>
          <c:dPt>
            <c:idx val="3"/>
            <c:bubble3D val="0"/>
            <c:spPr>
              <a:solidFill>
                <a:srgbClr val="FF99FF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087-4AB3-886E-C23A2FF26283}"/>
              </c:ext>
            </c:extLst>
          </c:dPt>
          <c:dPt>
            <c:idx val="4"/>
            <c:bubble3D val="0"/>
            <c:spPr>
              <a:solidFill>
                <a:srgbClr val="C0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0087-4AB3-886E-C23A2FF26283}"/>
              </c:ext>
            </c:extLst>
          </c:dPt>
          <c:dPt>
            <c:idx val="5"/>
            <c:bubble3D val="0"/>
            <c:spPr>
              <a:solidFill>
                <a:srgbClr val="00206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0087-4AB3-886E-C23A2FF26283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0087-4AB3-886E-C23A2FF26283}"/>
              </c:ext>
            </c:extLst>
          </c:dPt>
          <c:dPt>
            <c:idx val="7"/>
            <c:bubble3D val="0"/>
            <c:spPr>
              <a:solidFill>
                <a:srgbClr val="00B0F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0087-4AB3-886E-C23A2FF26283}"/>
              </c:ext>
            </c:extLst>
          </c:dPt>
          <c:dPt>
            <c:idx val="8"/>
            <c:bubble3D val="0"/>
            <c:spPr>
              <a:solidFill>
                <a:srgbClr val="7030A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1-0087-4AB3-886E-C23A2FF26283}"/>
              </c:ext>
            </c:extLst>
          </c:dPt>
          <c:dPt>
            <c:idx val="9"/>
            <c:bubble3D val="0"/>
            <c:spPr>
              <a:solidFill>
                <a:schemeClr val="tx1">
                  <a:lumMod val="75000"/>
                  <a:lumOff val="2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3-0087-4AB3-886E-C23A2FF26283}"/>
              </c:ext>
            </c:extLst>
          </c:dPt>
          <c:dPt>
            <c:idx val="10"/>
            <c:bubble3D val="0"/>
            <c:spPr>
              <a:solidFill>
                <a:srgbClr val="FF99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5-0087-4AB3-886E-C23A2FF26283}"/>
              </c:ext>
            </c:extLst>
          </c:dPt>
          <c:dPt>
            <c:idx val="11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6-0087-4AB3-886E-C23A2FF2628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9-AB02-413A-85B3-809A95F62465}"/>
              </c:ext>
            </c:extLst>
          </c:dPt>
          <c:dPt>
            <c:idx val="13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B-AB02-413A-85B3-809A95F6246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ln>
                      <a:noFill/>
                    </a:ln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Statistiques!$B$28:$B$41</c:f>
              <c:strCache>
                <c:ptCount val="14"/>
                <c:pt idx="0">
                  <c:v>Santonnier1</c:v>
                </c:pt>
                <c:pt idx="1">
                  <c:v>Santonnier2</c:v>
                </c:pt>
                <c:pt idx="2">
                  <c:v>Santonnier3</c:v>
                </c:pt>
                <c:pt idx="3">
                  <c:v>Santonnier4</c:v>
                </c:pt>
                <c:pt idx="4">
                  <c:v>Santonnier5</c:v>
                </c:pt>
                <c:pt idx="5">
                  <c:v>Santonnier6</c:v>
                </c:pt>
                <c:pt idx="6">
                  <c:v>Santonnier7</c:v>
                </c:pt>
                <c:pt idx="7">
                  <c:v>Santonnier8</c:v>
                </c:pt>
                <c:pt idx="8">
                  <c:v>Santonnier9</c:v>
                </c:pt>
                <c:pt idx="9">
                  <c:v>Santonnier10</c:v>
                </c:pt>
                <c:pt idx="10">
                  <c:v>Santonnier11</c:v>
                </c:pt>
                <c:pt idx="11">
                  <c:v>Santonnier12</c:v>
                </c:pt>
                <c:pt idx="12">
                  <c:v>Santonnier13</c:v>
                </c:pt>
                <c:pt idx="13">
                  <c:v>Santonnier14</c:v>
                </c:pt>
              </c:strCache>
            </c:strRef>
          </c:cat>
          <c:val>
            <c:numRef>
              <c:f>Statistiques!$C$28:$C$41</c:f>
              <c:numCache>
                <c:formatCode>_-* #\ ##0_-;\-* #\ ##0_-;_-* "-"??_-;_-@_-</c:formatCode>
                <c:ptCount val="14"/>
                <c:pt idx="0">
                  <c:v>0</c:v>
                </c:pt>
                <c:pt idx="1">
                  <c:v>6</c:v>
                </c:pt>
                <c:pt idx="2">
                  <c:v>2</c:v>
                </c:pt>
                <c:pt idx="3">
                  <c:v>4</c:v>
                </c:pt>
                <c:pt idx="4">
                  <c:v>0</c:v>
                </c:pt>
                <c:pt idx="5">
                  <c:v>29</c:v>
                </c:pt>
                <c:pt idx="6">
                  <c:v>8</c:v>
                </c:pt>
                <c:pt idx="7">
                  <c:v>1</c:v>
                </c:pt>
                <c:pt idx="8">
                  <c:v>2</c:v>
                </c:pt>
                <c:pt idx="9">
                  <c:v>2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B21-4B6C-8B30-633C1A3A921F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454013216957986"/>
          <c:y val="4.5780768691046332E-3"/>
          <c:w val="0.31877057278668081"/>
          <c:h val="0.994978473824606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chemeClr val="accent3">
                  <a:tint val="6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B078-4882-8659-58987F09EF4A}"/>
              </c:ext>
            </c:extLst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B078-4882-8659-58987F09EF4A}"/>
              </c:ext>
            </c:extLst>
          </c:dPt>
          <c:dPt>
            <c:idx val="2"/>
            <c:bubble3D val="0"/>
            <c:spPr>
              <a:solidFill>
                <a:schemeClr val="accent3">
                  <a:shade val="6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B078-4882-8659-58987F09EF4A}"/>
              </c:ext>
            </c:extLst>
          </c:dPt>
          <c:dLbls>
            <c:numFmt formatCode="General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Statistiques!$B$46:$B$49</c:f>
              <c:strCache>
                <c:ptCount val="4"/>
                <c:pt idx="0">
                  <c:v>Nom1 &amp; Prénom 1</c:v>
                </c:pt>
                <c:pt idx="1">
                  <c:v>Nom2 &amp; Prénom 2</c:v>
                </c:pt>
                <c:pt idx="2">
                  <c:v>Nom3 &amp; Prénom 3</c:v>
                </c:pt>
                <c:pt idx="3">
                  <c:v>Nom4 &amp; Prénom 4</c:v>
                </c:pt>
              </c:strCache>
            </c:strRef>
          </c:cat>
          <c:val>
            <c:numRef>
              <c:f>Statistiques!$E$46:$E$48</c:f>
              <c:numCache>
                <c:formatCode>General</c:formatCode>
                <c:ptCount val="3"/>
                <c:pt idx="0">
                  <c:v>40</c:v>
                </c:pt>
                <c:pt idx="1">
                  <c:v>7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078-4882-8659-58987F09EF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>
          <a:ln>
            <a:noFill/>
          </a:ln>
          <a:solidFill>
            <a:schemeClr val="tx1">
              <a:lumMod val="75000"/>
              <a:lumOff val="25000"/>
            </a:schemeClr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7333-468E-84BD-F7E1D39BF270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7333-468E-84BD-F7E1D39BF270}"/>
              </c:ext>
            </c:extLst>
          </c:dPt>
          <c:dPt>
            <c:idx val="2"/>
            <c:bubble3D val="0"/>
            <c:spPr>
              <a:solidFill>
                <a:schemeClr val="accent6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71D2-46D8-B25B-9AF200FD2BD1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0184-4034-BDC4-DC5A4115012B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710A0375-D9B3-4858-8122-3D7596DBF27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7333-468E-84BD-F7E1D39BF270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CF32740-4C1E-45C0-B7A7-7B46BCEDFEA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333-468E-84BD-F7E1D39BF270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3B172ACB-6012-4F7B-856C-8DFF85D6366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71D2-46D8-B25B-9AF200FD2BD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EEF3B0E6-3BD4-44B4-8773-FE924230709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0184-4034-BDC4-DC5A4115012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Statistiques!$B$12:$B$15</c:f>
              <c:numCache>
                <c:formatCode>General</c:formatCode>
                <c:ptCount val="4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</c:numCache>
            </c:numRef>
          </c:cat>
          <c:val>
            <c:numRef>
              <c:f>Statistiques!$C$12:$C$15</c:f>
              <c:numCache>
                <c:formatCode>_-* #\ ##0_-;\-* #\ ##0_-;_-* "-"??_-;_-@_-</c:formatCode>
                <c:ptCount val="4"/>
                <c:pt idx="0">
                  <c:v>2</c:v>
                </c:pt>
                <c:pt idx="1">
                  <c:v>14</c:v>
                </c:pt>
                <c:pt idx="2">
                  <c:v>15</c:v>
                </c:pt>
                <c:pt idx="3">
                  <c:v>27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Statistiques!$C$12:$C$23</c15:f>
                <c15:dlblRangeCache>
                  <c:ptCount val="12"/>
                  <c:pt idx="0">
                    <c:v> 2 </c:v>
                  </c:pt>
                  <c:pt idx="1">
                    <c:v> 14 </c:v>
                  </c:pt>
                  <c:pt idx="2">
                    <c:v> 15 </c:v>
                  </c:pt>
                  <c:pt idx="3">
                    <c:v> 27 </c:v>
                  </c:pt>
                  <c:pt idx="4">
                    <c:v> -   </c:v>
                  </c:pt>
                  <c:pt idx="5">
                    <c:v> -   </c:v>
                  </c:pt>
                  <c:pt idx="6">
                    <c:v> -   </c:v>
                  </c:pt>
                  <c:pt idx="7">
                    <c:v> -   </c:v>
                  </c:pt>
                  <c:pt idx="8">
                    <c:v> -   </c:v>
                  </c:pt>
                  <c:pt idx="9">
                    <c:v> -   </c:v>
                  </c:pt>
                  <c:pt idx="10">
                    <c:v> -   </c:v>
                  </c:pt>
                  <c:pt idx="11">
                    <c:v> -   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7333-468E-84BD-F7E1D39BF27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1293374148445663"/>
          <c:y val="0.37348415331061019"/>
          <c:w val="0.1205587763146956"/>
          <c:h val="0.2530316933787797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Statistiques!$O$4:$O$7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Statistiques!$N$4:$N$7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8-8E61-4628-817F-BCDDF2831F7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18</xdr:row>
          <xdr:rowOff>0</xdr:rowOff>
        </xdr:from>
        <xdr:to>
          <xdr:col>7</xdr:col>
          <xdr:colOff>9525</xdr:colOff>
          <xdr:row>19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le santon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378322</xdr:colOff>
      <xdr:row>1</xdr:row>
      <xdr:rowOff>5977</xdr:rowOff>
    </xdr:from>
    <xdr:to>
      <xdr:col>12</xdr:col>
      <xdr:colOff>4053</xdr:colOff>
      <xdr:row>8</xdr:row>
      <xdr:rowOff>1726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4053</xdr:colOff>
      <xdr:row>25</xdr:row>
      <xdr:rowOff>7407</xdr:rowOff>
    </xdr:from>
    <xdr:to>
      <xdr:col>11</xdr:col>
      <xdr:colOff>759854</xdr:colOff>
      <xdr:row>41</xdr:row>
      <xdr:rowOff>200991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3099</xdr:colOff>
      <xdr:row>42</xdr:row>
      <xdr:rowOff>309605</xdr:rowOff>
    </xdr:from>
    <xdr:to>
      <xdr:col>12</xdr:col>
      <xdr:colOff>0</xdr:colOff>
      <xdr:row>58</xdr:row>
      <xdr:rowOff>605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378164</xdr:colOff>
      <xdr:row>8</xdr:row>
      <xdr:rowOff>310559</xdr:rowOff>
    </xdr:from>
    <xdr:to>
      <xdr:col>12</xdr:col>
      <xdr:colOff>8107</xdr:colOff>
      <xdr:row>24</xdr:row>
      <xdr:rowOff>1991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380999</xdr:colOff>
      <xdr:row>9</xdr:row>
      <xdr:rowOff>0</xdr:rowOff>
    </xdr:from>
    <xdr:to>
      <xdr:col>17</xdr:col>
      <xdr:colOff>14653</xdr:colOff>
      <xdr:row>24</xdr:row>
      <xdr:rowOff>5197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leu II">
      <a:dk1>
        <a:sysClr val="windowText" lastClr="000000"/>
      </a:dk1>
      <a:lt1>
        <a:sysClr val="window" lastClr="FFFFFF"/>
      </a:lt1>
      <a:dk2>
        <a:srgbClr val="335B74"/>
      </a:dk2>
      <a:lt2>
        <a:srgbClr val="DFE3E5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6EAC1C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I21"/>
  <sheetViews>
    <sheetView showGridLines="0" workbookViewId="0">
      <selection activeCell="D26" sqref="D26"/>
    </sheetView>
  </sheetViews>
  <sheetFormatPr baseColWidth="10" defaultColWidth="11.42578125" defaultRowHeight="15"/>
  <cols>
    <col min="1" max="2" width="5.7109375" customWidth="1"/>
    <col min="3" max="3" width="30.7109375" customWidth="1"/>
    <col min="4" max="4" width="5.7109375" customWidth="1"/>
    <col min="5" max="5" width="30.7109375" customWidth="1"/>
    <col min="6" max="6" width="5.7109375" customWidth="1"/>
    <col min="7" max="7" width="30.7109375" customWidth="1"/>
    <col min="8" max="9" width="5.7109375" customWidth="1"/>
  </cols>
  <sheetData>
    <row r="1" spans="1:9">
      <c r="A1" s="118" t="s">
        <v>49</v>
      </c>
      <c r="B1" s="118"/>
      <c r="C1" s="118"/>
      <c r="D1" s="118"/>
      <c r="E1" s="118"/>
      <c r="F1" s="118"/>
      <c r="G1" s="118"/>
      <c r="H1" s="118"/>
      <c r="I1" s="118"/>
    </row>
    <row r="2" spans="1:9">
      <c r="A2" s="118"/>
      <c r="B2" s="118"/>
      <c r="C2" s="118"/>
      <c r="D2" s="118"/>
      <c r="E2" s="118"/>
      <c r="F2" s="118"/>
      <c r="G2" s="118"/>
      <c r="H2" s="118"/>
      <c r="I2" s="118"/>
    </row>
    <row r="3" spans="1:9">
      <c r="A3" s="118"/>
      <c r="B3" s="118"/>
      <c r="C3" s="118"/>
      <c r="D3" s="118"/>
      <c r="E3" s="118"/>
      <c r="F3" s="118"/>
      <c r="G3" s="118"/>
      <c r="H3" s="118"/>
      <c r="I3" s="118"/>
    </row>
    <row r="4" spans="1:9">
      <c r="A4" s="118"/>
      <c r="B4" s="118"/>
      <c r="C4" s="118"/>
      <c r="D4" s="118"/>
      <c r="E4" s="118"/>
      <c r="F4" s="118"/>
      <c r="G4" s="118"/>
      <c r="H4" s="118"/>
      <c r="I4" s="118"/>
    </row>
    <row r="5" spans="1:9" ht="25.5">
      <c r="A5" s="123"/>
      <c r="B5" s="119" t="s">
        <v>5</v>
      </c>
      <c r="C5" s="120"/>
      <c r="D5" s="120"/>
      <c r="E5" s="120"/>
      <c r="F5" s="120"/>
      <c r="G5" s="120"/>
      <c r="H5" s="121"/>
      <c r="I5" s="122"/>
    </row>
    <row r="6" spans="1:9" ht="15" customHeight="1">
      <c r="A6" s="123"/>
      <c r="B6" s="113"/>
      <c r="C6" s="11"/>
      <c r="D6" s="11"/>
      <c r="E6" s="11"/>
      <c r="F6" s="11"/>
      <c r="G6" s="11"/>
      <c r="H6" s="115"/>
      <c r="I6" s="122"/>
    </row>
    <row r="7" spans="1:9">
      <c r="A7" s="123"/>
      <c r="B7" s="113"/>
      <c r="C7" s="10" t="s">
        <v>33</v>
      </c>
      <c r="D7" s="8"/>
      <c r="E7" s="10" t="s">
        <v>40</v>
      </c>
      <c r="F7" s="8"/>
      <c r="G7" s="10" t="s">
        <v>39</v>
      </c>
      <c r="H7" s="115"/>
      <c r="I7" s="122"/>
    </row>
    <row r="8" spans="1:9">
      <c r="A8" s="123"/>
      <c r="B8" s="113"/>
      <c r="C8" s="13">
        <f ca="1">TODAY()</f>
        <v>45218</v>
      </c>
      <c r="D8" s="8"/>
      <c r="E8" s="14" t="s">
        <v>64</v>
      </c>
      <c r="F8" s="8"/>
      <c r="G8" s="14" t="s">
        <v>67</v>
      </c>
      <c r="H8" s="115"/>
      <c r="I8" s="122"/>
    </row>
    <row r="9" spans="1:9" ht="24.95" customHeight="1">
      <c r="A9" s="123"/>
      <c r="B9" s="114"/>
      <c r="C9" s="9"/>
      <c r="D9" s="8"/>
      <c r="E9" s="9"/>
      <c r="F9" s="8"/>
      <c r="G9" s="9"/>
      <c r="H9" s="116"/>
      <c r="I9" s="122"/>
    </row>
    <row r="10" spans="1:9" ht="25.5">
      <c r="A10" s="123"/>
      <c r="B10" s="119" t="s">
        <v>6</v>
      </c>
      <c r="C10" s="120"/>
      <c r="D10" s="120"/>
      <c r="E10" s="120"/>
      <c r="F10" s="120"/>
      <c r="G10" s="120"/>
      <c r="H10" s="121"/>
      <c r="I10" s="122"/>
    </row>
    <row r="11" spans="1:9" ht="15" customHeight="1">
      <c r="A11" s="123"/>
      <c r="B11" s="113"/>
      <c r="C11" s="11"/>
      <c r="D11" s="11"/>
      <c r="E11" s="11"/>
      <c r="F11" s="11"/>
      <c r="G11" s="11"/>
      <c r="H11" s="115"/>
      <c r="I11" s="122"/>
    </row>
    <row r="12" spans="1:9">
      <c r="A12" s="123"/>
      <c r="B12" s="113"/>
      <c r="C12" s="10" t="s">
        <v>41</v>
      </c>
      <c r="D12" s="8"/>
      <c r="E12" s="10" t="s">
        <v>42</v>
      </c>
      <c r="F12" s="8"/>
      <c r="G12" s="10" t="s">
        <v>43</v>
      </c>
      <c r="H12" s="115"/>
      <c r="I12" s="122"/>
    </row>
    <row r="13" spans="1:9">
      <c r="A13" s="123"/>
      <c r="B13" s="113"/>
      <c r="C13" s="14" t="s">
        <v>74</v>
      </c>
      <c r="D13" s="8"/>
      <c r="E13" s="29"/>
      <c r="F13" s="8"/>
      <c r="G13" s="14"/>
      <c r="H13" s="115"/>
      <c r="I13" s="122"/>
    </row>
    <row r="14" spans="1:9">
      <c r="A14" s="123"/>
      <c r="B14" s="113"/>
      <c r="C14" s="8"/>
      <c r="D14" s="8"/>
      <c r="E14" s="8"/>
      <c r="F14" s="8"/>
      <c r="G14" s="8"/>
      <c r="H14" s="115"/>
      <c r="I14" s="122"/>
    </row>
    <row r="15" spans="1:9">
      <c r="A15" s="123"/>
      <c r="B15" s="113"/>
      <c r="C15" s="10" t="s">
        <v>46</v>
      </c>
      <c r="D15" s="8"/>
      <c r="E15" s="10" t="s">
        <v>45</v>
      </c>
      <c r="F15" s="8"/>
      <c r="G15" s="10" t="s">
        <v>44</v>
      </c>
      <c r="H15" s="115"/>
      <c r="I15" s="122"/>
    </row>
    <row r="16" spans="1:9">
      <c r="A16" s="123"/>
      <c r="B16" s="113"/>
      <c r="C16" s="14" t="s">
        <v>29</v>
      </c>
      <c r="D16" s="8"/>
      <c r="E16" s="14"/>
      <c r="F16" s="8"/>
      <c r="G16" s="14" t="s">
        <v>27</v>
      </c>
      <c r="H16" s="115"/>
      <c r="I16" s="122"/>
    </row>
    <row r="17" spans="1:9">
      <c r="A17" s="123"/>
      <c r="B17" s="113"/>
      <c r="C17" s="8"/>
      <c r="D17" s="8"/>
      <c r="E17" s="8"/>
      <c r="F17" s="8"/>
      <c r="G17" s="8"/>
      <c r="H17" s="115"/>
      <c r="I17" s="122"/>
    </row>
    <row r="18" spans="1:9">
      <c r="A18" s="123"/>
      <c r="B18" s="113"/>
      <c r="C18" s="10" t="s">
        <v>47</v>
      </c>
      <c r="D18" s="8"/>
      <c r="E18" s="10" t="s">
        <v>48</v>
      </c>
      <c r="F18" s="8"/>
      <c r="G18" s="8"/>
      <c r="H18" s="115"/>
      <c r="I18" s="122"/>
    </row>
    <row r="19" spans="1:9">
      <c r="A19" s="123"/>
      <c r="B19" s="113"/>
      <c r="C19" s="12">
        <v>1</v>
      </c>
      <c r="D19" s="8"/>
      <c r="E19" s="27"/>
      <c r="F19" s="8"/>
      <c r="G19" s="8"/>
      <c r="H19" s="115"/>
      <c r="I19" s="122"/>
    </row>
    <row r="20" spans="1:9" ht="24.95" customHeight="1">
      <c r="A20" s="123"/>
      <c r="B20" s="114"/>
      <c r="C20" s="117"/>
      <c r="D20" s="117"/>
      <c r="E20" s="117"/>
      <c r="F20" s="117"/>
      <c r="G20" s="117"/>
      <c r="H20" s="116"/>
      <c r="I20" s="122"/>
    </row>
    <row r="21" spans="1:9">
      <c r="A21" s="5"/>
      <c r="B21" s="5"/>
      <c r="C21" s="5"/>
      <c r="D21" s="5"/>
      <c r="E21" s="5"/>
      <c r="F21" s="5"/>
      <c r="G21" s="5"/>
      <c r="H21" s="5"/>
      <c r="I21" s="5"/>
    </row>
  </sheetData>
  <mergeCells count="10">
    <mergeCell ref="B11:B20"/>
    <mergeCell ref="H11:H20"/>
    <mergeCell ref="C20:G20"/>
    <mergeCell ref="A1:I4"/>
    <mergeCell ref="B10:H10"/>
    <mergeCell ref="B5:H5"/>
    <mergeCell ref="I5:I20"/>
    <mergeCell ref="A5:A20"/>
    <mergeCell ref="H6:H9"/>
    <mergeCell ref="B6:B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raitement">
                <anchor moveWithCells="1" sizeWithCells="1">
                  <from>
                    <xdr:col>6</xdr:col>
                    <xdr:colOff>9525</xdr:colOff>
                    <xdr:row>18</xdr:row>
                    <xdr:rowOff>0</xdr:rowOff>
                  </from>
                  <to>
                    <xdr:col>7</xdr:col>
                    <xdr:colOff>9525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0000000}">
          <x14:formula1>
            <xm:f>Ressources!$C$2:$C$3</xm:f>
          </x14:formula1>
          <xm:sqref>G16</xm:sqref>
        </x14:dataValidation>
        <x14:dataValidation type="list" allowBlank="1" showInputMessage="1" showErrorMessage="1" xr:uid="{00000000-0002-0000-0000-000002000000}">
          <x14:formula1>
            <xm:f>Ressources!$A$2:$A$5</xm:f>
          </x14:formula1>
          <xm:sqref>C16</xm:sqref>
        </x14:dataValidation>
        <x14:dataValidation type="list" allowBlank="1" showInputMessage="1" showErrorMessage="1" xr:uid="{00000000-0002-0000-0000-000003000000}">
          <x14:formula1>
            <xm:f>Ressources!$B$2:$B$15</xm:f>
          </x14:formula1>
          <xm:sqref>C13</xm:sqref>
        </x14:dataValidation>
        <x14:dataValidation type="list" allowBlank="1" showInputMessage="1" showErrorMessage="1" xr:uid="{00000000-0002-0000-0000-000004000000}">
          <x14:formula1>
            <xm:f>Ressources!$E$2:$E$7</xm:f>
          </x14:formula1>
          <xm:sqref>G8</xm:sqref>
        </x14:dataValidation>
        <x14:dataValidation type="list" allowBlank="1" showInputMessage="1" showErrorMessage="1" xr:uid="{00000000-0002-0000-0000-000005000000}">
          <x14:formula1>
            <xm:f>Ressources!$D$2:$D$5</xm:f>
          </x14:formula1>
          <xm:sqref>E8</xm:sqref>
        </x14:dataValidation>
        <x14:dataValidation type="list" allowBlank="1" showInputMessage="1" showErrorMessage="1" xr:uid="{00000000-0002-0000-0000-000001000000}">
          <x14:formula1>
            <xm:f>Ressources!$F$2:$F$31</xm:f>
          </x14:formula1>
          <xm:sqref>E16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X250"/>
  <sheetViews>
    <sheetView showGridLines="0" tabSelected="1" zoomScale="85" zoomScaleNormal="85" workbookViewId="0">
      <selection activeCell="P37" sqref="P37"/>
    </sheetView>
  </sheetViews>
  <sheetFormatPr baseColWidth="10" defaultColWidth="11.42578125" defaultRowHeight="15" outlineLevelRow="1" outlineLevelCol="1"/>
  <cols>
    <col min="1" max="1" width="5.7109375" style="5" customWidth="1"/>
    <col min="2" max="2" width="15.7109375" style="93" customWidth="1" outlineLevel="1"/>
    <col min="3" max="3" width="20.7109375" style="94" customWidth="1" outlineLevel="1"/>
    <col min="4" max="4" width="21.28515625" style="94" customWidth="1" outlineLevel="1"/>
    <col min="5" max="5" width="5.7109375" style="95" customWidth="1" outlineLevel="1"/>
    <col min="6" max="6" width="15.7109375" style="94" customWidth="1"/>
    <col min="7" max="7" width="20.7109375" style="94" customWidth="1"/>
    <col min="8" max="8" width="45.7109375" style="94" customWidth="1"/>
    <col min="9" max="9" width="20.7109375" style="94" customWidth="1"/>
    <col min="10" max="11" width="15.7109375" style="94" customWidth="1"/>
    <col min="12" max="12" width="15.7109375" style="96" customWidth="1"/>
    <col min="13" max="14" width="10.7109375" style="87" hidden="1" customWidth="1" outlineLevel="1"/>
    <col min="15" max="15" width="5.7109375" style="88" customWidth="1" collapsed="1"/>
    <col min="16" max="16" width="20.7109375" style="89" customWidth="1"/>
    <col min="17" max="18" width="15.7109375" style="89" customWidth="1"/>
    <col min="19" max="19" width="5.7109375" customWidth="1"/>
    <col min="20" max="24" width="11.42578125" customWidth="1" outlineLevel="1"/>
    <col min="25" max="25" width="11.42578125" customWidth="1"/>
  </cols>
  <sheetData>
    <row r="1" spans="1:19" s="1" customFormat="1" ht="24.95" customHeight="1" outlineLevel="1">
      <c r="A1" s="138"/>
      <c r="B1" s="138"/>
      <c r="C1" s="138"/>
      <c r="D1" s="138"/>
      <c r="E1" s="138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s="1" customFormat="1" ht="14.25" customHeight="1" outlineLevel="1">
      <c r="A2" s="138"/>
      <c r="B2" s="141" t="s">
        <v>89</v>
      </c>
      <c r="C2" s="142"/>
      <c r="D2" s="142"/>
      <c r="E2" s="144"/>
      <c r="F2" s="145" t="s">
        <v>69</v>
      </c>
      <c r="G2" s="145"/>
      <c r="H2" s="145"/>
      <c r="I2" s="145"/>
      <c r="J2" s="145"/>
      <c r="K2" s="145"/>
      <c r="L2" s="145"/>
      <c r="M2" s="64"/>
      <c r="N2" s="65"/>
      <c r="O2" s="138"/>
      <c r="P2" s="140" t="s">
        <v>57</v>
      </c>
      <c r="Q2" s="140"/>
      <c r="R2" s="140"/>
      <c r="S2" s="139"/>
    </row>
    <row r="3" spans="1:19" s="1" customFormat="1" ht="15" customHeight="1" outlineLevel="1">
      <c r="A3" s="138"/>
      <c r="B3" s="142"/>
      <c r="C3" s="142"/>
      <c r="D3" s="142"/>
      <c r="E3" s="144"/>
      <c r="F3" s="145"/>
      <c r="G3" s="145"/>
      <c r="H3" s="145"/>
      <c r="I3" s="145"/>
      <c r="J3" s="145"/>
      <c r="K3" s="145"/>
      <c r="L3" s="145"/>
      <c r="M3" s="64"/>
      <c r="N3" s="65"/>
      <c r="O3" s="138"/>
      <c r="P3" s="140"/>
      <c r="Q3" s="140"/>
      <c r="R3" s="140"/>
      <c r="S3" s="139"/>
    </row>
    <row r="4" spans="1:19" s="1" customFormat="1" ht="15" customHeight="1" outlineLevel="1">
      <c r="A4" s="138"/>
      <c r="B4" s="142"/>
      <c r="C4" s="142"/>
      <c r="D4" s="142"/>
      <c r="E4" s="144"/>
      <c r="F4" s="145"/>
      <c r="G4" s="145"/>
      <c r="H4" s="145"/>
      <c r="I4" s="145"/>
      <c r="J4" s="145"/>
      <c r="K4" s="145"/>
      <c r="L4" s="145"/>
      <c r="M4" s="64"/>
      <c r="N4" s="65"/>
      <c r="O4" s="138"/>
      <c r="P4" s="66" t="s">
        <v>8</v>
      </c>
      <c r="Q4" s="67" t="s">
        <v>61</v>
      </c>
      <c r="R4" s="68" t="s">
        <v>62</v>
      </c>
      <c r="S4" s="139"/>
    </row>
    <row r="5" spans="1:19" s="1" customFormat="1" ht="15" customHeight="1" outlineLevel="1">
      <c r="A5" s="138"/>
      <c r="B5" s="142"/>
      <c r="C5" s="142"/>
      <c r="D5" s="142"/>
      <c r="E5" s="144"/>
      <c r="F5" s="145"/>
      <c r="G5" s="145"/>
      <c r="H5" s="145"/>
      <c r="I5" s="145"/>
      <c r="J5" s="145"/>
      <c r="K5" s="145"/>
      <c r="L5" s="145"/>
      <c r="M5" s="64"/>
      <c r="N5" s="65"/>
      <c r="O5" s="138"/>
      <c r="P5" s="105" t="s">
        <v>9</v>
      </c>
      <c r="Q5" s="106" t="s">
        <v>55</v>
      </c>
      <c r="R5" s="71" t="s">
        <v>54</v>
      </c>
      <c r="S5" s="139"/>
    </row>
    <row r="6" spans="1:19" s="1" customFormat="1" ht="15" customHeight="1" outlineLevel="1">
      <c r="A6" s="138"/>
      <c r="B6" s="142"/>
      <c r="C6" s="142"/>
      <c r="D6" s="142"/>
      <c r="E6" s="144"/>
      <c r="F6" s="145"/>
      <c r="G6" s="145"/>
      <c r="H6" s="145"/>
      <c r="I6" s="145"/>
      <c r="J6" s="145"/>
      <c r="K6" s="145"/>
      <c r="L6" s="145"/>
      <c r="M6" s="64"/>
      <c r="N6" s="65"/>
      <c r="O6" s="138"/>
      <c r="P6" s="66" t="s">
        <v>10</v>
      </c>
      <c r="Q6" s="67" t="s">
        <v>55</v>
      </c>
      <c r="R6" s="68" t="s">
        <v>54</v>
      </c>
      <c r="S6" s="139"/>
    </row>
    <row r="7" spans="1:19" s="1" customFormat="1" ht="15" customHeight="1" outlineLevel="1">
      <c r="A7" s="138"/>
      <c r="B7" s="143"/>
      <c r="C7" s="143"/>
      <c r="D7" s="143"/>
      <c r="E7" s="144"/>
      <c r="F7" s="145"/>
      <c r="G7" s="145"/>
      <c r="H7" s="145"/>
      <c r="I7" s="145"/>
      <c r="J7" s="145"/>
      <c r="K7" s="145"/>
      <c r="L7" s="145"/>
      <c r="M7" s="64"/>
      <c r="N7" s="65"/>
      <c r="O7" s="138"/>
      <c r="P7" s="107" t="s">
        <v>15</v>
      </c>
      <c r="Q7" s="106" t="s">
        <v>55</v>
      </c>
      <c r="R7" s="71" t="s">
        <v>54</v>
      </c>
      <c r="S7" s="139"/>
    </row>
    <row r="8" spans="1:19" s="1" customFormat="1" ht="15" customHeight="1" outlineLevel="1">
      <c r="A8" s="138"/>
      <c r="B8" s="146" t="s">
        <v>63</v>
      </c>
      <c r="C8" s="146"/>
      <c r="D8" s="146"/>
      <c r="E8" s="144"/>
      <c r="F8" s="145"/>
      <c r="G8" s="145"/>
      <c r="H8" s="145"/>
      <c r="I8" s="145"/>
      <c r="J8" s="145"/>
      <c r="K8" s="145"/>
      <c r="L8" s="145"/>
      <c r="M8" s="64"/>
      <c r="N8" s="65"/>
      <c r="O8" s="138"/>
      <c r="P8" s="66" t="s">
        <v>11</v>
      </c>
      <c r="Q8" s="67" t="s">
        <v>55</v>
      </c>
      <c r="R8" s="68" t="s">
        <v>54</v>
      </c>
      <c r="S8" s="139"/>
    </row>
    <row r="9" spans="1:19" s="1" customFormat="1" ht="15" customHeight="1" outlineLevel="1">
      <c r="A9" s="138"/>
      <c r="B9" s="146"/>
      <c r="C9" s="146"/>
      <c r="D9" s="146"/>
      <c r="E9" s="144"/>
      <c r="F9" s="145"/>
      <c r="G9" s="145"/>
      <c r="H9" s="145"/>
      <c r="I9" s="145"/>
      <c r="J9" s="145"/>
      <c r="K9" s="145"/>
      <c r="L9" s="145"/>
      <c r="M9" s="64"/>
      <c r="N9" s="65"/>
      <c r="O9" s="138"/>
      <c r="P9" s="150" t="s">
        <v>56</v>
      </c>
      <c r="Q9" s="151"/>
      <c r="R9" s="152"/>
      <c r="S9" s="139"/>
    </row>
    <row r="10" spans="1:19" s="1" customFormat="1" ht="15" customHeight="1" outlineLevel="1">
      <c r="A10" s="138"/>
      <c r="B10" s="147" t="s">
        <v>0</v>
      </c>
      <c r="C10" s="147"/>
      <c r="D10" s="69">
        <f>SUMIF(F18:F1048576,Ressources!A2,L18:L1048576)</f>
        <v>37</v>
      </c>
      <c r="E10" s="144"/>
      <c r="F10" s="145"/>
      <c r="G10" s="145"/>
      <c r="H10" s="145"/>
      <c r="I10" s="145"/>
      <c r="J10" s="145"/>
      <c r="K10" s="145"/>
      <c r="L10" s="145"/>
      <c r="M10" s="64"/>
      <c r="N10" s="65"/>
      <c r="O10" s="138"/>
      <c r="P10" s="153"/>
      <c r="Q10" s="154"/>
      <c r="R10" s="155"/>
      <c r="S10" s="139"/>
    </row>
    <row r="11" spans="1:19" s="1" customFormat="1" ht="15" customHeight="1" outlineLevel="1">
      <c r="A11" s="138"/>
      <c r="B11" s="148" t="s">
        <v>1</v>
      </c>
      <c r="C11" s="148"/>
      <c r="D11" s="70">
        <f>SUMIF(F18:F1048576,Ressources!A3,L18:L1048576)</f>
        <v>6</v>
      </c>
      <c r="E11" s="144"/>
      <c r="F11" s="145"/>
      <c r="G11" s="145"/>
      <c r="H11" s="145"/>
      <c r="I11" s="145"/>
      <c r="J11" s="145"/>
      <c r="K11" s="145"/>
      <c r="L11" s="145"/>
      <c r="M11" s="64"/>
      <c r="N11" s="65"/>
      <c r="O11" s="138"/>
      <c r="P11" s="124" t="s">
        <v>90</v>
      </c>
      <c r="Q11" s="125"/>
      <c r="R11" s="68" t="s">
        <v>57</v>
      </c>
      <c r="S11" s="139"/>
    </row>
    <row r="12" spans="1:19" s="1" customFormat="1" ht="15" customHeight="1" outlineLevel="1">
      <c r="A12" s="138"/>
      <c r="B12" s="147" t="s">
        <v>3</v>
      </c>
      <c r="C12" s="147"/>
      <c r="D12" s="69">
        <f>SUMIF(F18:F1048576,Ressources!A4,L18:L1048576)</f>
        <v>4</v>
      </c>
      <c r="E12" s="144"/>
      <c r="F12" s="145"/>
      <c r="G12" s="145"/>
      <c r="H12" s="145"/>
      <c r="I12" s="145"/>
      <c r="J12" s="145"/>
      <c r="K12" s="145"/>
      <c r="L12" s="145"/>
      <c r="M12" s="64"/>
      <c r="N12" s="65"/>
      <c r="O12" s="138"/>
      <c r="P12" s="133" t="s">
        <v>58</v>
      </c>
      <c r="Q12" s="134"/>
      <c r="R12" s="71" t="s">
        <v>57</v>
      </c>
      <c r="S12" s="139"/>
    </row>
    <row r="13" spans="1:19" s="1" customFormat="1" ht="15" customHeight="1" outlineLevel="1">
      <c r="A13" s="138"/>
      <c r="B13" s="149" t="s">
        <v>2</v>
      </c>
      <c r="C13" s="149"/>
      <c r="D13" s="70">
        <f>SUMIF(F18:F1048576,Ressources!A5,L18:L1048576)</f>
        <v>11</v>
      </c>
      <c r="E13" s="144"/>
      <c r="F13" s="145"/>
      <c r="G13" s="145"/>
      <c r="H13" s="145"/>
      <c r="I13" s="145"/>
      <c r="J13" s="145"/>
      <c r="K13" s="145"/>
      <c r="L13" s="145"/>
      <c r="M13" s="64"/>
      <c r="N13" s="65"/>
      <c r="O13" s="138"/>
      <c r="P13" s="124" t="s">
        <v>91</v>
      </c>
      <c r="Q13" s="125"/>
      <c r="R13" s="68" t="s">
        <v>57</v>
      </c>
      <c r="S13" s="139"/>
    </row>
    <row r="14" spans="1:19" s="1" customFormat="1" ht="18" customHeight="1" outlineLevel="1">
      <c r="A14" s="138"/>
      <c r="B14" s="127" t="s">
        <v>4</v>
      </c>
      <c r="C14" s="128"/>
      <c r="D14" s="72">
        <f>SUM(D10,D11,D12,D13)</f>
        <v>58</v>
      </c>
      <c r="E14" s="144"/>
      <c r="F14" s="145"/>
      <c r="G14" s="145"/>
      <c r="H14" s="145"/>
      <c r="I14" s="145"/>
      <c r="J14" s="145"/>
      <c r="K14" s="145"/>
      <c r="L14" s="145"/>
      <c r="M14" s="64"/>
      <c r="N14" s="65"/>
      <c r="O14" s="138"/>
      <c r="P14" s="73"/>
      <c r="Q14" s="74" t="s">
        <v>53</v>
      </c>
      <c r="R14" s="75"/>
      <c r="S14" s="139"/>
    </row>
    <row r="15" spans="1:19" s="1" customFormat="1" ht="24.95" customHeight="1">
      <c r="A15" s="2"/>
      <c r="B15" s="76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</row>
    <row r="16" spans="1:19" s="1" customFormat="1" ht="25.5" customHeight="1" outlineLevel="1">
      <c r="A16" s="2"/>
      <c r="B16" s="126" t="s">
        <v>5</v>
      </c>
      <c r="C16" s="126"/>
      <c r="D16" s="126"/>
      <c r="E16" s="77"/>
      <c r="F16" s="126" t="s">
        <v>28</v>
      </c>
      <c r="G16" s="126"/>
      <c r="H16" s="126"/>
      <c r="I16" s="126"/>
      <c r="J16" s="126"/>
      <c r="K16" s="126"/>
      <c r="L16" s="126"/>
      <c r="M16" s="136" t="s">
        <v>7</v>
      </c>
      <c r="N16" s="137"/>
      <c r="O16" s="2"/>
      <c r="P16" s="126" t="s">
        <v>92</v>
      </c>
      <c r="Q16" s="126"/>
      <c r="R16" s="126"/>
      <c r="S16" s="2"/>
    </row>
    <row r="17" spans="1:24" s="1" customFormat="1" ht="18" customHeight="1" outlineLevel="1">
      <c r="A17" s="2"/>
      <c r="B17" s="78" t="s">
        <v>8</v>
      </c>
      <c r="C17" s="79" t="s">
        <v>9</v>
      </c>
      <c r="D17" s="79" t="s">
        <v>10</v>
      </c>
      <c r="E17" s="77"/>
      <c r="F17" s="79" t="s">
        <v>12</v>
      </c>
      <c r="G17" s="79" t="s">
        <v>15</v>
      </c>
      <c r="H17" s="79" t="s">
        <v>14</v>
      </c>
      <c r="I17" s="79" t="s">
        <v>11</v>
      </c>
      <c r="J17" s="79" t="s">
        <v>13</v>
      </c>
      <c r="K17" s="79" t="s">
        <v>16</v>
      </c>
      <c r="L17" s="80" t="s">
        <v>17</v>
      </c>
      <c r="M17" s="81" t="s">
        <v>18</v>
      </c>
      <c r="N17" s="81" t="s">
        <v>19</v>
      </c>
      <c r="O17" s="2"/>
      <c r="P17" s="127" t="s">
        <v>265</v>
      </c>
      <c r="Q17" s="170"/>
      <c r="R17" s="128"/>
      <c r="S17" s="2"/>
    </row>
    <row r="18" spans="1:24" outlineLevel="1">
      <c r="B18" s="93">
        <v>45207</v>
      </c>
      <c r="C18" s="94" t="s">
        <v>64</v>
      </c>
      <c r="D18" s="94" t="s">
        <v>72</v>
      </c>
      <c r="F18" s="94" t="s">
        <v>31</v>
      </c>
      <c r="G18" s="94" t="s">
        <v>122</v>
      </c>
      <c r="H18" s="94" t="s">
        <v>222</v>
      </c>
      <c r="I18" s="94" t="s">
        <v>79</v>
      </c>
      <c r="J18" s="94" t="s">
        <v>172</v>
      </c>
      <c r="K18" s="94" t="s">
        <v>27</v>
      </c>
      <c r="L18" s="96">
        <v>1</v>
      </c>
      <c r="M18" s="86">
        <v>22.6</v>
      </c>
      <c r="N18" s="87">
        <f t="shared" ref="N18:N26" si="0">M18*L18</f>
        <v>22.6</v>
      </c>
      <c r="P18" s="129" t="s">
        <v>261</v>
      </c>
      <c r="Q18" s="130"/>
      <c r="R18" s="169" t="s">
        <v>264</v>
      </c>
      <c r="S18" s="88"/>
    </row>
    <row r="19" spans="1:24" outlineLevel="1">
      <c r="B19" s="93">
        <v>45208</v>
      </c>
      <c r="C19" s="94" t="s">
        <v>223</v>
      </c>
      <c r="D19" s="94" t="s">
        <v>73</v>
      </c>
      <c r="F19" s="94" t="s">
        <v>31</v>
      </c>
      <c r="G19" s="94" t="s">
        <v>123</v>
      </c>
      <c r="H19" s="94" t="s">
        <v>224</v>
      </c>
      <c r="I19" s="94" t="s">
        <v>80</v>
      </c>
      <c r="J19" s="94" t="s">
        <v>254</v>
      </c>
      <c r="K19" s="94" t="s">
        <v>27</v>
      </c>
      <c r="L19" s="96">
        <v>1</v>
      </c>
      <c r="M19" s="86">
        <v>12.4</v>
      </c>
      <c r="N19" s="87">
        <f t="shared" si="0"/>
        <v>12.4</v>
      </c>
      <c r="P19" s="131" t="s">
        <v>262</v>
      </c>
      <c r="Q19" s="132"/>
      <c r="R19" s="169" t="s">
        <v>264</v>
      </c>
      <c r="S19" s="88"/>
    </row>
    <row r="20" spans="1:24" ht="15.75" outlineLevel="1">
      <c r="B20" s="93">
        <v>45209</v>
      </c>
      <c r="C20" s="94" t="s">
        <v>225</v>
      </c>
      <c r="D20" s="94" t="s">
        <v>226</v>
      </c>
      <c r="F20" s="94" t="s">
        <v>31</v>
      </c>
      <c r="G20" s="94" t="s">
        <v>227</v>
      </c>
      <c r="H20" s="94" t="s">
        <v>228</v>
      </c>
      <c r="I20" s="94" t="s">
        <v>81</v>
      </c>
      <c r="J20" s="94" t="s">
        <v>253</v>
      </c>
      <c r="K20" s="94" t="s">
        <v>27</v>
      </c>
      <c r="L20" s="96">
        <v>1</v>
      </c>
      <c r="M20" s="86">
        <v>12.4</v>
      </c>
      <c r="N20" s="87">
        <f t="shared" si="0"/>
        <v>12.4</v>
      </c>
      <c r="P20" s="73"/>
      <c r="Q20" s="74" t="s">
        <v>263</v>
      </c>
      <c r="R20" s="75"/>
      <c r="S20" s="88"/>
    </row>
    <row r="21" spans="1:24" outlineLevel="1">
      <c r="B21" s="93">
        <v>45210</v>
      </c>
      <c r="C21" s="94" t="s">
        <v>229</v>
      </c>
      <c r="D21" s="94" t="s">
        <v>230</v>
      </c>
      <c r="F21" s="94" t="s">
        <v>31</v>
      </c>
      <c r="G21" s="94" t="s">
        <v>231</v>
      </c>
      <c r="H21" s="94" t="s">
        <v>232</v>
      </c>
      <c r="I21" s="94" t="s">
        <v>82</v>
      </c>
      <c r="J21" s="94" t="s">
        <v>257</v>
      </c>
      <c r="K21" s="94" t="s">
        <v>27</v>
      </c>
      <c r="L21" s="96">
        <v>1</v>
      </c>
      <c r="M21" s="86">
        <v>12.9</v>
      </c>
      <c r="N21" s="87">
        <f t="shared" si="0"/>
        <v>12.9</v>
      </c>
      <c r="P21" s="2"/>
      <c r="Q21" s="2"/>
      <c r="R21" s="2"/>
      <c r="S21" s="2"/>
    </row>
    <row r="22" spans="1:24" outlineLevel="1">
      <c r="B22" s="93">
        <v>45211</v>
      </c>
      <c r="C22" s="94" t="s">
        <v>233</v>
      </c>
      <c r="D22" s="94" t="s">
        <v>234</v>
      </c>
      <c r="F22" s="94" t="s">
        <v>31</v>
      </c>
      <c r="G22" s="94" t="s">
        <v>235</v>
      </c>
      <c r="H22" s="94" t="s">
        <v>236</v>
      </c>
      <c r="I22" s="94" t="s">
        <v>83</v>
      </c>
      <c r="J22" s="94" t="s">
        <v>256</v>
      </c>
      <c r="K22" s="94" t="s">
        <v>27</v>
      </c>
      <c r="L22" s="96">
        <v>1</v>
      </c>
      <c r="M22" s="86">
        <v>12.9</v>
      </c>
      <c r="N22" s="87">
        <f t="shared" si="0"/>
        <v>12.9</v>
      </c>
      <c r="P22" s="2"/>
      <c r="Q22" s="2"/>
      <c r="R22" s="2"/>
      <c r="S22" s="2"/>
    </row>
    <row r="23" spans="1:24" outlineLevel="1">
      <c r="B23" s="93">
        <v>45212</v>
      </c>
      <c r="C23" s="94" t="s">
        <v>237</v>
      </c>
      <c r="D23" s="94" t="s">
        <v>238</v>
      </c>
      <c r="F23" s="94" t="s">
        <v>31</v>
      </c>
      <c r="G23" s="94" t="s">
        <v>239</v>
      </c>
      <c r="H23" s="94" t="s">
        <v>240</v>
      </c>
      <c r="I23" s="94" t="s">
        <v>84</v>
      </c>
      <c r="J23" s="94" t="s">
        <v>255</v>
      </c>
      <c r="K23" s="94" t="s">
        <v>27</v>
      </c>
      <c r="L23" s="96">
        <v>1</v>
      </c>
      <c r="M23" s="86">
        <v>12.9</v>
      </c>
      <c r="N23" s="87">
        <f t="shared" si="0"/>
        <v>12.9</v>
      </c>
    </row>
    <row r="24" spans="1:24" outlineLevel="1">
      <c r="B24" s="93">
        <v>45213</v>
      </c>
      <c r="C24" s="94" t="s">
        <v>241</v>
      </c>
      <c r="D24" s="94" t="s">
        <v>242</v>
      </c>
      <c r="F24" s="94" t="s">
        <v>31</v>
      </c>
      <c r="G24" s="94" t="s">
        <v>243</v>
      </c>
      <c r="H24" s="94" t="s">
        <v>244</v>
      </c>
      <c r="I24" s="94" t="s">
        <v>85</v>
      </c>
      <c r="J24" s="94" t="s">
        <v>259</v>
      </c>
      <c r="K24" s="94" t="s">
        <v>27</v>
      </c>
      <c r="L24" s="96">
        <v>1</v>
      </c>
      <c r="M24" s="86">
        <v>12.4</v>
      </c>
      <c r="N24" s="87">
        <f t="shared" si="0"/>
        <v>12.4</v>
      </c>
    </row>
    <row r="25" spans="1:24" outlineLevel="1">
      <c r="B25" s="93">
        <v>45214</v>
      </c>
      <c r="C25" s="94" t="s">
        <v>245</v>
      </c>
      <c r="D25" s="94" t="s">
        <v>246</v>
      </c>
      <c r="F25" s="94" t="s">
        <v>31</v>
      </c>
      <c r="G25" s="94" t="s">
        <v>247</v>
      </c>
      <c r="H25" s="94" t="s">
        <v>248</v>
      </c>
      <c r="I25" s="94" t="s">
        <v>86</v>
      </c>
      <c r="J25" s="94" t="s">
        <v>260</v>
      </c>
      <c r="K25" s="94" t="s">
        <v>27</v>
      </c>
      <c r="L25" s="96">
        <v>1</v>
      </c>
      <c r="M25" s="86">
        <v>12.4</v>
      </c>
      <c r="N25" s="87">
        <f t="shared" si="0"/>
        <v>12.4</v>
      </c>
    </row>
    <row r="26" spans="1:24" outlineLevel="1">
      <c r="B26" s="93">
        <v>45215</v>
      </c>
      <c r="C26" s="94" t="s">
        <v>249</v>
      </c>
      <c r="D26" s="94" t="s">
        <v>250</v>
      </c>
      <c r="F26" s="94" t="s">
        <v>31</v>
      </c>
      <c r="G26" s="94" t="s">
        <v>251</v>
      </c>
      <c r="H26" s="94" t="s">
        <v>252</v>
      </c>
      <c r="I26" s="94" t="s">
        <v>87</v>
      </c>
      <c r="J26" s="94" t="s">
        <v>258</v>
      </c>
      <c r="K26" s="94" t="s">
        <v>27</v>
      </c>
      <c r="L26" s="96">
        <v>1</v>
      </c>
      <c r="M26" s="86">
        <v>68</v>
      </c>
      <c r="N26" s="87">
        <f t="shared" si="0"/>
        <v>68</v>
      </c>
    </row>
    <row r="27" spans="1:24" ht="24.95" customHeight="1" outlineLevel="1">
      <c r="B27" s="90"/>
      <c r="C27" s="88"/>
      <c r="D27" s="88"/>
      <c r="E27" s="88"/>
      <c r="F27" s="91"/>
      <c r="G27" s="91"/>
      <c r="H27" s="91"/>
      <c r="I27" s="91"/>
      <c r="J27" s="91"/>
      <c r="K27" s="91"/>
      <c r="L27" s="91"/>
      <c r="M27" s="88"/>
      <c r="N27" s="88"/>
    </row>
    <row r="28" spans="1:24" ht="26.25" customHeight="1">
      <c r="A28" s="28"/>
      <c r="B28" s="126" t="s">
        <v>5</v>
      </c>
      <c r="C28" s="126"/>
      <c r="D28" s="126"/>
      <c r="E28" s="77"/>
      <c r="F28" s="126" t="s">
        <v>34</v>
      </c>
      <c r="G28" s="126"/>
      <c r="H28" s="126"/>
      <c r="I28" s="126"/>
      <c r="J28" s="126"/>
      <c r="K28" s="126"/>
      <c r="L28" s="126"/>
      <c r="M28" s="135" t="s">
        <v>7</v>
      </c>
      <c r="N28" s="135"/>
      <c r="O28" s="92"/>
    </row>
    <row r="29" spans="1:24" ht="18" customHeight="1">
      <c r="A29" s="28"/>
      <c r="B29" s="78" t="s">
        <v>8</v>
      </c>
      <c r="C29" s="79" t="s">
        <v>9</v>
      </c>
      <c r="D29" s="79" t="s">
        <v>10</v>
      </c>
      <c r="E29" s="77"/>
      <c r="F29" s="79" t="s">
        <v>12</v>
      </c>
      <c r="G29" s="79" t="s">
        <v>15</v>
      </c>
      <c r="H29" s="79" t="s">
        <v>14</v>
      </c>
      <c r="I29" s="79" t="s">
        <v>11</v>
      </c>
      <c r="J29" s="79" t="s">
        <v>13</v>
      </c>
      <c r="K29" s="79" t="s">
        <v>16</v>
      </c>
      <c r="L29" s="80" t="s">
        <v>17</v>
      </c>
      <c r="M29" s="81" t="s">
        <v>18</v>
      </c>
      <c r="N29" s="81" t="s">
        <v>19</v>
      </c>
      <c r="O29" s="92"/>
      <c r="T29" s="79" t="s">
        <v>12</v>
      </c>
      <c r="U29" s="79" t="s">
        <v>95</v>
      </c>
      <c r="V29" s="79" t="s">
        <v>77</v>
      </c>
      <c r="W29" s="79" t="s">
        <v>175</v>
      </c>
      <c r="X29" s="79" t="s">
        <v>156</v>
      </c>
    </row>
    <row r="30" spans="1:24" ht="15" customHeight="1">
      <c r="B30" s="82">
        <v>44170</v>
      </c>
      <c r="C30" s="94" t="s">
        <v>65</v>
      </c>
      <c r="D30" s="94" t="s">
        <v>68</v>
      </c>
      <c r="E30" s="99"/>
      <c r="F30" s="83" t="s">
        <v>26</v>
      </c>
      <c r="G30" s="83" t="s">
        <v>104</v>
      </c>
      <c r="H30" s="94" t="s">
        <v>189</v>
      </c>
      <c r="I30" s="83" t="s">
        <v>80</v>
      </c>
      <c r="J30" s="102" t="s">
        <v>140</v>
      </c>
      <c r="K30" s="83" t="s">
        <v>27</v>
      </c>
      <c r="L30" s="85">
        <v>1</v>
      </c>
      <c r="M30" s="86">
        <v>16</v>
      </c>
      <c r="N30" s="87">
        <f>M30*L30</f>
        <v>16</v>
      </c>
      <c r="T30" s="83" t="s">
        <v>29</v>
      </c>
      <c r="U30" s="83" t="s">
        <v>104</v>
      </c>
      <c r="V30" s="94" t="s">
        <v>83</v>
      </c>
      <c r="W30" s="94" t="s">
        <v>173</v>
      </c>
      <c r="X30" s="94" t="s">
        <v>124</v>
      </c>
    </row>
    <row r="31" spans="1:24">
      <c r="B31" s="82">
        <v>44170</v>
      </c>
      <c r="C31" s="94" t="s">
        <v>65</v>
      </c>
      <c r="D31" s="94" t="s">
        <v>68</v>
      </c>
      <c r="E31" s="99"/>
      <c r="F31" s="83" t="s">
        <v>26</v>
      </c>
      <c r="G31" s="83" t="s">
        <v>104</v>
      </c>
      <c r="H31" s="94" t="s">
        <v>190</v>
      </c>
      <c r="I31" s="83" t="s">
        <v>80</v>
      </c>
      <c r="J31" s="102" t="s">
        <v>141</v>
      </c>
      <c r="K31" s="83" t="s">
        <v>27</v>
      </c>
      <c r="L31" s="85">
        <v>1</v>
      </c>
      <c r="M31" s="86">
        <v>16</v>
      </c>
      <c r="N31" s="87">
        <f>M31*L31</f>
        <v>16</v>
      </c>
      <c r="T31" s="94" t="s">
        <v>32</v>
      </c>
      <c r="U31" s="94" t="s">
        <v>105</v>
      </c>
      <c r="V31" s="94" t="s">
        <v>75</v>
      </c>
      <c r="W31" s="94" t="s">
        <v>182</v>
      </c>
      <c r="X31" s="94" t="s">
        <v>125</v>
      </c>
    </row>
    <row r="32" spans="1:24">
      <c r="B32" s="93">
        <v>44868</v>
      </c>
      <c r="C32" s="94" t="s">
        <v>64</v>
      </c>
      <c r="D32" s="94" t="s">
        <v>70</v>
      </c>
      <c r="F32" s="94" t="s">
        <v>26</v>
      </c>
      <c r="G32" s="94" t="s">
        <v>105</v>
      </c>
      <c r="H32" s="94" t="s">
        <v>191</v>
      </c>
      <c r="I32" s="94" t="s">
        <v>75</v>
      </c>
      <c r="J32" s="94" t="s">
        <v>142</v>
      </c>
      <c r="K32" s="94" t="s">
        <v>27</v>
      </c>
      <c r="L32" s="96">
        <v>1</v>
      </c>
      <c r="M32" s="87">
        <v>3.5</v>
      </c>
      <c r="N32" s="87">
        <f>M32*L32</f>
        <v>3.5</v>
      </c>
      <c r="T32" s="83" t="s">
        <v>26</v>
      </c>
      <c r="U32" s="83" t="s">
        <v>106</v>
      </c>
      <c r="V32" s="94" t="s">
        <v>76</v>
      </c>
      <c r="W32" s="94" t="s">
        <v>183</v>
      </c>
      <c r="X32" s="94" t="s">
        <v>126</v>
      </c>
    </row>
    <row r="33" spans="1:24">
      <c r="B33" s="93">
        <v>44868</v>
      </c>
      <c r="C33" s="94" t="s">
        <v>64</v>
      </c>
      <c r="D33" s="94" t="s">
        <v>70</v>
      </c>
      <c r="E33" s="171"/>
      <c r="F33" s="94" t="s">
        <v>26</v>
      </c>
      <c r="G33" s="94" t="s">
        <v>105</v>
      </c>
      <c r="H33" s="94" t="s">
        <v>192</v>
      </c>
      <c r="I33" s="94" t="s">
        <v>75</v>
      </c>
      <c r="J33" s="94" t="s">
        <v>143</v>
      </c>
      <c r="K33" s="94" t="s">
        <v>27</v>
      </c>
      <c r="L33" s="96">
        <v>1</v>
      </c>
      <c r="M33" s="97">
        <v>3.5</v>
      </c>
      <c r="N33" s="87">
        <f>M33*L33</f>
        <v>3.5</v>
      </c>
      <c r="T33" s="83" t="s">
        <v>31</v>
      </c>
      <c r="U33" s="94" t="s">
        <v>107</v>
      </c>
      <c r="V33" s="83" t="s">
        <v>79</v>
      </c>
      <c r="W33" s="94" t="s">
        <v>184</v>
      </c>
      <c r="X33" s="94" t="s">
        <v>127</v>
      </c>
    </row>
    <row r="34" spans="1:24">
      <c r="B34" s="93">
        <v>44542</v>
      </c>
      <c r="C34" s="94" t="s">
        <v>64</v>
      </c>
      <c r="D34" s="94" t="s">
        <v>71</v>
      </c>
      <c r="E34" s="99"/>
      <c r="F34" s="83" t="s">
        <v>26</v>
      </c>
      <c r="G34" s="83" t="s">
        <v>106</v>
      </c>
      <c r="H34" s="94" t="s">
        <v>193</v>
      </c>
      <c r="I34" s="83" t="s">
        <v>79</v>
      </c>
      <c r="J34" s="83" t="s">
        <v>144</v>
      </c>
      <c r="K34" s="83" t="s">
        <v>27</v>
      </c>
      <c r="L34" s="85">
        <v>1</v>
      </c>
      <c r="M34" s="86">
        <v>12.9</v>
      </c>
      <c r="N34" s="87">
        <f>M34*L34</f>
        <v>12.9</v>
      </c>
      <c r="U34" s="102" t="s">
        <v>108</v>
      </c>
      <c r="V34" s="83" t="s">
        <v>80</v>
      </c>
      <c r="W34" s="94" t="s">
        <v>185</v>
      </c>
      <c r="X34" s="94" t="s">
        <v>155</v>
      </c>
    </row>
    <row r="35" spans="1:24">
      <c r="B35" s="93">
        <v>44863</v>
      </c>
      <c r="C35" s="94" t="s">
        <v>64</v>
      </c>
      <c r="D35" s="94" t="s">
        <v>67</v>
      </c>
      <c r="F35" s="94" t="s">
        <v>26</v>
      </c>
      <c r="G35" s="94" t="s">
        <v>106</v>
      </c>
      <c r="H35" s="94" t="s">
        <v>194</v>
      </c>
      <c r="I35" s="94" t="s">
        <v>77</v>
      </c>
      <c r="J35" s="94" t="s">
        <v>145</v>
      </c>
      <c r="K35" s="94" t="s">
        <v>27</v>
      </c>
      <c r="L35" s="96">
        <v>1</v>
      </c>
      <c r="M35" s="97">
        <v>12</v>
      </c>
      <c r="N35" s="87">
        <f>M35*L35</f>
        <v>12</v>
      </c>
      <c r="U35" s="94" t="s">
        <v>109</v>
      </c>
      <c r="V35" s="94" t="s">
        <v>82</v>
      </c>
      <c r="W35" s="94" t="s">
        <v>186</v>
      </c>
      <c r="X35" s="102" t="s">
        <v>165</v>
      </c>
    </row>
    <row r="36" spans="1:24" s="15" customFormat="1" ht="14.25" customHeight="1">
      <c r="A36" s="5"/>
      <c r="B36" s="93">
        <v>44863</v>
      </c>
      <c r="C36" s="94" t="s">
        <v>64</v>
      </c>
      <c r="D36" s="94" t="s">
        <v>67</v>
      </c>
      <c r="E36" s="95"/>
      <c r="F36" s="94" t="s">
        <v>26</v>
      </c>
      <c r="G36" s="94" t="s">
        <v>107</v>
      </c>
      <c r="H36" s="94" t="s">
        <v>195</v>
      </c>
      <c r="I36" s="94" t="s">
        <v>80</v>
      </c>
      <c r="J36" s="94" t="s">
        <v>146</v>
      </c>
      <c r="K36" s="94" t="s">
        <v>27</v>
      </c>
      <c r="L36" s="96">
        <v>1</v>
      </c>
      <c r="M36" s="97">
        <v>16</v>
      </c>
      <c r="N36" s="87">
        <f>M36*L36</f>
        <v>16</v>
      </c>
      <c r="O36" s="88"/>
      <c r="P36" s="89"/>
      <c r="Q36" s="89"/>
      <c r="R36" s="89"/>
      <c r="S36"/>
      <c r="T36"/>
      <c r="U36" s="94" t="s">
        <v>110</v>
      </c>
      <c r="V36"/>
      <c r="W36" s="94" t="s">
        <v>187</v>
      </c>
      <c r="X36" s="94" t="s">
        <v>128</v>
      </c>
    </row>
    <row r="37" spans="1:24" s="15" customFormat="1" ht="14.25" customHeight="1">
      <c r="A37" s="5"/>
      <c r="B37" s="93">
        <v>44863</v>
      </c>
      <c r="C37" s="94" t="s">
        <v>64</v>
      </c>
      <c r="D37" s="94" t="s">
        <v>67</v>
      </c>
      <c r="E37" s="95"/>
      <c r="F37" s="94" t="s">
        <v>26</v>
      </c>
      <c r="G37" s="94" t="s">
        <v>107</v>
      </c>
      <c r="H37" s="94" t="s">
        <v>196</v>
      </c>
      <c r="I37" s="94" t="s">
        <v>80</v>
      </c>
      <c r="J37" s="94" t="s">
        <v>147</v>
      </c>
      <c r="K37" s="94" t="s">
        <v>27</v>
      </c>
      <c r="L37" s="96">
        <v>1</v>
      </c>
      <c r="M37" s="97">
        <v>16</v>
      </c>
      <c r="N37" s="87">
        <f>M37*L37</f>
        <v>16</v>
      </c>
      <c r="O37" s="88"/>
      <c r="P37" s="89"/>
      <c r="Q37" s="89"/>
      <c r="R37" s="89"/>
      <c r="S37"/>
      <c r="T37"/>
      <c r="U37" s="83" t="s">
        <v>119</v>
      </c>
      <c r="V37" s="109"/>
      <c r="W37" s="94" t="s">
        <v>188</v>
      </c>
      <c r="X37" s="94" t="s">
        <v>167</v>
      </c>
    </row>
    <row r="38" spans="1:24" s="15" customFormat="1" ht="14.25" customHeight="1">
      <c r="A38" s="5"/>
      <c r="B38" s="93">
        <v>44863</v>
      </c>
      <c r="C38" s="94" t="s">
        <v>64</v>
      </c>
      <c r="D38" s="94" t="s">
        <v>67</v>
      </c>
      <c r="E38" s="95"/>
      <c r="F38" s="94" t="s">
        <v>26</v>
      </c>
      <c r="G38" s="94" t="s">
        <v>107</v>
      </c>
      <c r="H38" s="94" t="s">
        <v>197</v>
      </c>
      <c r="I38" s="94" t="s">
        <v>80</v>
      </c>
      <c r="J38" s="94" t="s">
        <v>148</v>
      </c>
      <c r="K38" s="94" t="s">
        <v>27</v>
      </c>
      <c r="L38" s="96">
        <v>1</v>
      </c>
      <c r="M38" s="97">
        <v>16</v>
      </c>
      <c r="N38" s="87">
        <f>M38*L38</f>
        <v>16</v>
      </c>
      <c r="O38" s="88"/>
      <c r="P38" s="89"/>
      <c r="Q38" s="89"/>
      <c r="R38" s="89"/>
      <c r="S38"/>
      <c r="T38"/>
      <c r="U38" s="94" t="s">
        <v>120</v>
      </c>
      <c r="V38" s="109"/>
      <c r="W38" s="94" t="s">
        <v>189</v>
      </c>
      <c r="X38" s="102" t="s">
        <v>163</v>
      </c>
    </row>
    <row r="39" spans="1:24">
      <c r="B39" s="93">
        <v>44863</v>
      </c>
      <c r="C39" s="94" t="s">
        <v>64</v>
      </c>
      <c r="D39" s="94" t="s">
        <v>67</v>
      </c>
      <c r="F39" s="94" t="s">
        <v>26</v>
      </c>
      <c r="G39" s="94" t="s">
        <v>107</v>
      </c>
      <c r="H39" s="94" t="s">
        <v>198</v>
      </c>
      <c r="I39" s="94" t="s">
        <v>80</v>
      </c>
      <c r="J39" s="94" t="s">
        <v>149</v>
      </c>
      <c r="K39" s="94" t="s">
        <v>27</v>
      </c>
      <c r="L39" s="96">
        <v>1</v>
      </c>
      <c r="M39" s="97">
        <v>16</v>
      </c>
      <c r="N39" s="87">
        <f>M39*L39</f>
        <v>16</v>
      </c>
      <c r="U39" s="102" t="s">
        <v>121</v>
      </c>
      <c r="V39" s="109"/>
      <c r="W39" s="94" t="s">
        <v>190</v>
      </c>
      <c r="X39" s="83" t="s">
        <v>144</v>
      </c>
    </row>
    <row r="40" spans="1:24">
      <c r="B40" s="93">
        <v>44863</v>
      </c>
      <c r="C40" s="94" t="s">
        <v>64</v>
      </c>
      <c r="D40" s="94" t="s">
        <v>67</v>
      </c>
      <c r="F40" s="94" t="s">
        <v>26</v>
      </c>
      <c r="G40" s="94" t="s">
        <v>107</v>
      </c>
      <c r="H40" s="94" t="s">
        <v>199</v>
      </c>
      <c r="I40" s="94" t="s">
        <v>80</v>
      </c>
      <c r="J40" s="94" t="s">
        <v>150</v>
      </c>
      <c r="K40" s="94" t="s">
        <v>27</v>
      </c>
      <c r="L40" s="96">
        <v>1</v>
      </c>
      <c r="M40" s="97">
        <v>16</v>
      </c>
      <c r="N40" s="87">
        <f>M40*L40</f>
        <v>16</v>
      </c>
      <c r="U40" s="94" t="s">
        <v>122</v>
      </c>
      <c r="V40" s="108"/>
      <c r="W40" s="94" t="s">
        <v>191</v>
      </c>
      <c r="X40" s="83" t="s">
        <v>138</v>
      </c>
    </row>
    <row r="41" spans="1:24">
      <c r="B41" s="93">
        <v>44542</v>
      </c>
      <c r="C41" s="94" t="s">
        <v>64</v>
      </c>
      <c r="D41" s="94" t="s">
        <v>71</v>
      </c>
      <c r="E41" s="99"/>
      <c r="F41" s="83" t="s">
        <v>26</v>
      </c>
      <c r="G41" s="102" t="s">
        <v>108</v>
      </c>
      <c r="H41" s="94" t="s">
        <v>200</v>
      </c>
      <c r="I41" s="83" t="s">
        <v>79</v>
      </c>
      <c r="J41" s="102" t="s">
        <v>151</v>
      </c>
      <c r="K41" s="83" t="s">
        <v>27</v>
      </c>
      <c r="L41" s="85">
        <v>1</v>
      </c>
      <c r="M41" s="86">
        <v>18.100000000000001</v>
      </c>
      <c r="N41" s="87">
        <f>M41*L41</f>
        <v>18.100000000000001</v>
      </c>
      <c r="U41" s="94" t="s">
        <v>123</v>
      </c>
      <c r="V41" s="109"/>
      <c r="W41" s="94" t="s">
        <v>174</v>
      </c>
      <c r="X41" s="94" t="s">
        <v>149</v>
      </c>
    </row>
    <row r="42" spans="1:24">
      <c r="B42" s="93">
        <v>44868</v>
      </c>
      <c r="C42" s="94" t="s">
        <v>64</v>
      </c>
      <c r="D42" s="94" t="s">
        <v>70</v>
      </c>
      <c r="F42" s="94" t="s">
        <v>26</v>
      </c>
      <c r="G42" s="94" t="s">
        <v>108</v>
      </c>
      <c r="H42" s="94" t="s">
        <v>201</v>
      </c>
      <c r="I42" s="94" t="s">
        <v>77</v>
      </c>
      <c r="J42" s="94" t="s">
        <v>152</v>
      </c>
      <c r="K42" s="94" t="s">
        <v>27</v>
      </c>
      <c r="L42" s="96">
        <v>1</v>
      </c>
      <c r="M42" s="97">
        <v>12</v>
      </c>
      <c r="N42" s="87">
        <f>M42*L42</f>
        <v>12</v>
      </c>
      <c r="U42" s="94" t="s">
        <v>96</v>
      </c>
      <c r="V42" s="109"/>
      <c r="W42" s="94" t="s">
        <v>192</v>
      </c>
      <c r="X42" s="94" t="s">
        <v>131</v>
      </c>
    </row>
    <row r="43" spans="1:24">
      <c r="B43" s="93">
        <v>44902</v>
      </c>
      <c r="C43" s="94" t="s">
        <v>66</v>
      </c>
      <c r="D43" s="94" t="s">
        <v>68</v>
      </c>
      <c r="F43" s="94" t="s">
        <v>26</v>
      </c>
      <c r="G43" s="94" t="s">
        <v>108</v>
      </c>
      <c r="H43" s="94" t="s">
        <v>202</v>
      </c>
      <c r="I43" s="94" t="s">
        <v>77</v>
      </c>
      <c r="J43" s="103" t="s">
        <v>153</v>
      </c>
      <c r="K43" s="94" t="s">
        <v>27</v>
      </c>
      <c r="L43" s="96">
        <v>1</v>
      </c>
      <c r="M43" s="97">
        <v>10</v>
      </c>
      <c r="N43" s="87">
        <f>M43*L43</f>
        <v>10</v>
      </c>
      <c r="U43" s="94" t="s">
        <v>97</v>
      </c>
      <c r="W43" s="94" t="s">
        <v>193</v>
      </c>
      <c r="X43" s="94" t="s">
        <v>137</v>
      </c>
    </row>
    <row r="44" spans="1:24">
      <c r="B44" s="93">
        <v>45207</v>
      </c>
      <c r="C44" s="94" t="s">
        <v>64</v>
      </c>
      <c r="D44" s="94" t="s">
        <v>72</v>
      </c>
      <c r="E44" s="171"/>
      <c r="F44" s="94" t="s">
        <v>26</v>
      </c>
      <c r="G44" s="94" t="s">
        <v>108</v>
      </c>
      <c r="H44" s="94" t="s">
        <v>203</v>
      </c>
      <c r="I44" s="94" t="s">
        <v>79</v>
      </c>
      <c r="J44" s="94" t="s">
        <v>154</v>
      </c>
      <c r="K44" s="94" t="s">
        <v>27</v>
      </c>
      <c r="L44" s="96">
        <v>1</v>
      </c>
      <c r="M44" s="97">
        <v>15.3</v>
      </c>
      <c r="N44" s="87">
        <f>M44*L44</f>
        <v>15.3</v>
      </c>
      <c r="U44" s="83" t="s">
        <v>98</v>
      </c>
      <c r="W44" s="94" t="s">
        <v>194</v>
      </c>
      <c r="X44" s="94" t="s">
        <v>133</v>
      </c>
    </row>
    <row r="45" spans="1:24">
      <c r="B45" s="93">
        <v>45207</v>
      </c>
      <c r="C45" s="94" t="s">
        <v>64</v>
      </c>
      <c r="D45" s="94" t="s">
        <v>72</v>
      </c>
      <c r="F45" s="94" t="s">
        <v>26</v>
      </c>
      <c r="G45" s="94" t="s">
        <v>108</v>
      </c>
      <c r="H45" s="94" t="s">
        <v>204</v>
      </c>
      <c r="I45" s="94" t="s">
        <v>79</v>
      </c>
      <c r="J45" s="94" t="s">
        <v>155</v>
      </c>
      <c r="K45" s="94" t="s">
        <v>27</v>
      </c>
      <c r="L45" s="96">
        <v>1</v>
      </c>
      <c r="M45" s="97">
        <v>12.9</v>
      </c>
      <c r="N45" s="87">
        <f>M45*L45</f>
        <v>12.9</v>
      </c>
      <c r="W45" s="94" t="s">
        <v>195</v>
      </c>
      <c r="X45" s="94" t="s">
        <v>157</v>
      </c>
    </row>
    <row r="46" spans="1:24">
      <c r="B46" s="93">
        <v>45207</v>
      </c>
      <c r="C46" s="94" t="s">
        <v>64</v>
      </c>
      <c r="D46" s="94" t="s">
        <v>72</v>
      </c>
      <c r="F46" s="94" t="s">
        <v>26</v>
      </c>
      <c r="G46" s="94" t="s">
        <v>108</v>
      </c>
      <c r="H46" s="94" t="s">
        <v>205</v>
      </c>
      <c r="I46" s="94" t="s">
        <v>79</v>
      </c>
      <c r="J46" s="94" t="s">
        <v>156</v>
      </c>
      <c r="K46" s="94" t="s">
        <v>27</v>
      </c>
      <c r="L46" s="96">
        <v>1</v>
      </c>
      <c r="M46" s="97">
        <v>12.9</v>
      </c>
      <c r="N46" s="87">
        <f>M46*L46</f>
        <v>12.9</v>
      </c>
      <c r="U46" s="109"/>
      <c r="W46" s="94" t="s">
        <v>196</v>
      </c>
      <c r="X46" s="83" t="s">
        <v>139</v>
      </c>
    </row>
    <row r="47" spans="1:24">
      <c r="B47" s="93">
        <v>44863</v>
      </c>
      <c r="C47" s="94" t="s">
        <v>64</v>
      </c>
      <c r="D47" s="94" t="s">
        <v>67</v>
      </c>
      <c r="F47" s="94" t="s">
        <v>26</v>
      </c>
      <c r="G47" s="94" t="s">
        <v>108</v>
      </c>
      <c r="H47" s="94" t="s">
        <v>206</v>
      </c>
      <c r="I47" s="94" t="s">
        <v>76</v>
      </c>
      <c r="J47" s="94" t="s">
        <v>157</v>
      </c>
      <c r="K47" s="94" t="s">
        <v>27</v>
      </c>
      <c r="L47" s="96">
        <v>1</v>
      </c>
      <c r="M47" s="97">
        <v>10</v>
      </c>
      <c r="N47" s="87">
        <f>M47*L47</f>
        <v>10</v>
      </c>
      <c r="U47" s="109"/>
      <c r="W47" s="94" t="s">
        <v>197</v>
      </c>
      <c r="X47" s="94" t="s">
        <v>160</v>
      </c>
    </row>
    <row r="48" spans="1:24">
      <c r="B48" s="93">
        <v>44863</v>
      </c>
      <c r="C48" s="94" t="s">
        <v>64</v>
      </c>
      <c r="D48" s="94" t="s">
        <v>67</v>
      </c>
      <c r="F48" s="94" t="s">
        <v>26</v>
      </c>
      <c r="G48" s="94" t="s">
        <v>109</v>
      </c>
      <c r="H48" s="94" t="s">
        <v>207</v>
      </c>
      <c r="I48" s="94" t="s">
        <v>77</v>
      </c>
      <c r="J48" s="94" t="s">
        <v>158</v>
      </c>
      <c r="K48" s="94" t="s">
        <v>27</v>
      </c>
      <c r="L48" s="96">
        <v>1</v>
      </c>
      <c r="M48" s="97">
        <v>9.5</v>
      </c>
      <c r="N48" s="87">
        <f>M48*L48</f>
        <v>9.5</v>
      </c>
      <c r="U48" s="109"/>
      <c r="W48" s="94" t="s">
        <v>198</v>
      </c>
      <c r="X48" s="94" t="s">
        <v>152</v>
      </c>
    </row>
    <row r="49" spans="2:24">
      <c r="B49" s="93">
        <v>45207</v>
      </c>
      <c r="C49" s="94" t="s">
        <v>64</v>
      </c>
      <c r="D49" s="94" t="s">
        <v>72</v>
      </c>
      <c r="F49" s="94" t="s">
        <v>26</v>
      </c>
      <c r="G49" s="94" t="s">
        <v>110</v>
      </c>
      <c r="H49" s="94" t="s">
        <v>208</v>
      </c>
      <c r="I49" s="94" t="s">
        <v>79</v>
      </c>
      <c r="J49" s="94" t="s">
        <v>160</v>
      </c>
      <c r="K49" s="94" t="s">
        <v>27</v>
      </c>
      <c r="L49" s="96">
        <v>1</v>
      </c>
      <c r="M49" s="97">
        <v>15.3</v>
      </c>
      <c r="N49" s="87">
        <f>M49*L49</f>
        <v>15.3</v>
      </c>
      <c r="U49" s="109"/>
      <c r="W49" s="94" t="s">
        <v>199</v>
      </c>
      <c r="X49" s="94" t="s">
        <v>171</v>
      </c>
    </row>
    <row r="50" spans="2:24">
      <c r="B50" s="93">
        <v>45207</v>
      </c>
      <c r="C50" s="94" t="s">
        <v>64</v>
      </c>
      <c r="D50" s="94" t="s">
        <v>72</v>
      </c>
      <c r="F50" s="94" t="s">
        <v>26</v>
      </c>
      <c r="G50" s="94" t="s">
        <v>110</v>
      </c>
      <c r="H50" s="94" t="s">
        <v>209</v>
      </c>
      <c r="I50" s="94" t="s">
        <v>79</v>
      </c>
      <c r="J50" s="94" t="s">
        <v>159</v>
      </c>
      <c r="K50" s="94" t="s">
        <v>27</v>
      </c>
      <c r="L50" s="96">
        <v>1</v>
      </c>
      <c r="M50" s="97">
        <v>15.3</v>
      </c>
      <c r="N50" s="87">
        <f>M50*L50</f>
        <v>15.3</v>
      </c>
      <c r="U50" s="109"/>
      <c r="W50" s="94" t="s">
        <v>200</v>
      </c>
      <c r="X50" s="94" t="s">
        <v>145</v>
      </c>
    </row>
    <row r="51" spans="2:24">
      <c r="B51" s="93">
        <v>45207</v>
      </c>
      <c r="C51" s="94" t="s">
        <v>64</v>
      </c>
      <c r="D51" s="94" t="s">
        <v>72</v>
      </c>
      <c r="F51" s="94" t="s">
        <v>26</v>
      </c>
      <c r="G51" s="94" t="s">
        <v>95</v>
      </c>
      <c r="H51" s="94" t="s">
        <v>173</v>
      </c>
      <c r="I51" s="94" t="s">
        <v>79</v>
      </c>
      <c r="J51" s="94" t="s">
        <v>124</v>
      </c>
      <c r="K51" s="94" t="s">
        <v>27</v>
      </c>
      <c r="L51" s="96">
        <v>1</v>
      </c>
      <c r="M51" s="97">
        <v>18.100000000000001</v>
      </c>
      <c r="N51" s="87">
        <f>M51*L51</f>
        <v>18.100000000000001</v>
      </c>
      <c r="U51" s="109"/>
      <c r="W51" s="94" t="s">
        <v>201</v>
      </c>
      <c r="X51" s="83" t="s">
        <v>136</v>
      </c>
    </row>
    <row r="52" spans="2:24">
      <c r="B52" s="82">
        <v>44537</v>
      </c>
      <c r="C52" s="94" t="s">
        <v>66</v>
      </c>
      <c r="D52" s="94" t="s">
        <v>68</v>
      </c>
      <c r="E52" s="84"/>
      <c r="F52" s="83" t="s">
        <v>26</v>
      </c>
      <c r="G52" s="94" t="s">
        <v>96</v>
      </c>
      <c r="H52" s="94" t="s">
        <v>174</v>
      </c>
      <c r="I52" s="83" t="s">
        <v>79</v>
      </c>
      <c r="J52" s="94" t="s">
        <v>126</v>
      </c>
      <c r="K52" s="83" t="s">
        <v>27</v>
      </c>
      <c r="L52" s="85">
        <v>1</v>
      </c>
      <c r="M52" s="86">
        <v>46.5</v>
      </c>
      <c r="N52" s="87">
        <f>M52*L52</f>
        <v>46.5</v>
      </c>
      <c r="U52" s="109"/>
      <c r="W52" s="94" t="s">
        <v>202</v>
      </c>
      <c r="X52" s="94" t="s">
        <v>148</v>
      </c>
    </row>
    <row r="53" spans="2:24">
      <c r="B53" s="93">
        <v>44863</v>
      </c>
      <c r="C53" s="94" t="s">
        <v>64</v>
      </c>
      <c r="D53" s="94" t="s">
        <v>67</v>
      </c>
      <c r="F53" s="94" t="s">
        <v>26</v>
      </c>
      <c r="G53" s="94" t="s">
        <v>96</v>
      </c>
      <c r="H53" s="94" t="s">
        <v>175</v>
      </c>
      <c r="I53" s="94" t="s">
        <v>76</v>
      </c>
      <c r="J53" s="94" t="s">
        <v>125</v>
      </c>
      <c r="K53" s="94" t="s">
        <v>27</v>
      </c>
      <c r="L53" s="96">
        <v>1</v>
      </c>
      <c r="M53" s="97">
        <v>12</v>
      </c>
      <c r="N53" s="87">
        <f>M53*L53</f>
        <v>12</v>
      </c>
      <c r="U53" s="109"/>
      <c r="W53" s="94" t="s">
        <v>203</v>
      </c>
      <c r="X53" s="94" t="s">
        <v>147</v>
      </c>
    </row>
    <row r="54" spans="2:24">
      <c r="B54" s="93">
        <v>45207</v>
      </c>
      <c r="C54" s="94" t="s">
        <v>64</v>
      </c>
      <c r="D54" s="94" t="s">
        <v>72</v>
      </c>
      <c r="F54" s="94" t="s">
        <v>26</v>
      </c>
      <c r="G54" s="94" t="s">
        <v>97</v>
      </c>
      <c r="H54" s="94" t="s">
        <v>182</v>
      </c>
      <c r="I54" s="94" t="s">
        <v>79</v>
      </c>
      <c r="J54" s="94" t="s">
        <v>133</v>
      </c>
      <c r="K54" s="94" t="s">
        <v>27</v>
      </c>
      <c r="L54" s="96">
        <v>1</v>
      </c>
      <c r="M54" s="97">
        <v>15.3</v>
      </c>
      <c r="N54" s="87">
        <f>M54*L54</f>
        <v>15.3</v>
      </c>
      <c r="U54" s="109"/>
      <c r="W54" s="94" t="s">
        <v>204</v>
      </c>
      <c r="X54" s="94" t="s">
        <v>129</v>
      </c>
    </row>
    <row r="55" spans="2:24">
      <c r="B55" s="93">
        <v>45207</v>
      </c>
      <c r="C55" s="94" t="s">
        <v>64</v>
      </c>
      <c r="D55" s="94" t="s">
        <v>72</v>
      </c>
      <c r="F55" s="94" t="s">
        <v>26</v>
      </c>
      <c r="G55" s="94" t="s">
        <v>97</v>
      </c>
      <c r="H55" s="94" t="s">
        <v>183</v>
      </c>
      <c r="I55" s="94" t="s">
        <v>79</v>
      </c>
      <c r="J55" s="94" t="s">
        <v>134</v>
      </c>
      <c r="K55" s="94" t="s">
        <v>27</v>
      </c>
      <c r="L55" s="96">
        <v>1</v>
      </c>
      <c r="M55" s="97">
        <v>18.100000000000001</v>
      </c>
      <c r="N55" s="87">
        <f>M55*L55</f>
        <v>18.100000000000001</v>
      </c>
      <c r="U55" s="108"/>
      <c r="W55" s="94" t="s">
        <v>205</v>
      </c>
      <c r="X55" s="94" t="s">
        <v>172</v>
      </c>
    </row>
    <row r="56" spans="2:24">
      <c r="B56" s="93">
        <v>45207</v>
      </c>
      <c r="C56" s="94" t="s">
        <v>64</v>
      </c>
      <c r="D56" s="94" t="s">
        <v>72</v>
      </c>
      <c r="F56" s="94" t="s">
        <v>26</v>
      </c>
      <c r="G56" s="94" t="s">
        <v>97</v>
      </c>
      <c r="H56" s="94" t="s">
        <v>184</v>
      </c>
      <c r="I56" s="94" t="s">
        <v>79</v>
      </c>
      <c r="J56" s="94" t="s">
        <v>135</v>
      </c>
      <c r="K56" s="94" t="s">
        <v>27</v>
      </c>
      <c r="L56" s="96">
        <v>1</v>
      </c>
      <c r="M56" s="97">
        <v>18.100000000000001</v>
      </c>
      <c r="N56" s="87">
        <f>M56*L56</f>
        <v>18.100000000000001</v>
      </c>
      <c r="U56" s="109"/>
      <c r="W56" s="94" t="s">
        <v>206</v>
      </c>
      <c r="X56" s="102" t="s">
        <v>169</v>
      </c>
    </row>
    <row r="57" spans="2:24">
      <c r="B57" s="93">
        <v>45207</v>
      </c>
      <c r="C57" s="94" t="s">
        <v>64</v>
      </c>
      <c r="D57" s="94" t="s">
        <v>72</v>
      </c>
      <c r="F57" s="94" t="s">
        <v>26</v>
      </c>
      <c r="G57" s="94" t="s">
        <v>97</v>
      </c>
      <c r="H57" s="94" t="s">
        <v>176</v>
      </c>
      <c r="I57" s="94" t="s">
        <v>79</v>
      </c>
      <c r="J57" s="94" t="s">
        <v>127</v>
      </c>
      <c r="K57" s="94" t="s">
        <v>27</v>
      </c>
      <c r="L57" s="96">
        <v>1</v>
      </c>
      <c r="M57" s="97">
        <v>18.100000000000001</v>
      </c>
      <c r="N57" s="87">
        <f>M57*L57</f>
        <v>18.100000000000001</v>
      </c>
      <c r="U57" s="110"/>
      <c r="W57" s="94" t="s">
        <v>207</v>
      </c>
      <c r="X57" s="94" t="s">
        <v>150</v>
      </c>
    </row>
    <row r="58" spans="2:24">
      <c r="B58" s="93">
        <v>45207</v>
      </c>
      <c r="C58" s="94" t="s">
        <v>64</v>
      </c>
      <c r="D58" s="94" t="s">
        <v>72</v>
      </c>
      <c r="F58" s="94" t="s">
        <v>26</v>
      </c>
      <c r="G58" s="94" t="s">
        <v>97</v>
      </c>
      <c r="H58" s="94" t="s">
        <v>177</v>
      </c>
      <c r="I58" s="94" t="s">
        <v>79</v>
      </c>
      <c r="J58" s="94" t="s">
        <v>128</v>
      </c>
      <c r="K58" s="94" t="s">
        <v>27</v>
      </c>
      <c r="L58" s="96">
        <v>1</v>
      </c>
      <c r="M58" s="97">
        <v>12.9</v>
      </c>
      <c r="N58" s="87">
        <f>M58*L58</f>
        <v>12.9</v>
      </c>
      <c r="U58" s="109"/>
      <c r="W58" s="94" t="s">
        <v>208</v>
      </c>
      <c r="X58" s="94" t="s">
        <v>168</v>
      </c>
    </row>
    <row r="59" spans="2:24">
      <c r="B59" s="93">
        <v>45207</v>
      </c>
      <c r="C59" s="94" t="s">
        <v>64</v>
      </c>
      <c r="D59" s="94" t="s">
        <v>72</v>
      </c>
      <c r="F59" s="94" t="s">
        <v>26</v>
      </c>
      <c r="G59" s="94" t="s">
        <v>97</v>
      </c>
      <c r="H59" s="94" t="s">
        <v>178</v>
      </c>
      <c r="I59" s="94" t="s">
        <v>79</v>
      </c>
      <c r="J59" s="94" t="s">
        <v>129</v>
      </c>
      <c r="K59" s="94" t="s">
        <v>27</v>
      </c>
      <c r="L59" s="96">
        <v>1</v>
      </c>
      <c r="M59" s="97">
        <v>15.3</v>
      </c>
      <c r="N59" s="87">
        <f>M59*L59</f>
        <v>15.3</v>
      </c>
      <c r="U59" s="109"/>
      <c r="W59" s="94" t="s">
        <v>209</v>
      </c>
      <c r="X59" s="94" t="s">
        <v>146</v>
      </c>
    </row>
    <row r="60" spans="2:24">
      <c r="B60" s="93">
        <v>45207</v>
      </c>
      <c r="C60" s="94" t="s">
        <v>64</v>
      </c>
      <c r="D60" s="94" t="s">
        <v>72</v>
      </c>
      <c r="F60" s="94" t="s">
        <v>26</v>
      </c>
      <c r="G60" s="98" t="s">
        <v>97</v>
      </c>
      <c r="H60" s="94" t="s">
        <v>179</v>
      </c>
      <c r="I60" s="94" t="s">
        <v>79</v>
      </c>
      <c r="J60" s="94" t="s">
        <v>130</v>
      </c>
      <c r="K60" s="94" t="s">
        <v>27</v>
      </c>
      <c r="L60" s="96">
        <v>1</v>
      </c>
      <c r="M60" s="97">
        <v>15.3</v>
      </c>
      <c r="N60" s="87">
        <f>M60*L60</f>
        <v>15.3</v>
      </c>
      <c r="W60" s="94" t="s">
        <v>210</v>
      </c>
      <c r="X60" s="94" t="s">
        <v>159</v>
      </c>
    </row>
    <row r="61" spans="2:24">
      <c r="B61" s="93">
        <v>45207</v>
      </c>
      <c r="C61" s="94" t="s">
        <v>64</v>
      </c>
      <c r="D61" s="94" t="s">
        <v>72</v>
      </c>
      <c r="F61" s="94" t="s">
        <v>26</v>
      </c>
      <c r="G61" s="94" t="s">
        <v>97</v>
      </c>
      <c r="H61" s="94" t="s">
        <v>180</v>
      </c>
      <c r="I61" s="94" t="s">
        <v>79</v>
      </c>
      <c r="J61" s="94" t="s">
        <v>131</v>
      </c>
      <c r="K61" s="94" t="s">
        <v>27</v>
      </c>
      <c r="L61" s="96">
        <v>1</v>
      </c>
      <c r="M61" s="97">
        <v>15.3</v>
      </c>
      <c r="N61" s="87">
        <f>M61*L61</f>
        <v>15.3</v>
      </c>
      <c r="W61" s="94" t="s">
        <v>211</v>
      </c>
      <c r="X61" s="94" t="s">
        <v>130</v>
      </c>
    </row>
    <row r="62" spans="2:24">
      <c r="B62" s="93">
        <v>45207</v>
      </c>
      <c r="C62" s="94" t="s">
        <v>64</v>
      </c>
      <c r="D62" s="94" t="s">
        <v>72</v>
      </c>
      <c r="F62" s="94" t="s">
        <v>26</v>
      </c>
      <c r="G62" s="94" t="s">
        <v>97</v>
      </c>
      <c r="H62" s="94" t="s">
        <v>181</v>
      </c>
      <c r="I62" s="94" t="s">
        <v>79</v>
      </c>
      <c r="J62" s="94" t="s">
        <v>132</v>
      </c>
      <c r="K62" s="94" t="s">
        <v>27</v>
      </c>
      <c r="L62" s="96">
        <v>1</v>
      </c>
      <c r="M62" s="97">
        <v>18.100000000000001</v>
      </c>
      <c r="N62" s="87">
        <f>M62*L62</f>
        <v>18.100000000000001</v>
      </c>
      <c r="W62" s="94" t="s">
        <v>176</v>
      </c>
      <c r="X62" s="102" t="s">
        <v>151</v>
      </c>
    </row>
    <row r="63" spans="2:24">
      <c r="B63" s="93">
        <v>44548</v>
      </c>
      <c r="C63" s="94" t="s">
        <v>65</v>
      </c>
      <c r="D63" s="94" t="s">
        <v>68</v>
      </c>
      <c r="E63" s="99"/>
      <c r="F63" s="83" t="s">
        <v>26</v>
      </c>
      <c r="G63" s="83" t="s">
        <v>98</v>
      </c>
      <c r="H63" s="94" t="s">
        <v>185</v>
      </c>
      <c r="I63" s="83" t="s">
        <v>79</v>
      </c>
      <c r="J63" s="83" t="s">
        <v>136</v>
      </c>
      <c r="K63" s="83" t="s">
        <v>27</v>
      </c>
      <c r="L63" s="85">
        <v>1</v>
      </c>
      <c r="M63" s="86">
        <v>18.100000000000001</v>
      </c>
      <c r="N63" s="87">
        <f>M63*L63</f>
        <v>18.100000000000001</v>
      </c>
      <c r="W63" s="94" t="s">
        <v>212</v>
      </c>
      <c r="X63" s="94" t="s">
        <v>135</v>
      </c>
    </row>
    <row r="64" spans="2:24">
      <c r="B64" s="93">
        <v>45207</v>
      </c>
      <c r="C64" s="94" t="s">
        <v>64</v>
      </c>
      <c r="D64" s="94" t="s">
        <v>72</v>
      </c>
      <c r="F64" s="94" t="s">
        <v>26</v>
      </c>
      <c r="G64" s="94" t="s">
        <v>98</v>
      </c>
      <c r="H64" s="94" t="s">
        <v>186</v>
      </c>
      <c r="I64" s="94" t="s">
        <v>79</v>
      </c>
      <c r="J64" s="94" t="s">
        <v>137</v>
      </c>
      <c r="K64" s="94" t="s">
        <v>27</v>
      </c>
      <c r="L64" s="96">
        <v>1</v>
      </c>
      <c r="M64" s="97">
        <v>12.9</v>
      </c>
      <c r="N64" s="87">
        <f>M64*L64</f>
        <v>12.9</v>
      </c>
      <c r="W64" s="94" t="s">
        <v>213</v>
      </c>
      <c r="X64" s="102" t="s">
        <v>161</v>
      </c>
    </row>
    <row r="65" spans="2:24">
      <c r="B65" s="93">
        <v>44548</v>
      </c>
      <c r="C65" s="94" t="s">
        <v>65</v>
      </c>
      <c r="D65" s="94" t="s">
        <v>68</v>
      </c>
      <c r="E65" s="84"/>
      <c r="F65" s="83" t="s">
        <v>26</v>
      </c>
      <c r="G65" s="83" t="s">
        <v>98</v>
      </c>
      <c r="H65" s="94" t="s">
        <v>187</v>
      </c>
      <c r="I65" s="83" t="s">
        <v>79</v>
      </c>
      <c r="J65" s="83" t="s">
        <v>138</v>
      </c>
      <c r="K65" s="83" t="s">
        <v>27</v>
      </c>
      <c r="L65" s="85">
        <v>1</v>
      </c>
      <c r="M65" s="100">
        <v>12.9</v>
      </c>
      <c r="N65" s="101">
        <f>M65*L65</f>
        <v>12.9</v>
      </c>
      <c r="W65" s="94" t="s">
        <v>214</v>
      </c>
      <c r="X65" s="94" t="s">
        <v>134</v>
      </c>
    </row>
    <row r="66" spans="2:24">
      <c r="B66" s="93">
        <v>44548</v>
      </c>
      <c r="C66" s="94" t="s">
        <v>65</v>
      </c>
      <c r="D66" s="94" t="s">
        <v>68</v>
      </c>
      <c r="E66" s="99"/>
      <c r="F66" s="83" t="s">
        <v>26</v>
      </c>
      <c r="G66" s="83" t="s">
        <v>98</v>
      </c>
      <c r="H66" s="94" t="s">
        <v>188</v>
      </c>
      <c r="I66" s="83" t="s">
        <v>79</v>
      </c>
      <c r="J66" s="83" t="s">
        <v>139</v>
      </c>
      <c r="K66" s="83" t="s">
        <v>27</v>
      </c>
      <c r="L66" s="85">
        <v>1</v>
      </c>
      <c r="M66" s="86">
        <v>12.9</v>
      </c>
      <c r="N66" s="87">
        <f>M66*L66</f>
        <v>12.9</v>
      </c>
      <c r="W66" s="94" t="s">
        <v>215</v>
      </c>
      <c r="X66" s="94" t="s">
        <v>170</v>
      </c>
    </row>
    <row r="67" spans="2:24">
      <c r="B67" s="93">
        <v>44546</v>
      </c>
      <c r="C67" s="94" t="s">
        <v>64</v>
      </c>
      <c r="D67" s="94" t="s">
        <v>68</v>
      </c>
      <c r="E67" s="99"/>
      <c r="F67" s="83" t="s">
        <v>29</v>
      </c>
      <c r="G67" s="83" t="s">
        <v>119</v>
      </c>
      <c r="H67" s="94" t="s">
        <v>210</v>
      </c>
      <c r="I67" s="83" t="s">
        <v>75</v>
      </c>
      <c r="J67" s="102" t="s">
        <v>161</v>
      </c>
      <c r="K67" s="83" t="s">
        <v>27</v>
      </c>
      <c r="L67" s="85">
        <v>1</v>
      </c>
      <c r="M67" s="86">
        <v>4.5</v>
      </c>
      <c r="N67" s="87">
        <f>M67*L67</f>
        <v>4.5</v>
      </c>
      <c r="W67" s="94" t="s">
        <v>216</v>
      </c>
      <c r="X67" s="103" t="s">
        <v>153</v>
      </c>
    </row>
    <row r="68" spans="2:24">
      <c r="B68" s="93">
        <v>44548</v>
      </c>
      <c r="C68" s="94" t="s">
        <v>65</v>
      </c>
      <c r="D68" s="94" t="s">
        <v>68</v>
      </c>
      <c r="E68" s="99"/>
      <c r="F68" s="83" t="s">
        <v>29</v>
      </c>
      <c r="G68" s="83" t="s">
        <v>119</v>
      </c>
      <c r="H68" s="94" t="s">
        <v>211</v>
      </c>
      <c r="I68" s="83" t="s">
        <v>79</v>
      </c>
      <c r="J68" s="102" t="s">
        <v>162</v>
      </c>
      <c r="K68" s="83" t="s">
        <v>27</v>
      </c>
      <c r="L68" s="85">
        <v>1</v>
      </c>
      <c r="M68" s="86">
        <v>6.8</v>
      </c>
      <c r="N68" s="87">
        <f>M68*L68</f>
        <v>6.8</v>
      </c>
      <c r="W68" s="94" t="s">
        <v>217</v>
      </c>
      <c r="X68" s="94" t="s">
        <v>142</v>
      </c>
    </row>
    <row r="69" spans="2:24">
      <c r="B69" s="93">
        <v>44548</v>
      </c>
      <c r="C69" s="94" t="s">
        <v>65</v>
      </c>
      <c r="D69" s="94" t="s">
        <v>68</v>
      </c>
      <c r="E69" s="99"/>
      <c r="F69" s="83" t="s">
        <v>29</v>
      </c>
      <c r="G69" s="83" t="s">
        <v>119</v>
      </c>
      <c r="H69" s="94" t="s">
        <v>212</v>
      </c>
      <c r="I69" s="83" t="s">
        <v>79</v>
      </c>
      <c r="J69" s="102" t="s">
        <v>163</v>
      </c>
      <c r="K69" s="83" t="s">
        <v>27</v>
      </c>
      <c r="L69" s="85">
        <v>1</v>
      </c>
      <c r="M69" s="104">
        <v>6.8</v>
      </c>
      <c r="N69" s="87">
        <f>M69*L69</f>
        <v>6.8</v>
      </c>
      <c r="W69" s="94" t="s">
        <v>218</v>
      </c>
      <c r="X69" s="94" t="s">
        <v>143</v>
      </c>
    </row>
    <row r="70" spans="2:24">
      <c r="B70" s="93">
        <v>44546</v>
      </c>
      <c r="C70" s="94" t="s">
        <v>64</v>
      </c>
      <c r="D70" s="94" t="s">
        <v>68</v>
      </c>
      <c r="E70" s="84"/>
      <c r="F70" s="83" t="s">
        <v>29</v>
      </c>
      <c r="G70" s="83" t="s">
        <v>119</v>
      </c>
      <c r="H70" s="94" t="s">
        <v>213</v>
      </c>
      <c r="I70" s="83" t="s">
        <v>75</v>
      </c>
      <c r="J70" s="102" t="s">
        <v>164</v>
      </c>
      <c r="K70" s="83" t="s">
        <v>27</v>
      </c>
      <c r="L70" s="85">
        <v>1</v>
      </c>
      <c r="M70" s="104">
        <v>4.5</v>
      </c>
      <c r="N70" s="87">
        <f>M70*L70</f>
        <v>4.5</v>
      </c>
      <c r="W70" s="94" t="s">
        <v>219</v>
      </c>
      <c r="X70" s="94" t="s">
        <v>154</v>
      </c>
    </row>
    <row r="71" spans="2:24">
      <c r="B71" s="93">
        <v>44546</v>
      </c>
      <c r="C71" s="94" t="s">
        <v>64</v>
      </c>
      <c r="D71" s="94" t="s">
        <v>68</v>
      </c>
      <c r="E71" s="111"/>
      <c r="F71" s="112" t="s">
        <v>29</v>
      </c>
      <c r="G71" s="83" t="s">
        <v>119</v>
      </c>
      <c r="H71" s="94" t="s">
        <v>214</v>
      </c>
      <c r="I71" s="83" t="s">
        <v>75</v>
      </c>
      <c r="J71" s="102" t="s">
        <v>165</v>
      </c>
      <c r="K71" s="83" t="s">
        <v>27</v>
      </c>
      <c r="L71" s="85">
        <v>1</v>
      </c>
      <c r="M71" s="104">
        <v>4.5</v>
      </c>
      <c r="N71" s="87">
        <f>M71*L71</f>
        <v>4.5</v>
      </c>
      <c r="W71" s="94" t="s">
        <v>220</v>
      </c>
      <c r="X71" s="102" t="s">
        <v>140</v>
      </c>
    </row>
    <row r="72" spans="2:24">
      <c r="B72" s="93">
        <v>44546</v>
      </c>
      <c r="C72" s="94" t="s">
        <v>64</v>
      </c>
      <c r="D72" s="94" t="s">
        <v>68</v>
      </c>
      <c r="E72" s="84"/>
      <c r="F72" s="83" t="s">
        <v>29</v>
      </c>
      <c r="G72" s="83" t="s">
        <v>119</v>
      </c>
      <c r="H72" s="94" t="s">
        <v>215</v>
      </c>
      <c r="I72" s="83" t="s">
        <v>75</v>
      </c>
      <c r="J72" s="102" t="s">
        <v>166</v>
      </c>
      <c r="K72" s="83" t="s">
        <v>27</v>
      </c>
      <c r="L72" s="85">
        <v>1</v>
      </c>
      <c r="M72" s="104">
        <v>4.5</v>
      </c>
      <c r="N72" s="87">
        <f>M72*L72</f>
        <v>4.5</v>
      </c>
      <c r="W72" s="94" t="s">
        <v>221</v>
      </c>
      <c r="X72" s="102" t="s">
        <v>166</v>
      </c>
    </row>
    <row r="73" spans="2:24">
      <c r="B73" s="93">
        <v>45207</v>
      </c>
      <c r="C73" s="94" t="s">
        <v>64</v>
      </c>
      <c r="D73" s="94" t="s">
        <v>72</v>
      </c>
      <c r="F73" s="94" t="s">
        <v>32</v>
      </c>
      <c r="G73" s="94" t="s">
        <v>120</v>
      </c>
      <c r="H73" s="94" t="s">
        <v>216</v>
      </c>
      <c r="I73" s="94" t="s">
        <v>79</v>
      </c>
      <c r="J73" s="94" t="s">
        <v>167</v>
      </c>
      <c r="K73" s="94" t="s">
        <v>27</v>
      </c>
      <c r="L73" s="96">
        <v>1</v>
      </c>
      <c r="M73" s="87">
        <v>68</v>
      </c>
      <c r="N73" s="87">
        <f>M73*L73</f>
        <v>68</v>
      </c>
      <c r="W73" s="94" t="s">
        <v>177</v>
      </c>
      <c r="X73" s="102" t="s">
        <v>162</v>
      </c>
    </row>
    <row r="74" spans="2:24">
      <c r="B74" s="93">
        <v>44863</v>
      </c>
      <c r="C74" s="94" t="s">
        <v>64</v>
      </c>
      <c r="D74" s="94" t="s">
        <v>67</v>
      </c>
      <c r="F74" s="94" t="s">
        <v>32</v>
      </c>
      <c r="G74" s="94" t="s">
        <v>120</v>
      </c>
      <c r="H74" s="94" t="s">
        <v>217</v>
      </c>
      <c r="I74" s="94" t="s">
        <v>83</v>
      </c>
      <c r="J74" s="94" t="s">
        <v>168</v>
      </c>
      <c r="K74" s="94" t="s">
        <v>27</v>
      </c>
      <c r="L74" s="96">
        <v>1</v>
      </c>
      <c r="M74" s="87">
        <v>13</v>
      </c>
      <c r="N74" s="87">
        <f>M74*L74</f>
        <v>13</v>
      </c>
      <c r="W74" s="94" t="s">
        <v>178</v>
      </c>
      <c r="X74" s="102" t="s">
        <v>141</v>
      </c>
    </row>
    <row r="75" spans="2:24">
      <c r="B75" s="93">
        <v>44530</v>
      </c>
      <c r="C75" s="94" t="s">
        <v>64</v>
      </c>
      <c r="D75" s="94" t="s">
        <v>73</v>
      </c>
      <c r="E75" s="84"/>
      <c r="F75" s="83" t="s">
        <v>32</v>
      </c>
      <c r="G75" s="102" t="s">
        <v>121</v>
      </c>
      <c r="H75" s="94" t="s">
        <v>218</v>
      </c>
      <c r="I75" s="83" t="s">
        <v>79</v>
      </c>
      <c r="J75" s="102" t="s">
        <v>169</v>
      </c>
      <c r="K75" s="83" t="s">
        <v>27</v>
      </c>
      <c r="L75" s="85">
        <v>1</v>
      </c>
      <c r="M75" s="104">
        <v>9</v>
      </c>
      <c r="N75" s="87">
        <f>M75*L75</f>
        <v>9</v>
      </c>
      <c r="W75" s="94" t="s">
        <v>179</v>
      </c>
      <c r="X75" s="102" t="s">
        <v>164</v>
      </c>
    </row>
    <row r="76" spans="2:24">
      <c r="B76" s="93">
        <v>44863</v>
      </c>
      <c r="C76" s="94" t="s">
        <v>64</v>
      </c>
      <c r="D76" s="94" t="s">
        <v>67</v>
      </c>
      <c r="E76" s="171"/>
      <c r="F76" s="94" t="s">
        <v>32</v>
      </c>
      <c r="G76" s="94" t="s">
        <v>123</v>
      </c>
      <c r="H76" s="94" t="s">
        <v>219</v>
      </c>
      <c r="I76" s="94" t="s">
        <v>82</v>
      </c>
      <c r="J76" s="94" t="s">
        <v>170</v>
      </c>
      <c r="K76" s="94" t="s">
        <v>27</v>
      </c>
      <c r="L76" s="96">
        <v>1</v>
      </c>
      <c r="M76" s="87">
        <v>10</v>
      </c>
      <c r="N76" s="87">
        <f>M76*L76</f>
        <v>10</v>
      </c>
      <c r="W76" s="94" t="s">
        <v>180</v>
      </c>
      <c r="X76" s="94" t="s">
        <v>158</v>
      </c>
    </row>
    <row r="77" spans="2:24">
      <c r="B77" s="82">
        <v>44537</v>
      </c>
      <c r="C77" s="94" t="s">
        <v>66</v>
      </c>
      <c r="D77" s="94" t="s">
        <v>68</v>
      </c>
      <c r="E77" s="84"/>
      <c r="F77" s="83" t="s">
        <v>31</v>
      </c>
      <c r="G77" s="94" t="s">
        <v>122</v>
      </c>
      <c r="H77" s="94" t="s">
        <v>220</v>
      </c>
      <c r="I77" s="83" t="s">
        <v>79</v>
      </c>
      <c r="J77" s="94" t="s">
        <v>171</v>
      </c>
      <c r="K77" s="83" t="s">
        <v>27</v>
      </c>
      <c r="L77" s="85">
        <v>1</v>
      </c>
      <c r="M77" s="104">
        <v>17</v>
      </c>
      <c r="N77" s="87">
        <f>M77*L77</f>
        <v>17</v>
      </c>
      <c r="W77" s="94" t="s">
        <v>181</v>
      </c>
      <c r="X77" s="94" t="s">
        <v>132</v>
      </c>
    </row>
    <row r="78" spans="2:24">
      <c r="B78" s="93">
        <v>45207</v>
      </c>
      <c r="C78" s="94" t="s">
        <v>64</v>
      </c>
      <c r="D78" s="94" t="s">
        <v>72</v>
      </c>
      <c r="F78" s="94" t="s">
        <v>31</v>
      </c>
      <c r="G78" s="94" t="s">
        <v>122</v>
      </c>
      <c r="H78" s="94" t="s">
        <v>221</v>
      </c>
      <c r="I78" s="94" t="s">
        <v>79</v>
      </c>
      <c r="J78" s="94" t="s">
        <v>172</v>
      </c>
      <c r="K78" s="94" t="s">
        <v>27</v>
      </c>
      <c r="L78" s="96">
        <v>1</v>
      </c>
      <c r="M78" s="87">
        <v>19</v>
      </c>
      <c r="N78" s="87">
        <f>M78*L78</f>
        <v>19</v>
      </c>
    </row>
    <row r="92" spans="2:13">
      <c r="B92" s="82"/>
      <c r="E92" s="99"/>
      <c r="F92" s="83"/>
      <c r="G92" s="83"/>
      <c r="H92" s="83"/>
      <c r="I92" s="83"/>
      <c r="J92" s="102"/>
      <c r="K92" s="83"/>
      <c r="L92" s="85"/>
      <c r="M92" s="104"/>
    </row>
    <row r="93" spans="2:13">
      <c r="E93" s="99"/>
      <c r="F93" s="83"/>
      <c r="G93" s="83"/>
      <c r="H93" s="102"/>
      <c r="I93" s="83"/>
      <c r="J93" s="83"/>
      <c r="K93" s="83"/>
      <c r="L93" s="85"/>
      <c r="M93" s="104"/>
    </row>
    <row r="94" spans="2:13">
      <c r="B94" s="82"/>
      <c r="E94" s="99"/>
      <c r="F94" s="83"/>
      <c r="G94" s="83"/>
      <c r="H94" s="83"/>
      <c r="I94" s="83"/>
      <c r="J94" s="102"/>
      <c r="K94" s="83"/>
      <c r="L94" s="85"/>
      <c r="M94" s="104"/>
    </row>
    <row r="101" spans="2:13">
      <c r="E101" s="99"/>
      <c r="F101" s="83"/>
      <c r="G101" s="102"/>
      <c r="H101" s="102"/>
      <c r="I101" s="83"/>
      <c r="J101" s="102"/>
      <c r="K101" s="83"/>
      <c r="L101" s="85"/>
      <c r="M101" s="104"/>
    </row>
    <row r="102" spans="2:13">
      <c r="B102" s="82"/>
      <c r="E102" s="99"/>
      <c r="F102" s="83"/>
      <c r="G102" s="102"/>
      <c r="I102" s="83"/>
      <c r="K102" s="83"/>
      <c r="L102" s="85"/>
      <c r="M102" s="104"/>
    </row>
    <row r="104" spans="2:13">
      <c r="B104" s="82"/>
      <c r="E104" s="84"/>
      <c r="F104" s="83"/>
      <c r="G104" s="102"/>
      <c r="I104" s="83"/>
      <c r="K104" s="83"/>
      <c r="L104" s="85"/>
      <c r="M104" s="104"/>
    </row>
    <row r="110" spans="2:13">
      <c r="J110" s="103"/>
    </row>
    <row r="167" spans="10:10">
      <c r="J167" s="103"/>
    </row>
    <row r="169" spans="10:10">
      <c r="J169" s="103"/>
    </row>
    <row r="171" spans="10:10">
      <c r="J171" s="103"/>
    </row>
    <row r="179" spans="5:13">
      <c r="E179" s="84"/>
      <c r="F179" s="102"/>
      <c r="G179" s="83"/>
      <c r="H179" s="102"/>
      <c r="I179" s="83"/>
      <c r="J179" s="102"/>
      <c r="K179" s="83"/>
      <c r="L179" s="85"/>
      <c r="M179" s="104"/>
    </row>
    <row r="180" spans="5:13">
      <c r="E180" s="84"/>
      <c r="F180" s="102"/>
      <c r="G180" s="83"/>
      <c r="H180" s="102"/>
      <c r="I180" s="83"/>
      <c r="J180" s="102"/>
      <c r="K180" s="83"/>
      <c r="L180" s="85"/>
      <c r="M180" s="104"/>
    </row>
    <row r="184" spans="5:13">
      <c r="E184" s="84"/>
      <c r="F184" s="83"/>
      <c r="G184" s="102"/>
      <c r="H184" s="102"/>
      <c r="I184" s="83"/>
      <c r="J184" s="102"/>
      <c r="K184" s="83"/>
      <c r="L184" s="85"/>
      <c r="M184" s="104"/>
    </row>
    <row r="187" spans="5:13">
      <c r="E187" s="84"/>
      <c r="F187" s="83"/>
      <c r="H187" s="102"/>
      <c r="I187" s="83"/>
      <c r="J187" s="102"/>
      <c r="K187" s="83"/>
      <c r="L187" s="85"/>
      <c r="M187" s="104"/>
    </row>
    <row r="191" spans="5:13">
      <c r="E191" s="84"/>
      <c r="F191" s="83"/>
      <c r="G191" s="102"/>
      <c r="H191" s="102"/>
      <c r="I191" s="83"/>
      <c r="J191" s="102"/>
      <c r="K191" s="83"/>
      <c r="L191" s="85"/>
      <c r="M191" s="104"/>
    </row>
    <row r="199" spans="5:13">
      <c r="E199" s="99"/>
      <c r="F199" s="83"/>
      <c r="G199" s="102"/>
      <c r="H199" s="102"/>
      <c r="I199" s="83"/>
      <c r="J199" s="102"/>
      <c r="K199" s="83"/>
      <c r="L199" s="85"/>
    </row>
    <row r="200" spans="5:13">
      <c r="E200" s="84"/>
      <c r="F200" s="83"/>
      <c r="G200" s="102"/>
      <c r="H200" s="102"/>
      <c r="I200" s="83"/>
      <c r="J200" s="102"/>
      <c r="K200" s="83"/>
      <c r="L200" s="85"/>
      <c r="M200" s="104"/>
    </row>
    <row r="201" spans="5:13">
      <c r="E201" s="84"/>
      <c r="F201" s="102"/>
      <c r="G201" s="83"/>
      <c r="H201" s="102"/>
      <c r="I201" s="83"/>
      <c r="J201" s="102"/>
      <c r="K201" s="83"/>
      <c r="L201" s="85"/>
      <c r="M201" s="104"/>
    </row>
    <row r="207" spans="5:13">
      <c r="E207" s="84"/>
      <c r="F207" s="83"/>
      <c r="G207" s="83"/>
      <c r="H207" s="83"/>
      <c r="I207" s="83"/>
      <c r="J207" s="83"/>
      <c r="K207" s="83"/>
      <c r="L207" s="85"/>
      <c r="M207" s="104"/>
    </row>
    <row r="208" spans="5:13">
      <c r="E208" s="99"/>
      <c r="F208" s="83"/>
      <c r="G208" s="83"/>
      <c r="H208" s="83"/>
      <c r="I208" s="83"/>
      <c r="J208" s="83"/>
      <c r="K208" s="83"/>
      <c r="L208" s="85"/>
      <c r="M208" s="104"/>
    </row>
    <row r="209" spans="5:13">
      <c r="E209" s="99"/>
      <c r="F209" s="83"/>
      <c r="G209" s="83"/>
      <c r="H209" s="83"/>
      <c r="I209" s="83"/>
      <c r="J209" s="83"/>
      <c r="K209" s="83"/>
      <c r="L209" s="85"/>
      <c r="M209" s="104"/>
    </row>
    <row r="210" spans="5:13">
      <c r="E210" s="99"/>
      <c r="F210" s="83"/>
      <c r="G210" s="83"/>
      <c r="H210" s="83"/>
      <c r="I210" s="83"/>
      <c r="J210" s="83"/>
      <c r="K210" s="83"/>
      <c r="L210" s="85"/>
      <c r="M210" s="104"/>
    </row>
    <row r="212" spans="5:13">
      <c r="E212" s="84"/>
      <c r="F212" s="83"/>
      <c r="G212" s="102"/>
      <c r="H212" s="102"/>
      <c r="I212" s="83"/>
      <c r="J212" s="102"/>
      <c r="K212" s="83"/>
      <c r="L212" s="85"/>
      <c r="M212" s="104"/>
    </row>
    <row r="213" spans="5:13">
      <c r="E213" s="84"/>
      <c r="F213" s="83"/>
      <c r="G213" s="102"/>
      <c r="H213" s="102"/>
      <c r="I213" s="83"/>
      <c r="J213" s="102"/>
      <c r="K213" s="83"/>
      <c r="L213" s="85"/>
      <c r="M213" s="104"/>
    </row>
    <row r="214" spans="5:13">
      <c r="E214" s="84"/>
      <c r="F214" s="83"/>
      <c r="G214" s="102"/>
      <c r="H214" s="102"/>
      <c r="I214" s="83"/>
      <c r="J214" s="102"/>
      <c r="K214" s="83"/>
      <c r="L214" s="85"/>
      <c r="M214" s="104"/>
    </row>
    <row r="215" spans="5:13">
      <c r="E215" s="84"/>
      <c r="F215" s="83"/>
      <c r="G215" s="102"/>
      <c r="H215" s="102"/>
      <c r="I215" s="83"/>
      <c r="J215" s="102"/>
      <c r="K215" s="83"/>
      <c r="L215" s="85"/>
      <c r="M215" s="104"/>
    </row>
    <row r="217" spans="5:13">
      <c r="E217" s="84"/>
      <c r="F217" s="83"/>
      <c r="G217" s="102"/>
      <c r="H217" s="102"/>
      <c r="I217" s="83"/>
      <c r="J217" s="102"/>
      <c r="K217" s="83"/>
      <c r="L217" s="85"/>
      <c r="M217" s="104"/>
    </row>
    <row r="229" spans="2:13">
      <c r="E229" s="99"/>
      <c r="F229" s="83"/>
      <c r="G229" s="83"/>
      <c r="H229" s="102"/>
      <c r="I229" s="83"/>
      <c r="J229" s="102"/>
      <c r="K229" s="83"/>
      <c r="L229" s="85"/>
      <c r="M229" s="104"/>
    </row>
    <row r="230" spans="2:13">
      <c r="E230" s="84"/>
      <c r="F230" s="83"/>
      <c r="G230" s="83"/>
      <c r="H230" s="102"/>
      <c r="I230" s="83"/>
      <c r="J230" s="102"/>
      <c r="K230" s="83"/>
      <c r="L230" s="85"/>
      <c r="M230" s="104"/>
    </row>
    <row r="231" spans="2:13">
      <c r="E231" s="84"/>
      <c r="F231" s="83"/>
      <c r="G231" s="102"/>
      <c r="H231" s="102"/>
      <c r="I231" s="83"/>
      <c r="J231" s="102"/>
      <c r="K231" s="83"/>
      <c r="L231" s="85"/>
      <c r="M231" s="104"/>
    </row>
    <row r="232" spans="2:13">
      <c r="E232" s="99"/>
      <c r="F232" s="83"/>
      <c r="G232" s="102"/>
      <c r="H232" s="102"/>
      <c r="I232" s="83"/>
      <c r="J232" s="102"/>
      <c r="K232" s="83"/>
      <c r="L232" s="85"/>
      <c r="M232" s="104"/>
    </row>
    <row r="233" spans="2:13">
      <c r="E233" s="99"/>
      <c r="F233" s="83"/>
      <c r="G233" s="102"/>
      <c r="H233" s="102"/>
      <c r="I233" s="83"/>
      <c r="J233" s="102"/>
      <c r="K233" s="83"/>
      <c r="L233" s="85"/>
      <c r="M233" s="104"/>
    </row>
    <row r="234" spans="2:13">
      <c r="B234" s="82"/>
      <c r="E234" s="84"/>
      <c r="F234" s="83"/>
      <c r="I234" s="83"/>
      <c r="K234" s="83"/>
      <c r="L234" s="85"/>
      <c r="M234" s="104"/>
    </row>
    <row r="242" spans="5:13">
      <c r="E242" s="99"/>
      <c r="F242" s="83"/>
      <c r="G242" s="102"/>
      <c r="H242" s="102"/>
      <c r="I242" s="83"/>
      <c r="J242" s="102"/>
      <c r="K242" s="83"/>
      <c r="L242" s="85"/>
      <c r="M242" s="104"/>
    </row>
    <row r="244" spans="5:13">
      <c r="E244" s="84"/>
      <c r="F244" s="83"/>
      <c r="G244" s="83"/>
      <c r="H244" s="83"/>
      <c r="I244" s="83"/>
      <c r="J244" s="83"/>
      <c r="K244" s="83"/>
      <c r="L244" s="85"/>
      <c r="M244" s="104"/>
    </row>
    <row r="250" spans="5:13">
      <c r="E250" s="84"/>
      <c r="F250" s="83"/>
      <c r="G250" s="83"/>
      <c r="H250" s="83"/>
      <c r="I250" s="83"/>
      <c r="J250" s="102"/>
      <c r="K250" s="83"/>
      <c r="L250" s="85"/>
      <c r="M250" s="104"/>
    </row>
  </sheetData>
  <sortState xmlns:xlrd2="http://schemas.microsoft.com/office/spreadsheetml/2017/richdata2" ref="B30:N78">
    <sortCondition ref="F3" customList="Personnages,Animaux,Décors,Végétations"/>
    <sortCondition ref="G3"/>
    <sortCondition ref="H3"/>
  </sortState>
  <mergeCells count="28">
    <mergeCell ref="A1:E1"/>
    <mergeCell ref="S2:S14"/>
    <mergeCell ref="P2:R3"/>
    <mergeCell ref="A2:A14"/>
    <mergeCell ref="B2:D7"/>
    <mergeCell ref="E2:E14"/>
    <mergeCell ref="F2:L14"/>
    <mergeCell ref="O2:O14"/>
    <mergeCell ref="B8:D9"/>
    <mergeCell ref="B10:C10"/>
    <mergeCell ref="B11:C11"/>
    <mergeCell ref="B12:C12"/>
    <mergeCell ref="B13:C13"/>
    <mergeCell ref="B14:C14"/>
    <mergeCell ref="P9:R10"/>
    <mergeCell ref="P13:Q13"/>
    <mergeCell ref="B28:D28"/>
    <mergeCell ref="F28:L28"/>
    <mergeCell ref="M28:N28"/>
    <mergeCell ref="B16:D16"/>
    <mergeCell ref="F16:L16"/>
    <mergeCell ref="M16:N16"/>
    <mergeCell ref="P11:Q11"/>
    <mergeCell ref="P16:R16"/>
    <mergeCell ref="P18:Q18"/>
    <mergeCell ref="P19:Q19"/>
    <mergeCell ref="P12:Q12"/>
    <mergeCell ref="P17:R17"/>
  </mergeCells>
  <phoneticPr fontId="19" type="noConversion"/>
  <conditionalFormatting sqref="I32:L32 H79:N146 H30:N30 F30:G146 F147:N1048576 B30:D1048576 I31:N31 I33:N78 H31:H78 B18:D26 F18:N26">
    <cfRule type="expression" dxfId="6" priority="9">
      <formula>MOD(ROW(),2)</formula>
    </cfRule>
  </conditionalFormatting>
  <conditionalFormatting sqref="U39">
    <cfRule type="containsText" dxfId="5" priority="8" operator="containsText" text="Personnages">
      <formula>NOT(ISERROR(SEARCH("Personnages",U39)))</formula>
    </cfRule>
  </conditionalFormatting>
  <conditionalFormatting sqref="P18:P19 R18:R19">
    <cfRule type="expression" dxfId="4" priority="5">
      <formula>MOD(ROW(),2)</formula>
    </cfRule>
  </conditionalFormatting>
  <dataValidations count="2">
    <dataValidation showDropDown="1" showInputMessage="1" showErrorMessage="1" sqref="G18:G26 G30:G146 J30:J1048576 F147:F1048576 J18:J26 R18:R19" xr:uid="{6C5C1E58-EB38-444F-BF60-337DD3110394}"/>
    <dataValidation showInputMessage="1" showErrorMessage="1" sqref="Q1:Q8 Q15 Q23:Q1048576" xr:uid="{E59659F1-E1BD-47BF-89C3-02A77883B737}"/>
  </dataValidations>
  <pageMargins left="0.25" right="0.25" top="0.75" bottom="0.75" header="0.3" footer="0.3"/>
  <pageSetup paperSize="9" scale="44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showInputMessage="1" showErrorMessage="1" xr:uid="{00000000-0002-0000-0100-000000000000}">
          <x14:formula1>
            <xm:f>Ressources!$D$2:$D$11</xm:f>
          </x14:formula1>
          <xm:sqref>C28 C2:C16 C70:C1048576 Q16 C18:C26</xm:sqref>
        </x14:dataValidation>
        <x14:dataValidation type="list" showInputMessage="1" showErrorMessage="1" xr:uid="{00000000-0002-0000-0100-000001000000}">
          <x14:formula1>
            <xm:f>Ressources!$E$2:$E$11</xm:f>
          </x14:formula1>
          <xm:sqref>D2:D9 D15:D16 D28 R15:R16 R1:R3 D70:D1048576 D18:D26</xm:sqref>
        </x14:dataValidation>
        <x14:dataValidation type="list" showInputMessage="1" showErrorMessage="1" xr:uid="{00000000-0002-0000-0100-000002000000}">
          <x14:formula1>
            <xm:f>Ressources!$B$2:$B$11</xm:f>
          </x14:formula1>
          <xm:sqref>F1 F15</xm:sqref>
        </x14:dataValidation>
        <x14:dataValidation type="list" showInputMessage="1" showErrorMessage="1" xr:uid="{00000000-0002-0000-0100-000003000000}">
          <x14:formula1>
            <xm:f>Ressources!$A$2:$A$5</xm:f>
          </x14:formula1>
          <xm:sqref>G147:G1048576 F70:F146 G28 G1 G15:G16 F18:F26</xm:sqref>
        </x14:dataValidation>
        <x14:dataValidation type="list" allowBlank="1" showInputMessage="1" showErrorMessage="1" xr:uid="{6C7CC28D-A62E-4D96-957B-6359C110382B}">
          <x14:formula1>
            <xm:f>Ressources!$F$1:$F$31</xm:f>
          </x14:formula1>
          <xm:sqref>P12</xm:sqref>
        </x14:dataValidation>
        <x14:dataValidation type="list" allowBlank="1" showInputMessage="1" showErrorMessage="1" xr:uid="{CC36F81F-356A-474A-A8EC-2DE0399D69DF}">
          <x14:formula1>
            <xm:f>Ressources!$B$1:$B$15</xm:f>
          </x14:formula1>
          <xm:sqref>P13</xm:sqref>
        </x14:dataValidation>
        <x14:dataValidation type="list" allowBlank="1" showInputMessage="1" showErrorMessage="1" xr:uid="{9629A27E-5A17-4573-8916-D37B72350E2C}">
          <x14:formula1>
            <xm:f>Ressources!$A$1:$A$5</xm:f>
          </x14:formula1>
          <xm:sqref>P11</xm:sqref>
        </x14:dataValidation>
        <x14:dataValidation type="list" allowBlank="1" showInputMessage="1" showErrorMessage="1" xr:uid="{00000000-0002-0000-0100-000004000000}">
          <x14:formula1>
            <xm:f>Ressources!$C$2:$C$3</xm:f>
          </x14:formula1>
          <xm:sqref>K70:K1048576 K18:K26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S59"/>
  <sheetViews>
    <sheetView showGridLines="0" topLeftCell="A7" zoomScaleNormal="100" workbookViewId="0">
      <selection activeCell="C41" sqref="C41"/>
    </sheetView>
  </sheetViews>
  <sheetFormatPr baseColWidth="10" defaultColWidth="11.42578125" defaultRowHeight="15" outlineLevelCol="1"/>
  <cols>
    <col min="1" max="1" width="5.7109375" customWidth="1" outlineLevel="1"/>
    <col min="2" max="2" width="30.7109375" customWidth="1" outlineLevel="1"/>
    <col min="3" max="5" width="15.7109375" customWidth="1" outlineLevel="1"/>
    <col min="6" max="6" width="5.7109375" customWidth="1" outlineLevel="1"/>
    <col min="7" max="12" width="11.42578125" customWidth="1" outlineLevel="1"/>
    <col min="13" max="13" width="5.7109375" customWidth="1"/>
    <col min="14" max="14" width="30.7109375" hidden="1" customWidth="1" outlineLevel="1"/>
    <col min="15" max="17" width="15.7109375" hidden="1" customWidth="1" outlineLevel="1"/>
    <col min="18" max="18" width="5.7109375" hidden="1" customWidth="1" outlineLevel="1"/>
    <col min="19" max="19" width="11.42578125" collapsed="1"/>
  </cols>
  <sheetData>
    <row r="1" spans="1:18" ht="24.95" customHeight="1">
      <c r="A1" s="5"/>
      <c r="B1" s="164"/>
      <c r="C1" s="164"/>
      <c r="D1" s="164"/>
      <c r="E1" s="164"/>
      <c r="F1" s="5"/>
      <c r="G1" s="5"/>
      <c r="H1" s="5"/>
      <c r="I1" s="5"/>
      <c r="J1" s="5"/>
      <c r="K1" s="5"/>
      <c r="L1" s="5"/>
      <c r="M1" s="5"/>
      <c r="N1" s="164"/>
      <c r="O1" s="164"/>
      <c r="P1" s="164"/>
      <c r="Q1" s="164"/>
      <c r="R1" s="5"/>
    </row>
    <row r="2" spans="1:18" ht="25.5">
      <c r="A2" s="5"/>
      <c r="B2" s="165" t="s">
        <v>34</v>
      </c>
      <c r="C2" s="165"/>
      <c r="D2" s="165"/>
      <c r="E2" s="165"/>
      <c r="F2" s="5"/>
      <c r="M2" s="5"/>
      <c r="N2" s="165" t="s">
        <v>51</v>
      </c>
      <c r="O2" s="165"/>
      <c r="P2" s="165"/>
      <c r="Q2" s="165"/>
      <c r="R2" s="5"/>
    </row>
    <row r="3" spans="1:18" ht="18">
      <c r="A3" s="5"/>
      <c r="B3" s="30" t="s">
        <v>12</v>
      </c>
      <c r="C3" s="3" t="s">
        <v>17</v>
      </c>
      <c r="D3" s="4" t="s">
        <v>7</v>
      </c>
      <c r="E3" s="4" t="s">
        <v>50</v>
      </c>
      <c r="F3" s="5"/>
      <c r="M3" s="5"/>
      <c r="N3" s="30" t="s">
        <v>35</v>
      </c>
      <c r="O3" s="30" t="s">
        <v>36</v>
      </c>
      <c r="P3" s="4" t="s">
        <v>7</v>
      </c>
      <c r="Q3" s="4" t="s">
        <v>50</v>
      </c>
      <c r="R3" s="5"/>
    </row>
    <row r="4" spans="1:18">
      <c r="A4" s="5"/>
      <c r="B4" s="32" t="str">
        <f>Ressources!A2</f>
        <v>Personnages</v>
      </c>
      <c r="C4" s="17">
        <f>SUMIF(Collection!F18:F1048576,Ressources!A2,Collection!L18:L1048576)</f>
        <v>37</v>
      </c>
      <c r="D4" s="18">
        <f>SUMIF(Collection!F18:F1048576,Ressources!A2,Collection!N18:N1048576)</f>
        <v>555.10000000000014</v>
      </c>
      <c r="E4" s="18">
        <f>IFERROR(D4/C4,0)</f>
        <v>15.002702702702706</v>
      </c>
      <c r="F4" s="5"/>
      <c r="M4" s="5"/>
      <c r="N4" s="32" t="str">
        <f>Ressources!A2</f>
        <v>Personnages</v>
      </c>
      <c r="O4" s="38">
        <f ca="1">SUMIFS(Collection!L18:L1048576,Collection!B18:B1048576,Ressources!L2,Collection!F18:F1048576,Ressources!A2)</f>
        <v>0</v>
      </c>
      <c r="P4" s="39">
        <f ca="1">SUMIFS(Collection!N18:N1048576,Collection!B18:B1048576,Ressources!L2,Collection!F18:F1048576,Ressources!A2)</f>
        <v>0</v>
      </c>
      <c r="Q4" s="18">
        <f ca="1">IFERROR(P4/O4,0)</f>
        <v>0</v>
      </c>
      <c r="R4" s="5"/>
    </row>
    <row r="5" spans="1:18">
      <c r="A5" s="5"/>
      <c r="B5" s="31" t="str">
        <f>Ressources!A3</f>
        <v>Animaux</v>
      </c>
      <c r="C5" s="19">
        <f>SUMIF(Collection!F18:F1048576,Ressources!A3,Collection!L18:L1048576)</f>
        <v>6</v>
      </c>
      <c r="D5" s="20">
        <f>SUMIF(Collection!F18:F1048576,Ressources!A3,Collection!N18:N1048576)</f>
        <v>31.6</v>
      </c>
      <c r="E5" s="20">
        <f t="shared" ref="E5:E7" si="0">IFERROR(D5/C5,0)</f>
        <v>5.2666666666666666</v>
      </c>
      <c r="F5" s="5"/>
      <c r="M5" s="5"/>
      <c r="N5" s="31" t="str">
        <f>Ressources!A3</f>
        <v>Animaux</v>
      </c>
      <c r="O5" s="40">
        <f ca="1">SUMIFS(Collection!L18:L1048576,Collection!B18:B1048576,Ressources!L2,Collection!F18:F1048576,Ressources!A3)</f>
        <v>0</v>
      </c>
      <c r="P5" s="41">
        <f ca="1">SUMIFS(Collection!N18:N1048576,Collection!B18:B1048576,Ressources!L2,Collection!F18:F1048576,Ressources!A3)</f>
        <v>0</v>
      </c>
      <c r="Q5" s="20">
        <f ca="1">IFERROR(P5/O5,0)</f>
        <v>0</v>
      </c>
      <c r="R5" s="5"/>
    </row>
    <row r="6" spans="1:18">
      <c r="A6" s="5"/>
      <c r="B6" s="31" t="str">
        <f>Ressources!A4</f>
        <v>Décors</v>
      </c>
      <c r="C6" s="19">
        <f>SUMIF(Collection!F18:F1048576,Ressources!A4,Collection!L18:L1048576)</f>
        <v>4</v>
      </c>
      <c r="D6" s="20">
        <f>SUMIF(Collection!F18:F1048576,Ressources!A4,Collection!N18:N1048576)</f>
        <v>100</v>
      </c>
      <c r="E6" s="20">
        <f t="shared" si="0"/>
        <v>25</v>
      </c>
      <c r="F6" s="5"/>
      <c r="M6" s="5"/>
      <c r="N6" s="31" t="str">
        <f>Ressources!A4</f>
        <v>Décors</v>
      </c>
      <c r="O6" s="40">
        <f ca="1">SUMIFS(Collection!L18:L1048576,Collection!B18:B1048576,Ressources!L2,Collection!F18:F1048576,Ressources!A4)</f>
        <v>0</v>
      </c>
      <c r="P6" s="41">
        <f ca="1">SUMIFS(Collection!N18:N1048576,Collection!B18:B1048576,Ressources!L2,Collection!F18:F1048576,Ressources!A4)</f>
        <v>0</v>
      </c>
      <c r="Q6" s="20">
        <f ca="1">IFERROR(P6/O6,0)</f>
        <v>0</v>
      </c>
      <c r="R6" s="5"/>
    </row>
    <row r="7" spans="1:18">
      <c r="A7" s="5"/>
      <c r="B7" s="31" t="str">
        <f>Ressources!A5</f>
        <v>Végétations</v>
      </c>
      <c r="C7" s="19">
        <f>SUMIF(Collection!F18:F1048576,Ressources!A5,Collection!L18:L1048576)</f>
        <v>11</v>
      </c>
      <c r="D7" s="20">
        <f>SUMIF(Collection!F18:F1048576,Ressources!A5,Collection!N18:N1048576)</f>
        <v>214.90000000000003</v>
      </c>
      <c r="E7" s="37">
        <f t="shared" si="0"/>
        <v>19.536363636363639</v>
      </c>
      <c r="F7" s="5"/>
      <c r="M7" s="5"/>
      <c r="N7" s="36" t="str">
        <f>Ressources!A5</f>
        <v>Végétations</v>
      </c>
      <c r="O7" s="40">
        <f ca="1">SUMIFS(Collection!L18:L1048576,Collection!B18:B1048576,Ressources!L2,Collection!F18:F1048576,Ressources!A5)</f>
        <v>0</v>
      </c>
      <c r="P7" s="41">
        <f ca="1">SUMIFS(Collection!N18:N1048576,Collection!B18:B1048576,Ressources!L2,Collection!F18:F1048576,Ressources!A5)</f>
        <v>0</v>
      </c>
      <c r="Q7" s="37">
        <f ca="1">IFERROR(P7/O7,0)</f>
        <v>0</v>
      </c>
      <c r="R7" s="5"/>
    </row>
    <row r="8" spans="1:18" ht="15.75">
      <c r="A8" s="5"/>
      <c r="B8" s="44" t="s">
        <v>4</v>
      </c>
      <c r="C8" s="45">
        <f>SUM(C4:C7)</f>
        <v>58</v>
      </c>
      <c r="D8" s="43">
        <f>SUM(D4:D7)</f>
        <v>901.60000000000014</v>
      </c>
      <c r="E8" s="43">
        <f>IFERROR(D8/C8,0)</f>
        <v>15.5448275862069</v>
      </c>
      <c r="F8" s="5"/>
      <c r="M8" s="5"/>
      <c r="N8" s="44" t="s">
        <v>4</v>
      </c>
      <c r="O8" s="46">
        <f ca="1">SUM(O4:O7)</f>
        <v>0</v>
      </c>
      <c r="P8" s="47">
        <f ca="1">SUM(P4:P7)</f>
        <v>0</v>
      </c>
      <c r="Q8" s="43">
        <f ca="1">IFERROR(P8/O8,0)</f>
        <v>0</v>
      </c>
      <c r="R8" s="5"/>
    </row>
    <row r="9" spans="1:18" ht="24.95" customHeight="1">
      <c r="A9" s="5"/>
      <c r="B9" s="166"/>
      <c r="C9" s="166"/>
      <c r="D9" s="166"/>
      <c r="E9" s="166"/>
      <c r="F9" s="5"/>
      <c r="G9" s="5"/>
      <c r="H9" s="5"/>
      <c r="I9" s="5"/>
      <c r="J9" s="5"/>
      <c r="K9" s="5"/>
      <c r="L9" s="5"/>
      <c r="M9" s="5"/>
      <c r="N9" s="166"/>
      <c r="O9" s="166"/>
      <c r="P9" s="166"/>
      <c r="Q9" s="166"/>
      <c r="R9" s="5"/>
    </row>
    <row r="10" spans="1:18" ht="25.5">
      <c r="A10" s="5"/>
      <c r="B10" s="119" t="s">
        <v>52</v>
      </c>
      <c r="C10" s="120"/>
      <c r="D10" s="120"/>
      <c r="E10" s="121"/>
      <c r="F10" s="5"/>
      <c r="M10" s="5"/>
      <c r="R10" s="159"/>
    </row>
    <row r="11" spans="1:18" ht="18">
      <c r="A11" s="5"/>
      <c r="B11" s="30" t="s">
        <v>23</v>
      </c>
      <c r="C11" s="3" t="s">
        <v>17</v>
      </c>
      <c r="D11" s="4" t="s">
        <v>7</v>
      </c>
      <c r="E11" s="4" t="s">
        <v>50</v>
      </c>
      <c r="F11" s="5"/>
      <c r="M11" s="5"/>
      <c r="R11" s="159"/>
    </row>
    <row r="12" spans="1:18">
      <c r="A12" s="5"/>
      <c r="B12" s="32">
        <f>Ressources!H2</f>
        <v>2020</v>
      </c>
      <c r="C12" s="17">
        <f>SUMIFS(Collection!L18:L1048576,Collection!B18:B1048576,"&gt;="&amp;Ressources!I2,Collection!B18:B1048576,"&lt;="&amp;Ressources!J2)</f>
        <v>2</v>
      </c>
      <c r="D12" s="18">
        <f>SUMIFS(Collection!N18:N1048576,Collection!B18:B1048576,"&gt;="&amp;Ressources!I2,Collection!B18:B1048576,"&lt;="&amp;Ressources!J2)</f>
        <v>32</v>
      </c>
      <c r="E12" s="18">
        <f>IFERROR(D12/C12,0)</f>
        <v>16</v>
      </c>
      <c r="F12" s="5"/>
      <c r="M12" s="5"/>
      <c r="R12" s="159"/>
    </row>
    <row r="13" spans="1:18">
      <c r="A13" s="5"/>
      <c r="B13" s="31">
        <f>Ressources!H3</f>
        <v>2021</v>
      </c>
      <c r="C13" s="19">
        <f>SUMIFS(Collection!L18:L1048576,Collection!B18:B1048576,"&gt;="&amp;Ressources!I3,Collection!B18:B1048576,"&lt;="&amp;Ressources!J3)</f>
        <v>14</v>
      </c>
      <c r="D13" s="20">
        <f>SUMIFS(Collection!N18:N1048576,Collection!B18:B1048576,"&gt;="&amp;Ressources!I3,Collection!B18:B1048576,"&lt;="&amp;Ressources!J3)</f>
        <v>179.00000000000003</v>
      </c>
      <c r="E13" s="20">
        <f>IFERROR(D13/C13,0)</f>
        <v>12.785714285714288</v>
      </c>
      <c r="F13" s="5"/>
      <c r="M13" s="5"/>
      <c r="R13" s="159"/>
    </row>
    <row r="14" spans="1:18">
      <c r="A14" s="5"/>
      <c r="B14" s="31">
        <f>Ressources!H4</f>
        <v>2022</v>
      </c>
      <c r="C14" s="19">
        <f>SUMIFS(Collection!L18:L1048576,Collection!B18:B1048576,"&gt;="&amp;Ressources!I4,Collection!B18:B1048576,"&lt;="&amp;Ressources!J4)</f>
        <v>15</v>
      </c>
      <c r="D14" s="20">
        <f>SUMIFS(Collection!N18:N1048576,Collection!B18:B1048576,"&gt;="&amp;Ressources!I4,Collection!B18:B1048576,"&lt;="&amp;Ressources!J4)</f>
        <v>175.5</v>
      </c>
      <c r="E14" s="20">
        <f>IFERROR(D14/C14,0)</f>
        <v>11.7</v>
      </c>
      <c r="F14" s="5"/>
      <c r="M14" s="5"/>
      <c r="R14" s="159"/>
    </row>
    <row r="15" spans="1:18">
      <c r="A15" s="5"/>
      <c r="B15" s="31">
        <f>Ressources!H5</f>
        <v>2023</v>
      </c>
      <c r="C15" s="19">
        <f>SUMIFS(Collection!L18:L1048576,Collection!B18:B1048576,"&gt;="&amp;Ressources!I5,Collection!B18:B1048576,"&lt;="&amp;Ressources!J5)</f>
        <v>27</v>
      </c>
      <c r="D15" s="20">
        <f>SUMIFS(Collection!N18:N1048576,Collection!B18:B1048576,"&gt;="&amp;Ressources!I5,Collection!B18:B1048576,"&lt;="&amp;Ressources!J5)</f>
        <v>515.10000000000014</v>
      </c>
      <c r="E15" s="20">
        <f>IFERROR(D15/C15,0)</f>
        <v>19.077777777777783</v>
      </c>
      <c r="F15" s="5"/>
      <c r="M15" s="5"/>
      <c r="R15" s="159"/>
    </row>
    <row r="16" spans="1:18">
      <c r="A16" s="5"/>
      <c r="B16" s="31">
        <f>Ressources!H6</f>
        <v>2024</v>
      </c>
      <c r="C16" s="19">
        <f>SUMIFS(Collection!L18:L1048576,Collection!B18:B1048576,"&gt;="&amp;Ressources!I6,Collection!B18:B1048576,"&lt;="&amp;Ressources!J6)</f>
        <v>0</v>
      </c>
      <c r="D16" s="20">
        <f>SUMIFS(Collection!N18:N1048576,Collection!B18:B1048576,"&gt;="&amp;Ressources!I6,Collection!B18:B1048576,"&lt;="&amp;Ressources!J6)</f>
        <v>0</v>
      </c>
      <c r="E16" s="20">
        <f>IFERROR(D16/C16,0)</f>
        <v>0</v>
      </c>
      <c r="F16" s="5"/>
      <c r="M16" s="5"/>
      <c r="R16" s="159"/>
    </row>
    <row r="17" spans="1:18">
      <c r="A17" s="5"/>
      <c r="B17" s="31">
        <f>Ressources!H7</f>
        <v>2025</v>
      </c>
      <c r="C17" s="19">
        <f>SUMIFS(Collection!L18:L1048576,Collection!B18:B1048576,"&gt;="&amp;Ressources!I7,Collection!B18:B1048576,"&lt;="&amp;Ressources!J7)</f>
        <v>0</v>
      </c>
      <c r="D17" s="20">
        <f>SUMIFS(Collection!N18:N1048576,Collection!B18:B1048576,"&gt;="&amp;Ressources!I7,Collection!B18:B1048576,"&lt;="&amp;Ressources!J7)</f>
        <v>0</v>
      </c>
      <c r="E17" s="20">
        <f t="shared" ref="E17:E23" si="1">IFERROR(D17/C17,0)</f>
        <v>0</v>
      </c>
      <c r="F17" s="5"/>
      <c r="M17" s="5"/>
      <c r="R17" s="159"/>
    </row>
    <row r="18" spans="1:18">
      <c r="A18" s="5"/>
      <c r="B18" s="31">
        <f>Ressources!H8</f>
        <v>2026</v>
      </c>
      <c r="C18" s="19">
        <f>SUMIFS(Collection!L18:L1048576,Collection!B18:B1048576,"&gt;="&amp;Ressources!I8,Collection!B18:B1048576,"&lt;="&amp;Ressources!J8)</f>
        <v>0</v>
      </c>
      <c r="D18" s="20">
        <f>SUMIFS(Collection!N18:N1048576,Collection!B18:B1048576,"&gt;="&amp;Ressources!I8,Collection!B18:B1048576,"&lt;="&amp;Ressources!J8)</f>
        <v>0</v>
      </c>
      <c r="E18" s="20">
        <f t="shared" si="1"/>
        <v>0</v>
      </c>
      <c r="F18" s="5"/>
      <c r="M18" s="5"/>
      <c r="R18" s="159"/>
    </row>
    <row r="19" spans="1:18">
      <c r="A19" s="5"/>
      <c r="B19" s="31">
        <f>Ressources!H9</f>
        <v>2027</v>
      </c>
      <c r="C19" s="19">
        <f>SUMIFS(Collection!L18:L1048576,Collection!B18:B1048576,"&gt;="&amp;Ressources!I9,Collection!B18:B1048576,"&lt;="&amp;Ressources!J9)</f>
        <v>0</v>
      </c>
      <c r="D19" s="20">
        <f>SUMIFS(Collection!N18:N1048576,Collection!B18:B1048576,"&gt;="&amp;Ressources!I9,Collection!B18:B1048576,"&lt;="&amp;Ressources!J9)</f>
        <v>0</v>
      </c>
      <c r="E19" s="20">
        <f t="shared" si="1"/>
        <v>0</v>
      </c>
      <c r="F19" s="5"/>
      <c r="M19" s="5"/>
      <c r="R19" s="159"/>
    </row>
    <row r="20" spans="1:18">
      <c r="A20" s="5"/>
      <c r="B20" s="31">
        <f>Ressources!H10</f>
        <v>2028</v>
      </c>
      <c r="C20" s="19">
        <f>SUMIFS(Collection!L18:L1048576,Collection!B18:B1048576,"&gt;="&amp;Ressources!I10,Collection!B18:B1048576,"&lt;="&amp;Ressources!J10)</f>
        <v>0</v>
      </c>
      <c r="D20" s="20">
        <f>SUMIFS(Collection!N18:N1048576,Collection!B18:B1048576,"&gt;="&amp;Ressources!I10,Collection!B18:B1048576,"&lt;="&amp;Ressources!J10)</f>
        <v>0</v>
      </c>
      <c r="E20" s="20">
        <f t="shared" si="1"/>
        <v>0</v>
      </c>
      <c r="F20" s="5"/>
      <c r="H20" s="21"/>
      <c r="M20" s="5"/>
      <c r="R20" s="159"/>
    </row>
    <row r="21" spans="1:18">
      <c r="A21" s="5"/>
      <c r="B21" s="31">
        <f>Ressources!H11</f>
        <v>2029</v>
      </c>
      <c r="C21" s="19">
        <f>SUMIFS(Collection!L18:L1048576,Collection!B18:B1048576,"&gt;="&amp;Ressources!I11,Collection!B18:B1048576,"&lt;="&amp;Ressources!J11)</f>
        <v>0</v>
      </c>
      <c r="D21" s="20">
        <f>SUMIFS(Collection!N18:N1048576,Collection!B18:B1048576,"&gt;="&amp;Ressources!I11,Collection!B18:B1048576,"&lt;="&amp;Ressources!J11)</f>
        <v>0</v>
      </c>
      <c r="E21" s="20">
        <f t="shared" si="1"/>
        <v>0</v>
      </c>
      <c r="F21" s="5"/>
      <c r="M21" s="5"/>
      <c r="R21" s="159"/>
    </row>
    <row r="22" spans="1:18">
      <c r="A22" s="5"/>
      <c r="B22" s="31">
        <f>Ressources!H12</f>
        <v>2030</v>
      </c>
      <c r="C22" s="19">
        <f>SUMIFS(Collection!L18:L1048576,Collection!B18:B1048576,"&gt;="&amp;Ressources!I12,Collection!B18:B1048576,"&lt;="&amp;Ressources!J12)</f>
        <v>0</v>
      </c>
      <c r="D22" s="20">
        <f>SUMIFS(Collection!N18:N1048576,Collection!B18:B1048576,"&gt;="&amp;Ressources!I12,Collection!B18:B1048576,"&lt;="&amp;Ressources!J12)</f>
        <v>0</v>
      </c>
      <c r="E22" s="20">
        <f t="shared" si="1"/>
        <v>0</v>
      </c>
      <c r="F22" s="5"/>
      <c r="M22" s="5"/>
      <c r="R22" s="159"/>
    </row>
    <row r="23" spans="1:18">
      <c r="A23" s="5"/>
      <c r="B23" s="31">
        <f>Ressources!H13</f>
        <v>2031</v>
      </c>
      <c r="C23" s="19">
        <f>SUMIFS(Collection!L18:L1048576,Collection!B18:B1048576,"&gt;="&amp;Ressources!I13,Collection!B18:B1048576,"&lt;="&amp;Ressources!J13)</f>
        <v>0</v>
      </c>
      <c r="D23" s="20">
        <f>SUMIFS(Collection!N18:N1048576,Collection!B18:B1048576,"&gt;="&amp;Ressources!I13,Collection!B18:B1048576,"&lt;="&amp;Ressources!J13)</f>
        <v>0</v>
      </c>
      <c r="E23" s="20">
        <f t="shared" si="1"/>
        <v>0</v>
      </c>
      <c r="F23" s="5"/>
      <c r="M23" s="5"/>
      <c r="R23" s="159"/>
    </row>
    <row r="24" spans="1:18" ht="15.75">
      <c r="A24" s="5"/>
      <c r="B24" s="44" t="s">
        <v>4</v>
      </c>
      <c r="C24" s="45">
        <f>SUM(C12:C23)</f>
        <v>58</v>
      </c>
      <c r="D24" s="43">
        <f>SUM(D12:D23)</f>
        <v>901.60000000000014</v>
      </c>
      <c r="E24" s="43">
        <f>IFERROR(D24/C24,0)</f>
        <v>15.5448275862069</v>
      </c>
      <c r="F24" s="5"/>
      <c r="M24" s="5"/>
      <c r="R24" s="159"/>
    </row>
    <row r="25" spans="1:18" ht="24.95" customHeight="1">
      <c r="A25" s="5"/>
      <c r="B25" s="160"/>
      <c r="C25" s="160"/>
      <c r="D25" s="160"/>
      <c r="E25" s="160"/>
      <c r="F25" s="5"/>
      <c r="G25" s="5"/>
      <c r="H25" s="5"/>
      <c r="I25" s="5"/>
      <c r="J25" s="5"/>
      <c r="K25" s="5"/>
      <c r="L25" s="63"/>
      <c r="M25" s="5"/>
      <c r="N25" s="159"/>
      <c r="O25" s="159"/>
      <c r="P25" s="159"/>
      <c r="Q25" s="159"/>
      <c r="R25" s="159"/>
    </row>
    <row r="26" spans="1:18" ht="25.5">
      <c r="A26" s="5"/>
      <c r="B26" s="119" t="s">
        <v>37</v>
      </c>
      <c r="C26" s="120"/>
      <c r="D26" s="120"/>
      <c r="E26" s="121"/>
      <c r="F26" s="5"/>
      <c r="M26" s="5"/>
    </row>
    <row r="27" spans="1:18" ht="18">
      <c r="A27" s="5"/>
      <c r="B27" s="30" t="s">
        <v>14</v>
      </c>
      <c r="C27" s="3" t="s">
        <v>17</v>
      </c>
      <c r="D27" s="3" t="s">
        <v>7</v>
      </c>
      <c r="E27" s="4" t="s">
        <v>50</v>
      </c>
      <c r="F27" s="5"/>
      <c r="M27" s="5"/>
    </row>
    <row r="28" spans="1:18">
      <c r="A28" s="5"/>
      <c r="B28" s="34" t="str">
        <f>Ressources!B2</f>
        <v>Santonnier1</v>
      </c>
      <c r="C28" s="17">
        <f>SUMIF(Collection!I18:I1048576,Ressources!B2,Collection!L18:L1048576)</f>
        <v>0</v>
      </c>
      <c r="D28" s="17">
        <f>SUMIF(Collection!I18:I1048576,Ressources!B2,Collection!N18:N1048576)</f>
        <v>0</v>
      </c>
      <c r="E28" s="18">
        <f>IFERROR(D28/C28,0)</f>
        <v>0</v>
      </c>
      <c r="F28" s="5"/>
      <c r="M28" s="5"/>
    </row>
    <row r="29" spans="1:18">
      <c r="A29" s="5"/>
      <c r="B29" s="33" t="str">
        <f>Ressources!B3</f>
        <v>Santonnier2</v>
      </c>
      <c r="C29" s="19">
        <f>SUMIF(Collection!I18:I1048576,Ressources!B3,Collection!L18:L1048576)</f>
        <v>6</v>
      </c>
      <c r="D29" s="19">
        <f>SUMIF(Collection!I18:I1048576,Ressources!B3,Collection!N18:N1048576)</f>
        <v>25</v>
      </c>
      <c r="E29" s="20">
        <f t="shared" ref="E29:E41" si="2">IFERROR(D29/C29,0)</f>
        <v>4.166666666666667</v>
      </c>
      <c r="F29" s="5"/>
      <c r="M29" s="5"/>
    </row>
    <row r="30" spans="1:18">
      <c r="A30" s="5"/>
      <c r="B30" s="33" t="str">
        <f>Ressources!B4</f>
        <v>Santonnier3</v>
      </c>
      <c r="C30" s="19">
        <f>SUMIF(Collection!I18:I1048576,Ressources!B4,Collection!L18:L1048576)</f>
        <v>2</v>
      </c>
      <c r="D30" s="19">
        <f>SUMIF(Collection!I18:I1048576,Ressources!B4,Collection!N18:N1048576)</f>
        <v>22</v>
      </c>
      <c r="E30" s="20">
        <f t="shared" si="2"/>
        <v>11</v>
      </c>
      <c r="F30" s="5"/>
      <c r="M30" s="5"/>
    </row>
    <row r="31" spans="1:18">
      <c r="A31" s="5"/>
      <c r="B31" s="35" t="str">
        <f>Ressources!B5</f>
        <v>Santonnier4</v>
      </c>
      <c r="C31" s="19">
        <f>SUMIF(Collection!I18:I1048576,Ressources!B5,Collection!L18:L1048576)</f>
        <v>4</v>
      </c>
      <c r="D31" s="19">
        <f>SUMIF(Collection!I18:I1048576,Ressources!B5,Collection!N18:N1048576)</f>
        <v>43.5</v>
      </c>
      <c r="E31" s="20">
        <f t="shared" si="2"/>
        <v>10.875</v>
      </c>
      <c r="F31" s="5"/>
      <c r="M31" s="5"/>
    </row>
    <row r="32" spans="1:18">
      <c r="A32" s="5"/>
      <c r="B32" s="35" t="str">
        <f>Ressources!B6</f>
        <v>Santonnier5</v>
      </c>
      <c r="C32" s="19">
        <f>SUMIF(Collection!I18:I1048576,Ressources!B6,Collection!L18:L1048576)</f>
        <v>0</v>
      </c>
      <c r="D32" s="19">
        <f>SUMIF(Collection!I18:I1048576,Ressources!B6,Collection!N18:N1048576)</f>
        <v>0</v>
      </c>
      <c r="E32" s="20">
        <f t="shared" si="2"/>
        <v>0</v>
      </c>
      <c r="F32" s="5"/>
      <c r="M32" s="5"/>
    </row>
    <row r="33" spans="1:13">
      <c r="A33" s="5"/>
      <c r="B33" s="35" t="str">
        <f>Ressources!B7</f>
        <v>Santonnier6</v>
      </c>
      <c r="C33" s="19">
        <f>SUMIF(Collection!I18:I1048576,Ressources!B7,Collection!L18:L1048576)</f>
        <v>29</v>
      </c>
      <c r="D33" s="19">
        <f>SUMIF(Collection!I18:I1048576,Ressources!B7,Collection!N18:N1048576)</f>
        <v>519.79999999999995</v>
      </c>
      <c r="E33" s="20">
        <f t="shared" si="2"/>
        <v>17.92413793103448</v>
      </c>
      <c r="F33" s="5"/>
      <c r="M33" s="5"/>
    </row>
    <row r="34" spans="1:13">
      <c r="A34" s="5"/>
      <c r="B34" s="35" t="str">
        <f>Ressources!B8</f>
        <v>Santonnier7</v>
      </c>
      <c r="C34" s="19">
        <f>SUMIF(Collection!I18:I1048576,Ressources!B8,Collection!L18:L1048576)</f>
        <v>8</v>
      </c>
      <c r="D34" s="19">
        <f>SUMIF(Collection!I18:I1048576,Ressources!B8,Collection!N18:N1048576)</f>
        <v>124.4</v>
      </c>
      <c r="E34" s="20">
        <f t="shared" si="2"/>
        <v>15.55</v>
      </c>
      <c r="F34" s="5"/>
      <c r="M34" s="5"/>
    </row>
    <row r="35" spans="1:13">
      <c r="A35" s="5"/>
      <c r="B35" s="35" t="str">
        <f>Ressources!B9</f>
        <v>Santonnier8</v>
      </c>
      <c r="C35" s="19">
        <f>SUMIF(Collection!I18:I1048576,Ressources!B9,Collection!L18:L1048576)</f>
        <v>1</v>
      </c>
      <c r="D35" s="19">
        <f>SUMIF(Collection!I18:I1048576,Ressources!B9,Collection!N18:N1048576)</f>
        <v>12.4</v>
      </c>
      <c r="E35" s="20">
        <f t="shared" si="2"/>
        <v>12.4</v>
      </c>
      <c r="F35" s="5"/>
      <c r="M35" s="5"/>
    </row>
    <row r="36" spans="1:13">
      <c r="A36" s="5"/>
      <c r="B36" s="35" t="str">
        <f>Ressources!B10</f>
        <v>Santonnier9</v>
      </c>
      <c r="C36" s="19">
        <f>SUMIF(Collection!I18:I1048576,Ressources!B10,Collection!L18:L1048576)</f>
        <v>2</v>
      </c>
      <c r="D36" s="19">
        <f>SUMIF(Collection!I18:I1048576,Ressources!B10,Collection!N18:N1048576)</f>
        <v>22.9</v>
      </c>
      <c r="E36" s="20">
        <f t="shared" si="2"/>
        <v>11.45</v>
      </c>
      <c r="F36" s="5"/>
      <c r="M36" s="5"/>
    </row>
    <row r="37" spans="1:13">
      <c r="A37" s="5"/>
      <c r="B37" s="35" t="str">
        <f>Ressources!B11</f>
        <v>Santonnier10</v>
      </c>
      <c r="C37" s="19">
        <f>SUMIF(Collection!I18:I1048576,Ressources!B11,Collection!L18:L1048576)</f>
        <v>2</v>
      </c>
      <c r="D37" s="19">
        <f>SUMIF(Collection!I18:I1048576,Ressources!B11,Collection!N18:N1048576)</f>
        <v>25.9</v>
      </c>
      <c r="E37" s="20">
        <f t="shared" si="2"/>
        <v>12.95</v>
      </c>
      <c r="F37" s="5"/>
      <c r="M37" s="5"/>
    </row>
    <row r="38" spans="1:13">
      <c r="A38" s="5"/>
      <c r="B38" s="35" t="str">
        <f>Ressources!B12</f>
        <v>Santonnier11</v>
      </c>
      <c r="C38" s="19">
        <f>SUMIF(Collection!I18:I1048576,Ressources!B12,Collection!L18:L1048576)</f>
        <v>1</v>
      </c>
      <c r="D38" s="19">
        <f>SUMIF(Collection!I18:I1048576,Ressources!B12,Collection!N18:N1048576)</f>
        <v>12.9</v>
      </c>
      <c r="E38" s="20">
        <f t="shared" si="2"/>
        <v>12.9</v>
      </c>
      <c r="F38" s="5"/>
      <c r="M38" s="5"/>
    </row>
    <row r="39" spans="1:13">
      <c r="A39" s="5"/>
      <c r="B39" s="35" t="str">
        <f>Ressources!B13</f>
        <v>Santonnier12</v>
      </c>
      <c r="C39" s="19">
        <f>SUMIF(Collection!I18:I1048576,Ressources!B13,Collection!L18:L1048576)</f>
        <v>1</v>
      </c>
      <c r="D39" s="19">
        <f>SUMIF(Collection!I18:I1048576,Ressources!B13,Collection!N18:N1048576)</f>
        <v>12.4</v>
      </c>
      <c r="E39" s="20">
        <f t="shared" si="2"/>
        <v>12.4</v>
      </c>
      <c r="F39" s="5"/>
      <c r="M39" s="5"/>
    </row>
    <row r="40" spans="1:13">
      <c r="A40" s="5"/>
      <c r="B40" s="35" t="str">
        <f>Ressources!B14</f>
        <v>Santonnier13</v>
      </c>
      <c r="C40" s="19">
        <f>SUMIF(Collection!I18:I1048576,Ressources!B14,Collection!L18:L1048576)</f>
        <v>1</v>
      </c>
      <c r="D40" s="19">
        <f>SUMIF(Collection!I18:I1048576,Ressources!B14,Collection!N18:N1048576)</f>
        <v>12.4</v>
      </c>
      <c r="E40" s="20">
        <f t="shared" si="2"/>
        <v>12.4</v>
      </c>
      <c r="F40" s="5"/>
      <c r="M40" s="5"/>
    </row>
    <row r="41" spans="1:13">
      <c r="A41" s="5"/>
      <c r="B41" s="35" t="str">
        <f>Ressources!B15</f>
        <v>Santonnier14</v>
      </c>
      <c r="C41" s="19">
        <f>SUMIF(Collection!I18:I1048576,Ressources!B15,Collection!L18:L1048576)</f>
        <v>1</v>
      </c>
      <c r="D41" s="19">
        <f>SUMIF(Collection!I18:I1048576,Ressources!B15,Collection!N18:N1048576)</f>
        <v>68</v>
      </c>
      <c r="E41" s="37">
        <f t="shared" si="2"/>
        <v>68</v>
      </c>
      <c r="F41" s="5"/>
      <c r="M41" s="5"/>
    </row>
    <row r="42" spans="1:13" ht="15.75">
      <c r="A42" s="5"/>
      <c r="B42" s="44" t="s">
        <v>4</v>
      </c>
      <c r="C42" s="45">
        <f>SUM(C28:C41)</f>
        <v>58</v>
      </c>
      <c r="D42" s="42">
        <f>SUM(D28:D41)</f>
        <v>901.5999999999998</v>
      </c>
      <c r="E42" s="43">
        <f>IFERROR(D42/C42,0)</f>
        <v>15.544827586206893</v>
      </c>
      <c r="F42" s="5"/>
      <c r="M42" s="5"/>
    </row>
    <row r="43" spans="1:13" ht="24.95" customHeight="1">
      <c r="A43" s="5"/>
      <c r="B43" s="22"/>
      <c r="C43" s="23"/>
      <c r="D43" s="23"/>
      <c r="E43" s="24"/>
      <c r="F43" s="5"/>
      <c r="G43" s="5"/>
      <c r="H43" s="5"/>
      <c r="I43" s="5"/>
      <c r="J43" s="5"/>
      <c r="K43" s="5"/>
      <c r="L43" s="5"/>
      <c r="M43" s="5"/>
    </row>
    <row r="44" spans="1:13" ht="25.5">
      <c r="A44" s="5"/>
      <c r="B44" s="119" t="s">
        <v>38</v>
      </c>
      <c r="C44" s="120"/>
      <c r="D44" s="120"/>
      <c r="E44" s="121"/>
      <c r="F44" s="5"/>
      <c r="M44" s="5"/>
    </row>
    <row r="45" spans="1:13" ht="18">
      <c r="A45" s="5"/>
      <c r="B45" s="161" t="s">
        <v>9</v>
      </c>
      <c r="C45" s="162"/>
      <c r="D45" s="163"/>
      <c r="E45" s="3" t="s">
        <v>17</v>
      </c>
      <c r="F45" s="5"/>
      <c r="M45" s="5"/>
    </row>
    <row r="46" spans="1:13">
      <c r="A46" s="5"/>
      <c r="B46" s="54" t="str">
        <f>Ressources!D2</f>
        <v>Nom1 &amp; Prénom 1</v>
      </c>
      <c r="C46" s="55"/>
      <c r="D46" s="56"/>
      <c r="E46" s="48">
        <f>SUMIF(Collection!C18:C1048576,Ressources!D2,Collection!L18:L1048576)</f>
        <v>40</v>
      </c>
      <c r="F46" s="5"/>
      <c r="M46" s="5"/>
    </row>
    <row r="47" spans="1:13">
      <c r="A47" s="5"/>
      <c r="B47" s="58" t="str">
        <f>Ressources!D3</f>
        <v>Nom2 &amp; Prénom 2</v>
      </c>
      <c r="C47" s="59"/>
      <c r="D47" s="60"/>
      <c r="E47" s="49">
        <f>SUMIF(Collection!C18:C1048576,Ressources!D3,Collection!L18:L1048576)</f>
        <v>7</v>
      </c>
      <c r="F47" s="5"/>
      <c r="M47" s="5"/>
    </row>
    <row r="48" spans="1:13">
      <c r="A48" s="5"/>
      <c r="B48" s="52" t="str">
        <f>Ressources!D4</f>
        <v>Nom3 &amp; Prénom 3</v>
      </c>
      <c r="C48" s="53"/>
      <c r="D48" s="57"/>
      <c r="E48" s="49">
        <f>SUMIF(Collection!C18:C1048576,Ressources!D4,Collection!L18:L1048576)</f>
        <v>3</v>
      </c>
      <c r="F48" s="5"/>
      <c r="M48" s="5"/>
    </row>
    <row r="49" spans="1:13">
      <c r="A49" s="5"/>
      <c r="B49" s="52" t="str">
        <f>Ressources!D5</f>
        <v>Nom4 &amp; Prénom 4</v>
      </c>
      <c r="C49" s="59"/>
      <c r="D49" s="60"/>
      <c r="E49" s="49">
        <f>SUMIF(Collection!C18:C1048576,Ressources!D5,Collection!L18:L1048576)</f>
        <v>0</v>
      </c>
      <c r="F49" s="5"/>
      <c r="M49" s="5"/>
    </row>
    <row r="50" spans="1:13">
      <c r="A50" s="5"/>
      <c r="B50" s="31">
        <f>Ressources!D6</f>
        <v>0</v>
      </c>
      <c r="C50" s="53"/>
      <c r="D50" s="57"/>
      <c r="E50" s="49">
        <f>SUMIF(Collection!C18:C1048576,Ressources!D6,Collection!L18:L1048576)</f>
        <v>0</v>
      </c>
      <c r="F50" s="5"/>
      <c r="M50" s="5"/>
    </row>
    <row r="51" spans="1:13">
      <c r="A51" s="5"/>
      <c r="B51" s="31">
        <f>Ressources!D7</f>
        <v>0</v>
      </c>
      <c r="C51" s="59"/>
      <c r="D51" s="60"/>
      <c r="E51" s="49">
        <f>SUMIF(Collection!C18:C1048576,Ressources!D7,Collection!L18:L1048576)</f>
        <v>0</v>
      </c>
      <c r="F51" s="5"/>
      <c r="M51" s="5"/>
    </row>
    <row r="52" spans="1:13">
      <c r="A52" s="5"/>
      <c r="B52" s="31">
        <f>Ressources!D8</f>
        <v>0</v>
      </c>
      <c r="C52" s="53"/>
      <c r="D52" s="57"/>
      <c r="E52" s="49">
        <f>SUMIF(Collection!C18:C1048576,Ressources!D8,Collection!L18:L1048576)</f>
        <v>0</v>
      </c>
      <c r="F52" s="5"/>
      <c r="M52" s="5"/>
    </row>
    <row r="53" spans="1:13">
      <c r="A53" s="5"/>
      <c r="B53" s="31">
        <f>Ressources!D9</f>
        <v>0</v>
      </c>
      <c r="C53" s="59"/>
      <c r="D53" s="60"/>
      <c r="E53" s="49">
        <f>SUMIF(Collection!C18:C1048576,Ressources!D9,Collection!L18:L1048576)</f>
        <v>0</v>
      </c>
      <c r="F53" s="5"/>
      <c r="M53" s="5"/>
    </row>
    <row r="54" spans="1:13">
      <c r="A54" s="5"/>
      <c r="B54" s="31">
        <f>Ressources!D10</f>
        <v>0</v>
      </c>
      <c r="C54" s="53"/>
      <c r="D54" s="57"/>
      <c r="E54" s="49">
        <f>SUMIF(Collection!C18:C1048576,Ressources!D10,Collection!L18:L1048576)</f>
        <v>0</v>
      </c>
      <c r="F54" s="5"/>
      <c r="M54" s="5"/>
    </row>
    <row r="55" spans="1:13">
      <c r="A55" s="5"/>
      <c r="B55" s="31">
        <f>Ressources!D11</f>
        <v>0</v>
      </c>
      <c r="C55" s="59"/>
      <c r="D55" s="60"/>
      <c r="E55" s="49">
        <f>SUMIF(Collection!C18:C1048576,Ressources!D11,Collection!L18:L1048576)</f>
        <v>0</v>
      </c>
      <c r="F55" s="5"/>
      <c r="M55" s="5"/>
    </row>
    <row r="56" spans="1:13">
      <c r="A56" s="5"/>
      <c r="B56" s="31">
        <f>Ressources!D12</f>
        <v>0</v>
      </c>
      <c r="C56" s="53"/>
      <c r="D56" s="57"/>
      <c r="E56" s="49">
        <f>SUMIF(Collection!C18:C1048576,Ressources!D12,Collection!L18:L1048576)</f>
        <v>0</v>
      </c>
      <c r="F56" s="5"/>
      <c r="M56" s="5"/>
    </row>
    <row r="57" spans="1:13">
      <c r="A57" s="5"/>
      <c r="B57" s="36">
        <f>Ressources!D13</f>
        <v>0</v>
      </c>
      <c r="C57" s="61"/>
      <c r="D57" s="62"/>
      <c r="E57" s="50">
        <f>SUMIF(Collection!C18:C1048576,Ressources!D13,Collection!L18:L1048576)</f>
        <v>0</v>
      </c>
      <c r="F57" s="5"/>
      <c r="M57" s="5"/>
    </row>
    <row r="58" spans="1:13" ht="15.75">
      <c r="A58" s="5"/>
      <c r="B58" s="156" t="s">
        <v>4</v>
      </c>
      <c r="C58" s="157"/>
      <c r="D58" s="158"/>
      <c r="E58" s="51">
        <f>SUM(E46:E57)</f>
        <v>50</v>
      </c>
      <c r="F58" s="5"/>
      <c r="M58" s="5"/>
    </row>
    <row r="59" spans="1:13" ht="24.95" customHeight="1">
      <c r="A59" s="5"/>
      <c r="B59" s="16"/>
      <c r="C59" s="25"/>
      <c r="D59" s="25"/>
      <c r="E59" s="26"/>
      <c r="F59" s="5"/>
      <c r="G59" s="5"/>
      <c r="H59" s="5"/>
      <c r="I59" s="5"/>
      <c r="J59" s="5"/>
      <c r="K59" s="5"/>
      <c r="L59" s="5"/>
      <c r="M59" s="5"/>
    </row>
  </sheetData>
  <mergeCells count="14">
    <mergeCell ref="N1:Q1"/>
    <mergeCell ref="N2:Q2"/>
    <mergeCell ref="N9:Q9"/>
    <mergeCell ref="B1:E1"/>
    <mergeCell ref="B2:E2"/>
    <mergeCell ref="B9:E9"/>
    <mergeCell ref="B58:D58"/>
    <mergeCell ref="R10:R25"/>
    <mergeCell ref="N25:Q25"/>
    <mergeCell ref="B10:E10"/>
    <mergeCell ref="B25:E25"/>
    <mergeCell ref="B26:E26"/>
    <mergeCell ref="B44:E44"/>
    <mergeCell ref="B45:D45"/>
  </mergeCells>
  <conditionalFormatting sqref="B12:E23 B4:E7 B28:E41 B46:B57 E46:E57">
    <cfRule type="expression" dxfId="3" priority="3">
      <formula>MOD(ROW(),2)</formula>
    </cfRule>
  </conditionalFormatting>
  <conditionalFormatting sqref="N4:Q7">
    <cfRule type="expression" dxfId="2" priority="1">
      <formula>MOD(ROW(),2)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L102"/>
  <sheetViews>
    <sheetView showGridLines="0" topLeftCell="A31" zoomScale="70" zoomScaleNormal="70" workbookViewId="0">
      <selection activeCell="O94" sqref="O94"/>
    </sheetView>
  </sheetViews>
  <sheetFormatPr baseColWidth="10" defaultColWidth="11.42578125" defaultRowHeight="15" outlineLevelRow="1"/>
  <cols>
    <col min="1" max="1" width="5.7109375" customWidth="1"/>
    <col min="11" max="11" width="5.28515625" customWidth="1"/>
    <col min="12" max="12" width="5.7109375" customWidth="1"/>
  </cols>
  <sheetData>
    <row r="1" spans="1:12" ht="24.95" customHeight="1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</row>
    <row r="2" spans="1:12" ht="25.5">
      <c r="A2" s="5"/>
      <c r="B2" s="119">
        <v>2020</v>
      </c>
      <c r="C2" s="120"/>
      <c r="D2" s="120"/>
      <c r="E2" s="120"/>
      <c r="F2" s="120"/>
      <c r="G2" s="120"/>
      <c r="H2" s="120"/>
      <c r="I2" s="120"/>
      <c r="J2" s="120"/>
      <c r="K2" s="121"/>
      <c r="L2" s="5"/>
    </row>
    <row r="3" spans="1:12" outlineLevel="1">
      <c r="A3" s="5"/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5"/>
    </row>
    <row r="4" spans="1:12" outlineLevel="1">
      <c r="A4" s="5"/>
      <c r="B4" s="168"/>
      <c r="C4" s="168"/>
      <c r="D4" s="168"/>
      <c r="E4" s="168"/>
      <c r="F4" s="168"/>
      <c r="G4" s="168"/>
      <c r="H4" s="168"/>
      <c r="I4" s="168"/>
      <c r="J4" s="168"/>
      <c r="K4" s="168"/>
      <c r="L4" s="5"/>
    </row>
    <row r="5" spans="1:12" outlineLevel="1">
      <c r="A5" s="5"/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5"/>
    </row>
    <row r="6" spans="1:12" outlineLevel="1">
      <c r="A6" s="5"/>
      <c r="B6" s="168"/>
      <c r="C6" s="168"/>
      <c r="D6" s="168"/>
      <c r="E6" s="168"/>
      <c r="F6" s="168"/>
      <c r="G6" s="168"/>
      <c r="H6" s="168"/>
      <c r="I6" s="168"/>
      <c r="J6" s="168"/>
      <c r="K6" s="168"/>
      <c r="L6" s="5"/>
    </row>
    <row r="7" spans="1:12" outlineLevel="1">
      <c r="A7" s="5"/>
      <c r="B7" s="168"/>
      <c r="C7" s="168"/>
      <c r="D7" s="168"/>
      <c r="E7" s="168"/>
      <c r="F7" s="168"/>
      <c r="G7" s="168"/>
      <c r="H7" s="168"/>
      <c r="I7" s="168"/>
      <c r="J7" s="168"/>
      <c r="K7" s="168"/>
      <c r="L7" s="5"/>
    </row>
    <row r="8" spans="1:12" outlineLevel="1">
      <c r="A8" s="5"/>
      <c r="B8" s="168"/>
      <c r="C8" s="168"/>
      <c r="D8" s="168"/>
      <c r="E8" s="168"/>
      <c r="F8" s="168"/>
      <c r="G8" s="168"/>
      <c r="H8" s="168"/>
      <c r="I8" s="168"/>
      <c r="J8" s="168"/>
      <c r="K8" s="168"/>
      <c r="L8" s="5"/>
    </row>
    <row r="9" spans="1:12" outlineLevel="1">
      <c r="A9" s="5"/>
      <c r="B9" s="168"/>
      <c r="C9" s="168"/>
      <c r="D9" s="168"/>
      <c r="E9" s="168"/>
      <c r="F9" s="168"/>
      <c r="G9" s="168"/>
      <c r="H9" s="168"/>
      <c r="I9" s="168"/>
      <c r="J9" s="168"/>
      <c r="K9" s="168"/>
      <c r="L9" s="5"/>
    </row>
    <row r="10" spans="1:12" outlineLevel="1">
      <c r="A10" s="5"/>
      <c r="B10" s="168"/>
      <c r="C10" s="168"/>
      <c r="D10" s="168"/>
      <c r="E10" s="168"/>
      <c r="F10" s="168"/>
      <c r="G10" s="168"/>
      <c r="H10" s="168"/>
      <c r="I10" s="168"/>
      <c r="J10" s="168"/>
      <c r="K10" s="168"/>
      <c r="L10" s="5"/>
    </row>
    <row r="11" spans="1:12" outlineLevel="1">
      <c r="A11" s="5"/>
      <c r="B11" s="168"/>
      <c r="C11" s="168"/>
      <c r="D11" s="168"/>
      <c r="E11" s="168"/>
      <c r="F11" s="168"/>
      <c r="G11" s="168"/>
      <c r="H11" s="168"/>
      <c r="I11" s="168"/>
      <c r="J11" s="168"/>
      <c r="K11" s="168"/>
      <c r="L11" s="5"/>
    </row>
    <row r="12" spans="1:12" outlineLevel="1">
      <c r="A12" s="5"/>
      <c r="B12" s="168"/>
      <c r="C12" s="168"/>
      <c r="D12" s="168"/>
      <c r="E12" s="168"/>
      <c r="F12" s="168"/>
      <c r="G12" s="168"/>
      <c r="H12" s="168"/>
      <c r="I12" s="168"/>
      <c r="J12" s="168"/>
      <c r="K12" s="168"/>
      <c r="L12" s="5"/>
    </row>
    <row r="13" spans="1:12" outlineLevel="1">
      <c r="A13" s="5"/>
      <c r="B13" s="168"/>
      <c r="C13" s="168"/>
      <c r="D13" s="168"/>
      <c r="E13" s="168"/>
      <c r="F13" s="168"/>
      <c r="G13" s="168"/>
      <c r="H13" s="168"/>
      <c r="I13" s="168"/>
      <c r="J13" s="168"/>
      <c r="K13" s="168"/>
      <c r="L13" s="5"/>
    </row>
    <row r="14" spans="1:12" outlineLevel="1">
      <c r="A14" s="5"/>
      <c r="B14" s="168"/>
      <c r="C14" s="168"/>
      <c r="D14" s="168"/>
      <c r="E14" s="168"/>
      <c r="F14" s="168"/>
      <c r="G14" s="168"/>
      <c r="H14" s="168"/>
      <c r="I14" s="168"/>
      <c r="J14" s="168"/>
      <c r="K14" s="168"/>
      <c r="L14" s="5"/>
    </row>
    <row r="15" spans="1:12" outlineLevel="1">
      <c r="A15" s="5"/>
      <c r="B15" s="168"/>
      <c r="C15" s="168"/>
      <c r="D15" s="168"/>
      <c r="E15" s="168"/>
      <c r="F15" s="168"/>
      <c r="G15" s="168"/>
      <c r="H15" s="168"/>
      <c r="I15" s="168"/>
      <c r="J15" s="168"/>
      <c r="K15" s="168"/>
      <c r="L15" s="5"/>
    </row>
    <row r="16" spans="1:12" outlineLevel="1">
      <c r="A16" s="5"/>
      <c r="B16" s="168"/>
      <c r="C16" s="168"/>
      <c r="D16" s="168"/>
      <c r="E16" s="168"/>
      <c r="F16" s="168"/>
      <c r="G16" s="168"/>
      <c r="H16" s="168"/>
      <c r="I16" s="168"/>
      <c r="J16" s="168"/>
      <c r="K16" s="168"/>
      <c r="L16" s="5"/>
    </row>
    <row r="17" spans="1:12" outlineLevel="1">
      <c r="A17" s="5"/>
      <c r="B17" s="168"/>
      <c r="C17" s="168"/>
      <c r="D17" s="168"/>
      <c r="E17" s="168"/>
      <c r="F17" s="168"/>
      <c r="G17" s="168"/>
      <c r="H17" s="168"/>
      <c r="I17" s="168"/>
      <c r="J17" s="168"/>
      <c r="K17" s="168"/>
      <c r="L17" s="5"/>
    </row>
    <row r="18" spans="1:12" outlineLevel="1">
      <c r="A18" s="5"/>
      <c r="B18" s="168"/>
      <c r="C18" s="168"/>
      <c r="D18" s="168"/>
      <c r="E18" s="168"/>
      <c r="F18" s="168"/>
      <c r="G18" s="168"/>
      <c r="H18" s="168"/>
      <c r="I18" s="168"/>
      <c r="J18" s="168"/>
      <c r="K18" s="168"/>
      <c r="L18" s="5"/>
    </row>
    <row r="19" spans="1:12" ht="24.95" customHeight="1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</row>
    <row r="20" spans="1:12" ht="24.95" customHeight="1">
      <c r="A20" s="5"/>
      <c r="B20" s="119">
        <v>2021</v>
      </c>
      <c r="C20" s="120"/>
      <c r="D20" s="120"/>
      <c r="E20" s="120"/>
      <c r="F20" s="120"/>
      <c r="G20" s="120"/>
      <c r="H20" s="120"/>
      <c r="I20" s="120"/>
      <c r="J20" s="120"/>
      <c r="K20" s="121"/>
      <c r="L20" s="5"/>
    </row>
    <row r="21" spans="1:12" outlineLevel="1">
      <c r="A21" s="5"/>
      <c r="B21" s="167"/>
      <c r="C21" s="167"/>
      <c r="D21" s="167"/>
      <c r="E21" s="167"/>
      <c r="F21" s="167"/>
      <c r="G21" s="167"/>
      <c r="H21" s="167"/>
      <c r="I21" s="167"/>
      <c r="J21" s="167"/>
      <c r="K21" s="167"/>
      <c r="L21" s="5"/>
    </row>
    <row r="22" spans="1:12" outlineLevel="1">
      <c r="A22" s="5"/>
      <c r="B22" s="168"/>
      <c r="C22" s="168"/>
      <c r="D22" s="168"/>
      <c r="E22" s="168"/>
      <c r="F22" s="168"/>
      <c r="G22" s="168"/>
      <c r="H22" s="168"/>
      <c r="I22" s="168"/>
      <c r="J22" s="168"/>
      <c r="K22" s="168"/>
      <c r="L22" s="5"/>
    </row>
    <row r="23" spans="1:12" outlineLevel="1">
      <c r="A23" s="5"/>
      <c r="B23" s="168"/>
      <c r="C23" s="168"/>
      <c r="D23" s="168"/>
      <c r="E23" s="168"/>
      <c r="F23" s="168"/>
      <c r="G23" s="168"/>
      <c r="H23" s="168"/>
      <c r="I23" s="168"/>
      <c r="J23" s="168"/>
      <c r="K23" s="168"/>
      <c r="L23" s="5"/>
    </row>
    <row r="24" spans="1:12" outlineLevel="1">
      <c r="A24" s="5"/>
      <c r="B24" s="168"/>
      <c r="C24" s="168"/>
      <c r="D24" s="168"/>
      <c r="E24" s="168"/>
      <c r="F24" s="168"/>
      <c r="G24" s="168"/>
      <c r="H24" s="168"/>
      <c r="I24" s="168"/>
      <c r="J24" s="168"/>
      <c r="K24" s="168"/>
      <c r="L24" s="5"/>
    </row>
    <row r="25" spans="1:12" outlineLevel="1">
      <c r="A25" s="5"/>
      <c r="B25" s="168"/>
      <c r="C25" s="168"/>
      <c r="D25" s="168"/>
      <c r="E25" s="168"/>
      <c r="F25" s="168"/>
      <c r="G25" s="168"/>
      <c r="H25" s="168"/>
      <c r="I25" s="168"/>
      <c r="J25" s="168"/>
      <c r="K25" s="168"/>
      <c r="L25" s="5"/>
    </row>
    <row r="26" spans="1:12" outlineLevel="1">
      <c r="A26" s="5"/>
      <c r="B26" s="168"/>
      <c r="C26" s="168"/>
      <c r="D26" s="168"/>
      <c r="E26" s="168"/>
      <c r="F26" s="168"/>
      <c r="G26" s="168"/>
      <c r="H26" s="168"/>
      <c r="I26" s="168"/>
      <c r="J26" s="168"/>
      <c r="K26" s="168"/>
      <c r="L26" s="5"/>
    </row>
    <row r="27" spans="1:12" outlineLevel="1">
      <c r="A27" s="5"/>
      <c r="B27" s="168"/>
      <c r="C27" s="168"/>
      <c r="D27" s="168"/>
      <c r="E27" s="168"/>
      <c r="F27" s="168"/>
      <c r="G27" s="168"/>
      <c r="H27" s="168"/>
      <c r="I27" s="168"/>
      <c r="J27" s="168"/>
      <c r="K27" s="168"/>
      <c r="L27" s="5"/>
    </row>
    <row r="28" spans="1:12" outlineLevel="1">
      <c r="A28" s="5"/>
      <c r="B28" s="168"/>
      <c r="C28" s="168"/>
      <c r="D28" s="168"/>
      <c r="E28" s="168"/>
      <c r="F28" s="168"/>
      <c r="G28" s="168"/>
      <c r="H28" s="168"/>
      <c r="I28" s="168"/>
      <c r="J28" s="168"/>
      <c r="K28" s="168"/>
      <c r="L28" s="5"/>
    </row>
    <row r="29" spans="1:12" outlineLevel="1">
      <c r="A29" s="5"/>
      <c r="B29" s="168"/>
      <c r="C29" s="168"/>
      <c r="D29" s="168"/>
      <c r="E29" s="168"/>
      <c r="F29" s="168"/>
      <c r="G29" s="168"/>
      <c r="H29" s="168"/>
      <c r="I29" s="168"/>
      <c r="J29" s="168"/>
      <c r="K29" s="168"/>
      <c r="L29" s="5"/>
    </row>
    <row r="30" spans="1:12" outlineLevel="1">
      <c r="A30" s="5"/>
      <c r="B30" s="168"/>
      <c r="C30" s="168"/>
      <c r="D30" s="168"/>
      <c r="E30" s="168"/>
      <c r="F30" s="168"/>
      <c r="G30" s="168"/>
      <c r="H30" s="168"/>
      <c r="I30" s="168"/>
      <c r="J30" s="168"/>
      <c r="K30" s="168"/>
      <c r="L30" s="5"/>
    </row>
    <row r="31" spans="1:12" outlineLevel="1">
      <c r="A31" s="5"/>
      <c r="B31" s="168"/>
      <c r="C31" s="168"/>
      <c r="D31" s="168"/>
      <c r="E31" s="168"/>
      <c r="F31" s="168"/>
      <c r="G31" s="168"/>
      <c r="H31" s="168"/>
      <c r="I31" s="168"/>
      <c r="J31" s="168"/>
      <c r="K31" s="168"/>
      <c r="L31" s="5"/>
    </row>
    <row r="32" spans="1:12" outlineLevel="1">
      <c r="A32" s="5"/>
      <c r="B32" s="168"/>
      <c r="C32" s="168"/>
      <c r="D32" s="168"/>
      <c r="E32" s="168"/>
      <c r="F32" s="168"/>
      <c r="G32" s="168"/>
      <c r="H32" s="168"/>
      <c r="I32" s="168"/>
      <c r="J32" s="168"/>
      <c r="K32" s="168"/>
      <c r="L32" s="5"/>
    </row>
    <row r="33" spans="1:12" outlineLevel="1">
      <c r="A33" s="5"/>
      <c r="B33" s="168"/>
      <c r="C33" s="168"/>
      <c r="D33" s="168"/>
      <c r="E33" s="168"/>
      <c r="F33" s="168"/>
      <c r="G33" s="168"/>
      <c r="H33" s="168"/>
      <c r="I33" s="168"/>
      <c r="J33" s="168"/>
      <c r="K33" s="168"/>
      <c r="L33" s="5"/>
    </row>
    <row r="34" spans="1:12" outlineLevel="1">
      <c r="A34" s="5"/>
      <c r="B34" s="168"/>
      <c r="C34" s="168"/>
      <c r="D34" s="168"/>
      <c r="E34" s="168"/>
      <c r="F34" s="168"/>
      <c r="G34" s="168"/>
      <c r="H34" s="168"/>
      <c r="I34" s="168"/>
      <c r="J34" s="168"/>
      <c r="K34" s="168"/>
      <c r="L34" s="5"/>
    </row>
    <row r="35" spans="1:12" outlineLevel="1">
      <c r="A35" s="5"/>
      <c r="B35" s="168"/>
      <c r="C35" s="168"/>
      <c r="D35" s="168"/>
      <c r="E35" s="168"/>
      <c r="F35" s="168"/>
      <c r="G35" s="168"/>
      <c r="H35" s="168"/>
      <c r="I35" s="168"/>
      <c r="J35" s="168"/>
      <c r="K35" s="168"/>
      <c r="L35" s="5"/>
    </row>
    <row r="36" spans="1:12" ht="15.95" customHeight="1" outlineLevel="1">
      <c r="A36" s="5"/>
      <c r="B36" s="168"/>
      <c r="C36" s="168"/>
      <c r="D36" s="168"/>
      <c r="E36" s="168"/>
      <c r="F36" s="168"/>
      <c r="G36" s="168"/>
      <c r="H36" s="168"/>
      <c r="I36" s="168"/>
      <c r="J36" s="168"/>
      <c r="K36" s="168"/>
      <c r="L36" s="5"/>
    </row>
    <row r="37" spans="1:12" outlineLevel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</row>
    <row r="38" spans="1:12" outlineLevel="1">
      <c r="A38" s="5"/>
      <c r="B38" s="168"/>
      <c r="C38" s="168"/>
      <c r="D38" s="168"/>
      <c r="E38" s="168"/>
      <c r="F38" s="168"/>
      <c r="G38" s="168"/>
      <c r="H38" s="168"/>
      <c r="I38" s="168"/>
      <c r="J38" s="168"/>
      <c r="K38" s="168"/>
      <c r="L38" s="5"/>
    </row>
    <row r="39" spans="1:12" outlineLevel="1">
      <c r="A39" s="5"/>
      <c r="B39" s="168"/>
      <c r="C39" s="168"/>
      <c r="D39" s="168"/>
      <c r="E39" s="168"/>
      <c r="F39" s="168"/>
      <c r="G39" s="168"/>
      <c r="H39" s="168"/>
      <c r="I39" s="168"/>
      <c r="J39" s="168"/>
      <c r="K39" s="168"/>
      <c r="L39" s="5"/>
    </row>
    <row r="40" spans="1:12" outlineLevel="1">
      <c r="A40" s="5"/>
      <c r="B40" s="168"/>
      <c r="C40" s="168"/>
      <c r="D40" s="168"/>
      <c r="E40" s="168"/>
      <c r="F40" s="168"/>
      <c r="G40" s="168"/>
      <c r="H40" s="168"/>
      <c r="I40" s="168"/>
      <c r="J40" s="168"/>
      <c r="K40" s="168"/>
      <c r="L40" s="5"/>
    </row>
    <row r="41" spans="1:12" outlineLevel="1">
      <c r="A41" s="5"/>
      <c r="B41" s="168"/>
      <c r="C41" s="168"/>
      <c r="D41" s="168"/>
      <c r="E41" s="168"/>
      <c r="F41" s="168"/>
      <c r="G41" s="168"/>
      <c r="H41" s="168"/>
      <c r="I41" s="168"/>
      <c r="J41" s="168"/>
      <c r="K41" s="168"/>
      <c r="L41" s="5"/>
    </row>
    <row r="42" spans="1:12" outlineLevel="1">
      <c r="A42" s="5"/>
      <c r="B42" s="168"/>
      <c r="C42" s="168"/>
      <c r="D42" s="168"/>
      <c r="E42" s="168"/>
      <c r="F42" s="168"/>
      <c r="G42" s="168"/>
      <c r="H42" s="168"/>
      <c r="I42" s="168"/>
      <c r="J42" s="168"/>
      <c r="K42" s="168"/>
      <c r="L42" s="5"/>
    </row>
    <row r="43" spans="1:12" outlineLevel="1">
      <c r="A43" s="5"/>
      <c r="B43" s="168"/>
      <c r="C43" s="168"/>
      <c r="D43" s="168"/>
      <c r="E43" s="168"/>
      <c r="F43" s="168"/>
      <c r="G43" s="168"/>
      <c r="H43" s="168"/>
      <c r="I43" s="168"/>
      <c r="J43" s="168"/>
      <c r="K43" s="168"/>
      <c r="L43" s="5"/>
    </row>
    <row r="44" spans="1:12" outlineLevel="1">
      <c r="A44" s="5"/>
      <c r="B44" s="168"/>
      <c r="C44" s="168"/>
      <c r="D44" s="168"/>
      <c r="E44" s="168"/>
      <c r="F44" s="168"/>
      <c r="G44" s="168"/>
      <c r="H44" s="168"/>
      <c r="I44" s="168"/>
      <c r="J44" s="168"/>
      <c r="K44" s="168"/>
      <c r="L44" s="5"/>
    </row>
    <row r="45" spans="1:12" outlineLevel="1">
      <c r="A45" s="5"/>
      <c r="B45" s="168"/>
      <c r="C45" s="168"/>
      <c r="D45" s="168"/>
      <c r="E45" s="168"/>
      <c r="F45" s="168"/>
      <c r="G45" s="168"/>
      <c r="H45" s="168"/>
      <c r="I45" s="168"/>
      <c r="J45" s="168"/>
      <c r="K45" s="168"/>
      <c r="L45" s="5"/>
    </row>
    <row r="46" spans="1:12" outlineLevel="1">
      <c r="A46" s="5"/>
      <c r="B46" s="168"/>
      <c r="C46" s="168"/>
      <c r="D46" s="168"/>
      <c r="E46" s="168"/>
      <c r="F46" s="168"/>
      <c r="G46" s="168"/>
      <c r="H46" s="168"/>
      <c r="I46" s="168"/>
      <c r="J46" s="168"/>
      <c r="K46" s="168"/>
      <c r="L46" s="5"/>
    </row>
    <row r="47" spans="1:12" outlineLevel="1">
      <c r="A47" s="5"/>
      <c r="B47" s="168"/>
      <c r="C47" s="168"/>
      <c r="D47" s="168"/>
      <c r="E47" s="168"/>
      <c r="F47" s="168"/>
      <c r="G47" s="168"/>
      <c r="H47" s="168"/>
      <c r="I47" s="168"/>
      <c r="J47" s="168"/>
      <c r="K47" s="168"/>
      <c r="L47" s="5"/>
    </row>
    <row r="48" spans="1:12" outlineLevel="1">
      <c r="A48" s="5"/>
      <c r="B48" s="168"/>
      <c r="C48" s="168"/>
      <c r="D48" s="168"/>
      <c r="E48" s="168"/>
      <c r="F48" s="168"/>
      <c r="G48" s="168"/>
      <c r="H48" s="168"/>
      <c r="I48" s="168"/>
      <c r="J48" s="168"/>
      <c r="K48" s="168"/>
      <c r="L48" s="5"/>
    </row>
    <row r="49" spans="1:12" outlineLevel="1">
      <c r="A49" s="5"/>
      <c r="B49" s="168"/>
      <c r="C49" s="168"/>
      <c r="D49" s="168"/>
      <c r="E49" s="168"/>
      <c r="F49" s="168"/>
      <c r="G49" s="168"/>
      <c r="H49" s="168"/>
      <c r="I49" s="168"/>
      <c r="J49" s="168"/>
      <c r="K49" s="168"/>
      <c r="L49" s="5"/>
    </row>
    <row r="50" spans="1:12" outlineLevel="1">
      <c r="A50" s="5"/>
      <c r="B50" s="168"/>
      <c r="C50" s="168"/>
      <c r="D50" s="168"/>
      <c r="E50" s="168"/>
      <c r="F50" s="168"/>
      <c r="G50" s="168"/>
      <c r="H50" s="168"/>
      <c r="I50" s="168"/>
      <c r="J50" s="168"/>
      <c r="K50" s="168"/>
      <c r="L50" s="5"/>
    </row>
    <row r="51" spans="1:12" outlineLevel="1">
      <c r="A51" s="5"/>
      <c r="B51" s="168"/>
      <c r="C51" s="168"/>
      <c r="D51" s="168"/>
      <c r="E51" s="168"/>
      <c r="F51" s="168"/>
      <c r="G51" s="168"/>
      <c r="H51" s="168"/>
      <c r="I51" s="168"/>
      <c r="J51" s="168"/>
      <c r="K51" s="168"/>
      <c r="L51" s="5"/>
    </row>
    <row r="52" spans="1:12" outlineLevel="1">
      <c r="A52" s="5"/>
      <c r="B52" s="168"/>
      <c r="C52" s="168"/>
      <c r="D52" s="168"/>
      <c r="E52" s="168"/>
      <c r="F52" s="168"/>
      <c r="G52" s="168"/>
      <c r="H52" s="168"/>
      <c r="I52" s="168"/>
      <c r="J52" s="168"/>
      <c r="K52" s="168"/>
      <c r="L52" s="5"/>
    </row>
    <row r="53" spans="1:12" outlineLevel="1">
      <c r="A53" s="5"/>
      <c r="B53" s="168"/>
      <c r="C53" s="168"/>
      <c r="D53" s="168"/>
      <c r="E53" s="168"/>
      <c r="F53" s="168"/>
      <c r="G53" s="168"/>
      <c r="H53" s="168"/>
      <c r="I53" s="168"/>
      <c r="J53" s="168"/>
      <c r="K53" s="168"/>
      <c r="L53" s="5"/>
    </row>
    <row r="54" spans="1:12" outlineLevel="1">
      <c r="A54" s="5"/>
      <c r="B54" s="168"/>
      <c r="C54" s="168"/>
      <c r="D54" s="168"/>
      <c r="E54" s="168"/>
      <c r="F54" s="168"/>
      <c r="G54" s="168"/>
      <c r="H54" s="168"/>
      <c r="I54" s="168"/>
      <c r="J54" s="168"/>
      <c r="K54" s="168"/>
      <c r="L54" s="5"/>
    </row>
    <row r="55" spans="1:12" outlineLevel="1">
      <c r="A55" s="5"/>
      <c r="B55" s="168"/>
      <c r="C55" s="168"/>
      <c r="D55" s="168"/>
      <c r="E55" s="168"/>
      <c r="F55" s="168"/>
      <c r="G55" s="168"/>
      <c r="H55" s="168"/>
      <c r="I55" s="168"/>
      <c r="J55" s="168"/>
      <c r="K55" s="168"/>
      <c r="L55" s="5"/>
    </row>
    <row r="56" spans="1:12" ht="18" customHeight="1" outlineLevel="1">
      <c r="A56" s="5"/>
      <c r="B56" s="168"/>
      <c r="C56" s="168"/>
      <c r="D56" s="168"/>
      <c r="E56" s="168"/>
      <c r="F56" s="168"/>
      <c r="G56" s="168"/>
      <c r="H56" s="168"/>
      <c r="I56" s="168"/>
      <c r="J56" s="168"/>
      <c r="K56" s="168"/>
      <c r="L56" s="5"/>
    </row>
    <row r="57" spans="1:12" outlineLevel="1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</row>
    <row r="58" spans="1:12" outlineLevel="1">
      <c r="A58" s="5"/>
      <c r="B58" s="168"/>
      <c r="C58" s="168"/>
      <c r="D58" s="168"/>
      <c r="E58" s="168"/>
      <c r="F58" s="168"/>
      <c r="G58" s="168"/>
      <c r="H58" s="168"/>
      <c r="I58" s="168"/>
      <c r="J58" s="168"/>
      <c r="K58" s="168"/>
      <c r="L58" s="5"/>
    </row>
    <row r="59" spans="1:12" outlineLevel="1">
      <c r="A59" s="5"/>
      <c r="B59" s="168"/>
      <c r="C59" s="168"/>
      <c r="D59" s="168"/>
      <c r="E59" s="168"/>
      <c r="F59" s="168"/>
      <c r="G59" s="168"/>
      <c r="H59" s="168"/>
      <c r="I59" s="168"/>
      <c r="J59" s="168"/>
      <c r="K59" s="168"/>
      <c r="L59" s="5"/>
    </row>
    <row r="60" spans="1:12" outlineLevel="1">
      <c r="A60" s="5"/>
      <c r="B60" s="168"/>
      <c r="C60" s="168"/>
      <c r="D60" s="168"/>
      <c r="E60" s="168"/>
      <c r="F60" s="168"/>
      <c r="G60" s="168"/>
      <c r="H60" s="168"/>
      <c r="I60" s="168"/>
      <c r="J60" s="168"/>
      <c r="K60" s="168"/>
      <c r="L60" s="5"/>
    </row>
    <row r="61" spans="1:12" outlineLevel="1">
      <c r="A61" s="5"/>
      <c r="B61" s="168"/>
      <c r="C61" s="168"/>
      <c r="D61" s="168"/>
      <c r="E61" s="168"/>
      <c r="F61" s="168"/>
      <c r="G61" s="168"/>
      <c r="H61" s="168"/>
      <c r="I61" s="168"/>
      <c r="J61" s="168"/>
      <c r="K61" s="168"/>
      <c r="L61" s="5"/>
    </row>
    <row r="62" spans="1:12" outlineLevel="1">
      <c r="A62" s="5"/>
      <c r="B62" s="168"/>
      <c r="C62" s="168"/>
      <c r="D62" s="168"/>
      <c r="E62" s="168"/>
      <c r="F62" s="168"/>
      <c r="G62" s="168"/>
      <c r="H62" s="168"/>
      <c r="I62" s="168"/>
      <c r="J62" s="168"/>
      <c r="K62" s="168"/>
      <c r="L62" s="5"/>
    </row>
    <row r="63" spans="1:12" outlineLevel="1">
      <c r="A63" s="5"/>
      <c r="B63" s="168"/>
      <c r="C63" s="168"/>
      <c r="D63" s="168"/>
      <c r="E63" s="168"/>
      <c r="F63" s="168"/>
      <c r="G63" s="168"/>
      <c r="H63" s="168"/>
      <c r="I63" s="168"/>
      <c r="J63" s="168"/>
      <c r="K63" s="168"/>
      <c r="L63" s="5"/>
    </row>
    <row r="64" spans="1:12" outlineLevel="1">
      <c r="A64" s="5"/>
      <c r="B64" s="168"/>
      <c r="C64" s="168"/>
      <c r="D64" s="168"/>
      <c r="E64" s="168"/>
      <c r="F64" s="168"/>
      <c r="G64" s="168"/>
      <c r="H64" s="168"/>
      <c r="I64" s="168"/>
      <c r="J64" s="168"/>
      <c r="K64" s="168"/>
      <c r="L64" s="5"/>
    </row>
    <row r="65" spans="1:12" outlineLevel="1">
      <c r="A65" s="5"/>
      <c r="B65" s="168"/>
      <c r="C65" s="168"/>
      <c r="D65" s="168"/>
      <c r="E65" s="168"/>
      <c r="F65" s="168"/>
      <c r="G65" s="168"/>
      <c r="H65" s="168"/>
      <c r="I65" s="168"/>
      <c r="J65" s="168"/>
      <c r="K65" s="168"/>
      <c r="L65" s="5"/>
    </row>
    <row r="66" spans="1:12" outlineLevel="1">
      <c r="A66" s="5"/>
      <c r="B66" s="168"/>
      <c r="C66" s="168"/>
      <c r="D66" s="168"/>
      <c r="E66" s="168"/>
      <c r="F66" s="168"/>
      <c r="G66" s="168"/>
      <c r="H66" s="168"/>
      <c r="I66" s="168"/>
      <c r="J66" s="168"/>
      <c r="K66" s="168"/>
      <c r="L66" s="5"/>
    </row>
    <row r="67" spans="1:12" outlineLevel="1">
      <c r="A67" s="5"/>
      <c r="B67" s="168"/>
      <c r="C67" s="168"/>
      <c r="D67" s="168"/>
      <c r="E67" s="168"/>
      <c r="F67" s="168"/>
      <c r="G67" s="168"/>
      <c r="H67" s="168"/>
      <c r="I67" s="168"/>
      <c r="J67" s="168"/>
      <c r="K67" s="168"/>
      <c r="L67" s="5"/>
    </row>
    <row r="68" spans="1:12" outlineLevel="1">
      <c r="A68" s="5"/>
      <c r="B68" s="168"/>
      <c r="C68" s="168"/>
      <c r="D68" s="168"/>
      <c r="E68" s="168"/>
      <c r="F68" s="168"/>
      <c r="G68" s="168"/>
      <c r="H68" s="168"/>
      <c r="I68" s="168"/>
      <c r="J68" s="168"/>
      <c r="K68" s="168"/>
      <c r="L68" s="5"/>
    </row>
    <row r="69" spans="1:12" outlineLevel="1">
      <c r="A69" s="5"/>
      <c r="B69" s="168"/>
      <c r="C69" s="168"/>
      <c r="D69" s="168"/>
      <c r="E69" s="168"/>
      <c r="F69" s="168"/>
      <c r="G69" s="168"/>
      <c r="H69" s="168"/>
      <c r="I69" s="168"/>
      <c r="J69" s="168"/>
      <c r="K69" s="168"/>
      <c r="L69" s="5"/>
    </row>
    <row r="70" spans="1:12" outlineLevel="1">
      <c r="A70" s="5"/>
      <c r="B70" s="168"/>
      <c r="C70" s="168"/>
      <c r="D70" s="168"/>
      <c r="E70" s="168"/>
      <c r="F70" s="168"/>
      <c r="G70" s="168"/>
      <c r="H70" s="168"/>
      <c r="I70" s="168"/>
      <c r="J70" s="168"/>
      <c r="K70" s="168"/>
      <c r="L70" s="5"/>
    </row>
    <row r="71" spans="1:12" outlineLevel="1">
      <c r="A71" s="5"/>
      <c r="B71" s="168"/>
      <c r="C71" s="168"/>
      <c r="D71" s="168"/>
      <c r="E71" s="168"/>
      <c r="F71" s="168"/>
      <c r="G71" s="168"/>
      <c r="H71" s="168"/>
      <c r="I71" s="168"/>
      <c r="J71" s="168"/>
      <c r="K71" s="168"/>
      <c r="L71" s="5"/>
    </row>
    <row r="72" spans="1:12" outlineLevel="1">
      <c r="A72" s="5"/>
      <c r="B72" s="168"/>
      <c r="C72" s="168"/>
      <c r="D72" s="168"/>
      <c r="E72" s="168"/>
      <c r="F72" s="168"/>
      <c r="G72" s="168"/>
      <c r="H72" s="168"/>
      <c r="I72" s="168"/>
      <c r="J72" s="168"/>
      <c r="K72" s="168"/>
      <c r="L72" s="5"/>
    </row>
    <row r="73" spans="1:12" outlineLevel="1">
      <c r="A73" s="5"/>
      <c r="B73" s="168"/>
      <c r="C73" s="168"/>
      <c r="D73" s="168"/>
      <c r="E73" s="168"/>
      <c r="F73" s="168"/>
      <c r="G73" s="168"/>
      <c r="H73" s="168"/>
      <c r="I73" s="168"/>
      <c r="J73" s="168"/>
      <c r="K73" s="168"/>
      <c r="L73" s="5"/>
    </row>
    <row r="74" spans="1:12" outlineLevel="1">
      <c r="A74" s="5"/>
      <c r="B74" s="168"/>
      <c r="C74" s="168"/>
      <c r="D74" s="168"/>
      <c r="E74" s="168"/>
      <c r="F74" s="168"/>
      <c r="G74" s="168"/>
      <c r="H74" s="168"/>
      <c r="I74" s="168"/>
      <c r="J74" s="168"/>
      <c r="K74" s="168"/>
      <c r="L74" s="5"/>
    </row>
    <row r="75" spans="1:12" outlineLevel="1">
      <c r="A75" s="5"/>
      <c r="B75" s="168"/>
      <c r="C75" s="168"/>
      <c r="D75" s="168"/>
      <c r="E75" s="168"/>
      <c r="F75" s="168"/>
      <c r="G75" s="168"/>
      <c r="H75" s="168"/>
      <c r="I75" s="168"/>
      <c r="J75" s="168"/>
      <c r="K75" s="168"/>
      <c r="L75" s="5"/>
    </row>
    <row r="76" spans="1:12" outlineLevel="1">
      <c r="A76" s="5"/>
      <c r="B76" s="168"/>
      <c r="C76" s="168"/>
      <c r="D76" s="168"/>
      <c r="E76" s="168"/>
      <c r="F76" s="168"/>
      <c r="G76" s="168"/>
      <c r="H76" s="168"/>
      <c r="I76" s="168"/>
      <c r="J76" s="168"/>
      <c r="K76" s="168"/>
      <c r="L76" s="5"/>
    </row>
    <row r="77" spans="1:12" outlineLevel="1">
      <c r="A77" s="5"/>
      <c r="B77" s="168"/>
      <c r="C77" s="168"/>
      <c r="D77" s="168"/>
      <c r="E77" s="168"/>
      <c r="F77" s="168"/>
      <c r="G77" s="168"/>
      <c r="H77" s="168"/>
      <c r="I77" s="168"/>
      <c r="J77" s="168"/>
      <c r="K77" s="168"/>
      <c r="L77" s="5"/>
    </row>
    <row r="78" spans="1:12" ht="12.95" customHeight="1" outlineLevel="1">
      <c r="A78" s="5"/>
      <c r="B78" s="168"/>
      <c r="C78" s="168"/>
      <c r="D78" s="168"/>
      <c r="E78" s="168"/>
      <c r="F78" s="168"/>
      <c r="G78" s="168"/>
      <c r="H78" s="168"/>
      <c r="I78" s="168"/>
      <c r="J78" s="168"/>
      <c r="K78" s="168"/>
      <c r="L78" s="5"/>
    </row>
    <row r="79" spans="1:12" ht="24.95" customHeight="1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</row>
    <row r="80" spans="1:12" ht="24.95" customHeight="1">
      <c r="A80" s="5"/>
      <c r="B80" s="119">
        <v>2022</v>
      </c>
      <c r="C80" s="120"/>
      <c r="D80" s="120"/>
      <c r="E80" s="120"/>
      <c r="F80" s="120"/>
      <c r="G80" s="120"/>
      <c r="H80" s="120"/>
      <c r="I80" s="120"/>
      <c r="J80" s="120"/>
      <c r="K80" s="121"/>
      <c r="L80" s="5"/>
    </row>
    <row r="81" spans="1:12">
      <c r="A81" s="5"/>
      <c r="L81" s="5"/>
    </row>
    <row r="82" spans="1:12">
      <c r="A82" s="5"/>
      <c r="L82" s="5"/>
    </row>
    <row r="83" spans="1:12">
      <c r="A83" s="5"/>
      <c r="L83" s="5"/>
    </row>
    <row r="84" spans="1:12">
      <c r="A84" s="5"/>
      <c r="L84" s="5"/>
    </row>
    <row r="85" spans="1:12">
      <c r="A85" s="5"/>
      <c r="L85" s="5"/>
    </row>
    <row r="86" spans="1:12">
      <c r="A86" s="5"/>
      <c r="L86" s="5"/>
    </row>
    <row r="87" spans="1:12">
      <c r="A87" s="5"/>
      <c r="L87" s="5"/>
    </row>
    <row r="88" spans="1:12">
      <c r="A88" s="5"/>
      <c r="L88" s="5"/>
    </row>
    <row r="89" spans="1:12">
      <c r="A89" s="5"/>
      <c r="L89" s="5"/>
    </row>
    <row r="90" spans="1:12">
      <c r="A90" s="5"/>
      <c r="L90" s="5"/>
    </row>
    <row r="91" spans="1:12">
      <c r="A91" s="5"/>
      <c r="L91" s="5"/>
    </row>
    <row r="92" spans="1:12">
      <c r="A92" s="5"/>
      <c r="L92" s="5"/>
    </row>
    <row r="93" spans="1:12">
      <c r="A93" s="5"/>
      <c r="L93" s="5"/>
    </row>
    <row r="94" spans="1:12">
      <c r="A94" s="5"/>
      <c r="L94" s="5"/>
    </row>
    <row r="95" spans="1:12">
      <c r="A95" s="5"/>
      <c r="L95" s="5"/>
    </row>
    <row r="96" spans="1:12">
      <c r="A96" s="5"/>
      <c r="L96" s="5"/>
    </row>
    <row r="97" spans="1:12">
      <c r="A97" s="5"/>
      <c r="L97" s="5"/>
    </row>
    <row r="98" spans="1:12">
      <c r="A98" s="5"/>
      <c r="L98" s="5"/>
    </row>
    <row r="99" spans="1:12">
      <c r="A99" s="5"/>
      <c r="L99" s="5"/>
    </row>
    <row r="100" spans="1:12">
      <c r="A100" s="5"/>
      <c r="L100" s="5"/>
    </row>
    <row r="101" spans="1:12">
      <c r="A101" s="5"/>
      <c r="L101" s="5"/>
    </row>
    <row r="102" spans="1:12" ht="24.95" customHeight="1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</row>
  </sheetData>
  <mergeCells count="7">
    <mergeCell ref="B2:K2"/>
    <mergeCell ref="B20:K20"/>
    <mergeCell ref="B80:K80"/>
    <mergeCell ref="B3:K18"/>
    <mergeCell ref="B21:K36"/>
    <mergeCell ref="B38:K56"/>
    <mergeCell ref="B58:K7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M31"/>
  <sheetViews>
    <sheetView workbookViewId="0">
      <selection activeCell="F31" sqref="F31"/>
    </sheetView>
  </sheetViews>
  <sheetFormatPr baseColWidth="10" defaultColWidth="11.42578125" defaultRowHeight="15"/>
  <cols>
    <col min="1" max="1" width="14.42578125" bestFit="1" customWidth="1"/>
    <col min="2" max="2" width="18.7109375" bestFit="1" customWidth="1"/>
    <col min="3" max="3" width="13.7109375" bestFit="1" customWidth="1"/>
    <col min="4" max="4" width="19.42578125" bestFit="1" customWidth="1"/>
    <col min="5" max="5" width="19.140625" bestFit="1" customWidth="1"/>
    <col min="6" max="6" width="18.5703125" bestFit="1" customWidth="1"/>
    <col min="9" max="9" width="12.7109375" bestFit="1" customWidth="1"/>
  </cols>
  <sheetData>
    <row r="1" spans="1:13">
      <c r="A1" t="s">
        <v>60</v>
      </c>
      <c r="B1" t="s">
        <v>59</v>
      </c>
      <c r="C1" s="6" t="s">
        <v>20</v>
      </c>
      <c r="D1" s="6" t="s">
        <v>21</v>
      </c>
      <c r="E1" s="6" t="s">
        <v>22</v>
      </c>
      <c r="F1" t="s">
        <v>58</v>
      </c>
      <c r="G1" s="6"/>
      <c r="H1" s="6" t="s">
        <v>23</v>
      </c>
      <c r="I1" s="6" t="s">
        <v>24</v>
      </c>
      <c r="J1" s="6" t="s">
        <v>25</v>
      </c>
    </row>
    <row r="2" spans="1:13">
      <c r="A2" t="s">
        <v>26</v>
      </c>
      <c r="B2" t="s">
        <v>74</v>
      </c>
      <c r="C2" t="s">
        <v>27</v>
      </c>
      <c r="D2" t="s">
        <v>64</v>
      </c>
      <c r="E2" t="s">
        <v>67</v>
      </c>
      <c r="F2" t="s">
        <v>93</v>
      </c>
      <c r="H2">
        <v>2020</v>
      </c>
      <c r="I2" s="7">
        <v>43831</v>
      </c>
      <c r="J2" s="7">
        <v>44196</v>
      </c>
      <c r="L2" s="7">
        <f ca="1">TODAY()</f>
        <v>45218</v>
      </c>
      <c r="M2" s="7"/>
    </row>
    <row r="3" spans="1:13">
      <c r="A3" t="s">
        <v>29</v>
      </c>
      <c r="B3" t="s">
        <v>75</v>
      </c>
      <c r="C3" t="s">
        <v>30</v>
      </c>
      <c r="D3" t="s">
        <v>65</v>
      </c>
      <c r="E3" t="s">
        <v>68</v>
      </c>
      <c r="F3" t="s">
        <v>94</v>
      </c>
      <c r="H3">
        <v>2021</v>
      </c>
      <c r="I3" s="7">
        <v>44197</v>
      </c>
      <c r="J3" s="7">
        <v>44561</v>
      </c>
    </row>
    <row r="4" spans="1:13">
      <c r="A4" t="s">
        <v>32</v>
      </c>
      <c r="B4" t="s">
        <v>76</v>
      </c>
      <c r="D4" t="s">
        <v>66</v>
      </c>
      <c r="E4" t="s">
        <v>70</v>
      </c>
      <c r="F4" t="s">
        <v>95</v>
      </c>
      <c r="H4">
        <v>2022</v>
      </c>
      <c r="I4" s="7">
        <v>44562</v>
      </c>
      <c r="J4" s="7">
        <v>44926</v>
      </c>
    </row>
    <row r="5" spans="1:13">
      <c r="A5" t="s">
        <v>31</v>
      </c>
      <c r="B5" t="s">
        <v>77</v>
      </c>
      <c r="D5" t="s">
        <v>88</v>
      </c>
      <c r="E5" t="s">
        <v>71</v>
      </c>
      <c r="F5" t="s">
        <v>96</v>
      </c>
      <c r="H5">
        <v>2023</v>
      </c>
      <c r="I5" s="7">
        <v>44927</v>
      </c>
      <c r="J5" s="7">
        <v>45291</v>
      </c>
    </row>
    <row r="6" spans="1:13">
      <c r="B6" t="s">
        <v>78</v>
      </c>
      <c r="E6" t="s">
        <v>72</v>
      </c>
      <c r="F6" t="s">
        <v>97</v>
      </c>
      <c r="H6">
        <v>2024</v>
      </c>
      <c r="I6" s="7">
        <v>45292</v>
      </c>
      <c r="J6" s="7">
        <v>45657</v>
      </c>
    </row>
    <row r="7" spans="1:13">
      <c r="B7" t="s">
        <v>79</v>
      </c>
      <c r="E7" t="s">
        <v>73</v>
      </c>
      <c r="F7" t="s">
        <v>98</v>
      </c>
      <c r="H7">
        <v>2025</v>
      </c>
      <c r="I7" s="7">
        <v>45658</v>
      </c>
      <c r="J7" s="7">
        <v>46022</v>
      </c>
    </row>
    <row r="8" spans="1:13">
      <c r="B8" t="s">
        <v>80</v>
      </c>
      <c r="F8" t="s">
        <v>99</v>
      </c>
      <c r="H8">
        <v>2026</v>
      </c>
      <c r="I8" s="7">
        <v>46023</v>
      </c>
      <c r="J8" s="7">
        <v>46387</v>
      </c>
    </row>
    <row r="9" spans="1:13">
      <c r="B9" t="s">
        <v>81</v>
      </c>
      <c r="F9" t="s">
        <v>100</v>
      </c>
      <c r="H9">
        <v>2027</v>
      </c>
      <c r="I9" s="7">
        <v>46388</v>
      </c>
      <c r="J9" s="7">
        <v>46752</v>
      </c>
    </row>
    <row r="10" spans="1:13">
      <c r="B10" t="s">
        <v>82</v>
      </c>
      <c r="F10" t="s">
        <v>101</v>
      </c>
      <c r="H10">
        <v>2028</v>
      </c>
      <c r="I10" s="7">
        <v>46753</v>
      </c>
      <c r="J10" s="7">
        <v>47118</v>
      </c>
    </row>
    <row r="11" spans="1:13">
      <c r="B11" t="s">
        <v>83</v>
      </c>
      <c r="F11" t="s">
        <v>102</v>
      </c>
      <c r="H11">
        <v>2029</v>
      </c>
      <c r="I11" s="7">
        <v>47119</v>
      </c>
      <c r="J11" s="7">
        <v>47483</v>
      </c>
    </row>
    <row r="12" spans="1:13">
      <c r="B12" t="s">
        <v>84</v>
      </c>
      <c r="F12" t="s">
        <v>103</v>
      </c>
      <c r="H12">
        <v>2030</v>
      </c>
      <c r="I12" s="7">
        <v>47484</v>
      </c>
      <c r="J12" s="7">
        <v>47848</v>
      </c>
    </row>
    <row r="13" spans="1:13">
      <c r="B13" t="s">
        <v>85</v>
      </c>
      <c r="F13" t="s">
        <v>104</v>
      </c>
      <c r="H13">
        <v>2031</v>
      </c>
      <c r="I13" s="7">
        <v>47849</v>
      </c>
      <c r="J13" s="7">
        <v>48213</v>
      </c>
    </row>
    <row r="14" spans="1:13">
      <c r="B14" t="s">
        <v>86</v>
      </c>
      <c r="F14" t="s">
        <v>105</v>
      </c>
    </row>
    <row r="15" spans="1:13">
      <c r="B15" t="s">
        <v>87</v>
      </c>
      <c r="F15" t="s">
        <v>107</v>
      </c>
    </row>
    <row r="16" spans="1:13">
      <c r="F16" t="s">
        <v>108</v>
      </c>
    </row>
    <row r="17" spans="6:6">
      <c r="F17" t="s">
        <v>109</v>
      </c>
    </row>
    <row r="18" spans="6:6">
      <c r="F18" t="s">
        <v>110</v>
      </c>
    </row>
    <row r="19" spans="6:6">
      <c r="F19" t="s">
        <v>111</v>
      </c>
    </row>
    <row r="20" spans="6:6">
      <c r="F20" t="s">
        <v>112</v>
      </c>
    </row>
    <row r="21" spans="6:6">
      <c r="F21" t="s">
        <v>113</v>
      </c>
    </row>
    <row r="22" spans="6:6">
      <c r="F22" t="s">
        <v>114</v>
      </c>
    </row>
    <row r="23" spans="6:6">
      <c r="F23" t="s">
        <v>115</v>
      </c>
    </row>
    <row r="24" spans="6:6">
      <c r="F24" t="s">
        <v>116</v>
      </c>
    </row>
    <row r="25" spans="6:6">
      <c r="F25" t="s">
        <v>117</v>
      </c>
    </row>
    <row r="26" spans="6:6">
      <c r="F26" t="s">
        <v>118</v>
      </c>
    </row>
    <row r="27" spans="6:6">
      <c r="F27" t="s">
        <v>119</v>
      </c>
    </row>
    <row r="28" spans="6:6">
      <c r="F28" t="s">
        <v>120</v>
      </c>
    </row>
    <row r="29" spans="6:6">
      <c r="F29" t="s">
        <v>121</v>
      </c>
    </row>
    <row r="30" spans="6:6">
      <c r="F30" t="s">
        <v>122</v>
      </c>
    </row>
    <row r="31" spans="6:6">
      <c r="F31" t="s">
        <v>123</v>
      </c>
    </row>
  </sheetData>
  <sortState xmlns:xlrd2="http://schemas.microsoft.com/office/spreadsheetml/2017/richdata2" ref="F3:F31">
    <sortCondition ref="F3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Formulaire</vt:lpstr>
      <vt:lpstr>Collection</vt:lpstr>
      <vt:lpstr>Statistiques</vt:lpstr>
      <vt:lpstr>Archives</vt:lpstr>
      <vt:lpstr>Ressources</vt:lpstr>
      <vt:lpstr>Collection!Extraire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Alvin Duquesne</dc:creator>
  <cp:lastModifiedBy>bv3000</cp:lastModifiedBy>
  <cp:lastPrinted>2022-12-08T21:41:29Z</cp:lastPrinted>
  <dcterms:created xsi:type="dcterms:W3CDTF">2022-02-19T22:05:21Z</dcterms:created>
  <dcterms:modified xsi:type="dcterms:W3CDTF">2023-10-19T15:56:42Z</dcterms:modified>
</cp:coreProperties>
</file>