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4B56EC0-22AB-4922-9EC4-A1DC51EB363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ormulaire" sheetId="6" r:id="rId1"/>
    <sheet name="Collection" sheetId="1" r:id="rId2"/>
    <sheet name="Statistiques" sheetId="4" r:id="rId3"/>
    <sheet name="Archives" sheetId="5" r:id="rId4"/>
    <sheet name="Ressources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9" i="1" l="1"/>
  <c r="E57" i="4"/>
  <c r="E56" i="4"/>
  <c r="E55" i="4"/>
  <c r="E54" i="4"/>
  <c r="E53" i="4"/>
  <c r="E52" i="4"/>
  <c r="E51" i="4"/>
  <c r="E50" i="4"/>
  <c r="E49" i="4"/>
  <c r="E48" i="4"/>
  <c r="E47" i="4"/>
  <c r="E46" i="4"/>
  <c r="C8" i="6"/>
  <c r="L2" i="3"/>
  <c r="O5" i="4" s="1"/>
  <c r="N7" i="4"/>
  <c r="N6" i="4"/>
  <c r="N5" i="4"/>
  <c r="N4" i="4"/>
  <c r="B4" i="4"/>
  <c r="D23" i="4"/>
  <c r="D22" i="4"/>
  <c r="D21" i="4"/>
  <c r="D20" i="4"/>
  <c r="D19" i="4"/>
  <c r="D18" i="4"/>
  <c r="D17" i="4"/>
  <c r="D16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20" i="4"/>
  <c r="C20" i="4"/>
  <c r="B21" i="4"/>
  <c r="C21" i="4"/>
  <c r="B22" i="4"/>
  <c r="C22" i="4"/>
  <c r="B23" i="4"/>
  <c r="C23" i="4"/>
  <c r="N232" i="1"/>
  <c r="N241" i="1"/>
  <c r="N140" i="1"/>
  <c r="N209" i="1"/>
  <c r="N121" i="1"/>
  <c r="C41" i="4"/>
  <c r="C40" i="4"/>
  <c r="B41" i="4"/>
  <c r="B40" i="4"/>
  <c r="B39" i="4"/>
  <c r="C39" i="4"/>
  <c r="D13" i="1"/>
  <c r="C7" i="4"/>
  <c r="N42" i="1"/>
  <c r="N245" i="1"/>
  <c r="N108" i="1"/>
  <c r="N104" i="1"/>
  <c r="N192" i="1"/>
  <c r="N231" i="1"/>
  <c r="N195" i="1"/>
  <c r="N189" i="1"/>
  <c r="N194" i="1"/>
  <c r="N212" i="1"/>
  <c r="N164" i="1"/>
  <c r="N179" i="1"/>
  <c r="N180" i="1"/>
  <c r="N237" i="1"/>
  <c r="N60" i="1"/>
  <c r="N247" i="1"/>
  <c r="N122" i="1"/>
  <c r="N174" i="1"/>
  <c r="N134" i="1"/>
  <c r="N193" i="1"/>
  <c r="N173" i="1"/>
  <c r="N169" i="1"/>
  <c r="N172" i="1"/>
  <c r="N61" i="1"/>
  <c r="N171" i="1"/>
  <c r="N224" i="1"/>
  <c r="N83" i="1"/>
  <c r="N59" i="1"/>
  <c r="N109" i="1"/>
  <c r="D12" i="1"/>
  <c r="N200" i="1"/>
  <c r="N143" i="1"/>
  <c r="N101" i="1"/>
  <c r="N112" i="1"/>
  <c r="N119" i="1"/>
  <c r="N166" i="1"/>
  <c r="N68" i="1"/>
  <c r="N67" i="1"/>
  <c r="N111" i="1"/>
  <c r="N176" i="1"/>
  <c r="N97" i="1"/>
  <c r="N145" i="1"/>
  <c r="N106" i="1"/>
  <c r="N223" i="1"/>
  <c r="N205" i="1"/>
  <c r="N170" i="1"/>
  <c r="N89" i="1"/>
  <c r="N225" i="1"/>
  <c r="N190" i="1"/>
  <c r="N107" i="1"/>
  <c r="N136" i="1"/>
  <c r="N188" i="1"/>
  <c r="N250" i="1"/>
  <c r="N177" i="1"/>
  <c r="N82" i="1"/>
  <c r="N81" i="1"/>
  <c r="N141" i="1"/>
  <c r="N219" i="1"/>
  <c r="N199" i="1"/>
  <c r="N133" i="1"/>
  <c r="N165" i="1"/>
  <c r="N243" i="1"/>
  <c r="N239" i="1"/>
  <c r="N130" i="1"/>
  <c r="N181" i="1"/>
  <c r="N123" i="1"/>
  <c r="N120" i="1"/>
  <c r="N144" i="1"/>
  <c r="N186" i="1"/>
  <c r="N118" i="1"/>
  <c r="N139" i="1"/>
  <c r="N124" i="1"/>
  <c r="N105" i="1"/>
  <c r="N110" i="1"/>
  <c r="N248" i="1"/>
  <c r="N114" i="1"/>
  <c r="N236" i="1"/>
  <c r="N235" i="1"/>
  <c r="N234" i="1"/>
  <c r="N233" i="1"/>
  <c r="N138" i="1"/>
  <c r="N230" i="1"/>
  <c r="N222" i="1"/>
  <c r="N229" i="1"/>
  <c r="N228" i="1"/>
  <c r="N137" i="1"/>
  <c r="N227" i="1"/>
  <c r="N135" i="1"/>
  <c r="N163" i="1"/>
  <c r="N226" i="1"/>
  <c r="N211" i="1"/>
  <c r="N94" i="1"/>
  <c r="N85" i="1"/>
  <c r="N127" i="1"/>
  <c r="N210" i="1"/>
  <c r="N35" i="1"/>
  <c r="N38" i="1"/>
  <c r="N37" i="1"/>
  <c r="C6" i="4"/>
  <c r="C5" i="4"/>
  <c r="C4" i="4"/>
  <c r="D11" i="1"/>
  <c r="D10" i="1"/>
  <c r="N80" i="1"/>
  <c r="N41" i="1"/>
  <c r="N102" i="1"/>
  <c r="N187" i="1"/>
  <c r="N153" i="1"/>
  <c r="N152" i="1"/>
  <c r="N58" i="1"/>
  <c r="N175" i="1"/>
  <c r="N191" i="1"/>
  <c r="N178" i="1"/>
  <c r="N162" i="1"/>
  <c r="N128" i="1"/>
  <c r="N33" i="1"/>
  <c r="N34" i="1"/>
  <c r="N45" i="1"/>
  <c r="N196" i="1"/>
  <c r="N202" i="1"/>
  <c r="N201" i="1"/>
  <c r="N207" i="1"/>
  <c r="N56" i="1"/>
  <c r="N204" i="1"/>
  <c r="N206" i="1"/>
  <c r="N203" i="1"/>
  <c r="N39" i="1"/>
  <c r="N87" i="1"/>
  <c r="N95" i="1"/>
  <c r="N100" i="1"/>
  <c r="N93" i="1"/>
  <c r="N92" i="1"/>
  <c r="N103" i="1"/>
  <c r="N167" i="1"/>
  <c r="N32" i="1"/>
  <c r="N44" i="1"/>
  <c r="N43" i="1"/>
  <c r="N184" i="1"/>
  <c r="N158" i="1"/>
  <c r="N157" i="1"/>
  <c r="N156" i="1"/>
  <c r="N159" i="1"/>
  <c r="N160" i="1"/>
  <c r="N98" i="1"/>
  <c r="N216" i="1"/>
  <c r="N214" i="1"/>
  <c r="N215" i="1"/>
  <c r="N213" i="1"/>
  <c r="N218" i="1"/>
  <c r="N142" i="1"/>
  <c r="D35" i="4" s="1"/>
  <c r="N63" i="1"/>
  <c r="N66" i="1"/>
  <c r="N65" i="1"/>
  <c r="N64" i="1"/>
  <c r="N62" i="1"/>
  <c r="N185" i="1"/>
  <c r="N221" i="1"/>
  <c r="N220" i="1"/>
  <c r="N36" i="1"/>
  <c r="N242" i="1"/>
  <c r="N30" i="1"/>
  <c r="N208" i="1"/>
  <c r="N182" i="1"/>
  <c r="N183" i="1"/>
  <c r="N217" i="1"/>
  <c r="N149" i="1"/>
  <c r="N198" i="1"/>
  <c r="N86" i="1"/>
  <c r="N84" i="1"/>
  <c r="N91" i="1"/>
  <c r="N51" i="1"/>
  <c r="N46" i="1"/>
  <c r="N197" i="1"/>
  <c r="N117" i="1"/>
  <c r="N168" i="1"/>
  <c r="N125" i="1"/>
  <c r="N126" i="1"/>
  <c r="N155" i="1"/>
  <c r="C38" i="4"/>
  <c r="C37" i="4"/>
  <c r="C36" i="4"/>
  <c r="C35" i="4"/>
  <c r="C34" i="4"/>
  <c r="C33" i="4"/>
  <c r="C32" i="4"/>
  <c r="C31" i="4"/>
  <c r="C30" i="4"/>
  <c r="C29" i="4"/>
  <c r="C28" i="4"/>
  <c r="B57" i="4"/>
  <c r="B56" i="4"/>
  <c r="B55" i="4"/>
  <c r="B54" i="4"/>
  <c r="B53" i="4"/>
  <c r="B52" i="4"/>
  <c r="B51" i="4"/>
  <c r="B50" i="4"/>
  <c r="B49" i="4"/>
  <c r="B48" i="4"/>
  <c r="B47" i="4"/>
  <c r="B46" i="4"/>
  <c r="B38" i="4"/>
  <c r="B37" i="4"/>
  <c r="B36" i="4"/>
  <c r="B35" i="4"/>
  <c r="B34" i="4"/>
  <c r="B33" i="4"/>
  <c r="B32" i="4"/>
  <c r="B31" i="4"/>
  <c r="B30" i="4"/>
  <c r="B29" i="4"/>
  <c r="B28" i="4"/>
  <c r="B7" i="4"/>
  <c r="B6" i="4"/>
  <c r="B5" i="4"/>
  <c r="N26" i="1"/>
  <c r="N18" i="1"/>
  <c r="N19" i="1"/>
  <c r="N20" i="1"/>
  <c r="N21" i="1"/>
  <c r="N22" i="1"/>
  <c r="N23" i="1"/>
  <c r="N24" i="1"/>
  <c r="N25" i="1"/>
  <c r="N90" i="1"/>
  <c r="N151" i="1"/>
  <c r="N150" i="1"/>
  <c r="N146" i="1"/>
  <c r="N148" i="1"/>
  <c r="N147" i="1"/>
  <c r="N154" i="1"/>
  <c r="N113" i="1"/>
  <c r="N115" i="1"/>
  <c r="N116" i="1"/>
  <c r="N47" i="1"/>
  <c r="N48" i="1"/>
  <c r="N49" i="1"/>
  <c r="N50" i="1"/>
  <c r="N96" i="1"/>
  <c r="N238" i="1"/>
  <c r="N240" i="1"/>
  <c r="N71" i="1"/>
  <c r="N70" i="1"/>
  <c r="N76" i="1"/>
  <c r="N69" i="1"/>
  <c r="N72" i="1"/>
  <c r="N73" i="1"/>
  <c r="N74" i="1"/>
  <c r="N75" i="1"/>
  <c r="N88" i="1"/>
  <c r="N129" i="1"/>
  <c r="N131" i="1"/>
  <c r="N132" i="1"/>
  <c r="N53" i="1"/>
  <c r="N54" i="1"/>
  <c r="N55" i="1"/>
  <c r="N52" i="1"/>
  <c r="N57" i="1"/>
  <c r="N31" i="1"/>
  <c r="N99" i="1"/>
  <c r="N244" i="1"/>
  <c r="N78" i="1"/>
  <c r="N77" i="1"/>
  <c r="N249" i="1"/>
  <c r="N246" i="1"/>
  <c r="N161" i="1"/>
  <c r="N40" i="1"/>
  <c r="D7" i="4" l="1"/>
  <c r="E7" i="4" s="1"/>
  <c r="D39" i="4"/>
  <c r="E39" i="4" s="1"/>
  <c r="E58" i="4"/>
  <c r="O4" i="4"/>
  <c r="P6" i="4"/>
  <c r="P7" i="4"/>
  <c r="P5" i="4"/>
  <c r="P4" i="4"/>
  <c r="O6" i="4"/>
  <c r="O7" i="4"/>
  <c r="E20" i="4"/>
  <c r="E35" i="4"/>
  <c r="E21" i="4"/>
  <c r="E16" i="4"/>
  <c r="E22" i="4"/>
  <c r="E17" i="4"/>
  <c r="E23" i="4"/>
  <c r="E18" i="4"/>
  <c r="E19" i="4"/>
  <c r="D28" i="4"/>
  <c r="D36" i="4"/>
  <c r="E36" i="4" s="1"/>
  <c r="D38" i="4"/>
  <c r="E38" i="4" s="1"/>
  <c r="D32" i="4"/>
  <c r="E32" i="4" s="1"/>
  <c r="D13" i="4"/>
  <c r="E13" i="4" s="1"/>
  <c r="D37" i="4"/>
  <c r="E37" i="4" s="1"/>
  <c r="D41" i="4"/>
  <c r="E41" i="4" s="1"/>
  <c r="D33" i="4"/>
  <c r="E33" i="4" s="1"/>
  <c r="D4" i="4"/>
  <c r="E4" i="4" s="1"/>
  <c r="D29" i="4"/>
  <c r="E29" i="4" s="1"/>
  <c r="D6" i="4"/>
  <c r="E6" i="4" s="1"/>
  <c r="D40" i="4"/>
  <c r="E40" i="4" s="1"/>
  <c r="D5" i="4"/>
  <c r="E5" i="4" s="1"/>
  <c r="D31" i="4"/>
  <c r="E31" i="4" s="1"/>
  <c r="D30" i="4"/>
  <c r="E30" i="4" s="1"/>
  <c r="D12" i="4"/>
  <c r="E12" i="4" s="1"/>
  <c r="D34" i="4"/>
  <c r="E34" i="4" s="1"/>
  <c r="D14" i="4"/>
  <c r="E14" i="4" s="1"/>
  <c r="D15" i="4"/>
  <c r="E15" i="4" s="1"/>
  <c r="C24" i="4"/>
  <c r="C8" i="4"/>
  <c r="C42" i="4"/>
  <c r="D14" i="1"/>
  <c r="Q4" i="4" l="1"/>
  <c r="D42" i="4"/>
  <c r="E42" i="4" s="1"/>
  <c r="E28" i="4"/>
  <c r="Q7" i="4"/>
  <c r="Q5" i="4"/>
  <c r="Q6" i="4"/>
  <c r="P8" i="4"/>
  <c r="D8" i="4"/>
  <c r="E8" i="4" s="1"/>
  <c r="O8" i="4"/>
  <c r="D24" i="4"/>
  <c r="E24" i="4" s="1"/>
  <c r="Q8" i="4" l="1"/>
</calcChain>
</file>

<file path=xl/sharedStrings.xml><?xml version="1.0" encoding="utf-8"?>
<sst xmlns="http://schemas.openxmlformats.org/spreadsheetml/2006/main" count="1788" uniqueCount="344">
  <si>
    <t>Nombre Personnages</t>
  </si>
  <si>
    <t>Nombre Animaux</t>
  </si>
  <si>
    <t>Nombre Végétations</t>
  </si>
  <si>
    <t>Nombre Décors</t>
  </si>
  <si>
    <t>TOTAL</t>
  </si>
  <si>
    <t>Général</t>
  </si>
  <si>
    <t>Santon</t>
  </si>
  <si>
    <t>Montant</t>
  </si>
  <si>
    <t>Date</t>
  </si>
  <si>
    <t>Provenance</t>
  </si>
  <si>
    <t>Lieu</t>
  </si>
  <si>
    <t>Santonnier</t>
  </si>
  <si>
    <t>Genre</t>
  </si>
  <si>
    <t>Référence</t>
  </si>
  <si>
    <t>Nom</t>
  </si>
  <si>
    <t>Univers</t>
  </si>
  <si>
    <t>Taille</t>
  </si>
  <si>
    <t>Quantité</t>
  </si>
  <si>
    <t>Unitaire</t>
  </si>
  <si>
    <t>Total</t>
  </si>
  <si>
    <t>Taille possible</t>
  </si>
  <si>
    <t>Provenance possible</t>
  </si>
  <si>
    <t>Lieu possible</t>
  </si>
  <si>
    <t>Année</t>
  </si>
  <si>
    <t>Début Année</t>
  </si>
  <si>
    <t>Fin Année</t>
  </si>
  <si>
    <t>Personnages</t>
  </si>
  <si>
    <t>7 cm</t>
  </si>
  <si>
    <t>Nativité</t>
  </si>
  <si>
    <t>Animaux</t>
  </si>
  <si>
    <t>9 cm</t>
  </si>
  <si>
    <t>Ecole</t>
  </si>
  <si>
    <t>Végétations</t>
  </si>
  <si>
    <t>Décors</t>
  </si>
  <si>
    <t>Caprin</t>
  </si>
  <si>
    <t>Asinerie</t>
  </si>
  <si>
    <t>Verger</t>
  </si>
  <si>
    <t>Forêt</t>
  </si>
  <si>
    <t>Rivière</t>
  </si>
  <si>
    <t>Crèche Lauris</t>
  </si>
  <si>
    <t>Enfant Jésus/Paille</t>
  </si>
  <si>
    <t>Vierge Marie</t>
  </si>
  <si>
    <t>Saint Joseph</t>
  </si>
  <si>
    <t>Roi Mage Melchior</t>
  </si>
  <si>
    <t>Roi Mage Balthazar</t>
  </si>
  <si>
    <t>Roi Mage Gaspard</t>
  </si>
  <si>
    <t>Âne</t>
  </si>
  <si>
    <t>Bœuf</t>
  </si>
  <si>
    <t xml:space="preserve">Ecole </t>
  </si>
  <si>
    <t>Institutrice</t>
  </si>
  <si>
    <t>Instituteur</t>
  </si>
  <si>
    <t>Ecolier au cartable 'vert'</t>
  </si>
  <si>
    <t>Ecolière 'bleue'</t>
  </si>
  <si>
    <t>Ecolière</t>
  </si>
  <si>
    <t>Garçonnet 4</t>
  </si>
  <si>
    <t>Femme à l'oie</t>
  </si>
  <si>
    <t>Homme à l'oie</t>
  </si>
  <si>
    <t>Marchand d'oies</t>
  </si>
  <si>
    <t>Jar gris</t>
  </si>
  <si>
    <t>Oie blanche</t>
  </si>
  <si>
    <t>Oie grise</t>
  </si>
  <si>
    <t>Oison blanc</t>
  </si>
  <si>
    <t>Poulailler</t>
  </si>
  <si>
    <t>Femme à la poule</t>
  </si>
  <si>
    <t>Homme aux poules</t>
  </si>
  <si>
    <t>Renard</t>
  </si>
  <si>
    <t>Poule &amp; poussins</t>
  </si>
  <si>
    <t>Poule</t>
  </si>
  <si>
    <t>Poussin</t>
  </si>
  <si>
    <t>Coq noir</t>
  </si>
  <si>
    <t>Poule blanche</t>
  </si>
  <si>
    <t>Poule blanche picore</t>
  </si>
  <si>
    <t>Poule rousse</t>
  </si>
  <si>
    <t>Poule rousse picore</t>
  </si>
  <si>
    <t>Bachas - Décor</t>
  </si>
  <si>
    <t>Femme à la chèvre</t>
  </si>
  <si>
    <t>Homme à la chèvre</t>
  </si>
  <si>
    <t>Laitière</t>
  </si>
  <si>
    <t>Loup</t>
  </si>
  <si>
    <t>Chèvre blanche</t>
  </si>
  <si>
    <t>Chèvre broutante blanche</t>
  </si>
  <si>
    <t>Chèvre noire</t>
  </si>
  <si>
    <t>Bouc blanc</t>
  </si>
  <si>
    <t>Chevreau blanc</t>
  </si>
  <si>
    <t>Chien</t>
  </si>
  <si>
    <t>Pont</t>
  </si>
  <si>
    <t>Pêcheur calanques</t>
  </si>
  <si>
    <t>Cane debout marron</t>
  </si>
  <si>
    <t>Canard debout gris</t>
  </si>
  <si>
    <t>Caneton</t>
  </si>
  <si>
    <t>Charrette de foin</t>
  </si>
  <si>
    <t>Bougre d'âne</t>
  </si>
  <si>
    <t>Citronnier</t>
  </si>
  <si>
    <t>Marchande de citrons</t>
  </si>
  <si>
    <t>Bûcheron</t>
  </si>
  <si>
    <t>Pie</t>
  </si>
  <si>
    <t>Date:</t>
  </si>
  <si>
    <t>Santons</t>
  </si>
  <si>
    <t>Genres</t>
  </si>
  <si>
    <t>Nombre</t>
  </si>
  <si>
    <t>Santonniers</t>
  </si>
  <si>
    <t>Par qui ?</t>
  </si>
  <si>
    <t>Lieu:</t>
  </si>
  <si>
    <t>Provenance:</t>
  </si>
  <si>
    <t>Santonnier:</t>
  </si>
  <si>
    <t>Référence:</t>
  </si>
  <si>
    <t>Nom:</t>
  </si>
  <si>
    <t>Taille:</t>
  </si>
  <si>
    <t>Univers:</t>
  </si>
  <si>
    <t>Genre:</t>
  </si>
  <si>
    <t>Quantité:</t>
  </si>
  <si>
    <t>Prix:</t>
  </si>
  <si>
    <t>Ajout de nouveaux santons</t>
  </si>
  <si>
    <t>Petite fille au cerf-volant</t>
  </si>
  <si>
    <t>Enfants</t>
  </si>
  <si>
    <t>Boulangère</t>
  </si>
  <si>
    <t>Boulangerie</t>
  </si>
  <si>
    <t>Boulanger qui enfourne</t>
  </si>
  <si>
    <t>Fromagère</t>
  </si>
  <si>
    <t>Fromagerie</t>
  </si>
  <si>
    <t>Santon qui se fait pincer les fesses par l'oie</t>
  </si>
  <si>
    <t>Lavandière qui essore</t>
  </si>
  <si>
    <t>Lavoir</t>
  </si>
  <si>
    <t>Dindon</t>
  </si>
  <si>
    <t>Basse-cour</t>
  </si>
  <si>
    <t>Animal sauvage</t>
  </si>
  <si>
    <t>Pintade</t>
  </si>
  <si>
    <t>Etal de fromage</t>
  </si>
  <si>
    <t>Etal de pain</t>
  </si>
  <si>
    <t>Four à pain</t>
  </si>
  <si>
    <t>Lingère</t>
  </si>
  <si>
    <t>Garçon au bonnet d'âne</t>
  </si>
  <si>
    <t>Pétanque</t>
  </si>
  <si>
    <t>Dédé joueur de pétanque</t>
  </si>
  <si>
    <t>Habitant</t>
  </si>
  <si>
    <t>Grand-père assoupi à asseoir</t>
  </si>
  <si>
    <t>Grand-mère qui tricote à asseoir</t>
  </si>
  <si>
    <t>Ovin</t>
  </si>
  <si>
    <t>Enfant</t>
  </si>
  <si>
    <t>Berger dans la crau</t>
  </si>
  <si>
    <t>Chat noir assis</t>
  </si>
  <si>
    <t>Animal domestique</t>
  </si>
  <si>
    <t>Porteur d'eau</t>
  </si>
  <si>
    <t>Puits</t>
  </si>
  <si>
    <t>Chouette</t>
  </si>
  <si>
    <t>La bélier (Brut)</t>
  </si>
  <si>
    <t>La fille du puisatier (Brut)</t>
  </si>
  <si>
    <t>Le joueur de boule (Brut)</t>
  </si>
  <si>
    <t>Joueur de boule accroupi (Brut)</t>
  </si>
  <si>
    <t>Le mouton broutant (Brut)</t>
  </si>
  <si>
    <t>Le mouton couché (Brut)</t>
  </si>
  <si>
    <t>Le mouton debout (Brut)</t>
  </si>
  <si>
    <t>L'agneau</t>
  </si>
  <si>
    <t>Le petit chaperon</t>
  </si>
  <si>
    <t>Fanny</t>
  </si>
  <si>
    <t>Bouliste à genoux n°4</t>
  </si>
  <si>
    <t>Bouliste femme</t>
  </si>
  <si>
    <t>Bouliste droit n°2</t>
  </si>
  <si>
    <t>Bouliste tireur n°1</t>
  </si>
  <si>
    <t>Puits poutre G.M</t>
  </si>
  <si>
    <t>Farandole</t>
  </si>
  <si>
    <t>Farandoleuse 'rouge'</t>
  </si>
  <si>
    <t>Farandoleuse fin 'ocre'</t>
  </si>
  <si>
    <t>Farandoleuse 'bleue'</t>
  </si>
  <si>
    <t>Farandoleuse début 'fuschia'</t>
  </si>
  <si>
    <t>Farandoleuse début 'verte'</t>
  </si>
  <si>
    <t>Ingénieur</t>
  </si>
  <si>
    <t>Âne chargé de fagots</t>
  </si>
  <si>
    <t>Âne chargé de farine</t>
  </si>
  <si>
    <t>Chien du berger</t>
  </si>
  <si>
    <t>Porteur de bois</t>
  </si>
  <si>
    <t>Femme au foin</t>
  </si>
  <si>
    <t>Terrain de pétanque</t>
  </si>
  <si>
    <t>Bassin à poisson de provence</t>
  </si>
  <si>
    <t>Place du village</t>
  </si>
  <si>
    <t>Village des Bories</t>
  </si>
  <si>
    <t>Borie</t>
  </si>
  <si>
    <t>Oratoire cypré</t>
  </si>
  <si>
    <t>Moulin moyen motorisé</t>
  </si>
  <si>
    <t>Homme à la basse</t>
  </si>
  <si>
    <t>Musique</t>
  </si>
  <si>
    <t>Joueur d'orgue</t>
  </si>
  <si>
    <t>Homme au saxo</t>
  </si>
  <si>
    <t>Chèvre sur ses 2 pattes</t>
  </si>
  <si>
    <t>Le violoniste</t>
  </si>
  <si>
    <t>Accordéoniste</t>
  </si>
  <si>
    <t>Femme au tambourin</t>
  </si>
  <si>
    <t>La femme au linge</t>
  </si>
  <si>
    <t>Bébé renard droit</t>
  </si>
  <si>
    <t>Bébé renard assis</t>
  </si>
  <si>
    <t>Meunier qui dort</t>
  </si>
  <si>
    <t>Bûcheron avec scie</t>
  </si>
  <si>
    <t>Bébé femme</t>
  </si>
  <si>
    <t>Margarido</t>
  </si>
  <si>
    <t>Arlésienne jeune</t>
  </si>
  <si>
    <t>La chèvre broutante marron</t>
  </si>
  <si>
    <t>Fillette au ballon de baudruche (Brut)</t>
  </si>
  <si>
    <t>La fillette à la corde à sauter (Brut)</t>
  </si>
  <si>
    <t>Le couple au parapluie</t>
  </si>
  <si>
    <t>Faon</t>
  </si>
  <si>
    <t>La biche</t>
  </si>
  <si>
    <t>Cerf</t>
  </si>
  <si>
    <t>Tondeur de mouton</t>
  </si>
  <si>
    <t>L'homme à la baguette de pain</t>
  </si>
  <si>
    <t>Façade boulangerie</t>
  </si>
  <si>
    <t>Crèmerie</t>
  </si>
  <si>
    <t>Antoine joueur de boules</t>
  </si>
  <si>
    <t>Aveugle et son fils</t>
  </si>
  <si>
    <t>Chasseur avec son chien</t>
  </si>
  <si>
    <t>Faucheur</t>
  </si>
  <si>
    <t>Femme enceinte</t>
  </si>
  <si>
    <t>Homme avec fourche de foin</t>
  </si>
  <si>
    <t>Maire</t>
  </si>
  <si>
    <t>Maman qui fait marcher son bébé</t>
  </si>
  <si>
    <t>Marcel joueur de boules</t>
  </si>
  <si>
    <t>Margaride sur âne</t>
  </si>
  <si>
    <t>Pistachier</t>
  </si>
  <si>
    <t>Tricoteuse</t>
  </si>
  <si>
    <t>Vieille à asseoir</t>
  </si>
  <si>
    <t>Vieille au parapluie</t>
  </si>
  <si>
    <t>Vieux à asseoir</t>
  </si>
  <si>
    <t>Gaveuse d'oies</t>
  </si>
  <si>
    <t>Ramasseur olives genoux</t>
  </si>
  <si>
    <t>Miche</t>
  </si>
  <si>
    <t>Bar</t>
  </si>
  <si>
    <t>Bistrotier</t>
  </si>
  <si>
    <t>Saunier à la banaste</t>
  </si>
  <si>
    <t>Bord de mer</t>
  </si>
  <si>
    <t>Porteur de lavandes</t>
  </si>
  <si>
    <t>Champs</t>
  </si>
  <si>
    <t>Ecailler</t>
  </si>
  <si>
    <t>La mariée</t>
  </si>
  <si>
    <t>Père Noël</t>
  </si>
  <si>
    <t>Easter Eggs</t>
  </si>
  <si>
    <t>Marin</t>
  </si>
  <si>
    <t>Sardine</t>
  </si>
  <si>
    <t>Facteur</t>
  </si>
  <si>
    <t>Femme au fagot</t>
  </si>
  <si>
    <t>Apiculteur</t>
  </si>
  <si>
    <t>Forgeron</t>
  </si>
  <si>
    <t>Métallurgie</t>
  </si>
  <si>
    <t>Galinette</t>
  </si>
  <si>
    <t>Vigneron</t>
  </si>
  <si>
    <t>Table de jeu de cartes</t>
  </si>
  <si>
    <t>Table jeu de dames</t>
  </si>
  <si>
    <t>Avocat</t>
  </si>
  <si>
    <t>Olivier</t>
  </si>
  <si>
    <t>Le marié</t>
  </si>
  <si>
    <t>Fouleuse raisins</t>
  </si>
  <si>
    <t>Ivrogne</t>
  </si>
  <si>
    <t>Tonin</t>
  </si>
  <si>
    <t>Bonhomme de neige</t>
  </si>
  <si>
    <t>Gitan à la guitare</t>
  </si>
  <si>
    <t>Gitans</t>
  </si>
  <si>
    <t>Joueur de mandoline</t>
  </si>
  <si>
    <t>Milady</t>
  </si>
  <si>
    <t>Saint Nicolas</t>
  </si>
  <si>
    <t>Puisatier</t>
  </si>
  <si>
    <t>Aveugle et enfant</t>
  </si>
  <si>
    <t>Nène</t>
  </si>
  <si>
    <t>Mouton debout</t>
  </si>
  <si>
    <t>Cochon</t>
  </si>
  <si>
    <t>Porcin</t>
  </si>
  <si>
    <t>Homme au fagot</t>
  </si>
  <si>
    <t>Marchande de poissons</t>
  </si>
  <si>
    <t>Oscar</t>
  </si>
  <si>
    <t>Toréro</t>
  </si>
  <si>
    <t>Arènes</t>
  </si>
  <si>
    <t>Père fouettard</t>
  </si>
  <si>
    <t>Rémouleur</t>
  </si>
  <si>
    <t>Marcel</t>
  </si>
  <si>
    <t>Sanglier</t>
  </si>
  <si>
    <t>Banc de coquillages</t>
  </si>
  <si>
    <t>Séraphin</t>
  </si>
  <si>
    <t>Gitane au tambourin</t>
  </si>
  <si>
    <t>Brebis et agneau</t>
  </si>
  <si>
    <t>Nourrice</t>
  </si>
  <si>
    <t>Danseuse de Flamenco</t>
  </si>
  <si>
    <t>Voyante</t>
  </si>
  <si>
    <t>Religieuse</t>
  </si>
  <si>
    <t>Épouvantail</t>
  </si>
  <si>
    <t>Arlésienne</t>
  </si>
  <si>
    <t>Salinier à la pelle</t>
  </si>
  <si>
    <t>Ramasseur olives debout</t>
  </si>
  <si>
    <t>Rabassier</t>
  </si>
  <si>
    <t>Cuisinier</t>
  </si>
  <si>
    <t>Boucher</t>
  </si>
  <si>
    <t>Chasseur garrigues</t>
  </si>
  <si>
    <t>Augustin</t>
  </si>
  <si>
    <t>Vannier</t>
  </si>
  <si>
    <t>Maçon</t>
  </si>
  <si>
    <t>Vieille arlésienne assise</t>
  </si>
  <si>
    <t>Peintre Provençal</t>
  </si>
  <si>
    <t>Moine</t>
  </si>
  <si>
    <t>Aimé</t>
  </si>
  <si>
    <t>Loule</t>
  </si>
  <si>
    <t>Cueilleuse olives/échelle</t>
  </si>
  <si>
    <t>Ane aux paniers d'olives</t>
  </si>
  <si>
    <t>Marin Pêcheur</t>
  </si>
  <si>
    <t>Berger et son fromage</t>
  </si>
  <si>
    <t>Scénette vigneron</t>
  </si>
  <si>
    <t>Scénette poulailler</t>
  </si>
  <si>
    <t>Scénette fleuriste</t>
  </si>
  <si>
    <t>Moyenne</t>
  </si>
  <si>
    <t>Ajouts du jour</t>
  </si>
  <si>
    <t>Périodes</t>
  </si>
  <si>
    <t>Trier par</t>
  </si>
  <si>
    <t>Réinitialiser le tri</t>
  </si>
  <si>
    <t>Z - A</t>
  </si>
  <si>
    <t>A - Z</t>
  </si>
  <si>
    <t>Sélectionner</t>
  </si>
  <si>
    <t>Trier</t>
  </si>
  <si>
    <t>Choisir un univers</t>
  </si>
  <si>
    <t>Choisir un santonnier</t>
  </si>
  <si>
    <t>Chosir un genre</t>
  </si>
  <si>
    <t>0 - 9</t>
  </si>
  <si>
    <t>9 - 0</t>
  </si>
  <si>
    <t>Nom &amp; Prénom</t>
  </si>
  <si>
    <t>Nom1 &amp; Prénom 1</t>
  </si>
  <si>
    <t>Nom2 &amp; Prénom 2</t>
  </si>
  <si>
    <t>Nom3 &amp; Prénom 3</t>
  </si>
  <si>
    <t>Lieu 1</t>
  </si>
  <si>
    <t>Lieu 2</t>
  </si>
  <si>
    <t>Image</t>
  </si>
  <si>
    <t>Lieu 3</t>
  </si>
  <si>
    <t>Lieu 4</t>
  </si>
  <si>
    <t>Lieu 5</t>
  </si>
  <si>
    <t>Lieu 6</t>
  </si>
  <si>
    <t>Santonnier1</t>
  </si>
  <si>
    <t>Santonnier2</t>
  </si>
  <si>
    <t>Santonnier3</t>
  </si>
  <si>
    <t>Santonnier4</t>
  </si>
  <si>
    <t>Santonnier5</t>
  </si>
  <si>
    <t>Santonnier6</t>
  </si>
  <si>
    <t>Santonnier7</t>
  </si>
  <si>
    <t>Santonnier8</t>
  </si>
  <si>
    <t>Santonnier9</t>
  </si>
  <si>
    <t>Santonnier10</t>
  </si>
  <si>
    <t>Santonnier11</t>
  </si>
  <si>
    <t>Santonnier12</t>
  </si>
  <si>
    <t>Santonnier13</t>
  </si>
  <si>
    <t>Santonnier14</t>
  </si>
  <si>
    <t>Nom4 &amp; Prénom 4</t>
  </si>
  <si>
    <t>Collection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</si>
</sst>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00"/>
    <numFmt numFmtId="166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2"/>
      <color theme="0"/>
      <name val="Before the Rain"/>
    </font>
    <font>
      <b/>
      <sz val="14"/>
      <color theme="1"/>
      <name val="HelveticaNeueLT Std Lt"/>
      <family val="2"/>
    </font>
    <font>
      <b/>
      <sz val="20"/>
      <color theme="0"/>
      <name val="HelveticaNeueLT Std Lt"/>
      <family val="2"/>
    </font>
    <font>
      <b/>
      <sz val="24"/>
      <color theme="0"/>
      <name val="Before the Rain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36"/>
      <color theme="0"/>
      <name val="HelveticaNeueLT Std Med"/>
      <family val="2"/>
    </font>
    <font>
      <b/>
      <sz val="10"/>
      <color rgb="FF000000"/>
      <name val="Arial"/>
      <family val="2"/>
    </font>
    <font>
      <b/>
      <sz val="12"/>
      <color theme="1"/>
      <name val="HelveticaNeueLT Std Lt"/>
      <family val="2"/>
    </font>
    <font>
      <b/>
      <sz val="26"/>
      <color theme="0"/>
      <name val="HelveticaNeueLT Std Lt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sz val="24"/>
      <color theme="0"/>
      <name val="Arial"/>
      <family val="2"/>
    </font>
    <font>
      <b/>
      <sz val="3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FECEB"/>
        <bgColor indexed="64"/>
      </patternFill>
    </fill>
    <fill>
      <patternFill patternType="solid">
        <fgColor rgb="FFC0DAD9"/>
        <bgColor indexed="64"/>
      </patternFill>
    </fill>
    <fill>
      <patternFill patternType="solid">
        <fgColor rgb="FF487B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159">
    <xf numFmtId="0" fontId="0" fillId="0" borderId="0" xfId="0"/>
    <xf numFmtId="0" fontId="0" fillId="0" borderId="0" xfId="0" applyAlignment="1">
      <alignment vertical="top"/>
    </xf>
    <xf numFmtId="164" fontId="5" fillId="6" borderId="2" xfId="1" applyNumberFormat="1" applyFont="1" applyFill="1" applyBorder="1"/>
    <xf numFmtId="0" fontId="3" fillId="3" borderId="0" xfId="3" applyFill="1" applyAlignment="1"/>
    <xf numFmtId="0" fontId="3" fillId="3" borderId="0" xfId="3" applyFill="1" applyAlignment="1">
      <alignment vertical="center" wrapText="1"/>
    </xf>
    <xf numFmtId="0" fontId="5" fillId="6" borderId="2" xfId="0" applyFont="1" applyFill="1" applyBorder="1" applyAlignment="1">
      <alignment horizontal="center"/>
    </xf>
    <xf numFmtId="164" fontId="5" fillId="6" borderId="2" xfId="1" applyNumberFormat="1" applyFont="1" applyFill="1" applyBorder="1" applyAlignment="1">
      <alignment horizontal="center"/>
    </xf>
    <xf numFmtId="43" fontId="5" fillId="6" borderId="2" xfId="1" applyFont="1" applyFill="1" applyBorder="1" applyAlignment="1">
      <alignment horizontal="center"/>
    </xf>
    <xf numFmtId="0" fontId="0" fillId="3" borderId="0" xfId="0" applyFill="1"/>
    <xf numFmtId="0" fontId="2" fillId="0" borderId="0" xfId="0" applyFont="1"/>
    <xf numFmtId="14" fontId="0" fillId="0" borderId="0" xfId="0" applyNumberFormat="1"/>
    <xf numFmtId="0" fontId="0" fillId="6" borderId="0" xfId="0" applyFill="1"/>
    <xf numFmtId="0" fontId="0" fillId="6" borderId="9" xfId="0" applyFill="1" applyBorder="1"/>
    <xf numFmtId="0" fontId="2" fillId="6" borderId="0" xfId="0" applyFont="1" applyFill="1"/>
    <xf numFmtId="0" fontId="6" fillId="6" borderId="0" xfId="3" applyFont="1" applyFill="1" applyBorder="1" applyAlignment="1">
      <alignment horizontal="center"/>
    </xf>
    <xf numFmtId="14" fontId="8" fillId="4" borderId="12" xfId="0" applyNumberFormat="1" applyFont="1" applyFill="1" applyBorder="1" applyAlignment="1">
      <alignment horizontal="left" vertical="top"/>
    </xf>
    <xf numFmtId="0" fontId="8" fillId="4" borderId="12" xfId="0" applyFont="1" applyFill="1" applyBorder="1" applyAlignment="1">
      <alignment horizontal="left" vertical="top"/>
    </xf>
    <xf numFmtId="43" fontId="8" fillId="4" borderId="10" xfId="1" applyFont="1" applyFill="1" applyBorder="1" applyAlignment="1">
      <alignment vertical="top"/>
    </xf>
    <xf numFmtId="14" fontId="8" fillId="4" borderId="12" xfId="0" applyNumberFormat="1" applyFont="1" applyFill="1" applyBorder="1" applyAlignment="1">
      <alignment horizontal="left"/>
    </xf>
    <xf numFmtId="0" fontId="8" fillId="4" borderId="12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left"/>
    </xf>
    <xf numFmtId="1" fontId="0" fillId="4" borderId="2" xfId="0" applyNumberFormat="1" applyFill="1" applyBorder="1" applyAlignment="1">
      <alignment horizontal="left"/>
    </xf>
    <xf numFmtId="14" fontId="0" fillId="4" borderId="2" xfId="0" applyNumberForma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43" fontId="8" fillId="4" borderId="12" xfId="1" applyFont="1" applyFill="1" applyBorder="1" applyAlignment="1">
      <alignment vertical="top"/>
    </xf>
    <xf numFmtId="0" fontId="8" fillId="3" borderId="0" xfId="0" applyFont="1" applyFill="1" applyAlignment="1">
      <alignment horizontal="left"/>
    </xf>
    <xf numFmtId="0" fontId="9" fillId="3" borderId="0" xfId="3" applyFont="1" applyFill="1" applyAlignment="1">
      <alignment horizontal="left" vertical="center" wrapText="1"/>
    </xf>
    <xf numFmtId="164" fontId="8" fillId="4" borderId="12" xfId="1" applyNumberFormat="1" applyFont="1" applyFill="1" applyBorder="1" applyAlignment="1">
      <alignment horizontal="left" vertical="top"/>
    </xf>
    <xf numFmtId="0" fontId="8" fillId="4" borderId="10" xfId="0" applyFont="1" applyFill="1" applyBorder="1" applyAlignment="1">
      <alignment horizontal="left" vertical="top"/>
    </xf>
    <xf numFmtId="0" fontId="9" fillId="3" borderId="0" xfId="3" applyFont="1" applyFill="1" applyBorder="1" applyAlignment="1">
      <alignment horizontal="left" vertical="center" wrapText="1"/>
    </xf>
    <xf numFmtId="164" fontId="8" fillId="4" borderId="12" xfId="1" applyNumberFormat="1" applyFont="1" applyFill="1" applyBorder="1" applyAlignment="1">
      <alignment horizontal="left"/>
    </xf>
    <xf numFmtId="43" fontId="8" fillId="4" borderId="12" xfId="1" applyFont="1" applyFill="1" applyBorder="1"/>
    <xf numFmtId="0" fontId="8" fillId="0" borderId="0" xfId="0" applyFont="1"/>
    <xf numFmtId="0" fontId="0" fillId="3" borderId="0" xfId="0" applyFill="1" applyAlignment="1">
      <alignment horizontal="left"/>
    </xf>
    <xf numFmtId="164" fontId="8" fillId="4" borderId="5" xfId="1" applyNumberFormat="1" applyFont="1" applyFill="1" applyBorder="1" applyAlignment="1">
      <alignment vertical="center"/>
    </xf>
    <xf numFmtId="43" fontId="8" fillId="4" borderId="5" xfId="1" applyFont="1" applyFill="1" applyBorder="1" applyAlignment="1">
      <alignment vertical="center"/>
    </xf>
    <xf numFmtId="164" fontId="8" fillId="4" borderId="12" xfId="1" applyNumberFormat="1" applyFont="1" applyFill="1" applyBorder="1" applyAlignment="1">
      <alignment vertical="center"/>
    </xf>
    <xf numFmtId="43" fontId="8" fillId="4" borderId="12" xfId="1" applyFont="1" applyFill="1" applyBorder="1" applyAlignment="1">
      <alignment vertical="center"/>
    </xf>
    <xf numFmtId="44" fontId="0" fillId="0" borderId="0" xfId="2" applyFont="1" applyFill="1"/>
    <xf numFmtId="0" fontId="2" fillId="3" borderId="0" xfId="0" applyFont="1" applyFill="1" applyAlignment="1">
      <alignment horizontal="left" vertical="center"/>
    </xf>
    <xf numFmtId="164" fontId="2" fillId="3" borderId="0" xfId="1" applyNumberFormat="1" applyFont="1" applyFill="1" applyBorder="1" applyAlignment="1">
      <alignment vertical="center"/>
    </xf>
    <xf numFmtId="43" fontId="2" fillId="3" borderId="0" xfId="1" applyFont="1" applyFill="1" applyBorder="1" applyAlignment="1">
      <alignment vertical="center"/>
    </xf>
    <xf numFmtId="164" fontId="0" fillId="3" borderId="0" xfId="1" applyNumberFormat="1" applyFont="1" applyFill="1"/>
    <xf numFmtId="43" fontId="0" fillId="3" borderId="0" xfId="1" applyFont="1" applyFill="1"/>
    <xf numFmtId="2" fontId="0" fillId="4" borderId="2" xfId="0" applyNumberFormat="1" applyFill="1" applyBorder="1" applyAlignment="1">
      <alignment horizontal="left"/>
    </xf>
    <xf numFmtId="0" fontId="0" fillId="3" borderId="0" xfId="0" applyFill="1" applyAlignment="1">
      <alignment horizontal="center"/>
    </xf>
    <xf numFmtId="43" fontId="8" fillId="3" borderId="0" xfId="1" applyFont="1" applyFill="1" applyBorder="1" applyAlignment="1">
      <alignment horizontal="center"/>
    </xf>
    <xf numFmtId="43" fontId="8" fillId="4" borderId="10" xfId="1" applyFont="1" applyFill="1" applyBorder="1"/>
    <xf numFmtId="43" fontId="8" fillId="3" borderId="0" xfId="1" applyFont="1" applyFill="1" applyBorder="1" applyAlignment="1"/>
    <xf numFmtId="164" fontId="8" fillId="4" borderId="12" xfId="1" applyNumberFormat="1" applyFont="1" applyFill="1" applyBorder="1" applyAlignment="1">
      <alignment horizontal="center" vertical="top"/>
    </xf>
    <xf numFmtId="0" fontId="0" fillId="3" borderId="9" xfId="0" applyFill="1" applyBorder="1"/>
    <xf numFmtId="0" fontId="9" fillId="3" borderId="0" xfId="3" applyFont="1" applyFill="1" applyAlignment="1"/>
    <xf numFmtId="0" fontId="0" fillId="4" borderId="2" xfId="0" quotePrefix="1" applyFill="1" applyBorder="1" applyAlignment="1">
      <alignment horizontal="left"/>
    </xf>
    <xf numFmtId="165" fontId="8" fillId="4" borderId="12" xfId="0" quotePrefix="1" applyNumberFormat="1" applyFont="1" applyFill="1" applyBorder="1" applyAlignment="1">
      <alignment horizontal="left"/>
    </xf>
    <xf numFmtId="0" fontId="5" fillId="6" borderId="3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10" xfId="2" applyNumberFormat="1" applyFont="1" applyFill="1" applyBorder="1" applyAlignment="1">
      <alignment horizontal="left" vertical="center"/>
    </xf>
    <xf numFmtId="0" fontId="8" fillId="4" borderId="6" xfId="2" applyNumberFormat="1" applyFont="1" applyFill="1" applyBorder="1" applyAlignment="1">
      <alignment horizontal="left" vertical="center"/>
    </xf>
    <xf numFmtId="0" fontId="8" fillId="4" borderId="10" xfId="1" applyNumberFormat="1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43" fontId="8" fillId="4" borderId="15" xfId="1" applyFont="1" applyFill="1" applyBorder="1" applyAlignment="1">
      <alignment vertical="center"/>
    </xf>
    <xf numFmtId="164" fontId="8" fillId="4" borderId="6" xfId="0" applyNumberFormat="1" applyFont="1" applyFill="1" applyBorder="1" applyAlignment="1">
      <alignment horizontal="left" vertical="center"/>
    </xf>
    <xf numFmtId="164" fontId="8" fillId="4" borderId="6" xfId="0" applyNumberFormat="1" applyFont="1" applyFill="1" applyBorder="1" applyAlignment="1">
      <alignment horizontal="right" vertical="center"/>
    </xf>
    <xf numFmtId="164" fontId="8" fillId="4" borderId="10" xfId="0" applyNumberFormat="1" applyFont="1" applyFill="1" applyBorder="1" applyAlignment="1">
      <alignment horizontal="left" vertical="center"/>
    </xf>
    <xf numFmtId="164" fontId="8" fillId="4" borderId="10" xfId="0" applyNumberFormat="1" applyFont="1" applyFill="1" applyBorder="1" applyAlignment="1">
      <alignment horizontal="right" vertical="center"/>
    </xf>
    <xf numFmtId="166" fontId="12" fillId="6" borderId="2" xfId="1" applyNumberFormat="1" applyFont="1" applyFill="1" applyBorder="1" applyAlignment="1">
      <alignment horizontal="center"/>
    </xf>
    <xf numFmtId="44" fontId="12" fillId="6" borderId="2" xfId="2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164" fontId="12" fillId="6" borderId="2" xfId="1" applyNumberFormat="1" applyFont="1" applyFill="1" applyBorder="1" applyAlignment="1">
      <alignment horizontal="center"/>
    </xf>
    <xf numFmtId="164" fontId="12" fillId="6" borderId="2" xfId="0" applyNumberFormat="1" applyFont="1" applyFill="1" applyBorder="1" applyAlignment="1">
      <alignment horizontal="center"/>
    </xf>
    <xf numFmtId="166" fontId="12" fillId="6" borderId="2" xfId="0" applyNumberFormat="1" applyFont="1" applyFill="1" applyBorder="1" applyAlignment="1">
      <alignment horizontal="center"/>
    </xf>
    <xf numFmtId="0" fontId="8" fillId="4" borderId="5" xfId="0" applyFont="1" applyFill="1" applyBorder="1" applyAlignment="1">
      <alignment vertical="center"/>
    </xf>
    <xf numFmtId="0" fontId="8" fillId="4" borderId="12" xfId="0" applyFont="1" applyFill="1" applyBorder="1" applyAlignment="1">
      <alignment vertical="center"/>
    </xf>
    <xf numFmtId="0" fontId="8" fillId="4" borderId="15" xfId="0" applyFont="1" applyFill="1" applyBorder="1" applyAlignment="1">
      <alignment vertical="center"/>
    </xf>
    <xf numFmtId="0" fontId="12" fillId="6" borderId="4" xfId="0" applyFont="1" applyFill="1" applyBorder="1"/>
    <xf numFmtId="0" fontId="8" fillId="4" borderId="10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4" borderId="11" xfId="0" applyFont="1" applyFill="1" applyBorder="1" applyAlignment="1">
      <alignment vertical="center"/>
    </xf>
    <xf numFmtId="0" fontId="8" fillId="7" borderId="10" xfId="0" applyFont="1" applyFill="1" applyBorder="1" applyAlignment="1">
      <alignment vertical="center"/>
    </xf>
    <xf numFmtId="0" fontId="8" fillId="8" borderId="0" xfId="0" applyFont="1" applyFill="1" applyAlignment="1">
      <alignment vertical="center"/>
    </xf>
    <xf numFmtId="0" fontId="8" fillId="8" borderId="1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8" fillId="8" borderId="14" xfId="0" applyFont="1" applyFill="1" applyBorder="1" applyAlignment="1">
      <alignment vertical="center"/>
    </xf>
    <xf numFmtId="0" fontId="0" fillId="9" borderId="0" xfId="0" applyFill="1"/>
    <xf numFmtId="0" fontId="8" fillId="7" borderId="12" xfId="0" applyFont="1" applyFill="1" applyBorder="1" applyAlignment="1">
      <alignment horizontal="left"/>
    </xf>
    <xf numFmtId="43" fontId="8" fillId="7" borderId="12" xfId="1" applyFont="1" applyFill="1" applyBorder="1"/>
    <xf numFmtId="0" fontId="14" fillId="4" borderId="2" xfId="0" applyFont="1" applyFill="1" applyBorder="1" applyAlignment="1">
      <alignment horizontal="center"/>
    </xf>
    <xf numFmtId="164" fontId="14" fillId="4" borderId="2" xfId="1" applyNumberFormat="1" applyFont="1" applyFill="1" applyBorder="1" applyAlignment="1">
      <alignment horizontal="center"/>
    </xf>
    <xf numFmtId="164" fontId="8" fillId="5" borderId="2" xfId="1" applyNumberFormat="1" applyFont="1" applyFill="1" applyBorder="1"/>
    <xf numFmtId="164" fontId="8" fillId="4" borderId="2" xfId="1" applyNumberFormat="1" applyFont="1" applyFill="1" applyBorder="1"/>
    <xf numFmtId="164" fontId="14" fillId="5" borderId="2" xfId="1" applyNumberFormat="1" applyFont="1" applyFill="1" applyBorder="1" applyAlignment="1">
      <alignment horizontal="center"/>
    </xf>
    <xf numFmtId="0" fontId="14" fillId="8" borderId="2" xfId="0" applyFont="1" applyFill="1" applyBorder="1" applyAlignment="1">
      <alignment horizontal="center"/>
    </xf>
    <xf numFmtId="0" fontId="8" fillId="4" borderId="3" xfId="0" applyFont="1" applyFill="1" applyBorder="1"/>
    <xf numFmtId="0" fontId="8" fillId="8" borderId="3" xfId="0" applyFont="1" applyFill="1" applyBorder="1"/>
    <xf numFmtId="0" fontId="8" fillId="5" borderId="3" xfId="0" applyFont="1" applyFill="1" applyBorder="1"/>
    <xf numFmtId="14" fontId="3" fillId="3" borderId="0" xfId="3" applyNumberFormat="1" applyFill="1" applyAlignment="1"/>
    <xf numFmtId="14" fontId="5" fillId="6" borderId="2" xfId="0" applyNumberFormat="1" applyFont="1" applyFill="1" applyBorder="1" applyAlignment="1">
      <alignment horizontal="center"/>
    </xf>
    <xf numFmtId="14" fontId="0" fillId="3" borderId="0" xfId="0" applyNumberFormat="1" applyFill="1"/>
    <xf numFmtId="0" fontId="6" fillId="6" borderId="10" xfId="3" applyFont="1" applyFill="1" applyBorder="1" applyAlignment="1">
      <alignment horizontal="center"/>
    </xf>
    <xf numFmtId="0" fontId="6" fillId="6" borderId="13" xfId="3" applyFont="1" applyFill="1" applyBorder="1" applyAlignment="1">
      <alignment horizontal="center"/>
    </xf>
    <xf numFmtId="0" fontId="6" fillId="6" borderId="11" xfId="3" applyFont="1" applyFill="1" applyBorder="1" applyAlignment="1">
      <alignment horizontal="center"/>
    </xf>
    <xf numFmtId="0" fontId="6" fillId="6" borderId="14" xfId="3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6" fillId="2" borderId="3" xfId="3" applyFont="1" applyBorder="1" applyAlignment="1">
      <alignment horizontal="center"/>
    </xf>
    <xf numFmtId="0" fontId="6" fillId="2" borderId="8" xfId="3" applyFont="1" applyBorder="1" applyAlignment="1">
      <alignment horizontal="center"/>
    </xf>
    <xf numFmtId="0" fontId="6" fillId="2" borderId="4" xfId="3" applyFont="1" applyBorder="1" applyAlignment="1">
      <alignment horizontal="center"/>
    </xf>
    <xf numFmtId="0" fontId="6" fillId="3" borderId="0" xfId="3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3" applyFill="1" applyAlignment="1">
      <alignment horizontal="center"/>
    </xf>
    <xf numFmtId="0" fontId="4" fillId="3" borderId="0" xfId="3" applyFont="1" applyFill="1" applyAlignment="1">
      <alignment horizontal="center" vertical="top"/>
    </xf>
    <xf numFmtId="0" fontId="13" fillId="2" borderId="2" xfId="3" applyFont="1" applyBorder="1" applyAlignment="1">
      <alignment horizontal="center" vertical="center" wrapText="1"/>
    </xf>
    <xf numFmtId="0" fontId="7" fillId="3" borderId="0" xfId="3" applyFont="1" applyFill="1" applyAlignment="1">
      <alignment horizontal="center" vertical="top" wrapText="1"/>
    </xf>
    <xf numFmtId="0" fontId="7" fillId="3" borderId="1" xfId="3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left"/>
    </xf>
    <xf numFmtId="0" fontId="8" fillId="8" borderId="2" xfId="0" applyFont="1" applyFill="1" applyBorder="1" applyAlignment="1">
      <alignment horizontal="left"/>
    </xf>
    <xf numFmtId="0" fontId="8" fillId="5" borderId="2" xfId="0" applyFont="1" applyFill="1" applyBorder="1" applyAlignment="1">
      <alignment horizontal="left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6" fillId="2" borderId="5" xfId="3" applyFont="1" applyBorder="1" applyAlignment="1">
      <alignment horizontal="center"/>
    </xf>
    <xf numFmtId="43" fontId="6" fillId="2" borderId="2" xfId="1" applyFont="1" applyFill="1" applyBorder="1" applyAlignment="1">
      <alignment horizontal="center"/>
    </xf>
    <xf numFmtId="43" fontId="6" fillId="2" borderId="6" xfId="1" applyFont="1" applyFill="1" applyBorder="1" applyAlignment="1">
      <alignment horizontal="center"/>
    </xf>
    <xf numFmtId="43" fontId="6" fillId="2" borderId="7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0" fontId="12" fillId="6" borderId="8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8" fillId="3" borderId="0" xfId="0" applyFont="1" applyFill="1" applyBorder="1" applyAlignment="1">
      <alignment horizontal="left"/>
    </xf>
    <xf numFmtId="0" fontId="15" fillId="6" borderId="3" xfId="0" applyFont="1" applyFill="1" applyBorder="1" applyAlignment="1">
      <alignment vertical="center"/>
    </xf>
    <xf numFmtId="0" fontId="15" fillId="6" borderId="8" xfId="0" applyFont="1" applyFill="1" applyBorder="1" applyAlignment="1">
      <alignment vertical="center"/>
    </xf>
    <xf numFmtId="0" fontId="15" fillId="6" borderId="4" xfId="0" applyFont="1" applyFill="1" applyBorder="1" applyAlignment="1">
      <alignment vertical="center"/>
    </xf>
    <xf numFmtId="43" fontId="8" fillId="7" borderId="12" xfId="1" applyFont="1" applyFill="1" applyBorder="1" applyAlignment="1">
      <alignment vertical="top"/>
    </xf>
    <xf numFmtId="0" fontId="9" fillId="3" borderId="12" xfId="3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top"/>
    </xf>
    <xf numFmtId="0" fontId="13" fillId="2" borderId="6" xfId="3" applyFont="1" applyBorder="1" applyAlignment="1">
      <alignment horizontal="center" wrapText="1"/>
    </xf>
    <xf numFmtId="0" fontId="13" fillId="2" borderId="9" xfId="3" applyFont="1" applyBorder="1" applyAlignment="1">
      <alignment horizontal="center" wrapText="1"/>
    </xf>
    <xf numFmtId="0" fontId="13" fillId="2" borderId="7" xfId="3" applyFont="1" applyBorder="1" applyAlignment="1">
      <alignment horizontal="center" wrapText="1"/>
    </xf>
    <xf numFmtId="0" fontId="13" fillId="2" borderId="13" xfId="3" applyFont="1" applyBorder="1" applyAlignment="1">
      <alignment horizontal="center" wrapText="1"/>
    </xf>
    <xf numFmtId="0" fontId="13" fillId="2" borderId="1" xfId="3" applyFont="1" applyBorder="1" applyAlignment="1">
      <alignment horizontal="center" wrapText="1"/>
    </xf>
    <xf numFmtId="0" fontId="13" fillId="2" borderId="14" xfId="3" applyFont="1" applyBorder="1" applyAlignment="1">
      <alignment horizontal="center" wrapText="1"/>
    </xf>
    <xf numFmtId="0" fontId="13" fillId="2" borderId="2" xfId="3" applyFont="1" applyBorder="1" applyAlignment="1">
      <alignment horizontal="center" wrapText="1"/>
    </xf>
    <xf numFmtId="0" fontId="8" fillId="4" borderId="3" xfId="0" applyFont="1" applyFill="1" applyBorder="1" applyAlignment="1"/>
    <xf numFmtId="0" fontId="8" fillId="4" borderId="4" xfId="0" applyFont="1" applyFill="1" applyBorder="1" applyAlignment="1"/>
    <xf numFmtId="0" fontId="16" fillId="3" borderId="0" xfId="3" applyFont="1" applyFill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</cellXfs>
  <cellStyles count="4">
    <cellStyle name="Accent6" xfId="3" builtinId="49"/>
    <cellStyle name="Milliers" xfId="1" builtinId="3"/>
    <cellStyle name="Monétaire" xfId="2" builtinId="4"/>
    <cellStyle name="Normal" xfId="0" builtinId="0"/>
  </cellStyles>
  <dxfs count="6"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DFECEB"/>
      <color rgb="FF487B79"/>
      <color rgb="FFC0DAD9"/>
      <color rgb="FFFF9900"/>
      <color rgb="FFFFFF00"/>
      <color rgb="FFFF99FF"/>
      <color rgb="FFFF33CC"/>
      <color rgb="FFFF0066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F86-4F94-B86D-88886270E76A}"/>
              </c:ext>
            </c:extLst>
          </c:dPt>
          <c:dPt>
            <c:idx val="1"/>
            <c:bubble3D val="0"/>
            <c:spPr>
              <a:solidFill>
                <a:srgbClr val="FF535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F86-4F94-B86D-88886270E76A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F86-4F94-B86D-88886270E76A}"/>
              </c:ext>
            </c:extLst>
          </c:dPt>
          <c:dPt>
            <c:idx val="3"/>
            <c:bubble3D val="0"/>
            <c:spPr>
              <a:solidFill>
                <a:schemeClr val="bg1">
                  <a:lumMod val="5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F86-4F94-B86D-88886270E76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A20EE540-0F53-4CE3-8C0E-6B08FF596D6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F86-4F94-B86D-88886270E76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2B3DDBC-10C4-4633-9C7C-333BF71EF5D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F86-4F94-B86D-88886270E76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2325040-EA40-4D73-AE16-D667C1BD09B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F86-4F94-B86D-88886270E76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6B9F603-39A1-43A9-8B8F-87991531D0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F86-4F94-B86D-88886270E7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Statistiques!$B$4:$B$7</c:f>
              <c:strCache>
                <c:ptCount val="4"/>
                <c:pt idx="0">
                  <c:v>Personnages</c:v>
                </c:pt>
                <c:pt idx="1">
                  <c:v>Animaux</c:v>
                </c:pt>
                <c:pt idx="2">
                  <c:v>Décors</c:v>
                </c:pt>
                <c:pt idx="3">
                  <c:v>Végétations</c:v>
                </c:pt>
              </c:strCache>
            </c:strRef>
          </c:cat>
          <c:val>
            <c:numRef>
              <c:f>Statistiques!$C$4:$C$7</c:f>
              <c:numCache>
                <c:formatCode>_-* #\ ##0_-;\-* #\ ##0_-;_-* "-"??_-;_-@_-</c:formatCode>
                <c:ptCount val="4"/>
                <c:pt idx="0">
                  <c:v>154</c:v>
                </c:pt>
                <c:pt idx="1">
                  <c:v>59</c:v>
                </c:pt>
                <c:pt idx="2">
                  <c:v>22</c:v>
                </c:pt>
                <c:pt idx="3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Statistiques!$C$4:$C$7</c15:f>
                <c15:dlblRangeCache>
                  <c:ptCount val="4"/>
                  <c:pt idx="0">
                    <c:v> 154 </c:v>
                  </c:pt>
                  <c:pt idx="1">
                    <c:v> 59 </c:v>
                  </c:pt>
                  <c:pt idx="2">
                    <c:v> 22 </c:v>
                  </c:pt>
                  <c:pt idx="3">
                    <c:v> 2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CF86-4F94-B86D-88886270E76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B21-4B6C-8B30-633C1A3A921F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B21-4B6C-8B30-633C1A3A921F}"/>
              </c:ext>
            </c:extLst>
          </c:dPt>
          <c:dPt>
            <c:idx val="2"/>
            <c:bubble3D val="0"/>
            <c:spPr>
              <a:solidFill>
                <a:schemeClr val="accent2">
                  <a:lumMod val="7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B21-4B6C-8B30-633C1A3A921F}"/>
              </c:ext>
            </c:extLst>
          </c:dPt>
          <c:dPt>
            <c:idx val="3"/>
            <c:bubble3D val="0"/>
            <c:spPr>
              <a:solidFill>
                <a:srgbClr val="FF99FF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087-4AB3-886E-C23A2FF26283}"/>
              </c:ext>
            </c:extLst>
          </c:dPt>
          <c:dPt>
            <c:idx val="4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087-4AB3-886E-C23A2FF26283}"/>
              </c:ext>
            </c:extLst>
          </c:dPt>
          <c:dPt>
            <c:idx val="5"/>
            <c:bubble3D val="0"/>
            <c:spPr>
              <a:solidFill>
                <a:srgbClr val="00206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087-4AB3-886E-C23A2FF26283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087-4AB3-886E-C23A2FF26283}"/>
              </c:ext>
            </c:extLst>
          </c:dPt>
          <c:dPt>
            <c:idx val="7"/>
            <c:bubble3D val="0"/>
            <c:spPr>
              <a:solidFill>
                <a:srgbClr val="00B0F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0087-4AB3-886E-C23A2FF26283}"/>
              </c:ext>
            </c:extLst>
          </c:dPt>
          <c:dPt>
            <c:idx val="8"/>
            <c:bubble3D val="0"/>
            <c:spPr>
              <a:solidFill>
                <a:srgbClr val="7030A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0087-4AB3-886E-C23A2FF26283}"/>
              </c:ext>
            </c:extLst>
          </c:dPt>
          <c:dPt>
            <c:idx val="9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0087-4AB3-886E-C23A2FF26283}"/>
              </c:ext>
            </c:extLst>
          </c:dPt>
          <c:dPt>
            <c:idx val="10"/>
            <c:bubble3D val="0"/>
            <c:spPr>
              <a:solidFill>
                <a:srgbClr val="FF99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0087-4AB3-886E-C23A2FF26283}"/>
              </c:ext>
            </c:extLst>
          </c:dPt>
          <c:dPt>
            <c:idx val="11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0087-4AB3-886E-C23A2FF2628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AB02-413A-85B3-809A95F62465}"/>
              </c:ext>
            </c:extLst>
          </c:dPt>
          <c:dPt>
            <c:idx val="13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AB02-413A-85B3-809A95F624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Statistiques!$B$28:$B$41</c:f>
              <c:strCache>
                <c:ptCount val="14"/>
                <c:pt idx="0">
                  <c:v>Santonnier1</c:v>
                </c:pt>
                <c:pt idx="1">
                  <c:v>Santonnier2</c:v>
                </c:pt>
                <c:pt idx="2">
                  <c:v>Santonnier3</c:v>
                </c:pt>
                <c:pt idx="3">
                  <c:v>Santonnier4</c:v>
                </c:pt>
                <c:pt idx="4">
                  <c:v>Santonnier5</c:v>
                </c:pt>
                <c:pt idx="5">
                  <c:v>Santonnier6</c:v>
                </c:pt>
                <c:pt idx="6">
                  <c:v>Santonnier7</c:v>
                </c:pt>
                <c:pt idx="7">
                  <c:v>Santonnier8</c:v>
                </c:pt>
                <c:pt idx="8">
                  <c:v>Santonnier9</c:v>
                </c:pt>
                <c:pt idx="9">
                  <c:v>Santonnier10</c:v>
                </c:pt>
                <c:pt idx="10">
                  <c:v>Santonnier11</c:v>
                </c:pt>
                <c:pt idx="11">
                  <c:v>Santonnier12</c:v>
                </c:pt>
                <c:pt idx="12">
                  <c:v>Santonnier13</c:v>
                </c:pt>
                <c:pt idx="13">
                  <c:v>Santonnier14</c:v>
                </c:pt>
              </c:strCache>
            </c:strRef>
          </c:cat>
          <c:val>
            <c:numRef>
              <c:f>Statistiques!$C$28:$C$41</c:f>
              <c:numCache>
                <c:formatCode>_-* #\ ##0_-;\-* #\ ##0_-;_-* "-"??_-;_-@_-</c:formatCode>
                <c:ptCount val="14"/>
                <c:pt idx="0">
                  <c:v>6</c:v>
                </c:pt>
                <c:pt idx="1">
                  <c:v>38</c:v>
                </c:pt>
                <c:pt idx="2">
                  <c:v>3</c:v>
                </c:pt>
                <c:pt idx="3">
                  <c:v>32</c:v>
                </c:pt>
                <c:pt idx="4">
                  <c:v>15</c:v>
                </c:pt>
                <c:pt idx="5">
                  <c:v>107</c:v>
                </c:pt>
                <c:pt idx="6">
                  <c:v>13</c:v>
                </c:pt>
                <c:pt idx="7">
                  <c:v>3</c:v>
                </c:pt>
                <c:pt idx="8">
                  <c:v>2</c:v>
                </c:pt>
                <c:pt idx="9">
                  <c:v>9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B21-4B6C-8B30-633C1A3A921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454013216957986"/>
          <c:y val="4.5780768691046332E-3"/>
          <c:w val="0.31877057278668081"/>
          <c:h val="0.99497847382460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3">
                  <a:tint val="6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078-4882-8659-58987F09EF4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078-4882-8659-58987F09EF4A}"/>
              </c:ext>
            </c:extLst>
          </c:dPt>
          <c:dPt>
            <c:idx val="2"/>
            <c:bubble3D val="0"/>
            <c:spPr>
              <a:solidFill>
                <a:schemeClr val="accent3">
                  <a:shade val="6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078-4882-8659-58987F09EF4A}"/>
              </c:ext>
            </c:extLst>
          </c:dPt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Statistiques!$B$46:$B$49</c:f>
              <c:strCache>
                <c:ptCount val="4"/>
                <c:pt idx="0">
                  <c:v>Nom1 &amp; Prénom 1</c:v>
                </c:pt>
                <c:pt idx="1">
                  <c:v>Nom2 &amp; Prénom 2</c:v>
                </c:pt>
                <c:pt idx="2">
                  <c:v>Nom3 &amp; Prénom 3</c:v>
                </c:pt>
                <c:pt idx="3">
                  <c:v>Nom4 &amp; Prénom 4</c:v>
                </c:pt>
              </c:strCache>
            </c:strRef>
          </c:cat>
          <c:val>
            <c:numRef>
              <c:f>Statistiques!$E$46:$E$48</c:f>
              <c:numCache>
                <c:formatCode>General</c:formatCode>
                <c:ptCount val="3"/>
                <c:pt idx="0">
                  <c:v>198</c:v>
                </c:pt>
                <c:pt idx="1">
                  <c:v>16</c:v>
                </c:pt>
                <c:pt idx="2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078-4882-8659-58987F09E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  <a:solidFill>
            <a:schemeClr val="tx1">
              <a:lumMod val="75000"/>
              <a:lumOff val="25000"/>
            </a:schemeClr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333-468E-84BD-F7E1D39BF270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333-468E-84BD-F7E1D39BF270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1D2-46D8-B25B-9AF200FD2BD1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0184-4034-BDC4-DC5A4115012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33B0EB10-F5F0-4C45-8768-CD646EBDA06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7333-468E-84BD-F7E1D39BF27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B2B22CD-741E-4E98-9CBF-56A4C87FE1B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333-468E-84BD-F7E1D39BF27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B787C43-A9E4-4F34-A740-5797394790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71D2-46D8-B25B-9AF200FD2BD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721B6DF-62FB-4747-BDBD-666D1573469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184-4034-BDC4-DC5A411501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Statistiques!$B$12:$B$15</c:f>
              <c:numCache>
                <c:formatCode>General</c:formatCode>
                <c:ptCount val="4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</c:numCache>
            </c:numRef>
          </c:cat>
          <c:val>
            <c:numRef>
              <c:f>Statistiques!$C$12:$C$15</c:f>
              <c:numCache>
                <c:formatCode>_-* #\ ##0_-;\-* #\ ##0_-;_-* "-"??_-;_-@_-</c:formatCode>
                <c:ptCount val="4"/>
                <c:pt idx="0">
                  <c:v>9</c:v>
                </c:pt>
                <c:pt idx="1">
                  <c:v>53</c:v>
                </c:pt>
                <c:pt idx="2">
                  <c:v>95</c:v>
                </c:pt>
                <c:pt idx="3">
                  <c:v>80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Statistiques!$C$12:$C$23</c15:f>
                <c15:dlblRangeCache>
                  <c:ptCount val="12"/>
                  <c:pt idx="0">
                    <c:v> 9 </c:v>
                  </c:pt>
                  <c:pt idx="1">
                    <c:v> 53 </c:v>
                  </c:pt>
                  <c:pt idx="2">
                    <c:v> 95 </c:v>
                  </c:pt>
                  <c:pt idx="3">
                    <c:v> 80 </c:v>
                  </c:pt>
                  <c:pt idx="4">
                    <c:v> -   </c:v>
                  </c:pt>
                  <c:pt idx="5">
                    <c:v> -   </c:v>
                  </c:pt>
                  <c:pt idx="6">
                    <c:v> -   </c:v>
                  </c:pt>
                  <c:pt idx="7">
                    <c:v> -   </c:v>
                  </c:pt>
                  <c:pt idx="8">
                    <c:v> -   </c:v>
                  </c:pt>
                  <c:pt idx="9">
                    <c:v> -   </c:v>
                  </c:pt>
                  <c:pt idx="10">
                    <c:v> -   </c:v>
                  </c:pt>
                  <c:pt idx="11">
                    <c:v> -  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7333-468E-84BD-F7E1D39BF27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93374148445663"/>
          <c:y val="0.37348415331061019"/>
          <c:w val="0.1205587763146956"/>
          <c:h val="0.253031693378779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Statistiques!$O$4:$O$7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Statistiques!$N$4:$N$7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8E61-4628-817F-BCDDF2831F7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40000"/>
        <a:lumOff val="6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0</xdr:rowOff>
        </xdr:from>
        <xdr:to>
          <xdr:col>7</xdr:col>
          <xdr:colOff>9525</xdr:colOff>
          <xdr:row>19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le santon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378322</xdr:colOff>
      <xdr:row>1</xdr:row>
      <xdr:rowOff>5977</xdr:rowOff>
    </xdr:from>
    <xdr:to>
      <xdr:col>12</xdr:col>
      <xdr:colOff>4053</xdr:colOff>
      <xdr:row>8</xdr:row>
      <xdr:rowOff>1726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4053</xdr:colOff>
      <xdr:row>25</xdr:row>
      <xdr:rowOff>7407</xdr:rowOff>
    </xdr:from>
    <xdr:to>
      <xdr:col>11</xdr:col>
      <xdr:colOff>759854</xdr:colOff>
      <xdr:row>41</xdr:row>
      <xdr:rowOff>200991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3099</xdr:colOff>
      <xdr:row>42</xdr:row>
      <xdr:rowOff>309605</xdr:rowOff>
    </xdr:from>
    <xdr:to>
      <xdr:col>12</xdr:col>
      <xdr:colOff>0</xdr:colOff>
      <xdr:row>58</xdr:row>
      <xdr:rowOff>605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378164</xdr:colOff>
      <xdr:row>8</xdr:row>
      <xdr:rowOff>310559</xdr:rowOff>
    </xdr:from>
    <xdr:to>
      <xdr:col>12</xdr:col>
      <xdr:colOff>8107</xdr:colOff>
      <xdr:row>24</xdr:row>
      <xdr:rowOff>1991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380999</xdr:colOff>
      <xdr:row>9</xdr:row>
      <xdr:rowOff>0</xdr:rowOff>
    </xdr:from>
    <xdr:to>
      <xdr:col>17</xdr:col>
      <xdr:colOff>14653</xdr:colOff>
      <xdr:row>24</xdr:row>
      <xdr:rowOff>5197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 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I21"/>
  <sheetViews>
    <sheetView showGridLines="0" workbookViewId="0">
      <selection activeCell="D26" sqref="D26"/>
    </sheetView>
  </sheetViews>
  <sheetFormatPr baseColWidth="10" defaultRowHeight="15" x14ac:dyDescent="0.25"/>
  <cols>
    <col min="1" max="2" width="5.7109375" customWidth="1"/>
    <col min="3" max="3" width="30.7109375" customWidth="1"/>
    <col min="4" max="4" width="5.7109375" customWidth="1"/>
    <col min="5" max="5" width="30.7109375" customWidth="1"/>
    <col min="6" max="6" width="5.7109375" customWidth="1"/>
    <col min="7" max="7" width="30.7109375" customWidth="1"/>
    <col min="8" max="9" width="5.7109375" customWidth="1"/>
  </cols>
  <sheetData>
    <row r="1" spans="1:9" x14ac:dyDescent="0.25">
      <c r="A1" s="107" t="s">
        <v>112</v>
      </c>
      <c r="B1" s="107"/>
      <c r="C1" s="107"/>
      <c r="D1" s="107"/>
      <c r="E1" s="107"/>
      <c r="F1" s="107"/>
      <c r="G1" s="107"/>
      <c r="H1" s="107"/>
      <c r="I1" s="107"/>
    </row>
    <row r="2" spans="1:9" x14ac:dyDescent="0.25">
      <c r="A2" s="107"/>
      <c r="B2" s="107"/>
      <c r="C2" s="107"/>
      <c r="D2" s="107"/>
      <c r="E2" s="107"/>
      <c r="F2" s="107"/>
      <c r="G2" s="107"/>
      <c r="H2" s="107"/>
      <c r="I2" s="107"/>
    </row>
    <row r="3" spans="1:9" x14ac:dyDescent="0.25">
      <c r="A3" s="107"/>
      <c r="B3" s="107"/>
      <c r="C3" s="107"/>
      <c r="D3" s="107"/>
      <c r="E3" s="107"/>
      <c r="F3" s="107"/>
      <c r="G3" s="107"/>
      <c r="H3" s="107"/>
      <c r="I3" s="107"/>
    </row>
    <row r="4" spans="1:9" x14ac:dyDescent="0.25">
      <c r="A4" s="107"/>
      <c r="B4" s="107"/>
      <c r="C4" s="107"/>
      <c r="D4" s="107"/>
      <c r="E4" s="107"/>
      <c r="F4" s="107"/>
      <c r="G4" s="107"/>
      <c r="H4" s="107"/>
      <c r="I4" s="107"/>
    </row>
    <row r="5" spans="1:9" ht="25.5" x14ac:dyDescent="0.35">
      <c r="A5" s="112"/>
      <c r="B5" s="108" t="s">
        <v>5</v>
      </c>
      <c r="C5" s="109"/>
      <c r="D5" s="109"/>
      <c r="E5" s="109"/>
      <c r="F5" s="109"/>
      <c r="G5" s="109"/>
      <c r="H5" s="110"/>
      <c r="I5" s="111"/>
    </row>
    <row r="6" spans="1:9" ht="15" customHeight="1" x14ac:dyDescent="0.35">
      <c r="A6" s="112"/>
      <c r="B6" s="102"/>
      <c r="C6" s="14"/>
      <c r="D6" s="14"/>
      <c r="E6" s="14"/>
      <c r="F6" s="14"/>
      <c r="G6" s="14"/>
      <c r="H6" s="104"/>
      <c r="I6" s="111"/>
    </row>
    <row r="7" spans="1:9" x14ac:dyDescent="0.25">
      <c r="A7" s="112"/>
      <c r="B7" s="102"/>
      <c r="C7" s="13" t="s">
        <v>96</v>
      </c>
      <c r="D7" s="11"/>
      <c r="E7" s="13" t="s">
        <v>103</v>
      </c>
      <c r="F7" s="11"/>
      <c r="G7" s="13" t="s">
        <v>102</v>
      </c>
      <c r="H7" s="104"/>
      <c r="I7" s="111"/>
    </row>
    <row r="8" spans="1:9" x14ac:dyDescent="0.25">
      <c r="A8" s="112"/>
      <c r="B8" s="102"/>
      <c r="C8" s="22">
        <f ca="1">TODAY()</f>
        <v>45213</v>
      </c>
      <c r="D8" s="11"/>
      <c r="E8" s="23" t="s">
        <v>318</v>
      </c>
      <c r="F8" s="11"/>
      <c r="G8" s="23" t="s">
        <v>321</v>
      </c>
      <c r="H8" s="104"/>
      <c r="I8" s="111"/>
    </row>
    <row r="9" spans="1:9" ht="24.95" customHeight="1" x14ac:dyDescent="0.25">
      <c r="A9" s="112"/>
      <c r="B9" s="103"/>
      <c r="C9" s="12"/>
      <c r="D9" s="11"/>
      <c r="E9" s="12"/>
      <c r="F9" s="11"/>
      <c r="G9" s="12"/>
      <c r="H9" s="105"/>
      <c r="I9" s="111"/>
    </row>
    <row r="10" spans="1:9" ht="25.5" x14ac:dyDescent="0.35">
      <c r="A10" s="112"/>
      <c r="B10" s="108" t="s">
        <v>6</v>
      </c>
      <c r="C10" s="109"/>
      <c r="D10" s="109"/>
      <c r="E10" s="109"/>
      <c r="F10" s="109"/>
      <c r="G10" s="109"/>
      <c r="H10" s="110"/>
      <c r="I10" s="111"/>
    </row>
    <row r="11" spans="1:9" ht="15" customHeight="1" x14ac:dyDescent="0.35">
      <c r="A11" s="112"/>
      <c r="B11" s="102"/>
      <c r="C11" s="14"/>
      <c r="D11" s="14"/>
      <c r="E11" s="14"/>
      <c r="F11" s="14"/>
      <c r="G11" s="14"/>
      <c r="H11" s="104"/>
      <c r="I11" s="111"/>
    </row>
    <row r="12" spans="1:9" x14ac:dyDescent="0.25">
      <c r="A12" s="112"/>
      <c r="B12" s="102"/>
      <c r="C12" s="13" t="s">
        <v>104</v>
      </c>
      <c r="D12" s="11"/>
      <c r="E12" s="13" t="s">
        <v>105</v>
      </c>
      <c r="F12" s="11"/>
      <c r="G12" s="13" t="s">
        <v>106</v>
      </c>
      <c r="H12" s="104"/>
      <c r="I12" s="111"/>
    </row>
    <row r="13" spans="1:9" x14ac:dyDescent="0.25">
      <c r="A13" s="112"/>
      <c r="B13" s="102"/>
      <c r="C13" s="23" t="s">
        <v>328</v>
      </c>
      <c r="D13" s="11"/>
      <c r="E13" s="52"/>
      <c r="F13" s="11"/>
      <c r="G13" s="23"/>
      <c r="H13" s="104"/>
      <c r="I13" s="111"/>
    </row>
    <row r="14" spans="1:9" x14ac:dyDescent="0.25">
      <c r="A14" s="112"/>
      <c r="B14" s="102"/>
      <c r="C14" s="11"/>
      <c r="D14" s="11"/>
      <c r="E14" s="11"/>
      <c r="F14" s="11"/>
      <c r="G14" s="11"/>
      <c r="H14" s="104"/>
      <c r="I14" s="111"/>
    </row>
    <row r="15" spans="1:9" x14ac:dyDescent="0.25">
      <c r="A15" s="112"/>
      <c r="B15" s="102"/>
      <c r="C15" s="13" t="s">
        <v>109</v>
      </c>
      <c r="D15" s="11"/>
      <c r="E15" s="13" t="s">
        <v>108</v>
      </c>
      <c r="F15" s="11"/>
      <c r="G15" s="13" t="s">
        <v>107</v>
      </c>
      <c r="H15" s="104"/>
      <c r="I15" s="111"/>
    </row>
    <row r="16" spans="1:9" x14ac:dyDescent="0.25">
      <c r="A16" s="112"/>
      <c r="B16" s="102"/>
      <c r="C16" s="23" t="s">
        <v>29</v>
      </c>
      <c r="D16" s="11"/>
      <c r="E16" s="23"/>
      <c r="F16" s="11"/>
      <c r="G16" s="23" t="s">
        <v>27</v>
      </c>
      <c r="H16" s="104"/>
      <c r="I16" s="111"/>
    </row>
    <row r="17" spans="1:9" x14ac:dyDescent="0.25">
      <c r="A17" s="112"/>
      <c r="B17" s="102"/>
      <c r="C17" s="11"/>
      <c r="D17" s="11"/>
      <c r="E17" s="11"/>
      <c r="F17" s="11"/>
      <c r="G17" s="11"/>
      <c r="H17" s="104"/>
      <c r="I17" s="111"/>
    </row>
    <row r="18" spans="1:9" x14ac:dyDescent="0.25">
      <c r="A18" s="112"/>
      <c r="B18" s="102"/>
      <c r="C18" s="13" t="s">
        <v>110</v>
      </c>
      <c r="D18" s="11"/>
      <c r="E18" s="13" t="s">
        <v>111</v>
      </c>
      <c r="F18" s="11"/>
      <c r="G18" s="11"/>
      <c r="H18" s="104"/>
      <c r="I18" s="111"/>
    </row>
    <row r="19" spans="1:9" x14ac:dyDescent="0.25">
      <c r="A19" s="112"/>
      <c r="B19" s="102"/>
      <c r="C19" s="21">
        <v>1</v>
      </c>
      <c r="D19" s="11"/>
      <c r="E19" s="44"/>
      <c r="F19" s="11"/>
      <c r="G19" s="11"/>
      <c r="H19" s="104"/>
      <c r="I19" s="111"/>
    </row>
    <row r="20" spans="1:9" ht="24.95" customHeight="1" x14ac:dyDescent="0.25">
      <c r="A20" s="112"/>
      <c r="B20" s="103"/>
      <c r="C20" s="106"/>
      <c r="D20" s="106"/>
      <c r="E20" s="106"/>
      <c r="F20" s="106"/>
      <c r="G20" s="106"/>
      <c r="H20" s="105"/>
      <c r="I20" s="111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</sheetData>
  <mergeCells count="10">
    <mergeCell ref="B11:B20"/>
    <mergeCell ref="H11:H20"/>
    <mergeCell ref="C20:G20"/>
    <mergeCell ref="A1:I4"/>
    <mergeCell ref="B10:H10"/>
    <mergeCell ref="B5:H5"/>
    <mergeCell ref="I5:I20"/>
    <mergeCell ref="A5:A20"/>
    <mergeCell ref="H6:H9"/>
    <mergeCell ref="B6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raitement">
                <anchor moveWithCells="1" sizeWithCells="1">
                  <from>
                    <xdr:col>6</xdr:col>
                    <xdr:colOff>9525</xdr:colOff>
                    <xdr:row>18</xdr:row>
                    <xdr:rowOff>0</xdr:rowOff>
                  </from>
                  <to>
                    <xdr:col>7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Ressources!$C$2:$C$3</xm:f>
          </x14:formula1>
          <xm:sqref>G16</xm:sqref>
        </x14:dataValidation>
        <x14:dataValidation type="list" allowBlank="1" showInputMessage="1" showErrorMessage="1" xr:uid="{00000000-0002-0000-0000-000002000000}">
          <x14:formula1>
            <xm:f>Ressources!$A$2:$A$5</xm:f>
          </x14:formula1>
          <xm:sqref>C16</xm:sqref>
        </x14:dataValidation>
        <x14:dataValidation type="list" allowBlank="1" showInputMessage="1" showErrorMessage="1" xr:uid="{00000000-0002-0000-0000-000003000000}">
          <x14:formula1>
            <xm:f>Ressources!$B$2:$B$15</xm:f>
          </x14:formula1>
          <xm:sqref>C13</xm:sqref>
        </x14:dataValidation>
        <x14:dataValidation type="list" allowBlank="1" showInputMessage="1" showErrorMessage="1" xr:uid="{00000000-0002-0000-0000-000004000000}">
          <x14:formula1>
            <xm:f>Ressources!$E$2:$E$7</xm:f>
          </x14:formula1>
          <xm:sqref>G8</xm:sqref>
        </x14:dataValidation>
        <x14:dataValidation type="list" allowBlank="1" showInputMessage="1" showErrorMessage="1" xr:uid="{00000000-0002-0000-0000-000005000000}">
          <x14:formula1>
            <xm:f>Ressources!$D$2:$D$5</xm:f>
          </x14:formula1>
          <xm:sqref>E8</xm:sqref>
        </x14:dataValidation>
        <x14:dataValidation type="list" allowBlank="1" showInputMessage="1" showErrorMessage="1" xr:uid="{00000000-0002-0000-0000-000001000000}">
          <x14:formula1>
            <xm:f>Ressources!$F$2:$F$31</xm:f>
          </x14:formula1>
          <xm:sqref>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T250"/>
  <sheetViews>
    <sheetView showGridLines="0" tabSelected="1" zoomScale="85" zoomScaleNormal="85" workbookViewId="0">
      <selection activeCell="Q25" sqref="Q25"/>
    </sheetView>
  </sheetViews>
  <sheetFormatPr baseColWidth="10" defaultRowHeight="15" outlineLevelRow="1" outlineLevelCol="1" x14ac:dyDescent="0.25"/>
  <cols>
    <col min="1" max="1" width="5.7109375" style="8" customWidth="1"/>
    <col min="2" max="2" width="15.7109375" style="18" customWidth="1" outlineLevel="1"/>
    <col min="3" max="3" width="20.7109375" style="20" customWidth="1" outlineLevel="1"/>
    <col min="4" max="4" width="21.28515625" style="20" customWidth="1" outlineLevel="1"/>
    <col min="5" max="5" width="5.7109375" style="25" customWidth="1" outlineLevel="1"/>
    <col min="6" max="6" width="15.7109375" style="20" customWidth="1"/>
    <col min="7" max="7" width="20.7109375" style="20" customWidth="1"/>
    <col min="8" max="8" width="45.7109375" style="20" customWidth="1"/>
    <col min="9" max="9" width="20.7109375" style="20" customWidth="1"/>
    <col min="10" max="11" width="15.7109375" style="20" customWidth="1"/>
    <col min="12" max="12" width="15.7109375" style="30" customWidth="1"/>
    <col min="13" max="14" width="10.7109375" style="31" hidden="1" customWidth="1" outlineLevel="1"/>
    <col min="15" max="15" width="5.7109375" style="8" customWidth="1" collapsed="1"/>
    <col min="16" max="16" width="20.7109375" customWidth="1" outlineLevel="1"/>
    <col min="17" max="18" width="15.7109375" customWidth="1" outlineLevel="1"/>
    <col min="19" max="19" width="5.7109375" customWidth="1" outlineLevel="1"/>
  </cols>
  <sheetData>
    <row r="1" spans="1:19" s="1" customFormat="1" ht="24.95" customHeight="1" outlineLevel="1" x14ac:dyDescent="0.25">
      <c r="A1" s="113"/>
      <c r="B1" s="113"/>
      <c r="C1" s="113"/>
      <c r="D1" s="113"/>
      <c r="E1" s="113"/>
      <c r="F1" s="3"/>
      <c r="G1" s="3"/>
      <c r="H1" s="3"/>
      <c r="I1" s="3"/>
      <c r="J1" s="3"/>
      <c r="K1" s="3"/>
      <c r="L1" s="3"/>
      <c r="M1" s="51"/>
      <c r="N1" s="51"/>
      <c r="O1" s="3"/>
      <c r="P1" s="3"/>
      <c r="Q1" s="3"/>
      <c r="R1" s="3"/>
      <c r="S1" s="3"/>
    </row>
    <row r="2" spans="1:19" s="1" customFormat="1" ht="14.25" customHeight="1" outlineLevel="1" x14ac:dyDescent="0.2">
      <c r="A2" s="113"/>
      <c r="B2" s="157" t="s">
        <v>343</v>
      </c>
      <c r="C2" s="116"/>
      <c r="D2" s="116"/>
      <c r="E2" s="114"/>
      <c r="F2" s="158" t="s">
        <v>323</v>
      </c>
      <c r="G2" s="158"/>
      <c r="H2" s="158"/>
      <c r="I2" s="158"/>
      <c r="J2" s="158"/>
      <c r="K2" s="158"/>
      <c r="L2" s="158"/>
      <c r="M2" s="48"/>
      <c r="N2" s="46"/>
      <c r="O2" s="113"/>
      <c r="P2" s="154" t="s">
        <v>306</v>
      </c>
      <c r="Q2" s="154"/>
      <c r="R2" s="154"/>
      <c r="S2" s="114"/>
    </row>
    <row r="3" spans="1:19" s="1" customFormat="1" ht="15" customHeight="1" outlineLevel="1" x14ac:dyDescent="0.2">
      <c r="A3" s="113"/>
      <c r="B3" s="116"/>
      <c r="C3" s="116"/>
      <c r="D3" s="116"/>
      <c r="E3" s="114"/>
      <c r="F3" s="158"/>
      <c r="G3" s="158"/>
      <c r="H3" s="158"/>
      <c r="I3" s="158"/>
      <c r="J3" s="158"/>
      <c r="K3" s="158"/>
      <c r="L3" s="158"/>
      <c r="M3" s="48"/>
      <c r="N3" s="46"/>
      <c r="O3" s="113"/>
      <c r="P3" s="154"/>
      <c r="Q3" s="154"/>
      <c r="R3" s="154"/>
      <c r="S3" s="114"/>
    </row>
    <row r="4" spans="1:19" s="1" customFormat="1" ht="15" customHeight="1" outlineLevel="1" x14ac:dyDescent="0.25">
      <c r="A4" s="113"/>
      <c r="B4" s="116"/>
      <c r="C4" s="116"/>
      <c r="D4" s="116"/>
      <c r="E4" s="114"/>
      <c r="F4" s="158"/>
      <c r="G4" s="158"/>
      <c r="H4" s="158"/>
      <c r="I4" s="158"/>
      <c r="J4" s="158"/>
      <c r="K4" s="158"/>
      <c r="L4" s="158"/>
      <c r="M4" s="48"/>
      <c r="N4" s="46"/>
      <c r="O4" s="113"/>
      <c r="P4" s="96" t="s">
        <v>8</v>
      </c>
      <c r="Q4" s="90" t="s">
        <v>315</v>
      </c>
      <c r="R4" s="91" t="s">
        <v>316</v>
      </c>
      <c r="S4" s="114"/>
    </row>
    <row r="5" spans="1:19" s="1" customFormat="1" ht="15" customHeight="1" outlineLevel="1" x14ac:dyDescent="0.25">
      <c r="A5" s="113"/>
      <c r="B5" s="116"/>
      <c r="C5" s="116"/>
      <c r="D5" s="116"/>
      <c r="E5" s="114"/>
      <c r="F5" s="158"/>
      <c r="G5" s="158"/>
      <c r="H5" s="158"/>
      <c r="I5" s="158"/>
      <c r="J5" s="158"/>
      <c r="K5" s="158"/>
      <c r="L5" s="158"/>
      <c r="M5" s="48"/>
      <c r="N5" s="46"/>
      <c r="O5" s="113"/>
      <c r="P5" s="97" t="s">
        <v>9</v>
      </c>
      <c r="Q5" s="95" t="s">
        <v>309</v>
      </c>
      <c r="R5" s="94" t="s">
        <v>308</v>
      </c>
      <c r="S5" s="114"/>
    </row>
    <row r="6" spans="1:19" s="1" customFormat="1" ht="15" customHeight="1" outlineLevel="1" x14ac:dyDescent="0.25">
      <c r="A6" s="113"/>
      <c r="B6" s="116"/>
      <c r="C6" s="116"/>
      <c r="D6" s="116"/>
      <c r="E6" s="114"/>
      <c r="F6" s="158"/>
      <c r="G6" s="158"/>
      <c r="H6" s="158"/>
      <c r="I6" s="158"/>
      <c r="J6" s="158"/>
      <c r="K6" s="158"/>
      <c r="L6" s="158"/>
      <c r="M6" s="48"/>
      <c r="N6" s="46"/>
      <c r="O6" s="113"/>
      <c r="P6" s="96" t="s">
        <v>10</v>
      </c>
      <c r="Q6" s="90" t="s">
        <v>309</v>
      </c>
      <c r="R6" s="91" t="s">
        <v>308</v>
      </c>
      <c r="S6" s="114"/>
    </row>
    <row r="7" spans="1:19" s="1" customFormat="1" ht="15" customHeight="1" outlineLevel="1" x14ac:dyDescent="0.25">
      <c r="A7" s="113"/>
      <c r="B7" s="117"/>
      <c r="C7" s="117"/>
      <c r="D7" s="117"/>
      <c r="E7" s="114"/>
      <c r="F7" s="158"/>
      <c r="G7" s="158"/>
      <c r="H7" s="158"/>
      <c r="I7" s="158"/>
      <c r="J7" s="158"/>
      <c r="K7" s="158"/>
      <c r="L7" s="158"/>
      <c r="M7" s="48"/>
      <c r="N7" s="46"/>
      <c r="O7" s="113"/>
      <c r="P7" s="98" t="s">
        <v>15</v>
      </c>
      <c r="Q7" s="95" t="s">
        <v>309</v>
      </c>
      <c r="R7" s="94" t="s">
        <v>308</v>
      </c>
      <c r="S7" s="114"/>
    </row>
    <row r="8" spans="1:19" s="1" customFormat="1" ht="15" customHeight="1" outlineLevel="1" x14ac:dyDescent="0.25">
      <c r="A8" s="113"/>
      <c r="B8" s="115" t="s">
        <v>317</v>
      </c>
      <c r="C8" s="115"/>
      <c r="D8" s="115"/>
      <c r="E8" s="114"/>
      <c r="F8" s="158"/>
      <c r="G8" s="158"/>
      <c r="H8" s="158"/>
      <c r="I8" s="158"/>
      <c r="J8" s="158"/>
      <c r="K8" s="158"/>
      <c r="L8" s="158"/>
      <c r="M8" s="48"/>
      <c r="N8" s="46"/>
      <c r="O8" s="113"/>
      <c r="P8" s="96" t="s">
        <v>11</v>
      </c>
      <c r="Q8" s="90" t="s">
        <v>309</v>
      </c>
      <c r="R8" s="91" t="s">
        <v>308</v>
      </c>
      <c r="S8" s="114"/>
    </row>
    <row r="9" spans="1:19" s="1" customFormat="1" ht="15" customHeight="1" outlineLevel="1" x14ac:dyDescent="0.2">
      <c r="A9" s="113"/>
      <c r="B9" s="115"/>
      <c r="C9" s="115"/>
      <c r="D9" s="115"/>
      <c r="E9" s="114"/>
      <c r="F9" s="158"/>
      <c r="G9" s="158"/>
      <c r="H9" s="158"/>
      <c r="I9" s="158"/>
      <c r="J9" s="158"/>
      <c r="K9" s="158"/>
      <c r="L9" s="158"/>
      <c r="M9" s="48"/>
      <c r="N9" s="46"/>
      <c r="O9" s="113"/>
      <c r="P9" s="148" t="s">
        <v>310</v>
      </c>
      <c r="Q9" s="149"/>
      <c r="R9" s="150"/>
      <c r="S9" s="114"/>
    </row>
    <row r="10" spans="1:19" s="1" customFormat="1" ht="15" customHeight="1" outlineLevel="1" x14ac:dyDescent="0.2">
      <c r="A10" s="113"/>
      <c r="B10" s="118" t="s">
        <v>0</v>
      </c>
      <c r="C10" s="118"/>
      <c r="D10" s="93">
        <f>SUMIF(F18:F1048576,Ressources!A2,L18:L1048576)</f>
        <v>154</v>
      </c>
      <c r="E10" s="114"/>
      <c r="F10" s="158"/>
      <c r="G10" s="158"/>
      <c r="H10" s="158"/>
      <c r="I10" s="158"/>
      <c r="J10" s="158"/>
      <c r="K10" s="158"/>
      <c r="L10" s="158"/>
      <c r="M10" s="48"/>
      <c r="N10" s="46"/>
      <c r="O10" s="113"/>
      <c r="P10" s="151"/>
      <c r="Q10" s="152"/>
      <c r="R10" s="153"/>
      <c r="S10" s="114"/>
    </row>
    <row r="11" spans="1:19" s="1" customFormat="1" ht="15" customHeight="1" outlineLevel="1" x14ac:dyDescent="0.25">
      <c r="A11" s="113"/>
      <c r="B11" s="119" t="s">
        <v>1</v>
      </c>
      <c r="C11" s="119"/>
      <c r="D11" s="92">
        <f>SUMIF(F18:F1048576,Ressources!A3,L18:L1048576)</f>
        <v>59</v>
      </c>
      <c r="E11" s="114"/>
      <c r="F11" s="158"/>
      <c r="G11" s="158"/>
      <c r="H11" s="158"/>
      <c r="I11" s="158"/>
      <c r="J11" s="158"/>
      <c r="K11" s="158"/>
      <c r="L11" s="158"/>
      <c r="M11" s="48"/>
      <c r="N11" s="46"/>
      <c r="O11" s="113"/>
      <c r="P11" s="155" t="s">
        <v>32</v>
      </c>
      <c r="Q11" s="156"/>
      <c r="R11" s="91" t="s">
        <v>311</v>
      </c>
      <c r="S11" s="114"/>
    </row>
    <row r="12" spans="1:19" s="1" customFormat="1" ht="15" customHeight="1" outlineLevel="1" x14ac:dyDescent="0.25">
      <c r="A12" s="113"/>
      <c r="B12" s="118" t="s">
        <v>3</v>
      </c>
      <c r="C12" s="118"/>
      <c r="D12" s="93">
        <f>SUMIF(F18:F1048576,Ressources!A4,L18:L1048576)</f>
        <v>22</v>
      </c>
      <c r="E12" s="114"/>
      <c r="F12" s="158"/>
      <c r="G12" s="158"/>
      <c r="H12" s="158"/>
      <c r="I12" s="158"/>
      <c r="J12" s="158"/>
      <c r="K12" s="158"/>
      <c r="L12" s="158"/>
      <c r="M12" s="48"/>
      <c r="N12" s="46"/>
      <c r="O12" s="113"/>
      <c r="P12" s="125" t="s">
        <v>312</v>
      </c>
      <c r="Q12" s="126"/>
      <c r="R12" s="94" t="s">
        <v>311</v>
      </c>
      <c r="S12" s="114"/>
    </row>
    <row r="13" spans="1:19" s="1" customFormat="1" ht="15" customHeight="1" outlineLevel="1" x14ac:dyDescent="0.25">
      <c r="A13" s="113"/>
      <c r="B13" s="120" t="s">
        <v>2</v>
      </c>
      <c r="C13" s="120"/>
      <c r="D13" s="92">
        <f>SUMIF(F18:F1048576,Ressources!A5,L18:L1048576)</f>
        <v>2</v>
      </c>
      <c r="E13" s="114"/>
      <c r="F13" s="158"/>
      <c r="G13" s="158"/>
      <c r="H13" s="158"/>
      <c r="I13" s="158"/>
      <c r="J13" s="158"/>
      <c r="K13" s="158"/>
      <c r="L13" s="158"/>
      <c r="M13" s="48"/>
      <c r="N13" s="46"/>
      <c r="O13" s="113"/>
      <c r="P13" s="123" t="s">
        <v>313</v>
      </c>
      <c r="Q13" s="124"/>
      <c r="R13" s="91" t="s">
        <v>311</v>
      </c>
      <c r="S13" s="114"/>
    </row>
    <row r="14" spans="1:19" s="1" customFormat="1" ht="18" customHeight="1" outlineLevel="1" x14ac:dyDescent="0.25">
      <c r="A14" s="113"/>
      <c r="B14" s="121" t="s">
        <v>4</v>
      </c>
      <c r="C14" s="122"/>
      <c r="D14" s="2">
        <f>SUM(D10,D11,D12,D13)</f>
        <v>237</v>
      </c>
      <c r="E14" s="114"/>
      <c r="F14" s="158"/>
      <c r="G14" s="158"/>
      <c r="H14" s="158"/>
      <c r="I14" s="158"/>
      <c r="J14" s="158"/>
      <c r="K14" s="158"/>
      <c r="L14" s="158"/>
      <c r="M14" s="48"/>
      <c r="N14" s="46"/>
      <c r="O14" s="113"/>
      <c r="P14" s="142" t="s">
        <v>307</v>
      </c>
      <c r="Q14" s="143"/>
      <c r="R14" s="144"/>
      <c r="S14" s="114"/>
    </row>
    <row r="15" spans="1:19" s="1" customFormat="1" ht="24.95" customHeight="1" x14ac:dyDescent="0.25">
      <c r="A15" s="3"/>
      <c r="B15" s="99"/>
      <c r="C15" s="3"/>
      <c r="D15" s="3"/>
      <c r="E15" s="3"/>
      <c r="F15" s="3"/>
      <c r="G15" s="3"/>
      <c r="H15" s="3"/>
      <c r="I15" s="3"/>
      <c r="J15" s="3"/>
      <c r="K15" s="3"/>
      <c r="L15" s="3"/>
      <c r="M15" s="51"/>
      <c r="N15" s="51"/>
      <c r="O15" s="3"/>
      <c r="P15" s="3"/>
      <c r="Q15" s="3"/>
      <c r="R15" s="3"/>
      <c r="S15" s="3"/>
    </row>
    <row r="16" spans="1:19" s="1" customFormat="1" ht="25.5" customHeight="1" outlineLevel="1" x14ac:dyDescent="0.35">
      <c r="A16" s="3"/>
      <c r="B16" s="127" t="s">
        <v>5</v>
      </c>
      <c r="C16" s="127"/>
      <c r="D16" s="127"/>
      <c r="E16" s="4"/>
      <c r="F16" s="127" t="s">
        <v>28</v>
      </c>
      <c r="G16" s="127"/>
      <c r="H16" s="127"/>
      <c r="I16" s="127"/>
      <c r="J16" s="127"/>
      <c r="K16" s="127"/>
      <c r="L16" s="127"/>
      <c r="M16" s="129" t="s">
        <v>7</v>
      </c>
      <c r="N16" s="130"/>
      <c r="O16" s="3"/>
    </row>
    <row r="17" spans="1:15" s="1" customFormat="1" ht="18" customHeight="1" outlineLevel="1" x14ac:dyDescent="0.25">
      <c r="A17" s="3"/>
      <c r="B17" s="100" t="s">
        <v>8</v>
      </c>
      <c r="C17" s="5" t="s">
        <v>9</v>
      </c>
      <c r="D17" s="5" t="s">
        <v>10</v>
      </c>
      <c r="E17" s="4"/>
      <c r="F17" s="5" t="s">
        <v>12</v>
      </c>
      <c r="G17" s="5" t="s">
        <v>15</v>
      </c>
      <c r="H17" s="5" t="s">
        <v>14</v>
      </c>
      <c r="I17" s="5" t="s">
        <v>11</v>
      </c>
      <c r="J17" s="5" t="s">
        <v>13</v>
      </c>
      <c r="K17" s="5" t="s">
        <v>16</v>
      </c>
      <c r="L17" s="6" t="s">
        <v>17</v>
      </c>
      <c r="M17" s="7" t="s">
        <v>18</v>
      </c>
      <c r="N17" s="7" t="s">
        <v>19</v>
      </c>
      <c r="O17" s="3"/>
    </row>
    <row r="18" spans="1:15" outlineLevel="1" x14ac:dyDescent="0.25">
      <c r="B18" s="15">
        <v>44170</v>
      </c>
      <c r="C18" s="16" t="s">
        <v>319</v>
      </c>
      <c r="D18" s="16" t="s">
        <v>322</v>
      </c>
      <c r="E18" s="26"/>
      <c r="F18" s="16" t="s">
        <v>26</v>
      </c>
      <c r="G18" s="16" t="s">
        <v>28</v>
      </c>
      <c r="H18" s="16" t="s">
        <v>40</v>
      </c>
      <c r="I18" s="16" t="s">
        <v>333</v>
      </c>
      <c r="J18" s="16"/>
      <c r="K18" s="16" t="s">
        <v>27</v>
      </c>
      <c r="L18" s="27">
        <v>1</v>
      </c>
      <c r="M18" s="17">
        <v>22.6</v>
      </c>
      <c r="N18" s="31">
        <f t="shared" ref="N18:N26" si="0">M18*L18</f>
        <v>22.6</v>
      </c>
    </row>
    <row r="19" spans="1:15" outlineLevel="1" x14ac:dyDescent="0.25">
      <c r="B19" s="15">
        <v>44170</v>
      </c>
      <c r="C19" s="16" t="s">
        <v>319</v>
      </c>
      <c r="D19" s="16" t="s">
        <v>322</v>
      </c>
      <c r="E19" s="26"/>
      <c r="F19" s="16" t="s">
        <v>26</v>
      </c>
      <c r="G19" s="16" t="s">
        <v>28</v>
      </c>
      <c r="H19" s="16" t="s">
        <v>41</v>
      </c>
      <c r="I19" s="16" t="s">
        <v>333</v>
      </c>
      <c r="J19" s="16"/>
      <c r="K19" s="16" t="s">
        <v>27</v>
      </c>
      <c r="L19" s="27">
        <v>1</v>
      </c>
      <c r="M19" s="17">
        <v>12.4</v>
      </c>
      <c r="N19" s="31">
        <f t="shared" si="0"/>
        <v>12.4</v>
      </c>
    </row>
    <row r="20" spans="1:15" outlineLevel="1" x14ac:dyDescent="0.25">
      <c r="B20" s="15">
        <v>44170</v>
      </c>
      <c r="C20" s="16" t="s">
        <v>319</v>
      </c>
      <c r="D20" s="16" t="s">
        <v>322</v>
      </c>
      <c r="E20" s="26"/>
      <c r="F20" s="16" t="s">
        <v>26</v>
      </c>
      <c r="G20" s="16" t="s">
        <v>28</v>
      </c>
      <c r="H20" s="16" t="s">
        <v>42</v>
      </c>
      <c r="I20" s="16" t="s">
        <v>333</v>
      </c>
      <c r="J20" s="16"/>
      <c r="K20" s="16" t="s">
        <v>27</v>
      </c>
      <c r="L20" s="27">
        <v>1</v>
      </c>
      <c r="M20" s="17">
        <v>12.4</v>
      </c>
      <c r="N20" s="31">
        <f t="shared" si="0"/>
        <v>12.4</v>
      </c>
    </row>
    <row r="21" spans="1:15" outlineLevel="1" x14ac:dyDescent="0.25">
      <c r="B21" s="15">
        <v>44537</v>
      </c>
      <c r="C21" s="16" t="s">
        <v>320</v>
      </c>
      <c r="D21" s="16" t="s">
        <v>322</v>
      </c>
      <c r="E21" s="26"/>
      <c r="F21" s="16" t="s">
        <v>26</v>
      </c>
      <c r="G21" s="16" t="s">
        <v>28</v>
      </c>
      <c r="H21" s="16" t="s">
        <v>43</v>
      </c>
      <c r="I21" s="16" t="s">
        <v>333</v>
      </c>
      <c r="J21" s="16"/>
      <c r="K21" s="16" t="s">
        <v>27</v>
      </c>
      <c r="L21" s="27">
        <v>1</v>
      </c>
      <c r="M21" s="17">
        <v>12.9</v>
      </c>
      <c r="N21" s="31">
        <f t="shared" si="0"/>
        <v>12.9</v>
      </c>
    </row>
    <row r="22" spans="1:15" outlineLevel="1" x14ac:dyDescent="0.25">
      <c r="B22" s="15">
        <v>44537</v>
      </c>
      <c r="C22" s="16" t="s">
        <v>320</v>
      </c>
      <c r="D22" s="16" t="s">
        <v>322</v>
      </c>
      <c r="E22" s="26"/>
      <c r="F22" s="16" t="s">
        <v>26</v>
      </c>
      <c r="G22" s="16" t="s">
        <v>28</v>
      </c>
      <c r="H22" s="16" t="s">
        <v>44</v>
      </c>
      <c r="I22" s="16" t="s">
        <v>333</v>
      </c>
      <c r="J22" s="16"/>
      <c r="K22" s="16" t="s">
        <v>27</v>
      </c>
      <c r="L22" s="27">
        <v>1</v>
      </c>
      <c r="M22" s="17">
        <v>12.9</v>
      </c>
      <c r="N22" s="31">
        <f t="shared" si="0"/>
        <v>12.9</v>
      </c>
    </row>
    <row r="23" spans="1:15" outlineLevel="1" x14ac:dyDescent="0.25">
      <c r="B23" s="15">
        <v>44537</v>
      </c>
      <c r="C23" s="16" t="s">
        <v>320</v>
      </c>
      <c r="D23" s="16" t="s">
        <v>322</v>
      </c>
      <c r="E23" s="26"/>
      <c r="F23" s="16" t="s">
        <v>26</v>
      </c>
      <c r="G23" s="16" t="s">
        <v>28</v>
      </c>
      <c r="H23" s="16" t="s">
        <v>45</v>
      </c>
      <c r="I23" s="28" t="s">
        <v>333</v>
      </c>
      <c r="J23" s="16"/>
      <c r="K23" s="16" t="s">
        <v>27</v>
      </c>
      <c r="L23" s="27">
        <v>1</v>
      </c>
      <c r="M23" s="17">
        <v>12.9</v>
      </c>
      <c r="N23" s="31">
        <f t="shared" si="0"/>
        <v>12.9</v>
      </c>
    </row>
    <row r="24" spans="1:15" outlineLevel="1" x14ac:dyDescent="0.25">
      <c r="B24" s="15">
        <v>44170</v>
      </c>
      <c r="C24" s="16" t="s">
        <v>319</v>
      </c>
      <c r="D24" s="16" t="s">
        <v>322</v>
      </c>
      <c r="E24" s="26"/>
      <c r="F24" s="16" t="s">
        <v>29</v>
      </c>
      <c r="G24" s="16" t="s">
        <v>28</v>
      </c>
      <c r="H24" s="16" t="s">
        <v>46</v>
      </c>
      <c r="I24" s="16" t="s">
        <v>333</v>
      </c>
      <c r="J24" s="16"/>
      <c r="K24" s="16" t="s">
        <v>27</v>
      </c>
      <c r="L24" s="27">
        <v>1</v>
      </c>
      <c r="M24" s="17">
        <v>12.4</v>
      </c>
      <c r="N24" s="31">
        <f t="shared" si="0"/>
        <v>12.4</v>
      </c>
    </row>
    <row r="25" spans="1:15" outlineLevel="1" x14ac:dyDescent="0.25">
      <c r="B25" s="15">
        <v>44170</v>
      </c>
      <c r="C25" s="16" t="s">
        <v>319</v>
      </c>
      <c r="D25" s="16" t="s">
        <v>322</v>
      </c>
      <c r="E25" s="26"/>
      <c r="F25" s="16" t="s">
        <v>29</v>
      </c>
      <c r="G25" s="16" t="s">
        <v>28</v>
      </c>
      <c r="H25" s="16" t="s">
        <v>47</v>
      </c>
      <c r="I25" s="16" t="s">
        <v>333</v>
      </c>
      <c r="J25" s="16"/>
      <c r="K25" s="16" t="s">
        <v>27</v>
      </c>
      <c r="L25" s="27">
        <v>1</v>
      </c>
      <c r="M25" s="17">
        <v>12.4</v>
      </c>
      <c r="N25" s="31">
        <f t="shared" si="0"/>
        <v>12.4</v>
      </c>
    </row>
    <row r="26" spans="1:15" outlineLevel="1" x14ac:dyDescent="0.25">
      <c r="B26" s="15">
        <v>44528</v>
      </c>
      <c r="C26" s="16" t="s">
        <v>318</v>
      </c>
      <c r="D26" s="16" t="s">
        <v>327</v>
      </c>
      <c r="E26" s="26"/>
      <c r="F26" s="16" t="s">
        <v>33</v>
      </c>
      <c r="G26" s="16" t="s">
        <v>28</v>
      </c>
      <c r="H26" s="16" t="s">
        <v>39</v>
      </c>
      <c r="I26" s="16" t="s">
        <v>333</v>
      </c>
      <c r="J26" s="16"/>
      <c r="K26" s="16" t="s">
        <v>27</v>
      </c>
      <c r="L26" s="49">
        <v>1</v>
      </c>
      <c r="M26" s="17">
        <v>68</v>
      </c>
      <c r="N26" s="31">
        <f t="shared" si="0"/>
        <v>68</v>
      </c>
    </row>
    <row r="27" spans="1:15" ht="24.95" customHeight="1" outlineLevel="1" x14ac:dyDescent="0.25">
      <c r="B27" s="101"/>
      <c r="C27" s="8"/>
      <c r="D27" s="8"/>
      <c r="E27" s="8"/>
      <c r="F27" s="50"/>
      <c r="G27" s="50"/>
      <c r="H27" s="50"/>
      <c r="I27" s="50"/>
      <c r="J27" s="50"/>
      <c r="K27" s="50"/>
      <c r="L27" s="50"/>
      <c r="M27" s="8"/>
      <c r="N27" s="8"/>
    </row>
    <row r="28" spans="1:15" ht="26.25" customHeight="1" x14ac:dyDescent="0.35">
      <c r="A28" s="45"/>
      <c r="B28" s="127" t="s">
        <v>5</v>
      </c>
      <c r="C28" s="127"/>
      <c r="D28" s="127"/>
      <c r="E28" s="4"/>
      <c r="F28" s="127" t="s">
        <v>97</v>
      </c>
      <c r="G28" s="127"/>
      <c r="H28" s="127"/>
      <c r="I28" s="127"/>
      <c r="J28" s="127"/>
      <c r="K28" s="127"/>
      <c r="L28" s="127"/>
      <c r="M28" s="128" t="s">
        <v>7</v>
      </c>
      <c r="N28" s="128"/>
      <c r="O28" s="45"/>
    </row>
    <row r="29" spans="1:15" ht="18" customHeight="1" x14ac:dyDescent="0.25">
      <c r="A29" s="45"/>
      <c r="B29" s="100" t="s">
        <v>8</v>
      </c>
      <c r="C29" s="5" t="s">
        <v>9</v>
      </c>
      <c r="D29" s="5" t="s">
        <v>10</v>
      </c>
      <c r="E29" s="4"/>
      <c r="F29" s="5" t="s">
        <v>12</v>
      </c>
      <c r="G29" s="5" t="s">
        <v>15</v>
      </c>
      <c r="H29" s="5" t="s">
        <v>14</v>
      </c>
      <c r="I29" s="5" t="s">
        <v>11</v>
      </c>
      <c r="J29" s="5" t="s">
        <v>13</v>
      </c>
      <c r="K29" s="5" t="s">
        <v>16</v>
      </c>
      <c r="L29" s="6" t="s">
        <v>17</v>
      </c>
      <c r="M29" s="7" t="s">
        <v>18</v>
      </c>
      <c r="N29" s="7" t="s">
        <v>19</v>
      </c>
      <c r="O29" s="45"/>
    </row>
    <row r="30" spans="1:15" ht="15" customHeight="1" x14ac:dyDescent="0.25">
      <c r="B30" s="18">
        <v>44863</v>
      </c>
      <c r="C30" s="20" t="s">
        <v>318</v>
      </c>
      <c r="D30" s="20" t="s">
        <v>321</v>
      </c>
      <c r="F30" s="20" t="s">
        <v>29</v>
      </c>
      <c r="G30" s="20" t="s">
        <v>141</v>
      </c>
      <c r="H30" s="20" t="s">
        <v>140</v>
      </c>
      <c r="I30" s="20" t="s">
        <v>328</v>
      </c>
      <c r="K30" s="20" t="s">
        <v>27</v>
      </c>
      <c r="L30" s="30">
        <v>1</v>
      </c>
      <c r="M30" s="47">
        <v>6</v>
      </c>
      <c r="N30" s="31">
        <f>M30*L30</f>
        <v>6</v>
      </c>
    </row>
    <row r="31" spans="1:15" x14ac:dyDescent="0.25">
      <c r="B31" s="18">
        <v>44546</v>
      </c>
      <c r="C31" s="20" t="s">
        <v>318</v>
      </c>
      <c r="D31" s="20" t="s">
        <v>322</v>
      </c>
      <c r="E31" s="26"/>
      <c r="F31" s="16" t="s">
        <v>29</v>
      </c>
      <c r="G31" s="19" t="s">
        <v>141</v>
      </c>
      <c r="H31" s="19" t="s">
        <v>84</v>
      </c>
      <c r="I31" s="16" t="s">
        <v>329</v>
      </c>
      <c r="J31" s="19"/>
      <c r="K31" s="16" t="s">
        <v>27</v>
      </c>
      <c r="L31" s="27">
        <v>1</v>
      </c>
      <c r="M31" s="17">
        <v>6</v>
      </c>
      <c r="N31" s="31">
        <f>M31*L31</f>
        <v>6</v>
      </c>
    </row>
    <row r="32" spans="1:15" x14ac:dyDescent="0.25">
      <c r="B32" s="18">
        <v>44863</v>
      </c>
      <c r="C32" s="20" t="s">
        <v>318</v>
      </c>
      <c r="D32" s="20" t="s">
        <v>321</v>
      </c>
      <c r="F32" s="20" t="s">
        <v>29</v>
      </c>
      <c r="G32" s="20" t="s">
        <v>141</v>
      </c>
      <c r="H32" s="20" t="s">
        <v>169</v>
      </c>
      <c r="I32" s="20" t="s">
        <v>330</v>
      </c>
      <c r="K32" s="20" t="s">
        <v>27</v>
      </c>
      <c r="L32" s="30">
        <v>1</v>
      </c>
      <c r="M32" s="31">
        <v>5</v>
      </c>
      <c r="N32" s="31">
        <f>M32*L32</f>
        <v>5</v>
      </c>
    </row>
    <row r="33" spans="1:20" x14ac:dyDescent="0.25">
      <c r="B33" s="18">
        <v>44868</v>
      </c>
      <c r="C33" s="20" t="s">
        <v>318</v>
      </c>
      <c r="D33" s="20" t="s">
        <v>324</v>
      </c>
      <c r="F33" s="20" t="s">
        <v>29</v>
      </c>
      <c r="G33" s="20" t="s">
        <v>125</v>
      </c>
      <c r="H33" s="20" t="s">
        <v>189</v>
      </c>
      <c r="I33" s="20" t="s">
        <v>331</v>
      </c>
      <c r="K33" s="20" t="s">
        <v>27</v>
      </c>
      <c r="L33" s="30">
        <v>1</v>
      </c>
      <c r="M33" s="47">
        <v>4</v>
      </c>
      <c r="N33" s="31">
        <f>M33*L33</f>
        <v>4</v>
      </c>
    </row>
    <row r="34" spans="1:20" x14ac:dyDescent="0.25">
      <c r="B34" s="18">
        <v>44868</v>
      </c>
      <c r="C34" s="20" t="s">
        <v>318</v>
      </c>
      <c r="D34" s="20" t="s">
        <v>324</v>
      </c>
      <c r="F34" s="20" t="s">
        <v>29</v>
      </c>
      <c r="G34" s="20" t="s">
        <v>125</v>
      </c>
      <c r="H34" s="20" t="s">
        <v>188</v>
      </c>
      <c r="I34" s="20" t="s">
        <v>331</v>
      </c>
      <c r="K34" s="20" t="s">
        <v>27</v>
      </c>
      <c r="L34" s="30">
        <v>1</v>
      </c>
      <c r="M34" s="47">
        <v>4</v>
      </c>
      <c r="N34" s="31">
        <f>M34*L34</f>
        <v>4</v>
      </c>
    </row>
    <row r="35" spans="1:20" x14ac:dyDescent="0.25">
      <c r="B35" s="18">
        <v>44884</v>
      </c>
      <c r="C35" s="20" t="s">
        <v>318</v>
      </c>
      <c r="D35" s="20" t="s">
        <v>322</v>
      </c>
      <c r="F35" s="20" t="s">
        <v>29</v>
      </c>
      <c r="G35" s="20" t="s">
        <v>125</v>
      </c>
      <c r="H35" s="20" t="s">
        <v>201</v>
      </c>
      <c r="I35" s="20" t="s">
        <v>332</v>
      </c>
      <c r="K35" s="20" t="s">
        <v>27</v>
      </c>
      <c r="L35" s="30">
        <v>1</v>
      </c>
      <c r="M35" s="47">
        <v>6</v>
      </c>
      <c r="N35" s="31">
        <f>M35*L35</f>
        <v>6</v>
      </c>
    </row>
    <row r="36" spans="1:20" s="32" customFormat="1" ht="14.25" customHeight="1" x14ac:dyDescent="0.25">
      <c r="A36" s="8"/>
      <c r="B36" s="18">
        <v>44863</v>
      </c>
      <c r="C36" s="20" t="s">
        <v>318</v>
      </c>
      <c r="D36" s="20" t="s">
        <v>321</v>
      </c>
      <c r="E36" s="25"/>
      <c r="F36" s="20" t="s">
        <v>29</v>
      </c>
      <c r="G36" s="20" t="s">
        <v>125</v>
      </c>
      <c r="H36" s="20" t="s">
        <v>144</v>
      </c>
      <c r="I36" s="20" t="s">
        <v>328</v>
      </c>
      <c r="J36" s="20"/>
      <c r="K36" s="20" t="s">
        <v>27</v>
      </c>
      <c r="L36" s="30">
        <v>1</v>
      </c>
      <c r="M36" s="47">
        <v>6</v>
      </c>
      <c r="N36" s="31">
        <f>M36*L36</f>
        <v>6</v>
      </c>
      <c r="O36" s="8"/>
      <c r="P36"/>
      <c r="R36"/>
      <c r="S36"/>
      <c r="T36"/>
    </row>
    <row r="37" spans="1:20" s="32" customFormat="1" ht="14.25" customHeight="1" x14ac:dyDescent="0.25">
      <c r="A37" s="8"/>
      <c r="B37" s="18">
        <v>44884</v>
      </c>
      <c r="C37" s="20" t="s">
        <v>318</v>
      </c>
      <c r="D37" s="20" t="s">
        <v>322</v>
      </c>
      <c r="E37" s="25"/>
      <c r="F37" s="20" t="s">
        <v>29</v>
      </c>
      <c r="G37" s="20" t="s">
        <v>125</v>
      </c>
      <c r="H37" s="20" t="s">
        <v>199</v>
      </c>
      <c r="I37" s="20" t="s">
        <v>332</v>
      </c>
      <c r="J37" s="20"/>
      <c r="K37" s="20" t="s">
        <v>27</v>
      </c>
      <c r="L37" s="30">
        <v>1</v>
      </c>
      <c r="M37" s="47">
        <v>6</v>
      </c>
      <c r="N37" s="31">
        <f>M37*L37</f>
        <v>6</v>
      </c>
      <c r="O37" s="8"/>
      <c r="P37"/>
      <c r="R37"/>
      <c r="S37"/>
      <c r="T37"/>
    </row>
    <row r="38" spans="1:20" s="32" customFormat="1" ht="14.25" customHeight="1" x14ac:dyDescent="0.25">
      <c r="A38" s="8"/>
      <c r="B38" s="18">
        <v>44884</v>
      </c>
      <c r="C38" s="20" t="s">
        <v>318</v>
      </c>
      <c r="D38" s="20" t="s">
        <v>322</v>
      </c>
      <c r="E38" s="25"/>
      <c r="F38" s="20" t="s">
        <v>29</v>
      </c>
      <c r="G38" s="20" t="s">
        <v>125</v>
      </c>
      <c r="H38" s="20" t="s">
        <v>200</v>
      </c>
      <c r="I38" s="20" t="s">
        <v>332</v>
      </c>
      <c r="J38" s="20"/>
      <c r="K38" s="20" t="s">
        <v>27</v>
      </c>
      <c r="L38" s="30">
        <v>1</v>
      </c>
      <c r="M38" s="47">
        <v>6</v>
      </c>
      <c r="N38" s="31">
        <f>M38*L38</f>
        <v>6</v>
      </c>
      <c r="O38" s="8"/>
      <c r="P38"/>
      <c r="R38"/>
      <c r="S38"/>
      <c r="T38"/>
    </row>
    <row r="39" spans="1:20" x14ac:dyDescent="0.25">
      <c r="B39" s="18">
        <v>44542</v>
      </c>
      <c r="C39" s="20" t="s">
        <v>318</v>
      </c>
      <c r="D39" s="20" t="s">
        <v>325</v>
      </c>
      <c r="E39" s="29"/>
      <c r="F39" s="16" t="s">
        <v>29</v>
      </c>
      <c r="G39" s="19" t="s">
        <v>125</v>
      </c>
      <c r="H39" s="19" t="s">
        <v>78</v>
      </c>
      <c r="I39" s="16" t="s">
        <v>333</v>
      </c>
      <c r="J39" s="19"/>
      <c r="K39" s="16" t="s">
        <v>27</v>
      </c>
      <c r="L39" s="27">
        <v>1</v>
      </c>
      <c r="M39" s="47">
        <v>9.6999999999999993</v>
      </c>
      <c r="N39" s="31">
        <f>M39*L39</f>
        <v>9.6999999999999993</v>
      </c>
    </row>
    <row r="40" spans="1:20" x14ac:dyDescent="0.25">
      <c r="B40" s="18">
        <v>44546</v>
      </c>
      <c r="C40" s="20" t="s">
        <v>318</v>
      </c>
      <c r="D40" s="20" t="s">
        <v>322</v>
      </c>
      <c r="E40" s="26"/>
      <c r="F40" s="16" t="s">
        <v>29</v>
      </c>
      <c r="G40" s="19" t="s">
        <v>125</v>
      </c>
      <c r="H40" s="19" t="s">
        <v>95</v>
      </c>
      <c r="I40" s="16" t="s">
        <v>329</v>
      </c>
      <c r="J40" s="19"/>
      <c r="K40" s="16" t="s">
        <v>27</v>
      </c>
      <c r="L40" s="27">
        <v>1</v>
      </c>
      <c r="M40" s="17">
        <v>3.5</v>
      </c>
      <c r="N40" s="31">
        <f>M40*L40</f>
        <v>3.5</v>
      </c>
    </row>
    <row r="41" spans="1:20" x14ac:dyDescent="0.25">
      <c r="B41" s="18">
        <v>44542</v>
      </c>
      <c r="C41" s="20" t="s">
        <v>318</v>
      </c>
      <c r="D41" s="20" t="s">
        <v>325</v>
      </c>
      <c r="E41" s="26"/>
      <c r="F41" s="19" t="s">
        <v>29</v>
      </c>
      <c r="G41" s="16" t="s">
        <v>125</v>
      </c>
      <c r="H41" s="19" t="s">
        <v>65</v>
      </c>
      <c r="I41" s="16" t="s">
        <v>333</v>
      </c>
      <c r="J41" s="19"/>
      <c r="K41" s="16" t="s">
        <v>27</v>
      </c>
      <c r="L41" s="27">
        <v>1</v>
      </c>
      <c r="M41" s="17">
        <v>6.8</v>
      </c>
      <c r="N41" s="31">
        <f>M41*L41</f>
        <v>6.8</v>
      </c>
    </row>
    <row r="42" spans="1:20" x14ac:dyDescent="0.25">
      <c r="B42" s="18">
        <v>45207</v>
      </c>
      <c r="C42" s="20" t="s">
        <v>318</v>
      </c>
      <c r="D42" s="20" t="s">
        <v>326</v>
      </c>
      <c r="F42" s="20" t="s">
        <v>29</v>
      </c>
      <c r="G42" s="20" t="s">
        <v>35</v>
      </c>
      <c r="H42" s="20" t="s">
        <v>297</v>
      </c>
      <c r="I42" s="20" t="s">
        <v>333</v>
      </c>
      <c r="K42" s="20" t="s">
        <v>27</v>
      </c>
      <c r="L42" s="30">
        <v>1</v>
      </c>
      <c r="M42" s="47">
        <v>18.100000000000001</v>
      </c>
      <c r="N42" s="31">
        <f>M42*L42</f>
        <v>18.100000000000001</v>
      </c>
    </row>
    <row r="43" spans="1:20" x14ac:dyDescent="0.25">
      <c r="B43" s="18">
        <v>44863</v>
      </c>
      <c r="C43" s="20" t="s">
        <v>318</v>
      </c>
      <c r="D43" s="20" t="s">
        <v>321</v>
      </c>
      <c r="F43" s="20" t="s">
        <v>29</v>
      </c>
      <c r="G43" s="20" t="s">
        <v>35</v>
      </c>
      <c r="H43" s="20" t="s">
        <v>167</v>
      </c>
      <c r="I43" s="20" t="s">
        <v>334</v>
      </c>
      <c r="K43" s="20" t="s">
        <v>27</v>
      </c>
      <c r="L43" s="30">
        <v>1</v>
      </c>
      <c r="M43" s="47">
        <v>24</v>
      </c>
      <c r="N43" s="31">
        <f>M43*L43</f>
        <v>24</v>
      </c>
    </row>
    <row r="44" spans="1:20" x14ac:dyDescent="0.25">
      <c r="B44" s="18">
        <v>44863</v>
      </c>
      <c r="C44" s="20" t="s">
        <v>318</v>
      </c>
      <c r="D44" s="20" t="s">
        <v>321</v>
      </c>
      <c r="F44" s="20" t="s">
        <v>29</v>
      </c>
      <c r="G44" s="20" t="s">
        <v>35</v>
      </c>
      <c r="H44" s="20" t="s">
        <v>168</v>
      </c>
      <c r="I44" s="20" t="s">
        <v>334</v>
      </c>
      <c r="K44" s="20" t="s">
        <v>27</v>
      </c>
      <c r="L44" s="30">
        <v>1</v>
      </c>
      <c r="M44" s="47">
        <v>24</v>
      </c>
      <c r="N44" s="31">
        <f>M44*L44</f>
        <v>24</v>
      </c>
    </row>
    <row r="45" spans="1:20" x14ac:dyDescent="0.25">
      <c r="B45" s="18">
        <v>44868</v>
      </c>
      <c r="C45" s="20" t="s">
        <v>318</v>
      </c>
      <c r="D45" s="20" t="s">
        <v>324</v>
      </c>
      <c r="F45" s="20" t="s">
        <v>29</v>
      </c>
      <c r="G45" s="20" t="s">
        <v>124</v>
      </c>
      <c r="H45" s="20" t="s">
        <v>123</v>
      </c>
      <c r="I45" s="20" t="s">
        <v>331</v>
      </c>
      <c r="K45" s="20" t="s">
        <v>27</v>
      </c>
      <c r="L45" s="30">
        <v>2</v>
      </c>
      <c r="M45" s="47">
        <v>3.5</v>
      </c>
      <c r="N45" s="31">
        <f>M45*L45</f>
        <v>7</v>
      </c>
    </row>
    <row r="46" spans="1:20" x14ac:dyDescent="0.25">
      <c r="B46" s="18">
        <v>44863</v>
      </c>
      <c r="C46" s="20" t="s">
        <v>318</v>
      </c>
      <c r="D46" s="20" t="s">
        <v>321</v>
      </c>
      <c r="F46" s="20" t="s">
        <v>29</v>
      </c>
      <c r="G46" s="20" t="s">
        <v>124</v>
      </c>
      <c r="H46" s="20" t="s">
        <v>123</v>
      </c>
      <c r="I46" s="20" t="s">
        <v>331</v>
      </c>
      <c r="K46" s="20" t="s">
        <v>27</v>
      </c>
      <c r="L46" s="30">
        <v>1</v>
      </c>
      <c r="M46" s="47">
        <v>3.5</v>
      </c>
      <c r="N46" s="31">
        <f>M46*L46</f>
        <v>3.5</v>
      </c>
    </row>
    <row r="47" spans="1:20" x14ac:dyDescent="0.25">
      <c r="B47" s="18">
        <v>44546</v>
      </c>
      <c r="C47" s="20" t="s">
        <v>318</v>
      </c>
      <c r="D47" s="20" t="s">
        <v>322</v>
      </c>
      <c r="E47" s="26"/>
      <c r="F47" s="16" t="s">
        <v>29</v>
      </c>
      <c r="G47" s="16" t="s">
        <v>124</v>
      </c>
      <c r="H47" s="16" t="s">
        <v>58</v>
      </c>
      <c r="I47" s="16" t="s">
        <v>329</v>
      </c>
      <c r="J47" s="16"/>
      <c r="K47" s="16" t="s">
        <v>27</v>
      </c>
      <c r="L47" s="27">
        <v>1</v>
      </c>
      <c r="M47" s="17">
        <v>4.5</v>
      </c>
      <c r="N47" s="31">
        <f>M47*L47</f>
        <v>4.5</v>
      </c>
    </row>
    <row r="48" spans="1:20" x14ac:dyDescent="0.25">
      <c r="B48" s="18">
        <v>44546</v>
      </c>
      <c r="C48" s="20" t="s">
        <v>318</v>
      </c>
      <c r="D48" s="20" t="s">
        <v>322</v>
      </c>
      <c r="E48" s="26"/>
      <c r="F48" s="16" t="s">
        <v>29</v>
      </c>
      <c r="G48" s="16" t="s">
        <v>124</v>
      </c>
      <c r="H48" s="16" t="s">
        <v>59</v>
      </c>
      <c r="I48" s="16" t="s">
        <v>329</v>
      </c>
      <c r="J48" s="16"/>
      <c r="K48" s="16" t="s">
        <v>27</v>
      </c>
      <c r="L48" s="27">
        <v>1</v>
      </c>
      <c r="M48" s="17">
        <v>4.5</v>
      </c>
      <c r="N48" s="31">
        <f>M48*L48</f>
        <v>4.5</v>
      </c>
    </row>
    <row r="49" spans="2:14" x14ac:dyDescent="0.25">
      <c r="B49" s="18">
        <v>44546</v>
      </c>
      <c r="C49" s="20" t="s">
        <v>318</v>
      </c>
      <c r="D49" s="20" t="s">
        <v>322</v>
      </c>
      <c r="E49" s="26"/>
      <c r="F49" s="16" t="s">
        <v>29</v>
      </c>
      <c r="G49" s="16" t="s">
        <v>124</v>
      </c>
      <c r="H49" s="16" t="s">
        <v>60</v>
      </c>
      <c r="I49" s="16" t="s">
        <v>329</v>
      </c>
      <c r="J49" s="16"/>
      <c r="K49" s="16" t="s">
        <v>27</v>
      </c>
      <c r="L49" s="27">
        <v>1</v>
      </c>
      <c r="M49" s="17">
        <v>4.5</v>
      </c>
      <c r="N49" s="31">
        <f>M49*L49</f>
        <v>4.5</v>
      </c>
    </row>
    <row r="50" spans="2:14" x14ac:dyDescent="0.25">
      <c r="B50" s="18">
        <v>44546</v>
      </c>
      <c r="C50" s="20" t="s">
        <v>318</v>
      </c>
      <c r="D50" s="20" t="s">
        <v>322</v>
      </c>
      <c r="E50" s="26"/>
      <c r="F50" s="16" t="s">
        <v>29</v>
      </c>
      <c r="G50" s="16" t="s">
        <v>124</v>
      </c>
      <c r="H50" s="16" t="s">
        <v>61</v>
      </c>
      <c r="I50" s="16" t="s">
        <v>329</v>
      </c>
      <c r="J50" s="16"/>
      <c r="K50" s="16" t="s">
        <v>27</v>
      </c>
      <c r="L50" s="27">
        <v>1</v>
      </c>
      <c r="M50" s="17">
        <v>2.5</v>
      </c>
      <c r="N50" s="31">
        <f>M50*L50</f>
        <v>2.5</v>
      </c>
    </row>
    <row r="51" spans="2:14" x14ac:dyDescent="0.25">
      <c r="B51" s="18">
        <v>44863</v>
      </c>
      <c r="C51" s="20" t="s">
        <v>318</v>
      </c>
      <c r="D51" s="20" t="s">
        <v>321</v>
      </c>
      <c r="E51" s="141"/>
      <c r="F51" s="20" t="s">
        <v>29</v>
      </c>
      <c r="G51" s="20" t="s">
        <v>124</v>
      </c>
      <c r="H51" s="20" t="s">
        <v>126</v>
      </c>
      <c r="I51" s="20" t="s">
        <v>331</v>
      </c>
      <c r="K51" s="20" t="s">
        <v>27</v>
      </c>
      <c r="L51" s="30">
        <v>1</v>
      </c>
      <c r="M51" s="47">
        <v>3.5</v>
      </c>
      <c r="N51" s="31">
        <f>M51*L51</f>
        <v>3.5</v>
      </c>
    </row>
    <row r="52" spans="2:14" x14ac:dyDescent="0.25">
      <c r="B52" s="18">
        <v>44546</v>
      </c>
      <c r="C52" s="20" t="s">
        <v>318</v>
      </c>
      <c r="D52" s="20" t="s">
        <v>322</v>
      </c>
      <c r="E52" s="26"/>
      <c r="F52" s="16" t="s">
        <v>29</v>
      </c>
      <c r="G52" s="19" t="s">
        <v>34</v>
      </c>
      <c r="H52" s="19" t="s">
        <v>82</v>
      </c>
      <c r="I52" s="16" t="s">
        <v>329</v>
      </c>
      <c r="J52" s="19"/>
      <c r="K52" s="16" t="s">
        <v>27</v>
      </c>
      <c r="L52" s="27">
        <v>1</v>
      </c>
      <c r="M52" s="17">
        <v>6</v>
      </c>
      <c r="N52" s="31">
        <f>M52*L52</f>
        <v>6</v>
      </c>
    </row>
    <row r="53" spans="2:14" x14ac:dyDescent="0.25">
      <c r="B53" s="18">
        <v>44546</v>
      </c>
      <c r="C53" s="20" t="s">
        <v>318</v>
      </c>
      <c r="D53" s="20" t="s">
        <v>322</v>
      </c>
      <c r="E53" s="26"/>
      <c r="F53" s="16" t="s">
        <v>29</v>
      </c>
      <c r="G53" s="19" t="s">
        <v>34</v>
      </c>
      <c r="H53" s="19" t="s">
        <v>79</v>
      </c>
      <c r="I53" s="16" t="s">
        <v>329</v>
      </c>
      <c r="J53" s="19"/>
      <c r="K53" s="16" t="s">
        <v>27</v>
      </c>
      <c r="L53" s="27">
        <v>1</v>
      </c>
      <c r="M53" s="17">
        <v>6</v>
      </c>
      <c r="N53" s="31">
        <f>M53*L53</f>
        <v>6</v>
      </c>
    </row>
    <row r="54" spans="2:14" x14ac:dyDescent="0.25">
      <c r="B54" s="18">
        <v>44546</v>
      </c>
      <c r="C54" s="20" t="s">
        <v>318</v>
      </c>
      <c r="D54" s="20" t="s">
        <v>322</v>
      </c>
      <c r="E54" s="26"/>
      <c r="F54" s="16" t="s">
        <v>29</v>
      </c>
      <c r="G54" s="19" t="s">
        <v>34</v>
      </c>
      <c r="H54" s="19" t="s">
        <v>80</v>
      </c>
      <c r="I54" s="16" t="s">
        <v>329</v>
      </c>
      <c r="J54" s="19"/>
      <c r="K54" s="16" t="s">
        <v>27</v>
      </c>
      <c r="L54" s="27">
        <v>1</v>
      </c>
      <c r="M54" s="17">
        <v>6</v>
      </c>
      <c r="N54" s="31">
        <f>M54*L54</f>
        <v>6</v>
      </c>
    </row>
    <row r="55" spans="2:14" x14ac:dyDescent="0.25">
      <c r="B55" s="18">
        <v>44546</v>
      </c>
      <c r="C55" s="20" t="s">
        <v>318</v>
      </c>
      <c r="D55" s="20" t="s">
        <v>322</v>
      </c>
      <c r="E55" s="26"/>
      <c r="F55" s="16" t="s">
        <v>29</v>
      </c>
      <c r="G55" s="19" t="s">
        <v>34</v>
      </c>
      <c r="H55" s="19" t="s">
        <v>81</v>
      </c>
      <c r="I55" s="16" t="s">
        <v>329</v>
      </c>
      <c r="J55" s="19"/>
      <c r="K55" s="16" t="s">
        <v>27</v>
      </c>
      <c r="L55" s="27">
        <v>1</v>
      </c>
      <c r="M55" s="17">
        <v>6</v>
      </c>
      <c r="N55" s="31">
        <f>M55*L55</f>
        <v>6</v>
      </c>
    </row>
    <row r="56" spans="2:14" x14ac:dyDescent="0.25">
      <c r="B56" s="18">
        <v>44868</v>
      </c>
      <c r="C56" s="20" t="s">
        <v>318</v>
      </c>
      <c r="D56" s="20" t="s">
        <v>324</v>
      </c>
      <c r="F56" s="20" t="s">
        <v>29</v>
      </c>
      <c r="G56" s="20" t="s">
        <v>34</v>
      </c>
      <c r="H56" s="20" t="s">
        <v>183</v>
      </c>
      <c r="I56" s="20" t="s">
        <v>332</v>
      </c>
      <c r="K56" s="20" t="s">
        <v>27</v>
      </c>
      <c r="L56" s="30">
        <v>1</v>
      </c>
      <c r="M56" s="47">
        <v>6</v>
      </c>
      <c r="N56" s="31">
        <f>M56*L56</f>
        <v>6</v>
      </c>
    </row>
    <row r="57" spans="2:14" x14ac:dyDescent="0.25">
      <c r="B57" s="18">
        <v>44546</v>
      </c>
      <c r="C57" s="20" t="s">
        <v>318</v>
      </c>
      <c r="D57" s="20" t="s">
        <v>322</v>
      </c>
      <c r="E57" s="26"/>
      <c r="F57" s="16" t="s">
        <v>29</v>
      </c>
      <c r="G57" s="19" t="s">
        <v>34</v>
      </c>
      <c r="H57" s="19" t="s">
        <v>83</v>
      </c>
      <c r="I57" s="16" t="s">
        <v>329</v>
      </c>
      <c r="J57" s="19"/>
      <c r="K57" s="16" t="s">
        <v>27</v>
      </c>
      <c r="L57" s="27">
        <v>1</v>
      </c>
      <c r="M57" s="17">
        <v>4.5</v>
      </c>
      <c r="N57" s="31">
        <f>M57*L57</f>
        <v>4.5</v>
      </c>
    </row>
    <row r="58" spans="2:14" x14ac:dyDescent="0.25">
      <c r="B58" s="18">
        <v>44868</v>
      </c>
      <c r="C58" s="20" t="s">
        <v>318</v>
      </c>
      <c r="D58" s="20" t="s">
        <v>324</v>
      </c>
      <c r="F58" s="20" t="s">
        <v>29</v>
      </c>
      <c r="G58" s="20" t="s">
        <v>34</v>
      </c>
      <c r="H58" s="20" t="s">
        <v>195</v>
      </c>
      <c r="I58" s="20" t="s">
        <v>329</v>
      </c>
      <c r="K58" s="20" t="s">
        <v>27</v>
      </c>
      <c r="L58" s="30">
        <v>1</v>
      </c>
      <c r="M58" s="47">
        <v>6</v>
      </c>
      <c r="N58" s="31">
        <f>M58*L58</f>
        <v>6</v>
      </c>
    </row>
    <row r="59" spans="2:14" x14ac:dyDescent="0.25">
      <c r="B59" s="18">
        <v>45207</v>
      </c>
      <c r="C59" s="20" t="s">
        <v>318</v>
      </c>
      <c r="D59" s="20" t="s">
        <v>326</v>
      </c>
      <c r="F59" s="20" t="s">
        <v>29</v>
      </c>
      <c r="G59" s="20" t="s">
        <v>37</v>
      </c>
      <c r="H59" s="20" t="s">
        <v>271</v>
      </c>
      <c r="I59" s="20" t="s">
        <v>333</v>
      </c>
      <c r="K59" s="20" t="s">
        <v>27</v>
      </c>
      <c r="L59" s="30">
        <v>1</v>
      </c>
      <c r="M59" s="47">
        <v>6.8</v>
      </c>
      <c r="N59" s="31">
        <f>M59*L59</f>
        <v>6.8</v>
      </c>
    </row>
    <row r="60" spans="2:14" x14ac:dyDescent="0.25">
      <c r="B60" s="18">
        <v>45207</v>
      </c>
      <c r="C60" s="20" t="s">
        <v>318</v>
      </c>
      <c r="D60" s="20" t="s">
        <v>326</v>
      </c>
      <c r="F60" s="20" t="s">
        <v>29</v>
      </c>
      <c r="G60" s="20" t="s">
        <v>134</v>
      </c>
      <c r="H60" s="20" t="s">
        <v>84</v>
      </c>
      <c r="I60" s="20" t="s">
        <v>333</v>
      </c>
      <c r="K60" s="20" t="s">
        <v>27</v>
      </c>
      <c r="L60" s="30">
        <v>1</v>
      </c>
      <c r="M60" s="47">
        <v>6.8</v>
      </c>
      <c r="N60" s="31">
        <f>M60*L60</f>
        <v>6.8</v>
      </c>
    </row>
    <row r="61" spans="2:14" x14ac:dyDescent="0.25">
      <c r="B61" s="18">
        <v>45207</v>
      </c>
      <c r="C61" s="20" t="s">
        <v>318</v>
      </c>
      <c r="D61" s="20" t="s">
        <v>326</v>
      </c>
      <c r="F61" s="20" t="s">
        <v>29</v>
      </c>
      <c r="G61" s="20" t="s">
        <v>137</v>
      </c>
      <c r="H61" s="20" t="s">
        <v>275</v>
      </c>
      <c r="I61" s="20" t="s">
        <v>333</v>
      </c>
      <c r="K61" s="20" t="s">
        <v>27</v>
      </c>
      <c r="L61" s="30">
        <v>1</v>
      </c>
      <c r="M61" s="47">
        <v>6.8</v>
      </c>
      <c r="N61" s="31">
        <f>M61*L61</f>
        <v>6.8</v>
      </c>
    </row>
    <row r="62" spans="2:14" x14ac:dyDescent="0.25">
      <c r="B62" s="18">
        <v>44863</v>
      </c>
      <c r="C62" s="20" t="s">
        <v>318</v>
      </c>
      <c r="D62" s="20" t="s">
        <v>321</v>
      </c>
      <c r="F62" s="20" t="s">
        <v>29</v>
      </c>
      <c r="G62" s="20" t="s">
        <v>137</v>
      </c>
      <c r="H62" s="20" t="s">
        <v>145</v>
      </c>
      <c r="I62" s="20" t="s">
        <v>329</v>
      </c>
      <c r="K62" s="20" t="s">
        <v>27</v>
      </c>
      <c r="L62" s="30">
        <v>1</v>
      </c>
      <c r="M62" s="47">
        <v>2.5</v>
      </c>
      <c r="N62" s="31">
        <f>M62*L62</f>
        <v>2.5</v>
      </c>
    </row>
    <row r="63" spans="2:14" x14ac:dyDescent="0.25">
      <c r="B63" s="18">
        <v>44863</v>
      </c>
      <c r="C63" s="20" t="s">
        <v>318</v>
      </c>
      <c r="D63" s="20" t="s">
        <v>321</v>
      </c>
      <c r="F63" s="20" t="s">
        <v>29</v>
      </c>
      <c r="G63" s="20" t="s">
        <v>137</v>
      </c>
      <c r="H63" s="20" t="s">
        <v>152</v>
      </c>
      <c r="I63" s="20" t="s">
        <v>329</v>
      </c>
      <c r="K63" s="20" t="s">
        <v>27</v>
      </c>
      <c r="L63" s="30">
        <v>2</v>
      </c>
      <c r="M63" s="47">
        <v>2</v>
      </c>
      <c r="N63" s="31">
        <f>M63*L63</f>
        <v>4</v>
      </c>
    </row>
    <row r="64" spans="2:14" x14ac:dyDescent="0.25">
      <c r="B64" s="18">
        <v>44863</v>
      </c>
      <c r="C64" s="20" t="s">
        <v>318</v>
      </c>
      <c r="D64" s="20" t="s">
        <v>321</v>
      </c>
      <c r="F64" s="20" t="s">
        <v>29</v>
      </c>
      <c r="G64" s="20" t="s">
        <v>137</v>
      </c>
      <c r="H64" s="20" t="s">
        <v>149</v>
      </c>
      <c r="I64" s="20" t="s">
        <v>329</v>
      </c>
      <c r="K64" s="20" t="s">
        <v>27</v>
      </c>
      <c r="L64" s="30">
        <v>1</v>
      </c>
      <c r="M64" s="47">
        <v>2.5</v>
      </c>
      <c r="N64" s="31">
        <f>M64*L64</f>
        <v>2.5</v>
      </c>
    </row>
    <row r="65" spans="2:14" x14ac:dyDescent="0.25">
      <c r="B65" s="18">
        <v>44863</v>
      </c>
      <c r="C65" s="20" t="s">
        <v>318</v>
      </c>
      <c r="D65" s="20" t="s">
        <v>321</v>
      </c>
      <c r="F65" s="20" t="s">
        <v>29</v>
      </c>
      <c r="G65" s="20" t="s">
        <v>137</v>
      </c>
      <c r="H65" s="20" t="s">
        <v>150</v>
      </c>
      <c r="I65" s="20" t="s">
        <v>329</v>
      </c>
      <c r="K65" s="20" t="s">
        <v>27</v>
      </c>
      <c r="L65" s="30">
        <v>1</v>
      </c>
      <c r="M65" s="47">
        <v>2.5</v>
      </c>
      <c r="N65" s="31">
        <f>M65*L65</f>
        <v>2.5</v>
      </c>
    </row>
    <row r="66" spans="2:14" x14ac:dyDescent="0.25">
      <c r="B66" s="18">
        <v>44863</v>
      </c>
      <c r="C66" s="20" t="s">
        <v>318</v>
      </c>
      <c r="D66" s="20" t="s">
        <v>321</v>
      </c>
      <c r="F66" s="20" t="s">
        <v>29</v>
      </c>
      <c r="G66" s="20" t="s">
        <v>137</v>
      </c>
      <c r="H66" s="20" t="s">
        <v>151</v>
      </c>
      <c r="I66" s="20" t="s">
        <v>329</v>
      </c>
      <c r="K66" s="20" t="s">
        <v>27</v>
      </c>
      <c r="L66" s="30">
        <v>1</v>
      </c>
      <c r="M66" s="47">
        <v>2.5</v>
      </c>
      <c r="N66" s="31">
        <f>M66*L66</f>
        <v>2.5</v>
      </c>
    </row>
    <row r="67" spans="2:14" x14ac:dyDescent="0.25">
      <c r="B67" s="18">
        <v>45207</v>
      </c>
      <c r="C67" s="20" t="s">
        <v>318</v>
      </c>
      <c r="D67" s="20" t="s">
        <v>326</v>
      </c>
      <c r="F67" s="20" t="s">
        <v>29</v>
      </c>
      <c r="G67" s="20" t="s">
        <v>137</v>
      </c>
      <c r="H67" s="20" t="s">
        <v>260</v>
      </c>
      <c r="I67" s="20" t="s">
        <v>333</v>
      </c>
      <c r="K67" s="20" t="s">
        <v>27</v>
      </c>
      <c r="L67" s="30">
        <v>1</v>
      </c>
      <c r="M67" s="47">
        <v>6.8</v>
      </c>
      <c r="N67" s="31">
        <f>M67*L67</f>
        <v>6.8</v>
      </c>
    </row>
    <row r="68" spans="2:14" x14ac:dyDescent="0.25">
      <c r="B68" s="18">
        <v>45207</v>
      </c>
      <c r="C68" s="20" t="s">
        <v>318</v>
      </c>
      <c r="D68" s="20" t="s">
        <v>326</v>
      </c>
      <c r="F68" s="20" t="s">
        <v>29</v>
      </c>
      <c r="G68" s="20" t="s">
        <v>262</v>
      </c>
      <c r="H68" s="20" t="s">
        <v>261</v>
      </c>
      <c r="I68" s="20" t="s">
        <v>333</v>
      </c>
      <c r="K68" s="20" t="s">
        <v>27</v>
      </c>
      <c r="L68" s="30">
        <v>1</v>
      </c>
      <c r="M68" s="47">
        <v>6.8</v>
      </c>
      <c r="N68" s="31">
        <f>M68*L68</f>
        <v>6.8</v>
      </c>
    </row>
    <row r="69" spans="2:14" x14ac:dyDescent="0.25">
      <c r="B69" s="18">
        <v>44546</v>
      </c>
      <c r="C69" s="20" t="s">
        <v>318</v>
      </c>
      <c r="D69" s="20" t="s">
        <v>322</v>
      </c>
      <c r="E69" s="26"/>
      <c r="F69" s="16" t="s">
        <v>29</v>
      </c>
      <c r="G69" s="16" t="s">
        <v>62</v>
      </c>
      <c r="H69" s="19" t="s">
        <v>69</v>
      </c>
      <c r="I69" s="16" t="s">
        <v>329</v>
      </c>
      <c r="J69" s="19"/>
      <c r="K69" s="16" t="s">
        <v>27</v>
      </c>
      <c r="L69" s="27">
        <v>1</v>
      </c>
      <c r="M69" s="24">
        <v>4.5</v>
      </c>
      <c r="N69" s="31">
        <f>M69*L69</f>
        <v>4.5</v>
      </c>
    </row>
    <row r="70" spans="2:14" x14ac:dyDescent="0.25">
      <c r="B70" s="18">
        <v>44548</v>
      </c>
      <c r="C70" s="20" t="s">
        <v>319</v>
      </c>
      <c r="D70" s="20" t="s">
        <v>322</v>
      </c>
      <c r="E70" s="29"/>
      <c r="F70" s="16" t="s">
        <v>29</v>
      </c>
      <c r="G70" s="16" t="s">
        <v>62</v>
      </c>
      <c r="H70" s="19" t="s">
        <v>67</v>
      </c>
      <c r="I70" s="16" t="s">
        <v>333</v>
      </c>
      <c r="J70" s="19"/>
      <c r="K70" s="16" t="s">
        <v>27</v>
      </c>
      <c r="L70" s="27">
        <v>1</v>
      </c>
      <c r="M70" s="24">
        <v>6.8</v>
      </c>
      <c r="N70" s="31">
        <f>M70*L70</f>
        <v>6.8</v>
      </c>
    </row>
    <row r="71" spans="2:14" x14ac:dyDescent="0.25">
      <c r="B71" s="18">
        <v>44548</v>
      </c>
      <c r="C71" s="20" t="s">
        <v>319</v>
      </c>
      <c r="D71" s="20" t="s">
        <v>322</v>
      </c>
      <c r="E71" s="146"/>
      <c r="F71" s="147" t="s">
        <v>29</v>
      </c>
      <c r="G71" s="16" t="s">
        <v>62</v>
      </c>
      <c r="H71" s="19" t="s">
        <v>66</v>
      </c>
      <c r="I71" s="16" t="s">
        <v>333</v>
      </c>
      <c r="J71" s="19"/>
      <c r="K71" s="16" t="s">
        <v>27</v>
      </c>
      <c r="L71" s="27">
        <v>1</v>
      </c>
      <c r="M71" s="24">
        <v>6.8</v>
      </c>
      <c r="N71" s="31">
        <f>M71*L71</f>
        <v>6.8</v>
      </c>
    </row>
    <row r="72" spans="2:14" x14ac:dyDescent="0.25">
      <c r="B72" s="18">
        <v>44546</v>
      </c>
      <c r="C72" s="20" t="s">
        <v>318</v>
      </c>
      <c r="D72" s="20" t="s">
        <v>322</v>
      </c>
      <c r="E72" s="26"/>
      <c r="F72" s="16" t="s">
        <v>29</v>
      </c>
      <c r="G72" s="16" t="s">
        <v>62</v>
      </c>
      <c r="H72" s="19" t="s">
        <v>70</v>
      </c>
      <c r="I72" s="16" t="s">
        <v>329</v>
      </c>
      <c r="J72" s="19"/>
      <c r="K72" s="16" t="s">
        <v>27</v>
      </c>
      <c r="L72" s="27">
        <v>1</v>
      </c>
      <c r="M72" s="24">
        <v>4.5</v>
      </c>
      <c r="N72" s="31">
        <f>M72*L72</f>
        <v>4.5</v>
      </c>
    </row>
    <row r="73" spans="2:14" x14ac:dyDescent="0.25">
      <c r="B73" s="18">
        <v>44546</v>
      </c>
      <c r="C73" s="20" t="s">
        <v>318</v>
      </c>
      <c r="D73" s="20" t="s">
        <v>322</v>
      </c>
      <c r="E73" s="29"/>
      <c r="F73" s="16" t="s">
        <v>29</v>
      </c>
      <c r="G73" s="16" t="s">
        <v>62</v>
      </c>
      <c r="H73" s="19" t="s">
        <v>71</v>
      </c>
      <c r="I73" s="16" t="s">
        <v>329</v>
      </c>
      <c r="J73" s="19"/>
      <c r="K73" s="16" t="s">
        <v>27</v>
      </c>
      <c r="L73" s="27">
        <v>1</v>
      </c>
      <c r="M73" s="24">
        <v>4.5</v>
      </c>
      <c r="N73" s="31">
        <f>M73*L73</f>
        <v>4.5</v>
      </c>
    </row>
    <row r="74" spans="2:14" x14ac:dyDescent="0.25">
      <c r="B74" s="18">
        <v>44546</v>
      </c>
      <c r="C74" s="20" t="s">
        <v>318</v>
      </c>
      <c r="D74" s="20" t="s">
        <v>322</v>
      </c>
      <c r="E74" s="26"/>
      <c r="F74" s="16" t="s">
        <v>29</v>
      </c>
      <c r="G74" s="16" t="s">
        <v>62</v>
      </c>
      <c r="H74" s="19" t="s">
        <v>72</v>
      </c>
      <c r="I74" s="16" t="s">
        <v>329</v>
      </c>
      <c r="J74" s="19"/>
      <c r="K74" s="16" t="s">
        <v>27</v>
      </c>
      <c r="L74" s="27">
        <v>1</v>
      </c>
      <c r="M74" s="24">
        <v>4.5</v>
      </c>
      <c r="N74" s="31">
        <f>M74*L74</f>
        <v>4.5</v>
      </c>
    </row>
    <row r="75" spans="2:14" x14ac:dyDescent="0.25">
      <c r="B75" s="18">
        <v>44546</v>
      </c>
      <c r="C75" s="20" t="s">
        <v>318</v>
      </c>
      <c r="D75" s="20" t="s">
        <v>322</v>
      </c>
      <c r="E75" s="29"/>
      <c r="F75" s="16" t="s">
        <v>29</v>
      </c>
      <c r="G75" s="16" t="s">
        <v>62</v>
      </c>
      <c r="H75" s="19" t="s">
        <v>73</v>
      </c>
      <c r="I75" s="16" t="s">
        <v>329</v>
      </c>
      <c r="J75" s="19"/>
      <c r="K75" s="16" t="s">
        <v>27</v>
      </c>
      <c r="L75" s="27">
        <v>1</v>
      </c>
      <c r="M75" s="24">
        <v>4.5</v>
      </c>
      <c r="N75" s="31">
        <f>M75*L75</f>
        <v>4.5</v>
      </c>
    </row>
    <row r="76" spans="2:14" x14ac:dyDescent="0.25">
      <c r="B76" s="18">
        <v>44546</v>
      </c>
      <c r="C76" s="20" t="s">
        <v>318</v>
      </c>
      <c r="D76" s="20" t="s">
        <v>322</v>
      </c>
      <c r="E76" s="26"/>
      <c r="F76" s="16" t="s">
        <v>29</v>
      </c>
      <c r="G76" s="16" t="s">
        <v>62</v>
      </c>
      <c r="H76" s="19" t="s">
        <v>68</v>
      </c>
      <c r="I76" s="16" t="s">
        <v>329</v>
      </c>
      <c r="J76" s="19"/>
      <c r="K76" s="16" t="s">
        <v>27</v>
      </c>
      <c r="L76" s="27">
        <v>3</v>
      </c>
      <c r="M76" s="24">
        <v>2.5</v>
      </c>
      <c r="N76" s="31">
        <f>M76*L76</f>
        <v>7.5</v>
      </c>
    </row>
    <row r="77" spans="2:14" x14ac:dyDescent="0.25">
      <c r="B77" s="18">
        <v>44546</v>
      </c>
      <c r="C77" s="20" t="s">
        <v>318</v>
      </c>
      <c r="D77" s="20" t="s">
        <v>322</v>
      </c>
      <c r="E77" s="26"/>
      <c r="F77" s="16" t="s">
        <v>29</v>
      </c>
      <c r="G77" s="19" t="s">
        <v>38</v>
      </c>
      <c r="H77" s="19" t="s">
        <v>88</v>
      </c>
      <c r="I77" s="16" t="s">
        <v>329</v>
      </c>
      <c r="J77" s="19"/>
      <c r="K77" s="16" t="s">
        <v>27</v>
      </c>
      <c r="L77" s="27">
        <v>1</v>
      </c>
      <c r="M77" s="24">
        <v>4.5</v>
      </c>
      <c r="N77" s="31">
        <f>M77*L77</f>
        <v>4.5</v>
      </c>
    </row>
    <row r="78" spans="2:14" x14ac:dyDescent="0.25">
      <c r="B78" s="18">
        <v>44546</v>
      </c>
      <c r="C78" s="20" t="s">
        <v>318</v>
      </c>
      <c r="D78" s="20" t="s">
        <v>322</v>
      </c>
      <c r="E78" s="26"/>
      <c r="F78" s="16" t="s">
        <v>29</v>
      </c>
      <c r="G78" s="19" t="s">
        <v>38</v>
      </c>
      <c r="H78" s="19" t="s">
        <v>87</v>
      </c>
      <c r="I78" s="16" t="s">
        <v>329</v>
      </c>
      <c r="J78" s="19"/>
      <c r="K78" s="16" t="s">
        <v>27</v>
      </c>
      <c r="L78" s="27">
        <v>1</v>
      </c>
      <c r="M78" s="24">
        <v>4.5</v>
      </c>
      <c r="N78" s="31">
        <f>M78*L78</f>
        <v>4.5</v>
      </c>
    </row>
    <row r="79" spans="2:14" x14ac:dyDescent="0.25">
      <c r="B79" s="18">
        <v>44546</v>
      </c>
      <c r="C79" s="20" t="s">
        <v>318</v>
      </c>
      <c r="D79" s="20" t="s">
        <v>322</v>
      </c>
      <c r="E79" s="29"/>
      <c r="F79" s="16" t="s">
        <v>29</v>
      </c>
      <c r="G79" s="19" t="s">
        <v>38</v>
      </c>
      <c r="H79" s="19" t="s">
        <v>89</v>
      </c>
      <c r="I79" s="16" t="s">
        <v>329</v>
      </c>
      <c r="J79" s="19"/>
      <c r="K79" s="16" t="s">
        <v>27</v>
      </c>
      <c r="L79" s="27">
        <v>4</v>
      </c>
      <c r="M79" s="24">
        <v>2.5</v>
      </c>
      <c r="N79" s="31">
        <f>M79*L79</f>
        <v>10</v>
      </c>
    </row>
    <row r="80" spans="2:14" x14ac:dyDescent="0.25">
      <c r="B80" s="15">
        <v>44537</v>
      </c>
      <c r="C80" s="20" t="s">
        <v>320</v>
      </c>
      <c r="D80" s="20" t="s">
        <v>322</v>
      </c>
      <c r="E80" s="26"/>
      <c r="F80" s="16" t="s">
        <v>33</v>
      </c>
      <c r="G80" s="20" t="s">
        <v>35</v>
      </c>
      <c r="H80" s="20" t="s">
        <v>90</v>
      </c>
      <c r="I80" s="16" t="s">
        <v>333</v>
      </c>
      <c r="K80" s="16" t="s">
        <v>27</v>
      </c>
      <c r="L80" s="27">
        <v>1</v>
      </c>
      <c r="M80" s="24">
        <v>36</v>
      </c>
      <c r="N80" s="31">
        <f>M80*L80</f>
        <v>36</v>
      </c>
    </row>
    <row r="81" spans="2:14" x14ac:dyDescent="0.25">
      <c r="B81" s="18">
        <v>45207</v>
      </c>
      <c r="C81" s="20" t="s">
        <v>318</v>
      </c>
      <c r="D81" s="20" t="s">
        <v>326</v>
      </c>
      <c r="F81" s="20" t="s">
        <v>33</v>
      </c>
      <c r="G81" s="20" t="s">
        <v>224</v>
      </c>
      <c r="H81" s="20" t="s">
        <v>243</v>
      </c>
      <c r="I81" s="20" t="s">
        <v>333</v>
      </c>
      <c r="K81" s="20" t="s">
        <v>27</v>
      </c>
      <c r="L81" s="30">
        <v>1</v>
      </c>
      <c r="M81" s="31">
        <v>22</v>
      </c>
      <c r="N81" s="31">
        <f>M81*L81</f>
        <v>22</v>
      </c>
    </row>
    <row r="82" spans="2:14" x14ac:dyDescent="0.25">
      <c r="B82" s="18">
        <v>45207</v>
      </c>
      <c r="C82" s="20" t="s">
        <v>318</v>
      </c>
      <c r="D82" s="20" t="s">
        <v>326</v>
      </c>
      <c r="F82" s="20" t="s">
        <v>33</v>
      </c>
      <c r="G82" s="20" t="s">
        <v>224</v>
      </c>
      <c r="H82" s="20" t="s">
        <v>244</v>
      </c>
      <c r="I82" s="20" t="s">
        <v>333</v>
      </c>
      <c r="K82" s="20" t="s">
        <v>27</v>
      </c>
      <c r="L82" s="30">
        <v>1</v>
      </c>
      <c r="M82" s="31">
        <v>22</v>
      </c>
      <c r="N82" s="31">
        <f>M82*L82</f>
        <v>22</v>
      </c>
    </row>
    <row r="83" spans="2:14" x14ac:dyDescent="0.25">
      <c r="B83" s="18">
        <v>45207</v>
      </c>
      <c r="C83" s="20" t="s">
        <v>318</v>
      </c>
      <c r="D83" s="20" t="s">
        <v>326</v>
      </c>
      <c r="F83" s="20" t="s">
        <v>33</v>
      </c>
      <c r="G83" s="20" t="s">
        <v>227</v>
      </c>
      <c r="H83" s="20" t="s">
        <v>272</v>
      </c>
      <c r="I83" s="20" t="s">
        <v>333</v>
      </c>
      <c r="K83" s="20" t="s">
        <v>27</v>
      </c>
      <c r="L83" s="30">
        <v>1</v>
      </c>
      <c r="M83" s="31">
        <v>27</v>
      </c>
      <c r="N83" s="31">
        <f>M83*L83</f>
        <v>27</v>
      </c>
    </row>
    <row r="84" spans="2:14" x14ac:dyDescent="0.25">
      <c r="B84" s="18">
        <v>44863</v>
      </c>
      <c r="C84" s="20" t="s">
        <v>318</v>
      </c>
      <c r="D84" s="20" t="s">
        <v>321</v>
      </c>
      <c r="F84" s="20" t="s">
        <v>33</v>
      </c>
      <c r="G84" s="20" t="s">
        <v>116</v>
      </c>
      <c r="H84" s="20" t="s">
        <v>128</v>
      </c>
      <c r="I84" s="20" t="s">
        <v>331</v>
      </c>
      <c r="K84" s="20" t="s">
        <v>27</v>
      </c>
      <c r="L84" s="30">
        <v>1</v>
      </c>
      <c r="M84" s="31">
        <v>13</v>
      </c>
      <c r="N84" s="31">
        <f>M84*L84</f>
        <v>13</v>
      </c>
    </row>
    <row r="85" spans="2:14" x14ac:dyDescent="0.25">
      <c r="B85" s="18">
        <v>44884</v>
      </c>
      <c r="C85" s="20" t="s">
        <v>318</v>
      </c>
      <c r="D85" s="20" t="s">
        <v>322</v>
      </c>
      <c r="F85" s="20" t="s">
        <v>33</v>
      </c>
      <c r="G85" s="20" t="s">
        <v>116</v>
      </c>
      <c r="H85" s="20" t="s">
        <v>204</v>
      </c>
      <c r="I85" s="20" t="s">
        <v>332</v>
      </c>
      <c r="K85" s="20" t="s">
        <v>27</v>
      </c>
      <c r="L85" s="30">
        <v>1</v>
      </c>
      <c r="M85" s="31">
        <v>26</v>
      </c>
      <c r="N85" s="31">
        <f>M85*L85</f>
        <v>26</v>
      </c>
    </row>
    <row r="86" spans="2:14" x14ac:dyDescent="0.25">
      <c r="B86" s="18">
        <v>44863</v>
      </c>
      <c r="C86" s="20" t="s">
        <v>318</v>
      </c>
      <c r="D86" s="20" t="s">
        <v>321</v>
      </c>
      <c r="F86" s="20" t="s">
        <v>33</v>
      </c>
      <c r="G86" s="20" t="s">
        <v>116</v>
      </c>
      <c r="H86" s="20" t="s">
        <v>129</v>
      </c>
      <c r="I86" s="20" t="s">
        <v>331</v>
      </c>
      <c r="K86" s="20" t="s">
        <v>27</v>
      </c>
      <c r="L86" s="30">
        <v>1</v>
      </c>
      <c r="M86" s="31">
        <v>18</v>
      </c>
      <c r="N86" s="31">
        <f>M86*L86</f>
        <v>18</v>
      </c>
    </row>
    <row r="87" spans="2:14" x14ac:dyDescent="0.25">
      <c r="B87" s="18">
        <v>44863</v>
      </c>
      <c r="C87" s="20" t="s">
        <v>318</v>
      </c>
      <c r="D87" s="20" t="s">
        <v>321</v>
      </c>
      <c r="F87" s="20" t="s">
        <v>33</v>
      </c>
      <c r="G87" s="20" t="s">
        <v>116</v>
      </c>
      <c r="H87" s="20" t="s">
        <v>178</v>
      </c>
      <c r="I87" s="20" t="s">
        <v>335</v>
      </c>
      <c r="K87" s="20" t="s">
        <v>27</v>
      </c>
      <c r="L87" s="30">
        <v>1</v>
      </c>
      <c r="M87" s="31">
        <v>69</v>
      </c>
      <c r="N87" s="31">
        <f>M87*L87</f>
        <v>69</v>
      </c>
    </row>
    <row r="88" spans="2:14" x14ac:dyDescent="0.25">
      <c r="B88" s="18">
        <v>44518</v>
      </c>
      <c r="C88" s="20" t="s">
        <v>318</v>
      </c>
      <c r="D88" s="20" t="s">
        <v>327</v>
      </c>
      <c r="E88" s="29"/>
      <c r="F88" s="16" t="s">
        <v>33</v>
      </c>
      <c r="G88" s="19" t="s">
        <v>34</v>
      </c>
      <c r="H88" s="19" t="s">
        <v>74</v>
      </c>
      <c r="I88" s="16" t="s">
        <v>333</v>
      </c>
      <c r="J88" s="19"/>
      <c r="K88" s="16" t="s">
        <v>27</v>
      </c>
      <c r="L88" s="27">
        <v>1</v>
      </c>
      <c r="M88" s="24">
        <v>8</v>
      </c>
      <c r="N88" s="31">
        <f>M88*L88</f>
        <v>8</v>
      </c>
    </row>
    <row r="89" spans="2:14" x14ac:dyDescent="0.25">
      <c r="B89" s="18">
        <v>45207</v>
      </c>
      <c r="C89" s="20" t="s">
        <v>318</v>
      </c>
      <c r="D89" s="20" t="s">
        <v>326</v>
      </c>
      <c r="F89" s="20" t="s">
        <v>33</v>
      </c>
      <c r="G89" s="20" t="s">
        <v>233</v>
      </c>
      <c r="H89" s="20" t="s">
        <v>251</v>
      </c>
      <c r="I89" s="20" t="s">
        <v>333</v>
      </c>
      <c r="K89" s="20" t="s">
        <v>27</v>
      </c>
      <c r="L89" s="30">
        <v>1</v>
      </c>
      <c r="M89" s="31">
        <v>12.9</v>
      </c>
      <c r="N89" s="31">
        <f>M89*L89</f>
        <v>12.9</v>
      </c>
    </row>
    <row r="90" spans="2:14" x14ac:dyDescent="0.25">
      <c r="B90" s="18">
        <v>44528</v>
      </c>
      <c r="C90" s="20" t="s">
        <v>318</v>
      </c>
      <c r="D90" s="20" t="s">
        <v>327</v>
      </c>
      <c r="E90" s="26"/>
      <c r="F90" s="16" t="s">
        <v>33</v>
      </c>
      <c r="G90" s="16" t="s">
        <v>31</v>
      </c>
      <c r="H90" s="16" t="s">
        <v>48</v>
      </c>
      <c r="I90" s="16" t="s">
        <v>333</v>
      </c>
      <c r="J90" s="16"/>
      <c r="K90" s="16" t="s">
        <v>27</v>
      </c>
      <c r="L90" s="27">
        <v>1</v>
      </c>
      <c r="M90" s="24">
        <v>130</v>
      </c>
      <c r="N90" s="31">
        <f>M90*L90</f>
        <v>130</v>
      </c>
    </row>
    <row r="91" spans="2:14" x14ac:dyDescent="0.25">
      <c r="B91" s="18">
        <v>44863</v>
      </c>
      <c r="C91" s="20" t="s">
        <v>318</v>
      </c>
      <c r="D91" s="20" t="s">
        <v>321</v>
      </c>
      <c r="F91" s="20" t="s">
        <v>33</v>
      </c>
      <c r="G91" s="20" t="s">
        <v>119</v>
      </c>
      <c r="H91" s="20" t="s">
        <v>127</v>
      </c>
      <c r="I91" s="20" t="s">
        <v>331</v>
      </c>
      <c r="K91" s="20" t="s">
        <v>27</v>
      </c>
      <c r="L91" s="30">
        <v>1</v>
      </c>
      <c r="M91" s="31">
        <v>13</v>
      </c>
      <c r="N91" s="31">
        <f>M91*L91</f>
        <v>13</v>
      </c>
    </row>
    <row r="92" spans="2:14" x14ac:dyDescent="0.25">
      <c r="B92" s="18">
        <v>44863</v>
      </c>
      <c r="C92" s="20" t="s">
        <v>318</v>
      </c>
      <c r="D92" s="20" t="s">
        <v>321</v>
      </c>
      <c r="F92" s="20" t="s">
        <v>33</v>
      </c>
      <c r="G92" s="20" t="s">
        <v>132</v>
      </c>
      <c r="H92" s="20" t="s">
        <v>172</v>
      </c>
      <c r="I92" s="20" t="s">
        <v>335</v>
      </c>
      <c r="K92" s="20" t="s">
        <v>27</v>
      </c>
      <c r="L92" s="30">
        <v>1</v>
      </c>
      <c r="M92" s="31">
        <v>18</v>
      </c>
      <c r="N92" s="31">
        <f>M92*L92</f>
        <v>18</v>
      </c>
    </row>
    <row r="93" spans="2:14" x14ac:dyDescent="0.25">
      <c r="B93" s="18">
        <v>44863</v>
      </c>
      <c r="C93" s="20" t="s">
        <v>318</v>
      </c>
      <c r="D93" s="20" t="s">
        <v>321</v>
      </c>
      <c r="F93" s="20" t="s">
        <v>33</v>
      </c>
      <c r="G93" s="20" t="s">
        <v>174</v>
      </c>
      <c r="H93" s="20" t="s">
        <v>173</v>
      </c>
      <c r="I93" s="20" t="s">
        <v>335</v>
      </c>
      <c r="K93" s="20" t="s">
        <v>27</v>
      </c>
      <c r="L93" s="30">
        <v>1</v>
      </c>
      <c r="M93" s="31">
        <v>20</v>
      </c>
      <c r="N93" s="31">
        <f>M93*L93</f>
        <v>20</v>
      </c>
    </row>
    <row r="94" spans="2:14" x14ac:dyDescent="0.25">
      <c r="B94" s="18">
        <v>44884</v>
      </c>
      <c r="C94" s="20" t="s">
        <v>318</v>
      </c>
      <c r="D94" s="20" t="s">
        <v>322</v>
      </c>
      <c r="F94" s="20" t="s">
        <v>33</v>
      </c>
      <c r="G94" s="20" t="s">
        <v>174</v>
      </c>
      <c r="H94" s="20" t="s">
        <v>205</v>
      </c>
      <c r="I94" s="20" t="s">
        <v>332</v>
      </c>
      <c r="K94" s="20" t="s">
        <v>27</v>
      </c>
      <c r="L94" s="30">
        <v>1</v>
      </c>
      <c r="M94" s="31">
        <v>39</v>
      </c>
      <c r="N94" s="31">
        <f>M94*L94</f>
        <v>39</v>
      </c>
    </row>
    <row r="95" spans="2:14" x14ac:dyDescent="0.25">
      <c r="B95" s="18">
        <v>44863</v>
      </c>
      <c r="C95" s="20" t="s">
        <v>318</v>
      </c>
      <c r="D95" s="20" t="s">
        <v>321</v>
      </c>
      <c r="F95" s="20" t="s">
        <v>33</v>
      </c>
      <c r="G95" s="20" t="s">
        <v>174</v>
      </c>
      <c r="H95" s="20" t="s">
        <v>177</v>
      </c>
      <c r="I95" s="20" t="s">
        <v>336</v>
      </c>
      <c r="K95" s="20" t="s">
        <v>27</v>
      </c>
      <c r="L95" s="30">
        <v>1</v>
      </c>
      <c r="M95" s="31">
        <v>20</v>
      </c>
      <c r="N95" s="31">
        <f>M95*L95</f>
        <v>20</v>
      </c>
    </row>
    <row r="96" spans="2:14" x14ac:dyDescent="0.25">
      <c r="B96" s="18">
        <v>44530</v>
      </c>
      <c r="C96" s="20" t="s">
        <v>318</v>
      </c>
      <c r="D96" s="20" t="s">
        <v>327</v>
      </c>
      <c r="E96" s="26"/>
      <c r="F96" s="16" t="s">
        <v>33</v>
      </c>
      <c r="G96" s="16" t="s">
        <v>62</v>
      </c>
      <c r="H96" s="16" t="s">
        <v>62</v>
      </c>
      <c r="I96" s="16" t="s">
        <v>333</v>
      </c>
      <c r="J96" s="19"/>
      <c r="K96" s="16" t="s">
        <v>27</v>
      </c>
      <c r="L96" s="27">
        <v>1</v>
      </c>
      <c r="M96" s="24">
        <v>35</v>
      </c>
      <c r="N96" s="31">
        <f>M96*L96</f>
        <v>35</v>
      </c>
    </row>
    <row r="97" spans="2:14" x14ac:dyDescent="0.25">
      <c r="B97" s="18">
        <v>45207</v>
      </c>
      <c r="C97" s="20" t="s">
        <v>318</v>
      </c>
      <c r="D97" s="20" t="s">
        <v>326</v>
      </c>
      <c r="F97" s="20" t="s">
        <v>33</v>
      </c>
      <c r="G97" s="20" t="s">
        <v>143</v>
      </c>
      <c r="H97" s="20" t="s">
        <v>257</v>
      </c>
      <c r="I97" s="20" t="s">
        <v>333</v>
      </c>
      <c r="K97" s="20" t="s">
        <v>27</v>
      </c>
      <c r="L97" s="30">
        <v>1</v>
      </c>
      <c r="M97" s="31">
        <v>68</v>
      </c>
      <c r="N97" s="31">
        <f>M97*L97</f>
        <v>68</v>
      </c>
    </row>
    <row r="98" spans="2:14" x14ac:dyDescent="0.25">
      <c r="B98" s="18">
        <v>44863</v>
      </c>
      <c r="C98" s="20" t="s">
        <v>318</v>
      </c>
      <c r="D98" s="20" t="s">
        <v>321</v>
      </c>
      <c r="F98" s="20" t="s">
        <v>33</v>
      </c>
      <c r="G98" s="20" t="s">
        <v>143</v>
      </c>
      <c r="H98" s="20" t="s">
        <v>159</v>
      </c>
      <c r="I98" s="20" t="s">
        <v>337</v>
      </c>
      <c r="K98" s="20" t="s">
        <v>27</v>
      </c>
      <c r="L98" s="30">
        <v>1</v>
      </c>
      <c r="M98" s="31">
        <v>13</v>
      </c>
      <c r="N98" s="31">
        <f>M98*L98</f>
        <v>13</v>
      </c>
    </row>
    <row r="99" spans="2:14" x14ac:dyDescent="0.25">
      <c r="B99" s="18">
        <v>44530</v>
      </c>
      <c r="C99" s="20" t="s">
        <v>318</v>
      </c>
      <c r="D99" s="20" t="s">
        <v>327</v>
      </c>
      <c r="E99" s="26"/>
      <c r="F99" s="16" t="s">
        <v>33</v>
      </c>
      <c r="G99" s="19" t="s">
        <v>38</v>
      </c>
      <c r="H99" s="19" t="s">
        <v>85</v>
      </c>
      <c r="I99" s="16" t="s">
        <v>333</v>
      </c>
      <c r="J99" s="19"/>
      <c r="K99" s="16" t="s">
        <v>27</v>
      </c>
      <c r="L99" s="27">
        <v>1</v>
      </c>
      <c r="M99" s="24">
        <v>9</v>
      </c>
      <c r="N99" s="31">
        <f>M99*L99</f>
        <v>9</v>
      </c>
    </row>
    <row r="100" spans="2:14" x14ac:dyDescent="0.25">
      <c r="B100" s="18">
        <v>44863</v>
      </c>
      <c r="C100" s="20" t="s">
        <v>318</v>
      </c>
      <c r="D100" s="20" t="s">
        <v>321</v>
      </c>
      <c r="F100" s="20" t="s">
        <v>33</v>
      </c>
      <c r="G100" s="20" t="s">
        <v>175</v>
      </c>
      <c r="H100" s="20" t="s">
        <v>176</v>
      </c>
      <c r="I100" s="20" t="s">
        <v>336</v>
      </c>
      <c r="K100" s="20" t="s">
        <v>27</v>
      </c>
      <c r="L100" s="30">
        <v>1</v>
      </c>
      <c r="M100" s="31">
        <v>10</v>
      </c>
      <c r="N100" s="31">
        <f>M100*L100</f>
        <v>10</v>
      </c>
    </row>
    <row r="101" spans="2:14" x14ac:dyDescent="0.25">
      <c r="B101" s="18">
        <v>45207</v>
      </c>
      <c r="C101" s="20" t="s">
        <v>318</v>
      </c>
      <c r="D101" s="20" t="s">
        <v>326</v>
      </c>
      <c r="F101" s="20" t="s">
        <v>26</v>
      </c>
      <c r="G101" s="20" t="s">
        <v>267</v>
      </c>
      <c r="H101" s="20" t="s">
        <v>266</v>
      </c>
      <c r="I101" s="20" t="s">
        <v>333</v>
      </c>
      <c r="K101" s="20" t="s">
        <v>27</v>
      </c>
      <c r="L101" s="30">
        <v>1</v>
      </c>
      <c r="M101" s="31">
        <v>18.100000000000001</v>
      </c>
      <c r="N101" s="31">
        <f>M101*L101</f>
        <v>18.100000000000001</v>
      </c>
    </row>
    <row r="102" spans="2:14" x14ac:dyDescent="0.25">
      <c r="B102" s="15">
        <v>44537</v>
      </c>
      <c r="C102" s="20" t="s">
        <v>320</v>
      </c>
      <c r="D102" s="20" t="s">
        <v>322</v>
      </c>
      <c r="E102" s="26"/>
      <c r="F102" s="16" t="s">
        <v>26</v>
      </c>
      <c r="G102" s="20" t="s">
        <v>35</v>
      </c>
      <c r="H102" s="20" t="s">
        <v>91</v>
      </c>
      <c r="I102" s="16" t="s">
        <v>333</v>
      </c>
      <c r="K102" s="16" t="s">
        <v>27</v>
      </c>
      <c r="L102" s="27">
        <v>1</v>
      </c>
      <c r="M102" s="24">
        <v>46.5</v>
      </c>
      <c r="N102" s="31">
        <f>M102*L102</f>
        <v>46.5</v>
      </c>
    </row>
    <row r="103" spans="2:14" x14ac:dyDescent="0.25">
      <c r="B103" s="18">
        <v>44863</v>
      </c>
      <c r="C103" s="20" t="s">
        <v>318</v>
      </c>
      <c r="D103" s="20" t="s">
        <v>321</v>
      </c>
      <c r="F103" s="20" t="s">
        <v>26</v>
      </c>
      <c r="G103" s="20" t="s">
        <v>35</v>
      </c>
      <c r="H103" s="20" t="s">
        <v>171</v>
      </c>
      <c r="I103" s="20" t="s">
        <v>330</v>
      </c>
      <c r="K103" s="20" t="s">
        <v>27</v>
      </c>
      <c r="L103" s="30">
        <v>1</v>
      </c>
      <c r="M103" s="31">
        <v>12</v>
      </c>
      <c r="N103" s="31">
        <f>M103*L103</f>
        <v>12</v>
      </c>
    </row>
    <row r="104" spans="2:14" x14ac:dyDescent="0.25">
      <c r="B104" s="18">
        <v>45207</v>
      </c>
      <c r="C104" s="20" t="s">
        <v>318</v>
      </c>
      <c r="D104" s="20" t="s">
        <v>326</v>
      </c>
      <c r="F104" s="20" t="s">
        <v>26</v>
      </c>
      <c r="G104" s="20" t="s">
        <v>224</v>
      </c>
      <c r="H104" s="20" t="s">
        <v>294</v>
      </c>
      <c r="I104" s="20" t="s">
        <v>333</v>
      </c>
      <c r="K104" s="20" t="s">
        <v>27</v>
      </c>
      <c r="L104" s="30">
        <v>1</v>
      </c>
      <c r="M104" s="31">
        <v>18.100000000000001</v>
      </c>
      <c r="N104" s="31">
        <f>M104*L104</f>
        <v>18.100000000000001</v>
      </c>
    </row>
    <row r="105" spans="2:14" x14ac:dyDescent="0.25">
      <c r="B105" s="18">
        <v>45207</v>
      </c>
      <c r="C105" s="20" t="s">
        <v>318</v>
      </c>
      <c r="D105" s="20" t="s">
        <v>326</v>
      </c>
      <c r="F105" s="20" t="s">
        <v>26</v>
      </c>
      <c r="G105" s="20" t="s">
        <v>224</v>
      </c>
      <c r="H105" s="20" t="s">
        <v>225</v>
      </c>
      <c r="I105" s="20" t="s">
        <v>333</v>
      </c>
      <c r="K105" s="20" t="s">
        <v>27</v>
      </c>
      <c r="L105" s="30">
        <v>1</v>
      </c>
      <c r="M105" s="31">
        <v>12.9</v>
      </c>
      <c r="N105" s="31">
        <f>M105*L105</f>
        <v>12.9</v>
      </c>
    </row>
    <row r="106" spans="2:14" x14ac:dyDescent="0.25">
      <c r="B106" s="18">
        <v>45207</v>
      </c>
      <c r="C106" s="20" t="s">
        <v>318</v>
      </c>
      <c r="D106" s="20" t="s">
        <v>326</v>
      </c>
      <c r="F106" s="20" t="s">
        <v>26</v>
      </c>
      <c r="G106" s="20" t="s">
        <v>224</v>
      </c>
      <c r="H106" s="20" t="s">
        <v>154</v>
      </c>
      <c r="I106" s="20" t="s">
        <v>333</v>
      </c>
      <c r="K106" s="20" t="s">
        <v>27</v>
      </c>
      <c r="L106" s="30">
        <v>1</v>
      </c>
      <c r="M106" s="31">
        <v>15.3</v>
      </c>
      <c r="N106" s="31">
        <f>M106*L106</f>
        <v>15.3</v>
      </c>
    </row>
    <row r="107" spans="2:14" x14ac:dyDescent="0.25">
      <c r="B107" s="18">
        <v>45207</v>
      </c>
      <c r="C107" s="20" t="s">
        <v>318</v>
      </c>
      <c r="D107" s="20" t="s">
        <v>326</v>
      </c>
      <c r="F107" s="20" t="s">
        <v>26</v>
      </c>
      <c r="G107" s="88" t="s">
        <v>224</v>
      </c>
      <c r="H107" s="20" t="s">
        <v>249</v>
      </c>
      <c r="I107" s="20" t="s">
        <v>333</v>
      </c>
      <c r="K107" s="20" t="s">
        <v>27</v>
      </c>
      <c r="L107" s="30">
        <v>1</v>
      </c>
      <c r="M107" s="31">
        <v>15.3</v>
      </c>
      <c r="N107" s="31">
        <f>M107*L107</f>
        <v>15.3</v>
      </c>
    </row>
    <row r="108" spans="2:14" x14ac:dyDescent="0.25">
      <c r="B108" s="18">
        <v>45207</v>
      </c>
      <c r="C108" s="20" t="s">
        <v>318</v>
      </c>
      <c r="D108" s="20" t="s">
        <v>326</v>
      </c>
      <c r="F108" s="20" t="s">
        <v>26</v>
      </c>
      <c r="G108" s="20" t="s">
        <v>224</v>
      </c>
      <c r="H108" s="20" t="s">
        <v>295</v>
      </c>
      <c r="I108" s="20" t="s">
        <v>333</v>
      </c>
      <c r="K108" s="20" t="s">
        <v>27</v>
      </c>
      <c r="L108" s="30">
        <v>1</v>
      </c>
      <c r="M108" s="31">
        <v>15.3</v>
      </c>
      <c r="N108" s="31">
        <f>M108*L108</f>
        <v>15.3</v>
      </c>
    </row>
    <row r="109" spans="2:14" x14ac:dyDescent="0.25">
      <c r="B109" s="18">
        <v>45207</v>
      </c>
      <c r="C109" s="20" t="s">
        <v>318</v>
      </c>
      <c r="D109" s="20" t="s">
        <v>326</v>
      </c>
      <c r="F109" s="20" t="s">
        <v>26</v>
      </c>
      <c r="G109" s="20" t="s">
        <v>224</v>
      </c>
      <c r="H109" s="20" t="s">
        <v>270</v>
      </c>
      <c r="I109" s="20" t="s">
        <v>333</v>
      </c>
      <c r="K109" s="20" t="s">
        <v>27</v>
      </c>
      <c r="L109" s="30">
        <v>1</v>
      </c>
      <c r="M109" s="31">
        <v>18.100000000000001</v>
      </c>
      <c r="N109" s="31">
        <f>M109*L109</f>
        <v>18.100000000000001</v>
      </c>
    </row>
    <row r="110" spans="2:14" x14ac:dyDescent="0.25">
      <c r="B110" s="18">
        <v>45207</v>
      </c>
      <c r="C110" s="20" t="s">
        <v>318</v>
      </c>
      <c r="D110" s="20" t="s">
        <v>326</v>
      </c>
      <c r="F110" s="20" t="s">
        <v>26</v>
      </c>
      <c r="G110" s="20" t="s">
        <v>224</v>
      </c>
      <c r="H110" s="20" t="s">
        <v>223</v>
      </c>
      <c r="I110" s="20" t="s">
        <v>333</v>
      </c>
      <c r="K110" s="20" t="s">
        <v>27</v>
      </c>
      <c r="L110" s="30">
        <v>1</v>
      </c>
      <c r="M110" s="31">
        <v>15.3</v>
      </c>
      <c r="N110" s="31">
        <f>M110*L110</f>
        <v>15.3</v>
      </c>
    </row>
    <row r="111" spans="2:14" x14ac:dyDescent="0.25">
      <c r="B111" s="18">
        <v>45207</v>
      </c>
      <c r="C111" s="20" t="s">
        <v>318</v>
      </c>
      <c r="D111" s="20" t="s">
        <v>326</v>
      </c>
      <c r="F111" s="20" t="s">
        <v>26</v>
      </c>
      <c r="G111" s="20" t="s">
        <v>224</v>
      </c>
      <c r="H111" s="20" t="s">
        <v>259</v>
      </c>
      <c r="I111" s="20" t="s">
        <v>333</v>
      </c>
      <c r="K111" s="20" t="s">
        <v>27</v>
      </c>
      <c r="L111" s="30">
        <v>1</v>
      </c>
      <c r="M111" s="31">
        <v>18.100000000000001</v>
      </c>
      <c r="N111" s="31">
        <f>M111*L111</f>
        <v>18.100000000000001</v>
      </c>
    </row>
    <row r="112" spans="2:14" x14ac:dyDescent="0.25">
      <c r="B112" s="18">
        <v>45207</v>
      </c>
      <c r="C112" s="20" t="s">
        <v>318</v>
      </c>
      <c r="D112" s="20" t="s">
        <v>326</v>
      </c>
      <c r="E112" s="141"/>
      <c r="F112" s="20" t="s">
        <v>26</v>
      </c>
      <c r="G112" s="20" t="s">
        <v>224</v>
      </c>
      <c r="H112" s="20" t="s">
        <v>265</v>
      </c>
      <c r="I112" s="20" t="s">
        <v>333</v>
      </c>
      <c r="K112" s="20" t="s">
        <v>27</v>
      </c>
      <c r="L112" s="30">
        <v>1</v>
      </c>
      <c r="M112" s="31">
        <v>18.100000000000001</v>
      </c>
      <c r="N112" s="31">
        <f>M112*L112</f>
        <v>18.100000000000001</v>
      </c>
    </row>
    <row r="113" spans="2:14" x14ac:dyDescent="0.25">
      <c r="B113" s="18">
        <v>44548</v>
      </c>
      <c r="C113" s="20" t="s">
        <v>319</v>
      </c>
      <c r="D113" s="20" t="s">
        <v>322</v>
      </c>
      <c r="E113" s="29"/>
      <c r="F113" s="16" t="s">
        <v>26</v>
      </c>
      <c r="G113" s="16" t="s">
        <v>124</v>
      </c>
      <c r="H113" s="16" t="s">
        <v>55</v>
      </c>
      <c r="I113" s="16" t="s">
        <v>333</v>
      </c>
      <c r="J113" s="16"/>
      <c r="K113" s="16" t="s">
        <v>27</v>
      </c>
      <c r="L113" s="27">
        <v>1</v>
      </c>
      <c r="M113" s="24">
        <v>18.100000000000001</v>
      </c>
      <c r="N113" s="31">
        <f>M113*L113</f>
        <v>18.100000000000001</v>
      </c>
    </row>
    <row r="114" spans="2:14" x14ac:dyDescent="0.25">
      <c r="B114" s="18">
        <v>45207</v>
      </c>
      <c r="C114" s="20" t="s">
        <v>318</v>
      </c>
      <c r="D114" s="20" t="s">
        <v>326</v>
      </c>
      <c r="F114" s="20" t="s">
        <v>26</v>
      </c>
      <c r="G114" s="20" t="s">
        <v>124</v>
      </c>
      <c r="H114" s="20" t="s">
        <v>221</v>
      </c>
      <c r="I114" s="20" t="s">
        <v>333</v>
      </c>
      <c r="K114" s="20" t="s">
        <v>27</v>
      </c>
      <c r="L114" s="30">
        <v>1</v>
      </c>
      <c r="M114" s="31">
        <v>12.9</v>
      </c>
      <c r="N114" s="31">
        <f>M114*L114</f>
        <v>12.9</v>
      </c>
    </row>
    <row r="115" spans="2:14" x14ac:dyDescent="0.25">
      <c r="B115" s="18">
        <v>44548</v>
      </c>
      <c r="C115" s="20" t="s">
        <v>319</v>
      </c>
      <c r="D115" s="20" t="s">
        <v>322</v>
      </c>
      <c r="E115" s="26"/>
      <c r="F115" s="16" t="s">
        <v>26</v>
      </c>
      <c r="G115" s="16" t="s">
        <v>124</v>
      </c>
      <c r="H115" s="16" t="s">
        <v>56</v>
      </c>
      <c r="I115" s="16" t="s">
        <v>333</v>
      </c>
      <c r="J115" s="16"/>
      <c r="K115" s="16" t="s">
        <v>27</v>
      </c>
      <c r="L115" s="27">
        <v>1</v>
      </c>
      <c r="M115" s="145">
        <v>12.9</v>
      </c>
      <c r="N115" s="89">
        <f>M115*L115</f>
        <v>12.9</v>
      </c>
    </row>
    <row r="116" spans="2:14" x14ac:dyDescent="0.25">
      <c r="B116" s="18">
        <v>44548</v>
      </c>
      <c r="C116" s="20" t="s">
        <v>319</v>
      </c>
      <c r="D116" s="20" t="s">
        <v>322</v>
      </c>
      <c r="E116" s="26"/>
      <c r="F116" s="16" t="s">
        <v>26</v>
      </c>
      <c r="G116" s="16" t="s">
        <v>124</v>
      </c>
      <c r="H116" s="16" t="s">
        <v>57</v>
      </c>
      <c r="I116" s="16" t="s">
        <v>333</v>
      </c>
      <c r="J116" s="16"/>
      <c r="K116" s="16" t="s">
        <v>27</v>
      </c>
      <c r="L116" s="27">
        <v>1</v>
      </c>
      <c r="M116" s="24">
        <v>12.9</v>
      </c>
      <c r="N116" s="31">
        <f>M116*L116</f>
        <v>12.9</v>
      </c>
    </row>
    <row r="117" spans="2:14" x14ac:dyDescent="0.25">
      <c r="B117" s="18">
        <v>44863</v>
      </c>
      <c r="C117" s="20" t="s">
        <v>318</v>
      </c>
      <c r="D117" s="20" t="s">
        <v>321</v>
      </c>
      <c r="F117" s="20" t="s">
        <v>26</v>
      </c>
      <c r="G117" s="20" t="s">
        <v>124</v>
      </c>
      <c r="H117" s="20" t="s">
        <v>120</v>
      </c>
      <c r="I117" s="20" t="s">
        <v>331</v>
      </c>
      <c r="K117" s="20" t="s">
        <v>27</v>
      </c>
      <c r="L117" s="30">
        <v>1</v>
      </c>
      <c r="M117" s="31">
        <v>11</v>
      </c>
      <c r="N117" s="31">
        <f>M117*L117</f>
        <v>11</v>
      </c>
    </row>
    <row r="118" spans="2:14" x14ac:dyDescent="0.25">
      <c r="B118" s="18">
        <v>45207</v>
      </c>
      <c r="C118" s="20" t="s">
        <v>318</v>
      </c>
      <c r="D118" s="20" t="s">
        <v>326</v>
      </c>
      <c r="F118" s="20" t="s">
        <v>26</v>
      </c>
      <c r="G118" s="20" t="s">
        <v>227</v>
      </c>
      <c r="H118" s="20" t="s">
        <v>230</v>
      </c>
      <c r="I118" s="20" t="s">
        <v>333</v>
      </c>
      <c r="K118" s="20" t="s">
        <v>27</v>
      </c>
      <c r="L118" s="30">
        <v>1</v>
      </c>
      <c r="M118" s="31">
        <v>18.100000000000001</v>
      </c>
      <c r="N118" s="31">
        <f>M118*L118</f>
        <v>18.100000000000001</v>
      </c>
    </row>
    <row r="119" spans="2:14" x14ac:dyDescent="0.25">
      <c r="B119" s="18">
        <v>45207</v>
      </c>
      <c r="C119" s="20" t="s">
        <v>318</v>
      </c>
      <c r="D119" s="20" t="s">
        <v>326</v>
      </c>
      <c r="F119" s="20" t="s">
        <v>26</v>
      </c>
      <c r="G119" s="20" t="s">
        <v>227</v>
      </c>
      <c r="H119" s="20" t="s">
        <v>264</v>
      </c>
      <c r="I119" s="20" t="s">
        <v>333</v>
      </c>
      <c r="K119" s="20" t="s">
        <v>27</v>
      </c>
      <c r="L119" s="30">
        <v>1</v>
      </c>
      <c r="M119" s="31">
        <v>18.100000000000001</v>
      </c>
      <c r="N119" s="31">
        <f>M119*L119</f>
        <v>18.100000000000001</v>
      </c>
    </row>
    <row r="120" spans="2:14" x14ac:dyDescent="0.25">
      <c r="B120" s="18">
        <v>45207</v>
      </c>
      <c r="C120" s="20" t="s">
        <v>318</v>
      </c>
      <c r="D120" s="20" t="s">
        <v>326</v>
      </c>
      <c r="F120" s="20" t="s">
        <v>26</v>
      </c>
      <c r="G120" s="20" t="s">
        <v>227</v>
      </c>
      <c r="H120" s="20" t="s">
        <v>234</v>
      </c>
      <c r="I120" s="20" t="s">
        <v>333</v>
      </c>
      <c r="K120" s="20" t="s">
        <v>27</v>
      </c>
      <c r="L120" s="30">
        <v>1</v>
      </c>
      <c r="M120" s="31">
        <v>12.9</v>
      </c>
      <c r="N120" s="31">
        <f>M120*L120</f>
        <v>12.9</v>
      </c>
    </row>
    <row r="121" spans="2:14" x14ac:dyDescent="0.25">
      <c r="B121" s="18">
        <v>45207</v>
      </c>
      <c r="C121" s="20" t="s">
        <v>318</v>
      </c>
      <c r="D121" s="20" t="s">
        <v>326</v>
      </c>
      <c r="F121" s="20" t="s">
        <v>26</v>
      </c>
      <c r="G121" s="20" t="s">
        <v>227</v>
      </c>
      <c r="H121" s="20" t="s">
        <v>298</v>
      </c>
      <c r="I121" s="20" t="s">
        <v>338</v>
      </c>
      <c r="K121" s="20" t="s">
        <v>27</v>
      </c>
      <c r="L121" s="30">
        <v>1</v>
      </c>
      <c r="M121" s="31">
        <v>0</v>
      </c>
      <c r="N121" s="31">
        <f>M121*L121</f>
        <v>0</v>
      </c>
    </row>
    <row r="122" spans="2:14" x14ac:dyDescent="0.25">
      <c r="B122" s="18">
        <v>45207</v>
      </c>
      <c r="C122" s="20" t="s">
        <v>318</v>
      </c>
      <c r="D122" s="20" t="s">
        <v>326</v>
      </c>
      <c r="F122" s="20" t="s">
        <v>26</v>
      </c>
      <c r="G122" s="20" t="s">
        <v>227</v>
      </c>
      <c r="H122" s="20" t="s">
        <v>282</v>
      </c>
      <c r="I122" s="20" t="s">
        <v>333</v>
      </c>
      <c r="K122" s="20" t="s">
        <v>27</v>
      </c>
      <c r="L122" s="30">
        <v>1</v>
      </c>
      <c r="M122" s="31">
        <v>12.9</v>
      </c>
      <c r="N122" s="31">
        <f>M122*L122</f>
        <v>12.9</v>
      </c>
    </row>
    <row r="123" spans="2:14" x14ac:dyDescent="0.25">
      <c r="B123" s="18">
        <v>45207</v>
      </c>
      <c r="C123" s="20" t="s">
        <v>318</v>
      </c>
      <c r="D123" s="20" t="s">
        <v>326</v>
      </c>
      <c r="F123" s="20" t="s">
        <v>26</v>
      </c>
      <c r="G123" s="20" t="s">
        <v>227</v>
      </c>
      <c r="H123" s="20" t="s">
        <v>235</v>
      </c>
      <c r="I123" s="20" t="s">
        <v>333</v>
      </c>
      <c r="K123" s="20" t="s">
        <v>27</v>
      </c>
      <c r="L123" s="30">
        <v>1</v>
      </c>
      <c r="M123" s="31">
        <v>12.9</v>
      </c>
      <c r="N123" s="31">
        <f>M123*L123</f>
        <v>12.9</v>
      </c>
    </row>
    <row r="124" spans="2:14" x14ac:dyDescent="0.25">
      <c r="B124" s="18">
        <v>45207</v>
      </c>
      <c r="C124" s="20" t="s">
        <v>318</v>
      </c>
      <c r="D124" s="20" t="s">
        <v>326</v>
      </c>
      <c r="F124" s="20" t="s">
        <v>26</v>
      </c>
      <c r="G124" s="20" t="s">
        <v>227</v>
      </c>
      <c r="H124" s="20" t="s">
        <v>226</v>
      </c>
      <c r="I124" s="20" t="s">
        <v>333</v>
      </c>
      <c r="K124" s="20" t="s">
        <v>27</v>
      </c>
      <c r="L124" s="30">
        <v>1</v>
      </c>
      <c r="M124" s="31">
        <v>15.3</v>
      </c>
      <c r="N124" s="31">
        <f>M124*L124</f>
        <v>15.3</v>
      </c>
    </row>
    <row r="125" spans="2:14" x14ac:dyDescent="0.25">
      <c r="B125" s="18">
        <v>44863</v>
      </c>
      <c r="C125" s="20" t="s">
        <v>318</v>
      </c>
      <c r="D125" s="20" t="s">
        <v>321</v>
      </c>
      <c r="F125" s="20" t="s">
        <v>26</v>
      </c>
      <c r="G125" s="20" t="s">
        <v>116</v>
      </c>
      <c r="H125" s="20" t="s">
        <v>117</v>
      </c>
      <c r="I125" s="20" t="s">
        <v>331</v>
      </c>
      <c r="K125" s="20" t="s">
        <v>27</v>
      </c>
      <c r="L125" s="30">
        <v>1</v>
      </c>
      <c r="M125" s="31">
        <v>12</v>
      </c>
      <c r="N125" s="31">
        <f>M125*L125</f>
        <v>12</v>
      </c>
    </row>
    <row r="126" spans="2:14" x14ac:dyDescent="0.25">
      <c r="B126" s="18">
        <v>44863</v>
      </c>
      <c r="C126" s="20" t="s">
        <v>318</v>
      </c>
      <c r="D126" s="20" t="s">
        <v>321</v>
      </c>
      <c r="F126" s="20" t="s">
        <v>26</v>
      </c>
      <c r="G126" s="20" t="s">
        <v>116</v>
      </c>
      <c r="H126" s="20" t="s">
        <v>115</v>
      </c>
      <c r="I126" s="20" t="s">
        <v>331</v>
      </c>
      <c r="K126" s="20" t="s">
        <v>27</v>
      </c>
      <c r="L126" s="30">
        <v>1</v>
      </c>
      <c r="M126" s="31">
        <v>9.5</v>
      </c>
      <c r="N126" s="31">
        <f>M126*L126</f>
        <v>9.5</v>
      </c>
    </row>
    <row r="127" spans="2:14" x14ac:dyDescent="0.25">
      <c r="B127" s="18">
        <v>44884</v>
      </c>
      <c r="C127" s="20" t="s">
        <v>318</v>
      </c>
      <c r="D127" s="20" t="s">
        <v>322</v>
      </c>
      <c r="F127" s="20" t="s">
        <v>26</v>
      </c>
      <c r="G127" s="20" t="s">
        <v>116</v>
      </c>
      <c r="H127" s="20" t="s">
        <v>203</v>
      </c>
      <c r="I127" s="20" t="s">
        <v>332</v>
      </c>
      <c r="K127" s="20" t="s">
        <v>27</v>
      </c>
      <c r="L127" s="30">
        <v>1</v>
      </c>
      <c r="M127" s="31">
        <v>9.5</v>
      </c>
      <c r="N127" s="31">
        <f>M127*L127</f>
        <v>9.5</v>
      </c>
    </row>
    <row r="128" spans="2:14" x14ac:dyDescent="0.25">
      <c r="B128" s="18">
        <v>44868</v>
      </c>
      <c r="C128" s="20" t="s">
        <v>318</v>
      </c>
      <c r="D128" s="20" t="s">
        <v>324</v>
      </c>
      <c r="F128" s="20" t="s">
        <v>26</v>
      </c>
      <c r="G128" s="20" t="s">
        <v>116</v>
      </c>
      <c r="H128" s="20" t="s">
        <v>190</v>
      </c>
      <c r="I128" s="20" t="s">
        <v>331</v>
      </c>
      <c r="K128" s="20" t="s">
        <v>27</v>
      </c>
      <c r="L128" s="30">
        <v>1</v>
      </c>
      <c r="M128" s="31">
        <v>12</v>
      </c>
      <c r="N128" s="31">
        <f>M128*L128</f>
        <v>12</v>
      </c>
    </row>
    <row r="129" spans="2:14" x14ac:dyDescent="0.25">
      <c r="B129" s="18">
        <v>44542</v>
      </c>
      <c r="C129" s="20" t="s">
        <v>318</v>
      </c>
      <c r="D129" s="20" t="s">
        <v>325</v>
      </c>
      <c r="E129" s="29"/>
      <c r="F129" s="16" t="s">
        <v>26</v>
      </c>
      <c r="G129" s="19" t="s">
        <v>34</v>
      </c>
      <c r="H129" s="19" t="s">
        <v>75</v>
      </c>
      <c r="I129" s="16" t="s">
        <v>333</v>
      </c>
      <c r="J129" s="19"/>
      <c r="K129" s="16" t="s">
        <v>27</v>
      </c>
      <c r="L129" s="27">
        <v>1</v>
      </c>
      <c r="M129" s="24">
        <v>18.100000000000001</v>
      </c>
      <c r="N129" s="31">
        <f>M129*L129</f>
        <v>18.100000000000001</v>
      </c>
    </row>
    <row r="130" spans="2:14" x14ac:dyDescent="0.25">
      <c r="B130" s="18">
        <v>45207</v>
      </c>
      <c r="C130" s="20" t="s">
        <v>318</v>
      </c>
      <c r="D130" s="20" t="s">
        <v>326</v>
      </c>
      <c r="F130" s="20" t="s">
        <v>26</v>
      </c>
      <c r="G130" s="20" t="s">
        <v>34</v>
      </c>
      <c r="H130" s="20" t="s">
        <v>76</v>
      </c>
      <c r="I130" s="20" t="s">
        <v>333</v>
      </c>
      <c r="K130" s="20" t="s">
        <v>27</v>
      </c>
      <c r="L130" s="30">
        <v>1</v>
      </c>
      <c r="M130" s="31">
        <v>18.100000000000001</v>
      </c>
      <c r="N130" s="31">
        <f>M130*L130</f>
        <v>18.100000000000001</v>
      </c>
    </row>
    <row r="131" spans="2:14" x14ac:dyDescent="0.25">
      <c r="B131" s="15">
        <v>44537</v>
      </c>
      <c r="C131" s="20" t="s">
        <v>320</v>
      </c>
      <c r="D131" s="20" t="s">
        <v>322</v>
      </c>
      <c r="E131" s="29"/>
      <c r="F131" s="16" t="s">
        <v>26</v>
      </c>
      <c r="G131" s="19" t="s">
        <v>34</v>
      </c>
      <c r="H131" s="20" t="s">
        <v>76</v>
      </c>
      <c r="I131" s="16" t="s">
        <v>333</v>
      </c>
      <c r="K131" s="16" t="s">
        <v>27</v>
      </c>
      <c r="L131" s="27">
        <v>1</v>
      </c>
      <c r="M131" s="24">
        <v>18.100000000000001</v>
      </c>
      <c r="N131" s="31">
        <f>M131*L131</f>
        <v>18.100000000000001</v>
      </c>
    </row>
    <row r="132" spans="2:14" x14ac:dyDescent="0.25">
      <c r="B132" s="15">
        <v>44537</v>
      </c>
      <c r="C132" s="20" t="s">
        <v>320</v>
      </c>
      <c r="D132" s="20" t="s">
        <v>322</v>
      </c>
      <c r="E132" s="26"/>
      <c r="F132" s="16" t="s">
        <v>26</v>
      </c>
      <c r="G132" s="19" t="s">
        <v>34</v>
      </c>
      <c r="H132" s="20" t="s">
        <v>77</v>
      </c>
      <c r="I132" s="16" t="s">
        <v>333</v>
      </c>
      <c r="K132" s="16" t="s">
        <v>27</v>
      </c>
      <c r="L132" s="27">
        <v>1</v>
      </c>
      <c r="M132" s="24">
        <v>12.9</v>
      </c>
      <c r="N132" s="31">
        <f>M132*L132</f>
        <v>12.9</v>
      </c>
    </row>
    <row r="133" spans="2:14" x14ac:dyDescent="0.25">
      <c r="B133" s="18">
        <v>45207</v>
      </c>
      <c r="C133" s="20" t="s">
        <v>318</v>
      </c>
      <c r="D133" s="20" t="s">
        <v>326</v>
      </c>
      <c r="F133" s="20" t="s">
        <v>26</v>
      </c>
      <c r="G133" s="20" t="s">
        <v>229</v>
      </c>
      <c r="H133" s="20" t="s">
        <v>238</v>
      </c>
      <c r="I133" s="20" t="s">
        <v>333</v>
      </c>
      <c r="K133" s="20" t="s">
        <v>27</v>
      </c>
      <c r="L133" s="30">
        <v>1</v>
      </c>
      <c r="M133" s="31">
        <v>18.100000000000001</v>
      </c>
      <c r="N133" s="31">
        <f>M133*L133</f>
        <v>18.100000000000001</v>
      </c>
    </row>
    <row r="134" spans="2:14" x14ac:dyDescent="0.25">
      <c r="B134" s="18">
        <v>45207</v>
      </c>
      <c r="C134" s="20" t="s">
        <v>318</v>
      </c>
      <c r="D134" s="20" t="s">
        <v>326</v>
      </c>
      <c r="F134" s="20" t="s">
        <v>26</v>
      </c>
      <c r="G134" s="20" t="s">
        <v>229</v>
      </c>
      <c r="H134" s="20" t="s">
        <v>280</v>
      </c>
      <c r="I134" s="20" t="s">
        <v>333</v>
      </c>
      <c r="K134" s="20" t="s">
        <v>27</v>
      </c>
      <c r="L134" s="30">
        <v>1</v>
      </c>
      <c r="M134" s="31">
        <v>15.3</v>
      </c>
      <c r="N134" s="31">
        <f>M134*L134</f>
        <v>15.3</v>
      </c>
    </row>
    <row r="135" spans="2:14" x14ac:dyDescent="0.25">
      <c r="B135" s="18">
        <v>44902</v>
      </c>
      <c r="C135" s="20" t="s">
        <v>320</v>
      </c>
      <c r="D135" s="20" t="s">
        <v>322</v>
      </c>
      <c r="F135" s="20" t="s">
        <v>26</v>
      </c>
      <c r="G135" s="20" t="s">
        <v>229</v>
      </c>
      <c r="H135" s="20" t="s">
        <v>209</v>
      </c>
      <c r="I135" s="20" t="s">
        <v>331</v>
      </c>
      <c r="K135" s="20" t="s">
        <v>27</v>
      </c>
      <c r="L135" s="30">
        <v>1</v>
      </c>
      <c r="M135" s="31">
        <v>12</v>
      </c>
      <c r="N135" s="31">
        <f>M135*L135</f>
        <v>12</v>
      </c>
    </row>
    <row r="136" spans="2:14" x14ac:dyDescent="0.25">
      <c r="B136" s="18">
        <v>45207</v>
      </c>
      <c r="C136" s="20" t="s">
        <v>318</v>
      </c>
      <c r="D136" s="20" t="s">
        <v>326</v>
      </c>
      <c r="F136" s="20" t="s">
        <v>26</v>
      </c>
      <c r="G136" s="20" t="s">
        <v>229</v>
      </c>
      <c r="H136" s="20" t="s">
        <v>248</v>
      </c>
      <c r="I136" s="20" t="s">
        <v>333</v>
      </c>
      <c r="K136" s="20" t="s">
        <v>27</v>
      </c>
      <c r="L136" s="30">
        <v>1</v>
      </c>
      <c r="M136" s="31">
        <v>15.3</v>
      </c>
      <c r="N136" s="31">
        <f>M136*L136</f>
        <v>15.3</v>
      </c>
    </row>
    <row r="137" spans="2:14" x14ac:dyDescent="0.25">
      <c r="B137" s="18">
        <v>44902</v>
      </c>
      <c r="C137" s="20" t="s">
        <v>320</v>
      </c>
      <c r="D137" s="20" t="s">
        <v>322</v>
      </c>
      <c r="F137" s="20" t="s">
        <v>26</v>
      </c>
      <c r="G137" s="20" t="s">
        <v>229</v>
      </c>
      <c r="H137" s="20" t="s">
        <v>211</v>
      </c>
      <c r="I137" s="20" t="s">
        <v>331</v>
      </c>
      <c r="K137" s="20" t="s">
        <v>27</v>
      </c>
      <c r="L137" s="30">
        <v>1</v>
      </c>
      <c r="M137" s="31">
        <v>12</v>
      </c>
      <c r="N137" s="31">
        <f>M137*L137</f>
        <v>12</v>
      </c>
    </row>
    <row r="138" spans="2:14" x14ac:dyDescent="0.25">
      <c r="B138" s="18">
        <v>44902</v>
      </c>
      <c r="C138" s="20" t="s">
        <v>320</v>
      </c>
      <c r="D138" s="20" t="s">
        <v>322</v>
      </c>
      <c r="F138" s="20" t="s">
        <v>26</v>
      </c>
      <c r="G138" s="20" t="s">
        <v>229</v>
      </c>
      <c r="H138" s="20" t="s">
        <v>216</v>
      </c>
      <c r="I138" s="20" t="s">
        <v>331</v>
      </c>
      <c r="J138" s="53"/>
      <c r="K138" s="20" t="s">
        <v>27</v>
      </c>
      <c r="L138" s="30">
        <v>1</v>
      </c>
      <c r="M138" s="31">
        <v>9.5</v>
      </c>
      <c r="N138" s="31">
        <f>M138*L138</f>
        <v>9.5</v>
      </c>
    </row>
    <row r="139" spans="2:14" x14ac:dyDescent="0.25">
      <c r="B139" s="18">
        <v>45207</v>
      </c>
      <c r="C139" s="20" t="s">
        <v>318</v>
      </c>
      <c r="D139" s="20" t="s">
        <v>326</v>
      </c>
      <c r="F139" s="20" t="s">
        <v>26</v>
      </c>
      <c r="G139" s="20" t="s">
        <v>229</v>
      </c>
      <c r="H139" s="20" t="s">
        <v>228</v>
      </c>
      <c r="I139" s="20" t="s">
        <v>333</v>
      </c>
      <c r="K139" s="20" t="s">
        <v>27</v>
      </c>
      <c r="L139" s="30">
        <v>1</v>
      </c>
      <c r="M139" s="31">
        <v>12.9</v>
      </c>
      <c r="N139" s="31">
        <f>M139*L139</f>
        <v>12.9</v>
      </c>
    </row>
    <row r="140" spans="2:14" x14ac:dyDescent="0.25">
      <c r="B140" s="18">
        <v>45207</v>
      </c>
      <c r="C140" s="20" t="s">
        <v>318</v>
      </c>
      <c r="D140" s="20" t="s">
        <v>326</v>
      </c>
      <c r="F140" s="20" t="s">
        <v>26</v>
      </c>
      <c r="G140" s="20" t="s">
        <v>229</v>
      </c>
      <c r="H140" s="20" t="s">
        <v>300</v>
      </c>
      <c r="I140" s="20" t="s">
        <v>339</v>
      </c>
      <c r="K140" s="20" t="s">
        <v>27</v>
      </c>
      <c r="L140" s="30">
        <v>1</v>
      </c>
      <c r="M140" s="31">
        <v>0</v>
      </c>
      <c r="N140" s="31">
        <f>M140*L140</f>
        <v>0</v>
      </c>
    </row>
    <row r="141" spans="2:14" x14ac:dyDescent="0.25">
      <c r="B141" s="18">
        <v>45207</v>
      </c>
      <c r="C141" s="20" t="s">
        <v>318</v>
      </c>
      <c r="D141" s="20" t="s">
        <v>326</v>
      </c>
      <c r="F141" s="20" t="s">
        <v>26</v>
      </c>
      <c r="G141" s="20" t="s">
        <v>229</v>
      </c>
      <c r="H141" s="20" t="s">
        <v>242</v>
      </c>
      <c r="I141" s="20" t="s">
        <v>333</v>
      </c>
      <c r="K141" s="20" t="s">
        <v>27</v>
      </c>
      <c r="L141" s="30">
        <v>1</v>
      </c>
      <c r="M141" s="31">
        <v>12.9</v>
      </c>
      <c r="N141" s="31">
        <f>M141*L141</f>
        <v>12.9</v>
      </c>
    </row>
    <row r="142" spans="2:14" x14ac:dyDescent="0.25">
      <c r="B142" s="18">
        <v>44863</v>
      </c>
      <c r="C142" s="20" t="s">
        <v>318</v>
      </c>
      <c r="D142" s="20" t="s">
        <v>321</v>
      </c>
      <c r="E142" s="141"/>
      <c r="F142" s="20" t="s">
        <v>26</v>
      </c>
      <c r="G142" s="20" t="s">
        <v>233</v>
      </c>
      <c r="H142" s="20" t="s">
        <v>153</v>
      </c>
      <c r="I142" s="20" t="s">
        <v>340</v>
      </c>
      <c r="K142" s="20" t="s">
        <v>27</v>
      </c>
      <c r="L142" s="30">
        <v>1</v>
      </c>
      <c r="M142" s="31">
        <v>12</v>
      </c>
      <c r="N142" s="31">
        <f>M142*L142</f>
        <v>12</v>
      </c>
    </row>
    <row r="143" spans="2:14" x14ac:dyDescent="0.25">
      <c r="B143" s="18">
        <v>45207</v>
      </c>
      <c r="C143" s="20" t="s">
        <v>318</v>
      </c>
      <c r="D143" s="20" t="s">
        <v>326</v>
      </c>
      <c r="F143" s="20" t="s">
        <v>26</v>
      </c>
      <c r="G143" s="20" t="s">
        <v>233</v>
      </c>
      <c r="H143" s="20" t="s">
        <v>268</v>
      </c>
      <c r="I143" s="20" t="s">
        <v>333</v>
      </c>
      <c r="K143" s="20" t="s">
        <v>27</v>
      </c>
      <c r="L143" s="30">
        <v>1</v>
      </c>
      <c r="M143" s="31">
        <v>15.3</v>
      </c>
      <c r="N143" s="31">
        <f>M143*L143</f>
        <v>15.3</v>
      </c>
    </row>
    <row r="144" spans="2:14" x14ac:dyDescent="0.25">
      <c r="B144" s="18">
        <v>45207</v>
      </c>
      <c r="C144" s="20" t="s">
        <v>318</v>
      </c>
      <c r="D144" s="20" t="s">
        <v>326</v>
      </c>
      <c r="F144" s="20" t="s">
        <v>26</v>
      </c>
      <c r="G144" s="20" t="s">
        <v>233</v>
      </c>
      <c r="H144" s="20" t="s">
        <v>232</v>
      </c>
      <c r="I144" s="20" t="s">
        <v>333</v>
      </c>
      <c r="K144" s="20" t="s">
        <v>27</v>
      </c>
      <c r="L144" s="30">
        <v>1</v>
      </c>
      <c r="M144" s="31">
        <v>23.9</v>
      </c>
      <c r="N144" s="31">
        <f>M144*L144</f>
        <v>23.9</v>
      </c>
    </row>
    <row r="145" spans="2:14" x14ac:dyDescent="0.25">
      <c r="B145" s="18">
        <v>45207</v>
      </c>
      <c r="C145" s="20" t="s">
        <v>318</v>
      </c>
      <c r="D145" s="20" t="s">
        <v>326</v>
      </c>
      <c r="F145" s="20" t="s">
        <v>26</v>
      </c>
      <c r="G145" s="20" t="s">
        <v>233</v>
      </c>
      <c r="H145" s="20" t="s">
        <v>256</v>
      </c>
      <c r="I145" s="20" t="s">
        <v>333</v>
      </c>
      <c r="K145" s="20" t="s">
        <v>27</v>
      </c>
      <c r="L145" s="30">
        <v>1</v>
      </c>
      <c r="M145" s="31">
        <v>23.9</v>
      </c>
      <c r="N145" s="31">
        <f>M145*L145</f>
        <v>23.9</v>
      </c>
    </row>
    <row r="146" spans="2:14" x14ac:dyDescent="0.25">
      <c r="B146" s="15">
        <v>44170</v>
      </c>
      <c r="C146" s="20" t="s">
        <v>319</v>
      </c>
      <c r="D146" s="20" t="s">
        <v>322</v>
      </c>
      <c r="E146" s="29"/>
      <c r="F146" s="16" t="s">
        <v>26</v>
      </c>
      <c r="G146" s="16" t="s">
        <v>31</v>
      </c>
      <c r="H146" s="16" t="s">
        <v>51</v>
      </c>
      <c r="I146" s="16" t="s">
        <v>334</v>
      </c>
      <c r="J146" s="19"/>
      <c r="K146" s="16" t="s">
        <v>27</v>
      </c>
      <c r="L146" s="27">
        <v>1</v>
      </c>
      <c r="M146" s="24">
        <v>15</v>
      </c>
      <c r="N146" s="31">
        <f>M146*L146</f>
        <v>15</v>
      </c>
    </row>
    <row r="147" spans="2:14" x14ac:dyDescent="0.25">
      <c r="B147" s="18">
        <v>44542</v>
      </c>
      <c r="C147" s="20" t="s">
        <v>318</v>
      </c>
      <c r="D147" s="20" t="s">
        <v>325</v>
      </c>
      <c r="E147" s="29"/>
      <c r="F147" s="16" t="s">
        <v>26</v>
      </c>
      <c r="G147" s="16" t="s">
        <v>31</v>
      </c>
      <c r="H147" s="19" t="s">
        <v>53</v>
      </c>
      <c r="I147" s="16" t="s">
        <v>333</v>
      </c>
      <c r="J147" s="16"/>
      <c r="K147" s="16" t="s">
        <v>27</v>
      </c>
      <c r="L147" s="27">
        <v>1</v>
      </c>
      <c r="M147" s="24">
        <v>12.9</v>
      </c>
      <c r="N147" s="31">
        <f>M147*L147</f>
        <v>12.9</v>
      </c>
    </row>
    <row r="148" spans="2:14" x14ac:dyDescent="0.25">
      <c r="B148" s="15">
        <v>44170</v>
      </c>
      <c r="C148" s="20" t="s">
        <v>319</v>
      </c>
      <c r="D148" s="20" t="s">
        <v>322</v>
      </c>
      <c r="E148" s="29"/>
      <c r="F148" s="16" t="s">
        <v>26</v>
      </c>
      <c r="G148" s="16" t="s">
        <v>31</v>
      </c>
      <c r="H148" s="16" t="s">
        <v>52</v>
      </c>
      <c r="I148" s="16" t="s">
        <v>334</v>
      </c>
      <c r="J148" s="19"/>
      <c r="K148" s="16" t="s">
        <v>27</v>
      </c>
      <c r="L148" s="27">
        <v>1</v>
      </c>
      <c r="M148" s="24">
        <v>15</v>
      </c>
      <c r="N148" s="31">
        <f>M148*L148</f>
        <v>15</v>
      </c>
    </row>
    <row r="149" spans="2:14" x14ac:dyDescent="0.25">
      <c r="B149" s="18">
        <v>44863</v>
      </c>
      <c r="C149" s="20" t="s">
        <v>318</v>
      </c>
      <c r="D149" s="20" t="s">
        <v>321</v>
      </c>
      <c r="F149" s="20" t="s">
        <v>26</v>
      </c>
      <c r="G149" s="20" t="s">
        <v>31</v>
      </c>
      <c r="H149" s="20" t="s">
        <v>131</v>
      </c>
      <c r="I149" s="20" t="s">
        <v>341</v>
      </c>
      <c r="K149" s="20" t="s">
        <v>27</v>
      </c>
      <c r="L149" s="30">
        <v>1</v>
      </c>
      <c r="M149" s="31">
        <v>8.5</v>
      </c>
      <c r="N149" s="31">
        <f>M149*L149</f>
        <v>8.5</v>
      </c>
    </row>
    <row r="150" spans="2:14" x14ac:dyDescent="0.25">
      <c r="B150" s="15">
        <v>44170</v>
      </c>
      <c r="C150" s="20" t="s">
        <v>319</v>
      </c>
      <c r="D150" s="20" t="s">
        <v>322</v>
      </c>
      <c r="E150" s="29"/>
      <c r="F150" s="16" t="s">
        <v>26</v>
      </c>
      <c r="G150" s="16" t="s">
        <v>31</v>
      </c>
      <c r="H150" s="16" t="s">
        <v>50</v>
      </c>
      <c r="I150" s="16" t="s">
        <v>334</v>
      </c>
      <c r="J150" s="19"/>
      <c r="K150" s="16" t="s">
        <v>27</v>
      </c>
      <c r="L150" s="27">
        <v>1</v>
      </c>
      <c r="M150" s="24">
        <v>16</v>
      </c>
      <c r="N150" s="31">
        <f>M150*L150</f>
        <v>16</v>
      </c>
    </row>
    <row r="151" spans="2:14" x14ac:dyDescent="0.25">
      <c r="B151" s="15">
        <v>44170</v>
      </c>
      <c r="C151" s="20" t="s">
        <v>319</v>
      </c>
      <c r="D151" s="20" t="s">
        <v>322</v>
      </c>
      <c r="E151" s="29"/>
      <c r="F151" s="16" t="s">
        <v>26</v>
      </c>
      <c r="G151" s="16" t="s">
        <v>31</v>
      </c>
      <c r="H151" s="16" t="s">
        <v>49</v>
      </c>
      <c r="I151" s="16" t="s">
        <v>334</v>
      </c>
      <c r="J151" s="19"/>
      <c r="K151" s="16" t="s">
        <v>27</v>
      </c>
      <c r="L151" s="27">
        <v>1</v>
      </c>
      <c r="M151" s="24">
        <v>16</v>
      </c>
      <c r="N151" s="31">
        <f>M151*L151</f>
        <v>16</v>
      </c>
    </row>
    <row r="152" spans="2:14" x14ac:dyDescent="0.25">
      <c r="B152" s="18">
        <v>44868</v>
      </c>
      <c r="C152" s="20" t="s">
        <v>318</v>
      </c>
      <c r="D152" s="20" t="s">
        <v>324</v>
      </c>
      <c r="F152" s="20" t="s">
        <v>26</v>
      </c>
      <c r="G152" s="20" t="s">
        <v>138</v>
      </c>
      <c r="H152" s="20" t="s">
        <v>196</v>
      </c>
      <c r="I152" s="20" t="s">
        <v>329</v>
      </c>
      <c r="K152" s="20" t="s">
        <v>27</v>
      </c>
      <c r="L152" s="30">
        <v>1</v>
      </c>
      <c r="M152" s="31">
        <v>3.5</v>
      </c>
      <c r="N152" s="31">
        <f>M152*L152</f>
        <v>3.5</v>
      </c>
    </row>
    <row r="153" spans="2:14" x14ac:dyDescent="0.25">
      <c r="B153" s="18">
        <v>44868</v>
      </c>
      <c r="C153" s="20" t="s">
        <v>318</v>
      </c>
      <c r="D153" s="20" t="s">
        <v>324</v>
      </c>
      <c r="F153" s="20" t="s">
        <v>26</v>
      </c>
      <c r="G153" s="20" t="s">
        <v>138</v>
      </c>
      <c r="H153" s="20" t="s">
        <v>197</v>
      </c>
      <c r="I153" s="20" t="s">
        <v>329</v>
      </c>
      <c r="K153" s="20" t="s">
        <v>27</v>
      </c>
      <c r="L153" s="30">
        <v>1</v>
      </c>
      <c r="M153" s="31">
        <v>3.5</v>
      </c>
      <c r="N153" s="31">
        <f>M153*L153</f>
        <v>3.5</v>
      </c>
    </row>
    <row r="154" spans="2:14" x14ac:dyDescent="0.25">
      <c r="B154" s="18">
        <v>44542</v>
      </c>
      <c r="C154" s="20" t="s">
        <v>318</v>
      </c>
      <c r="D154" s="20" t="s">
        <v>325</v>
      </c>
      <c r="E154" s="29"/>
      <c r="F154" s="16" t="s">
        <v>26</v>
      </c>
      <c r="G154" s="16" t="s">
        <v>114</v>
      </c>
      <c r="H154" s="19" t="s">
        <v>54</v>
      </c>
      <c r="I154" s="16" t="s">
        <v>333</v>
      </c>
      <c r="J154" s="16"/>
      <c r="K154" s="16" t="s">
        <v>27</v>
      </c>
      <c r="L154" s="27">
        <v>1</v>
      </c>
      <c r="M154" s="24">
        <v>12.9</v>
      </c>
      <c r="N154" s="31">
        <f>M154*L154</f>
        <v>12.9</v>
      </c>
    </row>
    <row r="155" spans="2:14" x14ac:dyDescent="0.25">
      <c r="B155" s="18">
        <v>44863</v>
      </c>
      <c r="C155" s="20" t="s">
        <v>318</v>
      </c>
      <c r="D155" s="20" t="s">
        <v>321</v>
      </c>
      <c r="E155" s="141"/>
      <c r="F155" s="20" t="s">
        <v>26</v>
      </c>
      <c r="G155" s="20" t="s">
        <v>114</v>
      </c>
      <c r="H155" s="20" t="s">
        <v>113</v>
      </c>
      <c r="I155" s="20" t="s">
        <v>331</v>
      </c>
      <c r="K155" s="20" t="s">
        <v>27</v>
      </c>
      <c r="L155" s="30">
        <v>1</v>
      </c>
      <c r="M155" s="31">
        <v>12</v>
      </c>
      <c r="N155" s="31">
        <f>M155*L155</f>
        <v>12</v>
      </c>
    </row>
    <row r="156" spans="2:14" x14ac:dyDescent="0.25">
      <c r="B156" s="18">
        <v>44863</v>
      </c>
      <c r="C156" s="20" t="s">
        <v>318</v>
      </c>
      <c r="D156" s="20" t="s">
        <v>321</v>
      </c>
      <c r="F156" s="20" t="s">
        <v>26</v>
      </c>
      <c r="G156" s="20" t="s">
        <v>160</v>
      </c>
      <c r="H156" s="20" t="s">
        <v>163</v>
      </c>
      <c r="I156" s="20" t="s">
        <v>334</v>
      </c>
      <c r="K156" s="20" t="s">
        <v>27</v>
      </c>
      <c r="L156" s="30">
        <v>1</v>
      </c>
      <c r="M156" s="31">
        <v>16</v>
      </c>
      <c r="N156" s="31">
        <f>M156*L156</f>
        <v>16</v>
      </c>
    </row>
    <row r="157" spans="2:14" x14ac:dyDescent="0.25">
      <c r="B157" s="18">
        <v>44863</v>
      </c>
      <c r="C157" s="20" t="s">
        <v>318</v>
      </c>
      <c r="D157" s="20" t="s">
        <v>321</v>
      </c>
      <c r="F157" s="20" t="s">
        <v>26</v>
      </c>
      <c r="G157" s="20" t="s">
        <v>160</v>
      </c>
      <c r="H157" s="20" t="s">
        <v>164</v>
      </c>
      <c r="I157" s="20" t="s">
        <v>334</v>
      </c>
      <c r="K157" s="20" t="s">
        <v>27</v>
      </c>
      <c r="L157" s="30">
        <v>1</v>
      </c>
      <c r="M157" s="31">
        <v>16</v>
      </c>
      <c r="N157" s="31">
        <f>M157*L157</f>
        <v>16</v>
      </c>
    </row>
    <row r="158" spans="2:14" x14ac:dyDescent="0.25">
      <c r="B158" s="18">
        <v>44863</v>
      </c>
      <c r="C158" s="20" t="s">
        <v>318</v>
      </c>
      <c r="D158" s="20" t="s">
        <v>321</v>
      </c>
      <c r="F158" s="20" t="s">
        <v>26</v>
      </c>
      <c r="G158" s="20" t="s">
        <v>160</v>
      </c>
      <c r="H158" s="20" t="s">
        <v>165</v>
      </c>
      <c r="I158" s="20" t="s">
        <v>334</v>
      </c>
      <c r="K158" s="20" t="s">
        <v>27</v>
      </c>
      <c r="L158" s="30">
        <v>1</v>
      </c>
      <c r="M158" s="31">
        <v>16</v>
      </c>
      <c r="N158" s="31">
        <f>M158*L158</f>
        <v>16</v>
      </c>
    </row>
    <row r="159" spans="2:14" x14ac:dyDescent="0.25">
      <c r="B159" s="18">
        <v>44863</v>
      </c>
      <c r="C159" s="20" t="s">
        <v>318</v>
      </c>
      <c r="D159" s="20" t="s">
        <v>321</v>
      </c>
      <c r="F159" s="20" t="s">
        <v>26</v>
      </c>
      <c r="G159" s="20" t="s">
        <v>160</v>
      </c>
      <c r="H159" s="20" t="s">
        <v>162</v>
      </c>
      <c r="I159" s="20" t="s">
        <v>334</v>
      </c>
      <c r="K159" s="20" t="s">
        <v>27</v>
      </c>
      <c r="L159" s="30">
        <v>1</v>
      </c>
      <c r="M159" s="31">
        <v>16</v>
      </c>
      <c r="N159" s="31">
        <f>M159*L159</f>
        <v>16</v>
      </c>
    </row>
    <row r="160" spans="2:14" x14ac:dyDescent="0.25">
      <c r="B160" s="18">
        <v>44863</v>
      </c>
      <c r="C160" s="20" t="s">
        <v>318</v>
      </c>
      <c r="D160" s="20" t="s">
        <v>321</v>
      </c>
      <c r="F160" s="20" t="s">
        <v>26</v>
      </c>
      <c r="G160" s="20" t="s">
        <v>160</v>
      </c>
      <c r="H160" s="20" t="s">
        <v>161</v>
      </c>
      <c r="I160" s="20" t="s">
        <v>334</v>
      </c>
      <c r="K160" s="20" t="s">
        <v>27</v>
      </c>
      <c r="L160" s="30">
        <v>1</v>
      </c>
      <c r="M160" s="31">
        <v>16</v>
      </c>
      <c r="N160" s="31">
        <f>M160*L160</f>
        <v>16</v>
      </c>
    </row>
    <row r="161" spans="2:14" x14ac:dyDescent="0.25">
      <c r="B161" s="18">
        <v>44542</v>
      </c>
      <c r="C161" s="20" t="s">
        <v>318</v>
      </c>
      <c r="D161" s="20" t="s">
        <v>325</v>
      </c>
      <c r="E161" s="29"/>
      <c r="F161" s="16" t="s">
        <v>26</v>
      </c>
      <c r="G161" s="19" t="s">
        <v>37</v>
      </c>
      <c r="H161" s="19" t="s">
        <v>94</v>
      </c>
      <c r="I161" s="16" t="s">
        <v>333</v>
      </c>
      <c r="J161" s="19"/>
      <c r="K161" s="16" t="s">
        <v>27</v>
      </c>
      <c r="L161" s="27">
        <v>1</v>
      </c>
      <c r="M161" s="24">
        <v>18.100000000000001</v>
      </c>
      <c r="N161" s="31">
        <f>M161*L161</f>
        <v>18.100000000000001</v>
      </c>
    </row>
    <row r="162" spans="2:14" x14ac:dyDescent="0.25">
      <c r="B162" s="18">
        <v>44868</v>
      </c>
      <c r="C162" s="20" t="s">
        <v>318</v>
      </c>
      <c r="D162" s="20" t="s">
        <v>324</v>
      </c>
      <c r="F162" s="20" t="s">
        <v>26</v>
      </c>
      <c r="G162" s="20" t="s">
        <v>37</v>
      </c>
      <c r="H162" s="20" t="s">
        <v>191</v>
      </c>
      <c r="I162" s="20" t="s">
        <v>331</v>
      </c>
      <c r="K162" s="20" t="s">
        <v>27</v>
      </c>
      <c r="L162" s="30">
        <v>1</v>
      </c>
      <c r="M162" s="31">
        <v>12</v>
      </c>
      <c r="N162" s="31">
        <f>M162*L162</f>
        <v>12</v>
      </c>
    </row>
    <row r="163" spans="2:14" x14ac:dyDescent="0.25">
      <c r="B163" s="18">
        <v>44902</v>
      </c>
      <c r="C163" s="20" t="s">
        <v>320</v>
      </c>
      <c r="D163" s="20" t="s">
        <v>322</v>
      </c>
      <c r="F163" s="20" t="s">
        <v>26</v>
      </c>
      <c r="G163" s="20" t="s">
        <v>37</v>
      </c>
      <c r="H163" s="20" t="s">
        <v>208</v>
      </c>
      <c r="I163" s="20" t="s">
        <v>331</v>
      </c>
      <c r="J163" s="53"/>
      <c r="K163" s="20" t="s">
        <v>27</v>
      </c>
      <c r="L163" s="30">
        <v>1</v>
      </c>
      <c r="M163" s="31">
        <v>10</v>
      </c>
      <c r="N163" s="31">
        <f>M163*L163</f>
        <v>10</v>
      </c>
    </row>
    <row r="164" spans="2:14" x14ac:dyDescent="0.25">
      <c r="B164" s="18">
        <v>45207</v>
      </c>
      <c r="C164" s="20" t="s">
        <v>318</v>
      </c>
      <c r="D164" s="20" t="s">
        <v>326</v>
      </c>
      <c r="F164" s="20" t="s">
        <v>26</v>
      </c>
      <c r="G164" s="20" t="s">
        <v>37</v>
      </c>
      <c r="H164" s="20" t="s">
        <v>287</v>
      </c>
      <c r="I164" s="20" t="s">
        <v>333</v>
      </c>
      <c r="K164" s="20" t="s">
        <v>27</v>
      </c>
      <c r="L164" s="30">
        <v>1</v>
      </c>
      <c r="M164" s="31">
        <v>15.3</v>
      </c>
      <c r="N164" s="31">
        <f>M164*L164</f>
        <v>15.3</v>
      </c>
    </row>
    <row r="165" spans="2:14" x14ac:dyDescent="0.25">
      <c r="B165" s="18">
        <v>45207</v>
      </c>
      <c r="C165" s="20" t="s">
        <v>318</v>
      </c>
      <c r="D165" s="20" t="s">
        <v>326</v>
      </c>
      <c r="F165" s="20" t="s">
        <v>26</v>
      </c>
      <c r="G165" s="20" t="s">
        <v>37</v>
      </c>
      <c r="H165" s="20" t="s">
        <v>237</v>
      </c>
      <c r="I165" s="20" t="s">
        <v>333</v>
      </c>
      <c r="K165" s="20" t="s">
        <v>27</v>
      </c>
      <c r="L165" s="30">
        <v>1</v>
      </c>
      <c r="M165" s="31">
        <v>12.9</v>
      </c>
      <c r="N165" s="31">
        <f>M165*L165</f>
        <v>12.9</v>
      </c>
    </row>
    <row r="166" spans="2:14" x14ac:dyDescent="0.25">
      <c r="B166" s="18">
        <v>45207</v>
      </c>
      <c r="C166" s="20" t="s">
        <v>318</v>
      </c>
      <c r="D166" s="20" t="s">
        <v>326</v>
      </c>
      <c r="F166" s="20" t="s">
        <v>26</v>
      </c>
      <c r="G166" s="20" t="s">
        <v>37</v>
      </c>
      <c r="H166" s="20" t="s">
        <v>263</v>
      </c>
      <c r="I166" s="20" t="s">
        <v>333</v>
      </c>
      <c r="K166" s="20" t="s">
        <v>27</v>
      </c>
      <c r="L166" s="30">
        <v>1</v>
      </c>
      <c r="M166" s="31">
        <v>12.9</v>
      </c>
      <c r="N166" s="31">
        <f>M166*L166</f>
        <v>12.9</v>
      </c>
    </row>
    <row r="167" spans="2:14" x14ac:dyDescent="0.25">
      <c r="B167" s="18">
        <v>44863</v>
      </c>
      <c r="C167" s="20" t="s">
        <v>318</v>
      </c>
      <c r="D167" s="20" t="s">
        <v>321</v>
      </c>
      <c r="F167" s="20" t="s">
        <v>26</v>
      </c>
      <c r="G167" s="20" t="s">
        <v>37</v>
      </c>
      <c r="H167" s="20" t="s">
        <v>170</v>
      </c>
      <c r="I167" s="20" t="s">
        <v>330</v>
      </c>
      <c r="K167" s="20" t="s">
        <v>27</v>
      </c>
      <c r="L167" s="30">
        <v>1</v>
      </c>
      <c r="M167" s="31">
        <v>10</v>
      </c>
      <c r="N167" s="31">
        <f>M167*L167</f>
        <v>10</v>
      </c>
    </row>
    <row r="168" spans="2:14" x14ac:dyDescent="0.25">
      <c r="B168" s="18">
        <v>44863</v>
      </c>
      <c r="C168" s="20" t="s">
        <v>318</v>
      </c>
      <c r="D168" s="20" t="s">
        <v>321</v>
      </c>
      <c r="F168" s="20" t="s">
        <v>26</v>
      </c>
      <c r="G168" s="20" t="s">
        <v>119</v>
      </c>
      <c r="H168" s="20" t="s">
        <v>118</v>
      </c>
      <c r="I168" s="20" t="s">
        <v>331</v>
      </c>
      <c r="K168" s="20" t="s">
        <v>27</v>
      </c>
      <c r="L168" s="30">
        <v>1</v>
      </c>
      <c r="M168" s="31">
        <v>9.5</v>
      </c>
      <c r="N168" s="31">
        <f>M168*L168</f>
        <v>9.5</v>
      </c>
    </row>
    <row r="169" spans="2:14" x14ac:dyDescent="0.25">
      <c r="B169" s="18">
        <v>45207</v>
      </c>
      <c r="C169" s="20" t="s">
        <v>318</v>
      </c>
      <c r="D169" s="20" t="s">
        <v>326</v>
      </c>
      <c r="F169" s="20" t="s">
        <v>26</v>
      </c>
      <c r="G169" s="20" t="s">
        <v>253</v>
      </c>
      <c r="H169" s="20" t="s">
        <v>277</v>
      </c>
      <c r="I169" s="20" t="s">
        <v>333</v>
      </c>
      <c r="K169" s="20" t="s">
        <v>27</v>
      </c>
      <c r="L169" s="30">
        <v>1</v>
      </c>
      <c r="M169" s="31">
        <v>15.3</v>
      </c>
      <c r="N169" s="31">
        <f>M169*L169</f>
        <v>15.3</v>
      </c>
    </row>
    <row r="170" spans="2:14" x14ac:dyDescent="0.25">
      <c r="B170" s="18">
        <v>45207</v>
      </c>
      <c r="C170" s="20" t="s">
        <v>318</v>
      </c>
      <c r="D170" s="20" t="s">
        <v>326</v>
      </c>
      <c r="F170" s="20" t="s">
        <v>26</v>
      </c>
      <c r="G170" s="20" t="s">
        <v>253</v>
      </c>
      <c r="H170" s="20" t="s">
        <v>252</v>
      </c>
      <c r="I170" s="20" t="s">
        <v>333</v>
      </c>
      <c r="K170" s="20" t="s">
        <v>27</v>
      </c>
      <c r="L170" s="30">
        <v>1</v>
      </c>
      <c r="M170" s="31">
        <v>15.3</v>
      </c>
      <c r="N170" s="31">
        <f>M170*L170</f>
        <v>15.3</v>
      </c>
    </row>
    <row r="171" spans="2:14" x14ac:dyDescent="0.25">
      <c r="B171" s="18">
        <v>45207</v>
      </c>
      <c r="C171" s="20" t="s">
        <v>318</v>
      </c>
      <c r="D171" s="20" t="s">
        <v>326</v>
      </c>
      <c r="F171" s="20" t="s">
        <v>26</v>
      </c>
      <c r="G171" s="20" t="s">
        <v>253</v>
      </c>
      <c r="H171" s="20" t="s">
        <v>274</v>
      </c>
      <c r="I171" s="20" t="s">
        <v>333</v>
      </c>
      <c r="K171" s="20" t="s">
        <v>27</v>
      </c>
      <c r="L171" s="30">
        <v>1</v>
      </c>
      <c r="M171" s="31">
        <v>18.100000000000001</v>
      </c>
      <c r="N171" s="31">
        <f>M171*L171</f>
        <v>18.100000000000001</v>
      </c>
    </row>
    <row r="172" spans="2:14" x14ac:dyDescent="0.25">
      <c r="B172" s="18">
        <v>45207</v>
      </c>
      <c r="C172" s="20" t="s">
        <v>318</v>
      </c>
      <c r="D172" s="20" t="s">
        <v>326</v>
      </c>
      <c r="F172" s="20" t="s">
        <v>26</v>
      </c>
      <c r="G172" s="20" t="s">
        <v>253</v>
      </c>
      <c r="H172" s="20" t="s">
        <v>276</v>
      </c>
      <c r="I172" s="20" t="s">
        <v>333</v>
      </c>
      <c r="K172" s="20" t="s">
        <v>27</v>
      </c>
      <c r="L172" s="30">
        <v>1</v>
      </c>
      <c r="M172" s="31">
        <v>18.100000000000001</v>
      </c>
      <c r="N172" s="31">
        <f>M172*L172</f>
        <v>18.100000000000001</v>
      </c>
    </row>
    <row r="173" spans="2:14" x14ac:dyDescent="0.25">
      <c r="B173" s="18">
        <v>45207</v>
      </c>
      <c r="C173" s="20" t="s">
        <v>318</v>
      </c>
      <c r="D173" s="20" t="s">
        <v>326</v>
      </c>
      <c r="F173" s="20" t="s">
        <v>26</v>
      </c>
      <c r="G173" s="20" t="s">
        <v>253</v>
      </c>
      <c r="H173" s="20" t="s">
        <v>278</v>
      </c>
      <c r="I173" s="20" t="s">
        <v>333</v>
      </c>
      <c r="K173" s="20" t="s">
        <v>27</v>
      </c>
      <c r="L173" s="30">
        <v>1</v>
      </c>
      <c r="M173" s="31">
        <v>18.100000000000001</v>
      </c>
      <c r="N173" s="31">
        <f>M173*L173</f>
        <v>18.100000000000001</v>
      </c>
    </row>
    <row r="174" spans="2:14" x14ac:dyDescent="0.25">
      <c r="B174" s="18">
        <v>45207</v>
      </c>
      <c r="C174" s="20" t="s">
        <v>318</v>
      </c>
      <c r="D174" s="20" t="s">
        <v>326</v>
      </c>
      <c r="F174" s="20" t="s">
        <v>26</v>
      </c>
      <c r="G174" s="20" t="s">
        <v>134</v>
      </c>
      <c r="H174" s="20" t="s">
        <v>281</v>
      </c>
      <c r="I174" s="20" t="s">
        <v>333</v>
      </c>
      <c r="K174" s="20" t="s">
        <v>27</v>
      </c>
      <c r="L174" s="30">
        <v>1</v>
      </c>
      <c r="M174" s="31">
        <v>12.9</v>
      </c>
      <c r="N174" s="31">
        <f>M174*L174</f>
        <v>12.9</v>
      </c>
    </row>
    <row r="175" spans="2:14" x14ac:dyDescent="0.25">
      <c r="B175" s="18">
        <v>44868</v>
      </c>
      <c r="C175" s="20" t="s">
        <v>318</v>
      </c>
      <c r="D175" s="20" t="s">
        <v>324</v>
      </c>
      <c r="F175" s="20" t="s">
        <v>26</v>
      </c>
      <c r="G175" s="20" t="s">
        <v>134</v>
      </c>
      <c r="H175" s="20" t="s">
        <v>194</v>
      </c>
      <c r="I175" s="20" t="s">
        <v>337</v>
      </c>
      <c r="K175" s="20" t="s">
        <v>27</v>
      </c>
      <c r="L175" s="30">
        <v>1</v>
      </c>
      <c r="M175" s="31">
        <v>10</v>
      </c>
      <c r="N175" s="31">
        <f>M175*L175</f>
        <v>10</v>
      </c>
    </row>
    <row r="176" spans="2:14" x14ac:dyDescent="0.25">
      <c r="B176" s="18">
        <v>45207</v>
      </c>
      <c r="C176" s="20" t="s">
        <v>318</v>
      </c>
      <c r="D176" s="20" t="s">
        <v>326</v>
      </c>
      <c r="F176" s="20" t="s">
        <v>26</v>
      </c>
      <c r="G176" s="20" t="s">
        <v>134</v>
      </c>
      <c r="H176" s="20" t="s">
        <v>258</v>
      </c>
      <c r="I176" s="20" t="s">
        <v>333</v>
      </c>
      <c r="K176" s="20" t="s">
        <v>27</v>
      </c>
      <c r="L176" s="30">
        <v>1</v>
      </c>
      <c r="M176" s="31">
        <v>23.9</v>
      </c>
      <c r="N176" s="31">
        <f>M176*L176</f>
        <v>23.9</v>
      </c>
    </row>
    <row r="177" spans="2:14" x14ac:dyDescent="0.25">
      <c r="B177" s="18">
        <v>45207</v>
      </c>
      <c r="C177" s="20" t="s">
        <v>318</v>
      </c>
      <c r="D177" s="20" t="s">
        <v>326</v>
      </c>
      <c r="F177" s="20" t="s">
        <v>26</v>
      </c>
      <c r="G177" s="20" t="s">
        <v>134</v>
      </c>
      <c r="H177" s="20" t="s">
        <v>245</v>
      </c>
      <c r="I177" s="20" t="s">
        <v>333</v>
      </c>
      <c r="K177" s="20" t="s">
        <v>27</v>
      </c>
      <c r="L177" s="30">
        <v>1</v>
      </c>
      <c r="M177" s="31">
        <v>12.9</v>
      </c>
      <c r="N177" s="31">
        <f>M177*L177</f>
        <v>12.9</v>
      </c>
    </row>
    <row r="178" spans="2:14" x14ac:dyDescent="0.25">
      <c r="B178" s="18">
        <v>44868</v>
      </c>
      <c r="C178" s="20" t="s">
        <v>318</v>
      </c>
      <c r="D178" s="20" t="s">
        <v>324</v>
      </c>
      <c r="F178" s="20" t="s">
        <v>26</v>
      </c>
      <c r="G178" s="20" t="s">
        <v>134</v>
      </c>
      <c r="H178" s="20" t="s">
        <v>192</v>
      </c>
      <c r="I178" s="20" t="s">
        <v>337</v>
      </c>
      <c r="K178" s="20" t="s">
        <v>27</v>
      </c>
      <c r="L178" s="30">
        <v>1</v>
      </c>
      <c r="M178" s="31">
        <v>10</v>
      </c>
      <c r="N178" s="31">
        <f>M178*L178</f>
        <v>10</v>
      </c>
    </row>
    <row r="179" spans="2:14" x14ac:dyDescent="0.25">
      <c r="B179" s="18">
        <v>45207</v>
      </c>
      <c r="C179" s="20" t="s">
        <v>318</v>
      </c>
      <c r="D179" s="20" t="s">
        <v>326</v>
      </c>
      <c r="F179" s="20" t="s">
        <v>26</v>
      </c>
      <c r="G179" s="20" t="s">
        <v>134</v>
      </c>
      <c r="H179" s="20" t="s">
        <v>286</v>
      </c>
      <c r="I179" s="20" t="s">
        <v>333</v>
      </c>
      <c r="K179" s="20" t="s">
        <v>27</v>
      </c>
      <c r="L179" s="30">
        <v>1</v>
      </c>
      <c r="M179" s="31">
        <v>15.3</v>
      </c>
      <c r="N179" s="31">
        <f>M179*L179</f>
        <v>15.3</v>
      </c>
    </row>
    <row r="180" spans="2:14" x14ac:dyDescent="0.25">
      <c r="B180" s="18">
        <v>45207</v>
      </c>
      <c r="C180" s="20" t="s">
        <v>318</v>
      </c>
      <c r="D180" s="20" t="s">
        <v>326</v>
      </c>
      <c r="F180" s="20" t="s">
        <v>26</v>
      </c>
      <c r="G180" s="20" t="s">
        <v>134</v>
      </c>
      <c r="H180" s="20" t="s">
        <v>285</v>
      </c>
      <c r="I180" s="20" t="s">
        <v>333</v>
      </c>
      <c r="K180" s="20" t="s">
        <v>27</v>
      </c>
      <c r="L180" s="30">
        <v>1</v>
      </c>
      <c r="M180" s="31">
        <v>15.3</v>
      </c>
      <c r="N180" s="31">
        <f>M180*L180</f>
        <v>15.3</v>
      </c>
    </row>
    <row r="181" spans="2:14" x14ac:dyDescent="0.25">
      <c r="B181" s="18">
        <v>45207</v>
      </c>
      <c r="C181" s="20" t="s">
        <v>318</v>
      </c>
      <c r="D181" s="20" t="s">
        <v>326</v>
      </c>
      <c r="E181" s="141"/>
      <c r="F181" s="20" t="s">
        <v>26</v>
      </c>
      <c r="G181" s="20" t="s">
        <v>134</v>
      </c>
      <c r="H181" s="20" t="s">
        <v>236</v>
      </c>
      <c r="I181" s="20" t="s">
        <v>333</v>
      </c>
      <c r="K181" s="20" t="s">
        <v>27</v>
      </c>
      <c r="L181" s="30">
        <v>1</v>
      </c>
      <c r="M181" s="31">
        <v>12.9</v>
      </c>
      <c r="N181" s="31">
        <f>M181*L181</f>
        <v>12.9</v>
      </c>
    </row>
    <row r="182" spans="2:14" x14ac:dyDescent="0.25">
      <c r="B182" s="18">
        <v>44863</v>
      </c>
      <c r="C182" s="20" t="s">
        <v>318</v>
      </c>
      <c r="D182" s="20" t="s">
        <v>321</v>
      </c>
      <c r="F182" s="20" t="s">
        <v>26</v>
      </c>
      <c r="G182" s="20" t="s">
        <v>134</v>
      </c>
      <c r="H182" s="20" t="s">
        <v>136</v>
      </c>
      <c r="I182" s="20" t="s">
        <v>328</v>
      </c>
      <c r="K182" s="20" t="s">
        <v>27</v>
      </c>
      <c r="L182" s="30">
        <v>1</v>
      </c>
      <c r="M182" s="31">
        <v>15</v>
      </c>
      <c r="N182" s="31">
        <f>M182*L182</f>
        <v>15</v>
      </c>
    </row>
    <row r="183" spans="2:14" x14ac:dyDescent="0.25">
      <c r="B183" s="18">
        <v>44863</v>
      </c>
      <c r="C183" s="20" t="s">
        <v>318</v>
      </c>
      <c r="D183" s="20" t="s">
        <v>321</v>
      </c>
      <c r="F183" s="20" t="s">
        <v>26</v>
      </c>
      <c r="G183" s="20" t="s">
        <v>134</v>
      </c>
      <c r="H183" s="20" t="s">
        <v>135</v>
      </c>
      <c r="I183" s="20" t="s">
        <v>328</v>
      </c>
      <c r="K183" s="20" t="s">
        <v>27</v>
      </c>
      <c r="L183" s="30">
        <v>1</v>
      </c>
      <c r="M183" s="31">
        <v>14</v>
      </c>
      <c r="N183" s="31">
        <f>M183*L183</f>
        <v>14</v>
      </c>
    </row>
    <row r="184" spans="2:14" x14ac:dyDescent="0.25">
      <c r="B184" s="18">
        <v>44863</v>
      </c>
      <c r="C184" s="20" t="s">
        <v>318</v>
      </c>
      <c r="D184" s="20" t="s">
        <v>321</v>
      </c>
      <c r="F184" s="20" t="s">
        <v>26</v>
      </c>
      <c r="G184" s="20" t="s">
        <v>134</v>
      </c>
      <c r="H184" s="20" t="s">
        <v>166</v>
      </c>
      <c r="I184" s="20" t="s">
        <v>334</v>
      </c>
      <c r="K184" s="20" t="s">
        <v>27</v>
      </c>
      <c r="L184" s="30">
        <v>1</v>
      </c>
      <c r="M184" s="31">
        <v>16</v>
      </c>
      <c r="N184" s="31">
        <f>M184*L184</f>
        <v>16</v>
      </c>
    </row>
    <row r="185" spans="2:14" x14ac:dyDescent="0.25">
      <c r="B185" s="18">
        <v>44863</v>
      </c>
      <c r="C185" s="20" t="s">
        <v>318</v>
      </c>
      <c r="D185" s="20" t="s">
        <v>321</v>
      </c>
      <c r="F185" s="20" t="s">
        <v>26</v>
      </c>
      <c r="G185" s="20" t="s">
        <v>134</v>
      </c>
      <c r="H185" s="20" t="s">
        <v>146</v>
      </c>
      <c r="I185" s="20" t="s">
        <v>329</v>
      </c>
      <c r="K185" s="20" t="s">
        <v>27</v>
      </c>
      <c r="L185" s="30">
        <v>1</v>
      </c>
      <c r="M185" s="31">
        <v>5</v>
      </c>
      <c r="N185" s="31">
        <f>M185*L185</f>
        <v>5</v>
      </c>
    </row>
    <row r="186" spans="2:14" x14ac:dyDescent="0.25">
      <c r="B186" s="18">
        <v>45207</v>
      </c>
      <c r="C186" s="20" t="s">
        <v>318</v>
      </c>
      <c r="D186" s="20" t="s">
        <v>326</v>
      </c>
      <c r="F186" s="20" t="s">
        <v>26</v>
      </c>
      <c r="G186" s="20" t="s">
        <v>134</v>
      </c>
      <c r="H186" s="20" t="s">
        <v>231</v>
      </c>
      <c r="I186" s="20" t="s">
        <v>333</v>
      </c>
      <c r="K186" s="20" t="s">
        <v>27</v>
      </c>
      <c r="L186" s="30">
        <v>1</v>
      </c>
      <c r="M186" s="31">
        <v>18.100000000000001</v>
      </c>
      <c r="N186" s="31">
        <f>M186*L186</f>
        <v>18.100000000000001</v>
      </c>
    </row>
    <row r="187" spans="2:14" x14ac:dyDescent="0.25">
      <c r="B187" s="18">
        <v>44868</v>
      </c>
      <c r="C187" s="20" t="s">
        <v>318</v>
      </c>
      <c r="D187" s="20" t="s">
        <v>324</v>
      </c>
      <c r="F187" s="20" t="s">
        <v>26</v>
      </c>
      <c r="G187" s="20" t="s">
        <v>134</v>
      </c>
      <c r="H187" s="20" t="s">
        <v>198</v>
      </c>
      <c r="I187" s="20" t="s">
        <v>329</v>
      </c>
      <c r="K187" s="20" t="s">
        <v>27</v>
      </c>
      <c r="L187" s="30">
        <v>1</v>
      </c>
      <c r="M187" s="31">
        <v>25</v>
      </c>
      <c r="N187" s="31">
        <f>M187*L187</f>
        <v>25</v>
      </c>
    </row>
    <row r="188" spans="2:14" x14ac:dyDescent="0.25">
      <c r="B188" s="18">
        <v>45207</v>
      </c>
      <c r="C188" s="20" t="s">
        <v>318</v>
      </c>
      <c r="D188" s="20" t="s">
        <v>326</v>
      </c>
      <c r="F188" s="20" t="s">
        <v>26</v>
      </c>
      <c r="G188" s="20" t="s">
        <v>134</v>
      </c>
      <c r="H188" s="20" t="s">
        <v>247</v>
      </c>
      <c r="I188" s="20" t="s">
        <v>333</v>
      </c>
      <c r="K188" s="20" t="s">
        <v>27</v>
      </c>
      <c r="L188" s="30">
        <v>1</v>
      </c>
      <c r="M188" s="31">
        <v>15.3</v>
      </c>
      <c r="N188" s="31">
        <f>M188*L188</f>
        <v>15.3</v>
      </c>
    </row>
    <row r="189" spans="2:14" x14ac:dyDescent="0.25">
      <c r="B189" s="18">
        <v>45207</v>
      </c>
      <c r="C189" s="20" t="s">
        <v>318</v>
      </c>
      <c r="D189" s="20" t="s">
        <v>326</v>
      </c>
      <c r="F189" s="20" t="s">
        <v>26</v>
      </c>
      <c r="G189" s="20" t="s">
        <v>134</v>
      </c>
      <c r="H189" s="20" t="s">
        <v>290</v>
      </c>
      <c r="I189" s="20" t="s">
        <v>333</v>
      </c>
      <c r="K189" s="20" t="s">
        <v>27</v>
      </c>
      <c r="L189" s="30">
        <v>1</v>
      </c>
      <c r="M189" s="31">
        <v>18.100000000000001</v>
      </c>
      <c r="N189" s="31">
        <f>M189*L189</f>
        <v>18.100000000000001</v>
      </c>
    </row>
    <row r="190" spans="2:14" x14ac:dyDescent="0.25">
      <c r="B190" s="18">
        <v>45207</v>
      </c>
      <c r="C190" s="20" t="s">
        <v>318</v>
      </c>
      <c r="D190" s="20" t="s">
        <v>326</v>
      </c>
      <c r="F190" s="20" t="s">
        <v>26</v>
      </c>
      <c r="G190" s="20" t="s">
        <v>134</v>
      </c>
      <c r="H190" s="20" t="s">
        <v>93</v>
      </c>
      <c r="I190" s="20" t="s">
        <v>333</v>
      </c>
      <c r="K190" s="20" t="s">
        <v>27</v>
      </c>
      <c r="L190" s="30">
        <v>1</v>
      </c>
      <c r="M190" s="31">
        <v>18.100000000000001</v>
      </c>
      <c r="N190" s="31">
        <f>M190*L190</f>
        <v>18.100000000000001</v>
      </c>
    </row>
    <row r="191" spans="2:14" x14ac:dyDescent="0.25">
      <c r="B191" s="18">
        <v>44868</v>
      </c>
      <c r="C191" s="20" t="s">
        <v>318</v>
      </c>
      <c r="D191" s="20" t="s">
        <v>324</v>
      </c>
      <c r="F191" s="20" t="s">
        <v>26</v>
      </c>
      <c r="G191" s="20" t="s">
        <v>134</v>
      </c>
      <c r="H191" s="20" t="s">
        <v>193</v>
      </c>
      <c r="I191" s="20" t="s">
        <v>337</v>
      </c>
      <c r="K191" s="20" t="s">
        <v>27</v>
      </c>
      <c r="L191" s="30">
        <v>1</v>
      </c>
      <c r="M191" s="31">
        <v>10</v>
      </c>
      <c r="N191" s="31">
        <f>M191*L191</f>
        <v>10</v>
      </c>
    </row>
    <row r="192" spans="2:14" x14ac:dyDescent="0.25">
      <c r="B192" s="18">
        <v>45207</v>
      </c>
      <c r="C192" s="20" t="s">
        <v>318</v>
      </c>
      <c r="D192" s="20" t="s">
        <v>326</v>
      </c>
      <c r="F192" s="20" t="s">
        <v>26</v>
      </c>
      <c r="G192" s="20" t="s">
        <v>134</v>
      </c>
      <c r="H192" s="20" t="s">
        <v>293</v>
      </c>
      <c r="I192" s="20" t="s">
        <v>333</v>
      </c>
      <c r="K192" s="20" t="s">
        <v>27</v>
      </c>
      <c r="L192" s="30">
        <v>1</v>
      </c>
      <c r="M192" s="31">
        <v>12.9</v>
      </c>
      <c r="N192" s="31">
        <f>M192*L192</f>
        <v>12.9</v>
      </c>
    </row>
    <row r="193" spans="2:14" x14ac:dyDescent="0.25">
      <c r="B193" s="18">
        <v>45207</v>
      </c>
      <c r="C193" s="20" t="s">
        <v>318</v>
      </c>
      <c r="D193" s="20" t="s">
        <v>326</v>
      </c>
      <c r="F193" s="20" t="s">
        <v>26</v>
      </c>
      <c r="G193" s="20" t="s">
        <v>134</v>
      </c>
      <c r="H193" s="20" t="s">
        <v>279</v>
      </c>
      <c r="I193" s="20" t="s">
        <v>333</v>
      </c>
      <c r="K193" s="20" t="s">
        <v>27</v>
      </c>
      <c r="L193" s="30">
        <v>1</v>
      </c>
      <c r="M193" s="31">
        <v>15.3</v>
      </c>
      <c r="N193" s="31">
        <f>M193*L193</f>
        <v>15.3</v>
      </c>
    </row>
    <row r="194" spans="2:14" x14ac:dyDescent="0.25">
      <c r="B194" s="18">
        <v>45207</v>
      </c>
      <c r="C194" s="20" t="s">
        <v>318</v>
      </c>
      <c r="D194" s="20" t="s">
        <v>326</v>
      </c>
      <c r="F194" s="20" t="s">
        <v>26</v>
      </c>
      <c r="G194" s="20" t="s">
        <v>134</v>
      </c>
      <c r="H194" s="20" t="s">
        <v>289</v>
      </c>
      <c r="I194" s="20" t="s">
        <v>333</v>
      </c>
      <c r="K194" s="20" t="s">
        <v>27</v>
      </c>
      <c r="L194" s="30">
        <v>1</v>
      </c>
      <c r="M194" s="31">
        <v>18.100000000000001</v>
      </c>
      <c r="N194" s="31">
        <f>M194*L194</f>
        <v>18.100000000000001</v>
      </c>
    </row>
    <row r="195" spans="2:14" x14ac:dyDescent="0.25">
      <c r="B195" s="18">
        <v>45207</v>
      </c>
      <c r="C195" s="20" t="s">
        <v>318</v>
      </c>
      <c r="D195" s="20" t="s">
        <v>326</v>
      </c>
      <c r="F195" s="20" t="s">
        <v>26</v>
      </c>
      <c r="G195" s="20" t="s">
        <v>134</v>
      </c>
      <c r="H195" s="20" t="s">
        <v>291</v>
      </c>
      <c r="I195" s="20" t="s">
        <v>333</v>
      </c>
      <c r="K195" s="20" t="s">
        <v>27</v>
      </c>
      <c r="L195" s="30">
        <v>1</v>
      </c>
      <c r="M195" s="31">
        <v>18.100000000000001</v>
      </c>
      <c r="N195" s="31">
        <f>M195*L195</f>
        <v>18.100000000000001</v>
      </c>
    </row>
    <row r="196" spans="2:14" x14ac:dyDescent="0.25">
      <c r="B196" s="18">
        <v>44868</v>
      </c>
      <c r="C196" s="20" t="s">
        <v>318</v>
      </c>
      <c r="D196" s="20" t="s">
        <v>324</v>
      </c>
      <c r="F196" s="20" t="s">
        <v>26</v>
      </c>
      <c r="G196" s="20" t="s">
        <v>122</v>
      </c>
      <c r="H196" s="20" t="s">
        <v>187</v>
      </c>
      <c r="I196" s="20" t="s">
        <v>332</v>
      </c>
      <c r="K196" s="20" t="s">
        <v>27</v>
      </c>
      <c r="L196" s="30">
        <v>1</v>
      </c>
      <c r="M196" s="31">
        <v>16</v>
      </c>
      <c r="N196" s="31">
        <f>M196*L196</f>
        <v>16</v>
      </c>
    </row>
    <row r="197" spans="2:14" x14ac:dyDescent="0.25">
      <c r="B197" s="18">
        <v>44863</v>
      </c>
      <c r="C197" s="20" t="s">
        <v>318</v>
      </c>
      <c r="D197" s="20" t="s">
        <v>321</v>
      </c>
      <c r="F197" s="20" t="s">
        <v>26</v>
      </c>
      <c r="G197" s="20" t="s">
        <v>122</v>
      </c>
      <c r="H197" s="20" t="s">
        <v>121</v>
      </c>
      <c r="I197" s="20" t="s">
        <v>331</v>
      </c>
      <c r="K197" s="20" t="s">
        <v>27</v>
      </c>
      <c r="L197" s="30">
        <v>1</v>
      </c>
      <c r="M197" s="31">
        <v>16</v>
      </c>
      <c r="N197" s="31">
        <f>M197*L197</f>
        <v>16</v>
      </c>
    </row>
    <row r="198" spans="2:14" x14ac:dyDescent="0.25">
      <c r="B198" s="18">
        <v>44863</v>
      </c>
      <c r="C198" s="20" t="s">
        <v>318</v>
      </c>
      <c r="D198" s="20" t="s">
        <v>321</v>
      </c>
      <c r="F198" s="20" t="s">
        <v>26</v>
      </c>
      <c r="G198" s="20" t="s">
        <v>122</v>
      </c>
      <c r="H198" s="20" t="s">
        <v>130</v>
      </c>
      <c r="I198" s="20" t="s">
        <v>341</v>
      </c>
      <c r="K198" s="20" t="s">
        <v>27</v>
      </c>
      <c r="L198" s="30">
        <v>1</v>
      </c>
      <c r="M198" s="31">
        <v>10</v>
      </c>
      <c r="N198" s="31">
        <f>M198*L198</f>
        <v>10</v>
      </c>
    </row>
    <row r="199" spans="2:14" x14ac:dyDescent="0.25">
      <c r="B199" s="18">
        <v>45207</v>
      </c>
      <c r="C199" s="20" t="s">
        <v>318</v>
      </c>
      <c r="D199" s="20" t="s">
        <v>326</v>
      </c>
      <c r="F199" s="20" t="s">
        <v>26</v>
      </c>
      <c r="G199" s="20" t="s">
        <v>240</v>
      </c>
      <c r="H199" s="20" t="s">
        <v>239</v>
      </c>
      <c r="I199" s="20" t="s">
        <v>333</v>
      </c>
      <c r="K199" s="20" t="s">
        <v>27</v>
      </c>
      <c r="L199" s="30">
        <v>1</v>
      </c>
      <c r="M199" s="31">
        <v>18.100000000000001</v>
      </c>
      <c r="N199" s="31">
        <f>M199*L199</f>
        <v>18.100000000000001</v>
      </c>
    </row>
    <row r="200" spans="2:14" x14ac:dyDescent="0.25">
      <c r="B200" s="18">
        <v>45207</v>
      </c>
      <c r="C200" s="20" t="s">
        <v>318</v>
      </c>
      <c r="D200" s="20" t="s">
        <v>326</v>
      </c>
      <c r="F200" s="20" t="s">
        <v>26</v>
      </c>
      <c r="G200" s="20" t="s">
        <v>240</v>
      </c>
      <c r="H200" s="20" t="s">
        <v>269</v>
      </c>
      <c r="I200" s="20" t="s">
        <v>333</v>
      </c>
      <c r="K200" s="20" t="s">
        <v>27</v>
      </c>
      <c r="L200" s="30">
        <v>1</v>
      </c>
      <c r="M200" s="31">
        <v>18.100000000000001</v>
      </c>
      <c r="N200" s="31">
        <f>M200*L200</f>
        <v>18.100000000000001</v>
      </c>
    </row>
    <row r="201" spans="2:14" x14ac:dyDescent="0.25">
      <c r="B201" s="18">
        <v>44868</v>
      </c>
      <c r="C201" s="20" t="s">
        <v>318</v>
      </c>
      <c r="D201" s="20" t="s">
        <v>324</v>
      </c>
      <c r="F201" s="20" t="s">
        <v>26</v>
      </c>
      <c r="G201" s="20" t="s">
        <v>180</v>
      </c>
      <c r="H201" s="20" t="s">
        <v>185</v>
      </c>
      <c r="I201" s="20" t="s">
        <v>332</v>
      </c>
      <c r="K201" s="20" t="s">
        <v>27</v>
      </c>
      <c r="L201" s="30">
        <v>1</v>
      </c>
      <c r="M201" s="31">
        <v>9.5</v>
      </c>
      <c r="N201" s="31">
        <f>M201*L201</f>
        <v>9.5</v>
      </c>
    </row>
    <row r="202" spans="2:14" x14ac:dyDescent="0.25">
      <c r="B202" s="18">
        <v>44868</v>
      </c>
      <c r="C202" s="20" t="s">
        <v>318</v>
      </c>
      <c r="D202" s="20" t="s">
        <v>324</v>
      </c>
      <c r="F202" s="20" t="s">
        <v>26</v>
      </c>
      <c r="G202" s="20" t="s">
        <v>180</v>
      </c>
      <c r="H202" s="20" t="s">
        <v>186</v>
      </c>
      <c r="I202" s="20" t="s">
        <v>332</v>
      </c>
      <c r="K202" s="20" t="s">
        <v>27</v>
      </c>
      <c r="L202" s="30">
        <v>1</v>
      </c>
      <c r="M202" s="31">
        <v>9.5</v>
      </c>
      <c r="N202" s="31">
        <f>M202*L202</f>
        <v>9.5</v>
      </c>
    </row>
    <row r="203" spans="2:14" x14ac:dyDescent="0.25">
      <c r="B203" s="18">
        <v>44868</v>
      </c>
      <c r="C203" s="20" t="s">
        <v>318</v>
      </c>
      <c r="D203" s="20" t="s">
        <v>324</v>
      </c>
      <c r="F203" s="20" t="s">
        <v>26</v>
      </c>
      <c r="G203" s="20" t="s">
        <v>180</v>
      </c>
      <c r="H203" s="20" t="s">
        <v>179</v>
      </c>
      <c r="I203" s="20" t="s">
        <v>332</v>
      </c>
      <c r="K203" s="20" t="s">
        <v>27</v>
      </c>
      <c r="L203" s="30">
        <v>1</v>
      </c>
      <c r="M203" s="31">
        <v>9.5</v>
      </c>
      <c r="N203" s="31">
        <f>M203*L203</f>
        <v>9.5</v>
      </c>
    </row>
    <row r="204" spans="2:14" x14ac:dyDescent="0.25">
      <c r="B204" s="18">
        <v>44868</v>
      </c>
      <c r="C204" s="20" t="s">
        <v>318</v>
      </c>
      <c r="D204" s="20" t="s">
        <v>324</v>
      </c>
      <c r="E204" s="141"/>
      <c r="F204" s="20" t="s">
        <v>26</v>
      </c>
      <c r="G204" s="20" t="s">
        <v>180</v>
      </c>
      <c r="H204" s="20" t="s">
        <v>182</v>
      </c>
      <c r="I204" s="20" t="s">
        <v>332</v>
      </c>
      <c r="K204" s="20" t="s">
        <v>27</v>
      </c>
      <c r="L204" s="30">
        <v>1</v>
      </c>
      <c r="M204" s="31">
        <v>9.5</v>
      </c>
      <c r="N204" s="31">
        <f>M204*L204</f>
        <v>9.5</v>
      </c>
    </row>
    <row r="205" spans="2:14" x14ac:dyDescent="0.25">
      <c r="B205" s="18">
        <v>45207</v>
      </c>
      <c r="C205" s="20" t="s">
        <v>318</v>
      </c>
      <c r="D205" s="20" t="s">
        <v>326</v>
      </c>
      <c r="F205" s="20" t="s">
        <v>26</v>
      </c>
      <c r="G205" s="20" t="s">
        <v>180</v>
      </c>
      <c r="H205" s="20" t="s">
        <v>254</v>
      </c>
      <c r="I205" s="20" t="s">
        <v>333</v>
      </c>
      <c r="K205" s="20" t="s">
        <v>27</v>
      </c>
      <c r="L205" s="30">
        <v>1</v>
      </c>
      <c r="M205" s="31">
        <v>18.100000000000001</v>
      </c>
      <c r="N205" s="31">
        <f>M205*L205</f>
        <v>18.100000000000001</v>
      </c>
    </row>
    <row r="206" spans="2:14" x14ac:dyDescent="0.25">
      <c r="B206" s="18">
        <v>44868</v>
      </c>
      <c r="C206" s="20" t="s">
        <v>318</v>
      </c>
      <c r="D206" s="20" t="s">
        <v>324</v>
      </c>
      <c r="F206" s="20" t="s">
        <v>26</v>
      </c>
      <c r="G206" s="20" t="s">
        <v>180</v>
      </c>
      <c r="H206" s="20" t="s">
        <v>181</v>
      </c>
      <c r="I206" s="20" t="s">
        <v>332</v>
      </c>
      <c r="K206" s="20" t="s">
        <v>27</v>
      </c>
      <c r="L206" s="30">
        <v>1</v>
      </c>
      <c r="M206" s="31">
        <v>16</v>
      </c>
      <c r="N206" s="31">
        <f>M206*L206</f>
        <v>16</v>
      </c>
    </row>
    <row r="207" spans="2:14" x14ac:dyDescent="0.25">
      <c r="B207" s="18">
        <v>44868</v>
      </c>
      <c r="C207" s="20" t="s">
        <v>318</v>
      </c>
      <c r="D207" s="20" t="s">
        <v>324</v>
      </c>
      <c r="F207" s="20" t="s">
        <v>26</v>
      </c>
      <c r="G207" s="20" t="s">
        <v>180</v>
      </c>
      <c r="H207" s="20" t="s">
        <v>184</v>
      </c>
      <c r="I207" s="20" t="s">
        <v>332</v>
      </c>
      <c r="K207" s="20" t="s">
        <v>27</v>
      </c>
      <c r="L207" s="30">
        <v>1</v>
      </c>
      <c r="M207" s="31">
        <v>9.5</v>
      </c>
      <c r="N207" s="31">
        <f>M207*L207</f>
        <v>9.5</v>
      </c>
    </row>
    <row r="208" spans="2:14" x14ac:dyDescent="0.25">
      <c r="B208" s="18">
        <v>44863</v>
      </c>
      <c r="C208" s="20" t="s">
        <v>318</v>
      </c>
      <c r="D208" s="20" t="s">
        <v>321</v>
      </c>
      <c r="F208" s="20" t="s">
        <v>26</v>
      </c>
      <c r="G208" s="20" t="s">
        <v>137</v>
      </c>
      <c r="H208" s="20" t="s">
        <v>139</v>
      </c>
      <c r="I208" s="20" t="s">
        <v>328</v>
      </c>
      <c r="K208" s="20" t="s">
        <v>27</v>
      </c>
      <c r="L208" s="30">
        <v>1</v>
      </c>
      <c r="M208" s="31">
        <v>19</v>
      </c>
      <c r="N208" s="31">
        <f>M208*L208</f>
        <v>19</v>
      </c>
    </row>
    <row r="209" spans="2:14" x14ac:dyDescent="0.25">
      <c r="B209" s="18">
        <v>45207</v>
      </c>
      <c r="C209" s="20" t="s">
        <v>318</v>
      </c>
      <c r="D209" s="20" t="s">
        <v>326</v>
      </c>
      <c r="F209" s="20" t="s">
        <v>26</v>
      </c>
      <c r="G209" s="20" t="s">
        <v>137</v>
      </c>
      <c r="H209" s="20" t="s">
        <v>299</v>
      </c>
      <c r="I209" s="20" t="s">
        <v>338</v>
      </c>
      <c r="K209" s="20" t="s">
        <v>27</v>
      </c>
      <c r="L209" s="30">
        <v>1</v>
      </c>
      <c r="M209" s="31">
        <v>0</v>
      </c>
      <c r="N209" s="31">
        <f>M209*L209</f>
        <v>0</v>
      </c>
    </row>
    <row r="210" spans="2:14" x14ac:dyDescent="0.25">
      <c r="B210" s="18">
        <v>44884</v>
      </c>
      <c r="C210" s="20" t="s">
        <v>318</v>
      </c>
      <c r="D210" s="20" t="s">
        <v>322</v>
      </c>
      <c r="F210" s="20" t="s">
        <v>26</v>
      </c>
      <c r="G210" s="20" t="s">
        <v>137</v>
      </c>
      <c r="H210" s="20" t="s">
        <v>202</v>
      </c>
      <c r="I210" s="20" t="s">
        <v>332</v>
      </c>
      <c r="K210" s="20" t="s">
        <v>27</v>
      </c>
      <c r="L210" s="30">
        <v>1</v>
      </c>
      <c r="M210" s="31">
        <v>9.5</v>
      </c>
      <c r="N210" s="31">
        <f>M210*L210</f>
        <v>9.5</v>
      </c>
    </row>
    <row r="211" spans="2:14" x14ac:dyDescent="0.25">
      <c r="B211" s="18">
        <v>44902</v>
      </c>
      <c r="C211" s="20" t="s">
        <v>320</v>
      </c>
      <c r="D211" s="20" t="s">
        <v>322</v>
      </c>
      <c r="F211" s="20" t="s">
        <v>26</v>
      </c>
      <c r="G211" s="20" t="s">
        <v>132</v>
      </c>
      <c r="H211" s="20" t="s">
        <v>206</v>
      </c>
      <c r="I211" s="20" t="s">
        <v>331</v>
      </c>
      <c r="K211" s="20" t="s">
        <v>27</v>
      </c>
      <c r="L211" s="30">
        <v>1</v>
      </c>
      <c r="M211" s="31">
        <v>9.5</v>
      </c>
      <c r="N211" s="31">
        <f>M211*L211</f>
        <v>9.5</v>
      </c>
    </row>
    <row r="212" spans="2:14" x14ac:dyDescent="0.25">
      <c r="B212" s="18">
        <v>45207</v>
      </c>
      <c r="C212" s="20" t="s">
        <v>318</v>
      </c>
      <c r="D212" s="20" t="s">
        <v>326</v>
      </c>
      <c r="F212" s="20" t="s">
        <v>26</v>
      </c>
      <c r="G212" s="20" t="s">
        <v>132</v>
      </c>
      <c r="H212" s="20" t="s">
        <v>288</v>
      </c>
      <c r="I212" s="20" t="s">
        <v>333</v>
      </c>
      <c r="K212" s="20" t="s">
        <v>27</v>
      </c>
      <c r="L212" s="30">
        <v>1</v>
      </c>
      <c r="M212" s="31">
        <v>12.9</v>
      </c>
      <c r="N212" s="31">
        <f>M212*L212</f>
        <v>12.9</v>
      </c>
    </row>
    <row r="213" spans="2:14" x14ac:dyDescent="0.25">
      <c r="B213" s="18">
        <v>44863</v>
      </c>
      <c r="C213" s="20" t="s">
        <v>318</v>
      </c>
      <c r="D213" s="20" t="s">
        <v>321</v>
      </c>
      <c r="E213" s="141"/>
      <c r="F213" s="20" t="s">
        <v>26</v>
      </c>
      <c r="G213" s="20" t="s">
        <v>132</v>
      </c>
      <c r="H213" s="20" t="s">
        <v>155</v>
      </c>
      <c r="I213" s="20" t="s">
        <v>337</v>
      </c>
      <c r="K213" s="20" t="s">
        <v>27</v>
      </c>
      <c r="L213" s="30">
        <v>1</v>
      </c>
      <c r="M213" s="31">
        <v>10</v>
      </c>
      <c r="N213" s="31">
        <f>M213*L213</f>
        <v>10</v>
      </c>
    </row>
    <row r="214" spans="2:14" x14ac:dyDescent="0.25">
      <c r="B214" s="18">
        <v>44863</v>
      </c>
      <c r="C214" s="20" t="s">
        <v>318</v>
      </c>
      <c r="D214" s="20" t="s">
        <v>321</v>
      </c>
      <c r="F214" s="20" t="s">
        <v>26</v>
      </c>
      <c r="G214" s="20" t="s">
        <v>132</v>
      </c>
      <c r="H214" s="20" t="s">
        <v>157</v>
      </c>
      <c r="I214" s="20" t="s">
        <v>337</v>
      </c>
      <c r="K214" s="20" t="s">
        <v>27</v>
      </c>
      <c r="L214" s="30">
        <v>1</v>
      </c>
      <c r="M214" s="31">
        <v>10</v>
      </c>
      <c r="N214" s="31">
        <f>M214*L214</f>
        <v>10</v>
      </c>
    </row>
    <row r="215" spans="2:14" x14ac:dyDescent="0.25">
      <c r="B215" s="18">
        <v>44863</v>
      </c>
      <c r="C215" s="20" t="s">
        <v>318</v>
      </c>
      <c r="D215" s="20" t="s">
        <v>321</v>
      </c>
      <c r="F215" s="20" t="s">
        <v>26</v>
      </c>
      <c r="G215" s="20" t="s">
        <v>132</v>
      </c>
      <c r="H215" s="20" t="s">
        <v>156</v>
      </c>
      <c r="I215" s="20" t="s">
        <v>337</v>
      </c>
      <c r="K215" s="20" t="s">
        <v>27</v>
      </c>
      <c r="L215" s="30">
        <v>1</v>
      </c>
      <c r="M215" s="31">
        <v>10</v>
      </c>
      <c r="N215" s="31">
        <f>M215*L215</f>
        <v>10</v>
      </c>
    </row>
    <row r="216" spans="2:14" x14ac:dyDescent="0.25">
      <c r="B216" s="18">
        <v>44863</v>
      </c>
      <c r="C216" s="20" t="s">
        <v>318</v>
      </c>
      <c r="D216" s="20" t="s">
        <v>321</v>
      </c>
      <c r="F216" s="20" t="s">
        <v>26</v>
      </c>
      <c r="G216" s="20" t="s">
        <v>132</v>
      </c>
      <c r="H216" s="20" t="s">
        <v>158</v>
      </c>
      <c r="I216" s="20" t="s">
        <v>337</v>
      </c>
      <c r="K216" s="20" t="s">
        <v>27</v>
      </c>
      <c r="L216" s="30">
        <v>1</v>
      </c>
      <c r="M216" s="31">
        <v>10</v>
      </c>
      <c r="N216" s="31">
        <f>M216*L216</f>
        <v>10</v>
      </c>
    </row>
    <row r="217" spans="2:14" x14ac:dyDescent="0.25">
      <c r="B217" s="18">
        <v>44863</v>
      </c>
      <c r="C217" s="20" t="s">
        <v>318</v>
      </c>
      <c r="D217" s="20" t="s">
        <v>321</v>
      </c>
      <c r="F217" s="20" t="s">
        <v>26</v>
      </c>
      <c r="G217" s="20" t="s">
        <v>132</v>
      </c>
      <c r="H217" s="20" t="s">
        <v>133</v>
      </c>
      <c r="I217" s="20" t="s">
        <v>341</v>
      </c>
      <c r="K217" s="20" t="s">
        <v>27</v>
      </c>
      <c r="L217" s="30">
        <v>1</v>
      </c>
      <c r="M217" s="31">
        <v>10</v>
      </c>
      <c r="N217" s="31">
        <f>M217*L217</f>
        <v>10</v>
      </c>
    </row>
    <row r="218" spans="2:14" x14ac:dyDescent="0.25">
      <c r="B218" s="18">
        <v>44863</v>
      </c>
      <c r="C218" s="20" t="s">
        <v>318</v>
      </c>
      <c r="D218" s="20" t="s">
        <v>321</v>
      </c>
      <c r="F218" s="20" t="s">
        <v>26</v>
      </c>
      <c r="G218" s="20" t="s">
        <v>132</v>
      </c>
      <c r="H218" s="20" t="s">
        <v>154</v>
      </c>
      <c r="I218" s="20" t="s">
        <v>337</v>
      </c>
      <c r="K218" s="20" t="s">
        <v>27</v>
      </c>
      <c r="L218" s="30">
        <v>1</v>
      </c>
      <c r="M218" s="31">
        <v>10</v>
      </c>
      <c r="N218" s="31">
        <f>M218*L218</f>
        <v>10</v>
      </c>
    </row>
    <row r="219" spans="2:14" x14ac:dyDescent="0.25">
      <c r="B219" s="18">
        <v>45207</v>
      </c>
      <c r="C219" s="20" t="s">
        <v>318</v>
      </c>
      <c r="D219" s="20" t="s">
        <v>326</v>
      </c>
      <c r="F219" s="20" t="s">
        <v>26</v>
      </c>
      <c r="G219" s="20" t="s">
        <v>132</v>
      </c>
      <c r="H219" s="20" t="s">
        <v>241</v>
      </c>
      <c r="I219" s="20" t="s">
        <v>333</v>
      </c>
      <c r="K219" s="20" t="s">
        <v>27</v>
      </c>
      <c r="L219" s="30">
        <v>1</v>
      </c>
      <c r="M219" s="31">
        <v>15.3</v>
      </c>
      <c r="N219" s="31">
        <f>M219*L219</f>
        <v>15.3</v>
      </c>
    </row>
    <row r="220" spans="2:14" x14ac:dyDescent="0.25">
      <c r="B220" s="18">
        <v>44863</v>
      </c>
      <c r="C220" s="20" t="s">
        <v>318</v>
      </c>
      <c r="D220" s="20" t="s">
        <v>321</v>
      </c>
      <c r="F220" s="20" t="s">
        <v>26</v>
      </c>
      <c r="G220" s="20" t="s">
        <v>132</v>
      </c>
      <c r="H220" s="20" t="s">
        <v>148</v>
      </c>
      <c r="I220" s="20" t="s">
        <v>329</v>
      </c>
      <c r="K220" s="20" t="s">
        <v>27</v>
      </c>
      <c r="L220" s="30">
        <v>1</v>
      </c>
      <c r="M220" s="31">
        <v>4</v>
      </c>
      <c r="N220" s="31">
        <f>M220*L220</f>
        <v>4</v>
      </c>
    </row>
    <row r="221" spans="2:14" x14ac:dyDescent="0.25">
      <c r="B221" s="18">
        <v>44863</v>
      </c>
      <c r="C221" s="20" t="s">
        <v>318</v>
      </c>
      <c r="D221" s="20" t="s">
        <v>321</v>
      </c>
      <c r="F221" s="20" t="s">
        <v>26</v>
      </c>
      <c r="G221" s="20" t="s">
        <v>132</v>
      </c>
      <c r="H221" s="20" t="s">
        <v>147</v>
      </c>
      <c r="I221" s="20" t="s">
        <v>329</v>
      </c>
      <c r="K221" s="20" t="s">
        <v>27</v>
      </c>
      <c r="L221" s="30">
        <v>1</v>
      </c>
      <c r="M221" s="31">
        <v>4</v>
      </c>
      <c r="N221" s="31">
        <f>M221*L221</f>
        <v>4</v>
      </c>
    </row>
    <row r="222" spans="2:14" x14ac:dyDescent="0.25">
      <c r="B222" s="18">
        <v>44902</v>
      </c>
      <c r="C222" s="20" t="s">
        <v>320</v>
      </c>
      <c r="D222" s="20" t="s">
        <v>322</v>
      </c>
      <c r="F222" s="20" t="s">
        <v>26</v>
      </c>
      <c r="G222" s="20" t="s">
        <v>132</v>
      </c>
      <c r="H222" s="20" t="s">
        <v>214</v>
      </c>
      <c r="I222" s="20" t="s">
        <v>331</v>
      </c>
      <c r="K222" s="20" t="s">
        <v>27</v>
      </c>
      <c r="L222" s="30">
        <v>1</v>
      </c>
      <c r="M222" s="31">
        <v>9.5</v>
      </c>
      <c r="N222" s="31">
        <f>M222*L222</f>
        <v>9.5</v>
      </c>
    </row>
    <row r="223" spans="2:14" x14ac:dyDescent="0.25">
      <c r="B223" s="18">
        <v>45207</v>
      </c>
      <c r="C223" s="20" t="s">
        <v>318</v>
      </c>
      <c r="D223" s="20" t="s">
        <v>326</v>
      </c>
      <c r="F223" s="20" t="s">
        <v>26</v>
      </c>
      <c r="G223" s="20" t="s">
        <v>132</v>
      </c>
      <c r="H223" s="20" t="s">
        <v>255</v>
      </c>
      <c r="I223" s="20" t="s">
        <v>333</v>
      </c>
      <c r="K223" s="20" t="s">
        <v>27</v>
      </c>
      <c r="L223" s="30">
        <v>1</v>
      </c>
      <c r="M223" s="31">
        <v>12.9</v>
      </c>
      <c r="N223" s="31">
        <f>M223*L223</f>
        <v>12.9</v>
      </c>
    </row>
    <row r="224" spans="2:14" x14ac:dyDescent="0.25">
      <c r="B224" s="18">
        <v>45207</v>
      </c>
      <c r="C224" s="20" t="s">
        <v>318</v>
      </c>
      <c r="D224" s="20" t="s">
        <v>326</v>
      </c>
      <c r="F224" s="20" t="s">
        <v>26</v>
      </c>
      <c r="G224" s="20" t="s">
        <v>132</v>
      </c>
      <c r="H224" s="20" t="s">
        <v>273</v>
      </c>
      <c r="I224" s="20" t="s">
        <v>333</v>
      </c>
      <c r="K224" s="20" t="s">
        <v>27</v>
      </c>
      <c r="L224" s="30">
        <v>1</v>
      </c>
      <c r="M224" s="31">
        <v>12.9</v>
      </c>
      <c r="N224" s="31">
        <f>M224*L224</f>
        <v>12.9</v>
      </c>
    </row>
    <row r="225" spans="2:14" x14ac:dyDescent="0.25">
      <c r="B225" s="18">
        <v>45207</v>
      </c>
      <c r="C225" s="20" t="s">
        <v>318</v>
      </c>
      <c r="D225" s="20" t="s">
        <v>326</v>
      </c>
      <c r="F225" s="20" t="s">
        <v>26</v>
      </c>
      <c r="G225" s="20" t="s">
        <v>132</v>
      </c>
      <c r="H225" s="20" t="s">
        <v>250</v>
      </c>
      <c r="I225" s="20" t="s">
        <v>333</v>
      </c>
      <c r="K225" s="20" t="s">
        <v>27</v>
      </c>
      <c r="L225" s="30">
        <v>1</v>
      </c>
      <c r="M225" s="31">
        <v>12.9</v>
      </c>
      <c r="N225" s="31">
        <f>M225*L225</f>
        <v>12.9</v>
      </c>
    </row>
    <row r="226" spans="2:14" x14ac:dyDescent="0.25">
      <c r="B226" s="18">
        <v>44902</v>
      </c>
      <c r="C226" s="20" t="s">
        <v>320</v>
      </c>
      <c r="D226" s="20" t="s">
        <v>322</v>
      </c>
      <c r="F226" s="20" t="s">
        <v>26</v>
      </c>
      <c r="G226" s="20" t="s">
        <v>174</v>
      </c>
      <c r="H226" s="20" t="s">
        <v>207</v>
      </c>
      <c r="I226" s="20" t="s">
        <v>331</v>
      </c>
      <c r="J226" s="53"/>
      <c r="K226" s="20" t="s">
        <v>27</v>
      </c>
      <c r="L226" s="30">
        <v>1</v>
      </c>
      <c r="M226" s="31">
        <v>16</v>
      </c>
      <c r="N226" s="31">
        <f>M226*L226</f>
        <v>16</v>
      </c>
    </row>
    <row r="227" spans="2:14" x14ac:dyDescent="0.25">
      <c r="B227" s="18">
        <v>44902</v>
      </c>
      <c r="C227" s="20" t="s">
        <v>320</v>
      </c>
      <c r="D227" s="20" t="s">
        <v>322</v>
      </c>
      <c r="F227" s="20" t="s">
        <v>26</v>
      </c>
      <c r="G227" s="20" t="s">
        <v>174</v>
      </c>
      <c r="H227" s="20" t="s">
        <v>210</v>
      </c>
      <c r="I227" s="20" t="s">
        <v>331</v>
      </c>
      <c r="K227" s="20" t="s">
        <v>27</v>
      </c>
      <c r="L227" s="30">
        <v>1</v>
      </c>
      <c r="M227" s="31">
        <v>9.5</v>
      </c>
      <c r="N227" s="31">
        <f>M227*L227</f>
        <v>9.5</v>
      </c>
    </row>
    <row r="228" spans="2:14" x14ac:dyDescent="0.25">
      <c r="B228" s="18">
        <v>44902</v>
      </c>
      <c r="C228" s="20" t="s">
        <v>320</v>
      </c>
      <c r="D228" s="20" t="s">
        <v>322</v>
      </c>
      <c r="F228" s="20" t="s">
        <v>26</v>
      </c>
      <c r="G228" s="20" t="s">
        <v>174</v>
      </c>
      <c r="H228" s="20" t="s">
        <v>212</v>
      </c>
      <c r="I228" s="20" t="s">
        <v>331</v>
      </c>
      <c r="J228" s="53"/>
      <c r="K228" s="20" t="s">
        <v>27</v>
      </c>
      <c r="L228" s="30">
        <v>1</v>
      </c>
      <c r="M228" s="31">
        <v>9.5</v>
      </c>
      <c r="N228" s="31">
        <f>M228*L228</f>
        <v>9.5</v>
      </c>
    </row>
    <row r="229" spans="2:14" x14ac:dyDescent="0.25">
      <c r="B229" s="18">
        <v>44902</v>
      </c>
      <c r="C229" s="20" t="s">
        <v>320</v>
      </c>
      <c r="D229" s="20" t="s">
        <v>322</v>
      </c>
      <c r="F229" s="20" t="s">
        <v>26</v>
      </c>
      <c r="G229" s="20" t="s">
        <v>174</v>
      </c>
      <c r="H229" s="20" t="s">
        <v>213</v>
      </c>
      <c r="I229" s="20" t="s">
        <v>331</v>
      </c>
      <c r="K229" s="20" t="s">
        <v>27</v>
      </c>
      <c r="L229" s="30">
        <v>1</v>
      </c>
      <c r="M229" s="31">
        <v>10</v>
      </c>
      <c r="N229" s="31">
        <f>M229*L229</f>
        <v>10</v>
      </c>
    </row>
    <row r="230" spans="2:14" x14ac:dyDescent="0.25">
      <c r="B230" s="18">
        <v>44902</v>
      </c>
      <c r="C230" s="20" t="s">
        <v>320</v>
      </c>
      <c r="D230" s="20" t="s">
        <v>322</v>
      </c>
      <c r="F230" s="20" t="s">
        <v>26</v>
      </c>
      <c r="G230" s="20" t="s">
        <v>174</v>
      </c>
      <c r="H230" s="20" t="s">
        <v>215</v>
      </c>
      <c r="I230" s="20" t="s">
        <v>331</v>
      </c>
      <c r="J230" s="53"/>
      <c r="K230" s="20" t="s">
        <v>27</v>
      </c>
      <c r="L230" s="30">
        <v>1</v>
      </c>
      <c r="M230" s="31">
        <v>16</v>
      </c>
      <c r="N230" s="31">
        <f>M230*L230</f>
        <v>16</v>
      </c>
    </row>
    <row r="231" spans="2:14" x14ac:dyDescent="0.25">
      <c r="B231" s="18">
        <v>45207</v>
      </c>
      <c r="C231" s="20" t="s">
        <v>318</v>
      </c>
      <c r="D231" s="20" t="s">
        <v>326</v>
      </c>
      <c r="F231" s="20" t="s">
        <v>26</v>
      </c>
      <c r="G231" s="20" t="s">
        <v>174</v>
      </c>
      <c r="H231" s="20" t="s">
        <v>292</v>
      </c>
      <c r="I231" s="20" t="s">
        <v>333</v>
      </c>
      <c r="K231" s="20" t="s">
        <v>27</v>
      </c>
      <c r="L231" s="30">
        <v>1</v>
      </c>
      <c r="M231" s="31">
        <v>23.9</v>
      </c>
      <c r="N231" s="31">
        <f>M231*L231</f>
        <v>23.9</v>
      </c>
    </row>
    <row r="232" spans="2:14" x14ac:dyDescent="0.25">
      <c r="B232" s="18">
        <v>45207</v>
      </c>
      <c r="C232" s="20" t="s">
        <v>318</v>
      </c>
      <c r="D232" s="20" t="s">
        <v>326</v>
      </c>
      <c r="F232" s="20" t="s">
        <v>26</v>
      </c>
      <c r="G232" s="20" t="s">
        <v>174</v>
      </c>
      <c r="H232" s="20" t="s">
        <v>302</v>
      </c>
      <c r="I232" s="20" t="s">
        <v>339</v>
      </c>
      <c r="K232" s="20" t="s">
        <v>27</v>
      </c>
      <c r="L232" s="30">
        <v>1</v>
      </c>
      <c r="M232" s="31">
        <v>0</v>
      </c>
      <c r="N232" s="31">
        <f>M232*L232</f>
        <v>0</v>
      </c>
    </row>
    <row r="233" spans="2:14" x14ac:dyDescent="0.25">
      <c r="B233" s="18">
        <v>44902</v>
      </c>
      <c r="C233" s="20" t="s">
        <v>320</v>
      </c>
      <c r="D233" s="20" t="s">
        <v>322</v>
      </c>
      <c r="F233" s="20" t="s">
        <v>26</v>
      </c>
      <c r="G233" s="20" t="s">
        <v>174</v>
      </c>
      <c r="H233" s="20" t="s">
        <v>217</v>
      </c>
      <c r="I233" s="20" t="s">
        <v>331</v>
      </c>
      <c r="K233" s="20" t="s">
        <v>27</v>
      </c>
      <c r="L233" s="30">
        <v>1</v>
      </c>
      <c r="M233" s="31">
        <v>10</v>
      </c>
      <c r="N233" s="31">
        <f>M233*L233</f>
        <v>10</v>
      </c>
    </row>
    <row r="234" spans="2:14" x14ac:dyDescent="0.25">
      <c r="B234" s="18">
        <v>44902</v>
      </c>
      <c r="C234" s="20" t="s">
        <v>320</v>
      </c>
      <c r="D234" s="20" t="s">
        <v>322</v>
      </c>
      <c r="F234" s="20" t="s">
        <v>26</v>
      </c>
      <c r="G234" s="20" t="s">
        <v>174</v>
      </c>
      <c r="H234" s="20" t="s">
        <v>218</v>
      </c>
      <c r="I234" s="20" t="s">
        <v>331</v>
      </c>
      <c r="K234" s="20" t="s">
        <v>27</v>
      </c>
      <c r="L234" s="30">
        <v>1</v>
      </c>
      <c r="M234" s="31">
        <v>9.5</v>
      </c>
      <c r="N234" s="31">
        <f>M234*L234</f>
        <v>9.5</v>
      </c>
    </row>
    <row r="235" spans="2:14" x14ac:dyDescent="0.25">
      <c r="B235" s="18">
        <v>44902</v>
      </c>
      <c r="C235" s="20" t="s">
        <v>320</v>
      </c>
      <c r="D235" s="20" t="s">
        <v>322</v>
      </c>
      <c r="F235" s="20" t="s">
        <v>26</v>
      </c>
      <c r="G235" s="20" t="s">
        <v>174</v>
      </c>
      <c r="H235" s="20" t="s">
        <v>219</v>
      </c>
      <c r="I235" s="20" t="s">
        <v>331</v>
      </c>
      <c r="K235" s="20" t="s">
        <v>27</v>
      </c>
      <c r="L235" s="30">
        <v>1</v>
      </c>
      <c r="M235" s="31">
        <v>10</v>
      </c>
      <c r="N235" s="31">
        <f>M235*L235</f>
        <v>10</v>
      </c>
    </row>
    <row r="236" spans="2:14" x14ac:dyDescent="0.25">
      <c r="B236" s="18">
        <v>44902</v>
      </c>
      <c r="C236" s="20" t="s">
        <v>320</v>
      </c>
      <c r="D236" s="20" t="s">
        <v>322</v>
      </c>
      <c r="E236" s="141"/>
      <c r="F236" s="20" t="s">
        <v>26</v>
      </c>
      <c r="G236" s="20" t="s">
        <v>174</v>
      </c>
      <c r="H236" s="20" t="s">
        <v>220</v>
      </c>
      <c r="I236" s="20" t="s">
        <v>331</v>
      </c>
      <c r="K236" s="20" t="s">
        <v>27</v>
      </c>
      <c r="L236" s="30">
        <v>1</v>
      </c>
      <c r="M236" s="31">
        <v>9.5</v>
      </c>
      <c r="N236" s="31">
        <f>M236*L236</f>
        <v>9.5</v>
      </c>
    </row>
    <row r="237" spans="2:14" x14ac:dyDescent="0.25">
      <c r="B237" s="18">
        <v>45207</v>
      </c>
      <c r="C237" s="20" t="s">
        <v>318</v>
      </c>
      <c r="D237" s="20" t="s">
        <v>326</v>
      </c>
      <c r="F237" s="20" t="s">
        <v>26</v>
      </c>
      <c r="G237" s="20" t="s">
        <v>262</v>
      </c>
      <c r="H237" s="20" t="s">
        <v>284</v>
      </c>
      <c r="I237" s="20" t="s">
        <v>333</v>
      </c>
      <c r="K237" s="20" t="s">
        <v>27</v>
      </c>
      <c r="L237" s="30">
        <v>1</v>
      </c>
      <c r="M237" s="31">
        <v>23.9</v>
      </c>
      <c r="N237" s="31">
        <f>M237*L237</f>
        <v>23.9</v>
      </c>
    </row>
    <row r="238" spans="2:14" x14ac:dyDescent="0.25">
      <c r="B238" s="18">
        <v>44548</v>
      </c>
      <c r="C238" s="20" t="s">
        <v>319</v>
      </c>
      <c r="D238" s="20" t="s">
        <v>322</v>
      </c>
      <c r="E238" s="26"/>
      <c r="F238" s="19" t="s">
        <v>26</v>
      </c>
      <c r="G238" s="16" t="s">
        <v>62</v>
      </c>
      <c r="H238" s="19" t="s">
        <v>63</v>
      </c>
      <c r="I238" s="16" t="s">
        <v>333</v>
      </c>
      <c r="J238" s="19"/>
      <c r="K238" s="16" t="s">
        <v>27</v>
      </c>
      <c r="L238" s="27">
        <v>1</v>
      </c>
      <c r="M238" s="24">
        <v>12.9</v>
      </c>
      <c r="N238" s="31">
        <f>M238*L238</f>
        <v>12.9</v>
      </c>
    </row>
    <row r="239" spans="2:14" x14ac:dyDescent="0.25">
      <c r="B239" s="18">
        <v>45207</v>
      </c>
      <c r="C239" s="20" t="s">
        <v>318</v>
      </c>
      <c r="D239" s="20" t="s">
        <v>326</v>
      </c>
      <c r="F239" s="20" t="s">
        <v>26</v>
      </c>
      <c r="G239" s="20" t="s">
        <v>62</v>
      </c>
      <c r="H239" s="20" t="s">
        <v>64</v>
      </c>
      <c r="I239" s="20" t="s">
        <v>333</v>
      </c>
      <c r="K239" s="20" t="s">
        <v>27</v>
      </c>
      <c r="L239" s="30">
        <v>1</v>
      </c>
      <c r="M239" s="31">
        <v>12.9</v>
      </c>
      <c r="N239" s="31">
        <f>M239*L239</f>
        <v>12.9</v>
      </c>
    </row>
    <row r="240" spans="2:14" x14ac:dyDescent="0.25">
      <c r="B240" s="18">
        <v>44548</v>
      </c>
      <c r="C240" s="20" t="s">
        <v>319</v>
      </c>
      <c r="D240" s="20" t="s">
        <v>322</v>
      </c>
      <c r="E240" s="26"/>
      <c r="F240" s="19" t="s">
        <v>26</v>
      </c>
      <c r="G240" s="16" t="s">
        <v>62</v>
      </c>
      <c r="H240" s="19" t="s">
        <v>64</v>
      </c>
      <c r="I240" s="16" t="s">
        <v>333</v>
      </c>
      <c r="J240" s="19"/>
      <c r="K240" s="16" t="s">
        <v>27</v>
      </c>
      <c r="L240" s="27">
        <v>1</v>
      </c>
      <c r="M240" s="24">
        <v>12.9</v>
      </c>
      <c r="N240" s="31">
        <f>M240*L240</f>
        <v>12.9</v>
      </c>
    </row>
    <row r="241" spans="2:14" x14ac:dyDescent="0.25">
      <c r="B241" s="18">
        <v>45207</v>
      </c>
      <c r="C241" s="20" t="s">
        <v>318</v>
      </c>
      <c r="D241" s="20" t="s">
        <v>326</v>
      </c>
      <c r="F241" s="20" t="s">
        <v>26</v>
      </c>
      <c r="G241" s="20" t="s">
        <v>62</v>
      </c>
      <c r="H241" s="20" t="s">
        <v>301</v>
      </c>
      <c r="I241" s="20" t="s">
        <v>339</v>
      </c>
      <c r="K241" s="20" t="s">
        <v>27</v>
      </c>
      <c r="L241" s="30">
        <v>1</v>
      </c>
      <c r="M241" s="31">
        <v>0</v>
      </c>
      <c r="N241" s="31">
        <f>M241*L241</f>
        <v>0</v>
      </c>
    </row>
    <row r="242" spans="2:14" x14ac:dyDescent="0.25">
      <c r="B242" s="18">
        <v>44863</v>
      </c>
      <c r="C242" s="20" t="s">
        <v>318</v>
      </c>
      <c r="D242" s="20" t="s">
        <v>321</v>
      </c>
      <c r="F242" s="20" t="s">
        <v>26</v>
      </c>
      <c r="G242" s="20" t="s">
        <v>143</v>
      </c>
      <c r="H242" s="20" t="s">
        <v>142</v>
      </c>
      <c r="I242" s="20" t="s">
        <v>328</v>
      </c>
      <c r="K242" s="20" t="s">
        <v>27</v>
      </c>
      <c r="L242" s="30">
        <v>1</v>
      </c>
      <c r="M242" s="31">
        <v>16</v>
      </c>
      <c r="N242" s="31">
        <f>M242*L242</f>
        <v>16</v>
      </c>
    </row>
    <row r="243" spans="2:14" x14ac:dyDescent="0.25">
      <c r="B243" s="18">
        <v>45207</v>
      </c>
      <c r="C243" s="20" t="s">
        <v>318</v>
      </c>
      <c r="D243" s="20" t="s">
        <v>326</v>
      </c>
      <c r="F243" s="20" t="s">
        <v>26</v>
      </c>
      <c r="G243" s="20" t="s">
        <v>38</v>
      </c>
      <c r="H243" s="20" t="s">
        <v>86</v>
      </c>
      <c r="I243" s="20" t="s">
        <v>333</v>
      </c>
      <c r="K243" s="20" t="s">
        <v>27</v>
      </c>
      <c r="L243" s="30">
        <v>1</v>
      </c>
      <c r="M243" s="31">
        <v>15.3</v>
      </c>
      <c r="N243" s="31">
        <f>M243*L243</f>
        <v>15.3</v>
      </c>
    </row>
    <row r="244" spans="2:14" x14ac:dyDescent="0.25">
      <c r="B244" s="18">
        <v>44542</v>
      </c>
      <c r="C244" s="20" t="s">
        <v>318</v>
      </c>
      <c r="D244" s="20" t="s">
        <v>325</v>
      </c>
      <c r="E244" s="26"/>
      <c r="F244" s="16" t="s">
        <v>26</v>
      </c>
      <c r="G244" s="19" t="s">
        <v>38</v>
      </c>
      <c r="H244" s="19" t="s">
        <v>86</v>
      </c>
      <c r="I244" s="16" t="s">
        <v>333</v>
      </c>
      <c r="J244" s="19"/>
      <c r="K244" s="16" t="s">
        <v>27</v>
      </c>
      <c r="L244" s="27">
        <v>1</v>
      </c>
      <c r="M244" s="24">
        <v>15.3</v>
      </c>
      <c r="N244" s="31">
        <f>M244*L244</f>
        <v>15.3</v>
      </c>
    </row>
    <row r="245" spans="2:14" x14ac:dyDescent="0.25">
      <c r="B245" s="18">
        <v>45207</v>
      </c>
      <c r="C245" s="20" t="s">
        <v>318</v>
      </c>
      <c r="D245" s="20" t="s">
        <v>326</v>
      </c>
      <c r="F245" s="20" t="s">
        <v>26</v>
      </c>
      <c r="G245" s="20" t="s">
        <v>36</v>
      </c>
      <c r="H245" s="20" t="s">
        <v>296</v>
      </c>
      <c r="I245" s="20" t="s">
        <v>333</v>
      </c>
      <c r="K245" s="20" t="s">
        <v>27</v>
      </c>
      <c r="L245" s="30">
        <v>1</v>
      </c>
      <c r="M245" s="31">
        <v>23.9</v>
      </c>
      <c r="N245" s="31">
        <f>M245*L245</f>
        <v>23.9</v>
      </c>
    </row>
    <row r="246" spans="2:14" x14ac:dyDescent="0.25">
      <c r="B246" s="18">
        <v>44542</v>
      </c>
      <c r="C246" s="20" t="s">
        <v>318</v>
      </c>
      <c r="D246" s="20" t="s">
        <v>325</v>
      </c>
      <c r="E246" s="26"/>
      <c r="F246" s="16" t="s">
        <v>26</v>
      </c>
      <c r="G246" s="20" t="s">
        <v>36</v>
      </c>
      <c r="H246" s="19" t="s">
        <v>93</v>
      </c>
      <c r="I246" s="16" t="s">
        <v>334</v>
      </c>
      <c r="J246" s="19"/>
      <c r="K246" s="16" t="s">
        <v>27</v>
      </c>
      <c r="L246" s="27">
        <v>1</v>
      </c>
      <c r="M246" s="24">
        <v>16</v>
      </c>
      <c r="N246" s="31">
        <f>M246*L246</f>
        <v>16</v>
      </c>
    </row>
    <row r="247" spans="2:14" x14ac:dyDescent="0.25">
      <c r="B247" s="18">
        <v>45207</v>
      </c>
      <c r="C247" s="20" t="s">
        <v>318</v>
      </c>
      <c r="D247" s="20" t="s">
        <v>326</v>
      </c>
      <c r="F247" s="20" t="s">
        <v>26</v>
      </c>
      <c r="G247" s="20" t="s">
        <v>36</v>
      </c>
      <c r="H247" s="20" t="s">
        <v>283</v>
      </c>
      <c r="I247" s="20" t="s">
        <v>333</v>
      </c>
      <c r="K247" s="20" t="s">
        <v>27</v>
      </c>
      <c r="L247" s="30">
        <v>1</v>
      </c>
      <c r="M247" s="31">
        <v>12.9</v>
      </c>
      <c r="N247" s="31">
        <f>M247*L247</f>
        <v>12.9</v>
      </c>
    </row>
    <row r="248" spans="2:14" x14ac:dyDescent="0.25">
      <c r="B248" s="18">
        <v>45207</v>
      </c>
      <c r="C248" s="20" t="s">
        <v>318</v>
      </c>
      <c r="D248" s="20" t="s">
        <v>326</v>
      </c>
      <c r="F248" s="20" t="s">
        <v>26</v>
      </c>
      <c r="G248" s="20" t="s">
        <v>36</v>
      </c>
      <c r="H248" s="20" t="s">
        <v>222</v>
      </c>
      <c r="I248" s="20" t="s">
        <v>333</v>
      </c>
      <c r="K248" s="20" t="s">
        <v>27</v>
      </c>
      <c r="L248" s="30">
        <v>1</v>
      </c>
      <c r="M248" s="31">
        <v>12.9</v>
      </c>
      <c r="N248" s="31">
        <f>M248*L248</f>
        <v>12.9</v>
      </c>
    </row>
    <row r="249" spans="2:14" x14ac:dyDescent="0.25">
      <c r="B249" s="15">
        <v>44537</v>
      </c>
      <c r="C249" s="20" t="s">
        <v>320</v>
      </c>
      <c r="D249" s="20" t="s">
        <v>322</v>
      </c>
      <c r="E249" s="26"/>
      <c r="F249" s="16" t="s">
        <v>32</v>
      </c>
      <c r="G249" s="20" t="s">
        <v>36</v>
      </c>
      <c r="H249" s="20" t="s">
        <v>92</v>
      </c>
      <c r="I249" s="16" t="s">
        <v>333</v>
      </c>
      <c r="K249" s="16" t="s">
        <v>27</v>
      </c>
      <c r="L249" s="27">
        <v>1</v>
      </c>
      <c r="M249" s="24">
        <v>17</v>
      </c>
      <c r="N249" s="31">
        <f>M249*L249</f>
        <v>17</v>
      </c>
    </row>
    <row r="250" spans="2:14" x14ac:dyDescent="0.25">
      <c r="B250" s="18">
        <v>45207</v>
      </c>
      <c r="C250" s="20" t="s">
        <v>318</v>
      </c>
      <c r="D250" s="20" t="s">
        <v>326</v>
      </c>
      <c r="F250" s="20" t="s">
        <v>32</v>
      </c>
      <c r="G250" s="20" t="s">
        <v>36</v>
      </c>
      <c r="H250" s="20" t="s">
        <v>246</v>
      </c>
      <c r="I250" s="20" t="s">
        <v>333</v>
      </c>
      <c r="K250" s="20" t="s">
        <v>27</v>
      </c>
      <c r="L250" s="30">
        <v>1</v>
      </c>
      <c r="M250" s="31">
        <v>19</v>
      </c>
      <c r="N250" s="31">
        <f>M250*L250</f>
        <v>19</v>
      </c>
    </row>
  </sheetData>
  <sortState xmlns:xlrd2="http://schemas.microsoft.com/office/spreadsheetml/2017/richdata2" ref="B30:N250">
    <sortCondition ref="F3" customList="(Collection!11P)"/>
    <sortCondition ref="G3"/>
    <sortCondition ref="H3"/>
  </sortState>
  <mergeCells count="23">
    <mergeCell ref="P12:Q12"/>
    <mergeCell ref="P13:Q13"/>
    <mergeCell ref="B28:D28"/>
    <mergeCell ref="F28:L28"/>
    <mergeCell ref="M28:N28"/>
    <mergeCell ref="B16:D16"/>
    <mergeCell ref="F16:L16"/>
    <mergeCell ref="M16:N16"/>
    <mergeCell ref="A1:E1"/>
    <mergeCell ref="S2:S14"/>
    <mergeCell ref="P2:R3"/>
    <mergeCell ref="A2:A14"/>
    <mergeCell ref="B2:D7"/>
    <mergeCell ref="E2:E14"/>
    <mergeCell ref="F2:L14"/>
    <mergeCell ref="O2:O14"/>
    <mergeCell ref="B8:D9"/>
    <mergeCell ref="B10:C10"/>
    <mergeCell ref="B11:C11"/>
    <mergeCell ref="B12:C12"/>
    <mergeCell ref="B13:C13"/>
    <mergeCell ref="B14:C14"/>
    <mergeCell ref="P9:R10"/>
  </mergeCells>
  <conditionalFormatting sqref="H32:L32 F18:N26 B18:D26 H33:N146 H30:N31 F30:G146 F147:N1048576 B30:D1048576">
    <cfRule type="expression" dxfId="5" priority="4">
      <formula>MOD(ROW(),2)</formula>
    </cfRule>
  </conditionalFormatting>
  <conditionalFormatting sqref="U39">
    <cfRule type="containsText" dxfId="4" priority="3" operator="containsText" text="Personnages">
      <formula>NOT(ISERROR(SEARCH("Personnages",U39)))</formula>
    </cfRule>
  </conditionalFormatting>
  <dataValidations count="2">
    <dataValidation showDropDown="1" showInputMessage="1" showErrorMessage="1" sqref="G18:G26 J18:J26 G30:G146 J30:J1048576 F147:F1048576" xr:uid="{6C5C1E58-EB38-444F-BF60-337DD3110394}"/>
    <dataValidation showInputMessage="1" showErrorMessage="1" sqref="Q1:Q8 Q15:Q1048576" xr:uid="{E59659F1-E1BD-47BF-89C3-02A77883B737}"/>
  </dataValidations>
  <pageMargins left="0.25" right="0.25" top="0.75" bottom="0.75" header="0.3" footer="0.3"/>
  <pageSetup paperSize="9" scale="4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showInputMessage="1" showErrorMessage="1" xr:uid="{00000000-0002-0000-0100-000000000000}">
          <x14:formula1>
            <xm:f>Ressources!$D$2:$D$11</xm:f>
          </x14:formula1>
          <xm:sqref>C28 C2:C16 C70:C1048576</xm:sqref>
        </x14:dataValidation>
        <x14:dataValidation type="list" showInputMessage="1" showErrorMessage="1" xr:uid="{00000000-0002-0000-0100-000001000000}">
          <x14:formula1>
            <xm:f>Ressources!$E$2:$E$11</xm:f>
          </x14:formula1>
          <xm:sqref>D2:D9 D15:D16 D28 R15 R1:R3 D70:D1048576</xm:sqref>
        </x14:dataValidation>
        <x14:dataValidation type="list" showInputMessage="1" showErrorMessage="1" xr:uid="{00000000-0002-0000-0100-000002000000}">
          <x14:formula1>
            <xm:f>Ressources!$B$2:$B$11</xm:f>
          </x14:formula1>
          <xm:sqref>F1 F15</xm:sqref>
        </x14:dataValidation>
        <x14:dataValidation type="list" showInputMessage="1" showErrorMessage="1" xr:uid="{00000000-0002-0000-0100-000003000000}">
          <x14:formula1>
            <xm:f>Ressources!$A$2:$A$5</xm:f>
          </x14:formula1>
          <xm:sqref>G147:G1048576 F70:F146 G28 G1 G15:G16</xm:sqref>
        </x14:dataValidation>
        <x14:dataValidation type="list" allowBlank="1" showInputMessage="1" showErrorMessage="1" xr:uid="{6C7CC28D-A62E-4D96-957B-6359C110382B}">
          <x14:formula1>
            <xm:f>Ressources!$F$1:$F$31</xm:f>
          </x14:formula1>
          <xm:sqref>P12:Q12</xm:sqref>
        </x14:dataValidation>
        <x14:dataValidation type="list" allowBlank="1" showInputMessage="1" showErrorMessage="1" xr:uid="{CC36F81F-356A-474A-A8EC-2DE0399D69DF}">
          <x14:formula1>
            <xm:f>Ressources!$B$1:$B$15</xm:f>
          </x14:formula1>
          <xm:sqref>P13:Q13</xm:sqref>
        </x14:dataValidation>
        <x14:dataValidation type="list" allowBlank="1" showInputMessage="1" showErrorMessage="1" xr:uid="{9629A27E-5A17-4573-8916-D37B72350E2C}">
          <x14:formula1>
            <xm:f>Ressources!$A$1:$A$5</xm:f>
          </x14:formula1>
          <xm:sqref>P11:Q11</xm:sqref>
        </x14:dataValidation>
        <x14:dataValidation type="list" allowBlank="1" showInputMessage="1" showErrorMessage="1" xr:uid="{00000000-0002-0000-0100-000004000000}">
          <x14:formula1>
            <xm:f>Ressources!$C$2:$C$3</xm:f>
          </x14:formula1>
          <xm:sqref>K70:K1048576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S59"/>
  <sheetViews>
    <sheetView showGridLines="0" topLeftCell="A13" zoomScaleNormal="100" workbookViewId="0">
      <selection activeCell="B46" sqref="B46"/>
    </sheetView>
  </sheetViews>
  <sheetFormatPr baseColWidth="10" defaultRowHeight="15" outlineLevelCol="1" x14ac:dyDescent="0.25"/>
  <cols>
    <col min="1" max="1" width="5.7109375" customWidth="1" outlineLevel="1"/>
    <col min="2" max="2" width="30.7109375" customWidth="1" outlineLevel="1"/>
    <col min="3" max="5" width="15.7109375" customWidth="1" outlineLevel="1"/>
    <col min="6" max="6" width="5.7109375" customWidth="1" outlineLevel="1"/>
    <col min="7" max="12" width="11.42578125" customWidth="1" outlineLevel="1"/>
    <col min="13" max="13" width="5.7109375" customWidth="1"/>
    <col min="14" max="14" width="30.7109375" hidden="1" customWidth="1" outlineLevel="1"/>
    <col min="15" max="17" width="15.7109375" hidden="1" customWidth="1" outlineLevel="1"/>
    <col min="18" max="18" width="5.7109375" hidden="1" customWidth="1" outlineLevel="1"/>
    <col min="19" max="19" width="11.42578125" collapsed="1"/>
  </cols>
  <sheetData>
    <row r="1" spans="1:18" ht="24.95" customHeight="1" x14ac:dyDescent="0.25">
      <c r="A1" s="8"/>
      <c r="B1" s="131"/>
      <c r="C1" s="131"/>
      <c r="D1" s="131"/>
      <c r="E1" s="131"/>
      <c r="F1" s="8"/>
      <c r="G1" s="8"/>
      <c r="H1" s="8"/>
      <c r="I1" s="8"/>
      <c r="J1" s="8"/>
      <c r="K1" s="8"/>
      <c r="L1" s="8"/>
      <c r="M1" s="8"/>
      <c r="N1" s="131"/>
      <c r="O1" s="131"/>
      <c r="P1" s="131"/>
      <c r="Q1" s="131"/>
      <c r="R1" s="8"/>
    </row>
    <row r="2" spans="1:18" ht="25.5" x14ac:dyDescent="0.35">
      <c r="A2" s="8"/>
      <c r="B2" s="127" t="s">
        <v>97</v>
      </c>
      <c r="C2" s="127"/>
      <c r="D2" s="127"/>
      <c r="E2" s="127"/>
      <c r="F2" s="8"/>
      <c r="M2" s="8"/>
      <c r="N2" s="127" t="s">
        <v>304</v>
      </c>
      <c r="O2" s="127"/>
      <c r="P2" s="127"/>
      <c r="Q2" s="127"/>
      <c r="R2" s="8"/>
    </row>
    <row r="3" spans="1:18" ht="18" x14ac:dyDescent="0.25">
      <c r="A3" s="8"/>
      <c r="B3" s="54" t="s">
        <v>12</v>
      </c>
      <c r="C3" s="6" t="s">
        <v>17</v>
      </c>
      <c r="D3" s="7" t="s">
        <v>7</v>
      </c>
      <c r="E3" s="7" t="s">
        <v>303</v>
      </c>
      <c r="F3" s="8"/>
      <c r="M3" s="8"/>
      <c r="N3" s="54" t="s">
        <v>98</v>
      </c>
      <c r="O3" s="54" t="s">
        <v>99</v>
      </c>
      <c r="P3" s="7" t="s">
        <v>7</v>
      </c>
      <c r="Q3" s="7" t="s">
        <v>303</v>
      </c>
      <c r="R3" s="8"/>
    </row>
    <row r="4" spans="1:18" x14ac:dyDescent="0.25">
      <c r="A4" s="8"/>
      <c r="B4" s="56" t="str">
        <f>Ressources!A2</f>
        <v>Personnages</v>
      </c>
      <c r="C4" s="34">
        <f>SUMIF(Collection!F18:F1048576,Ressources!A2,Collection!L18:L1048576)</f>
        <v>154</v>
      </c>
      <c r="D4" s="35">
        <f>SUMIF(Collection!F18:F1048576,Ressources!A2,Collection!N18:N1048576)</f>
        <v>2114.6000000000004</v>
      </c>
      <c r="E4" s="35">
        <f>IFERROR(D4/C4,0)</f>
        <v>13.731168831168834</v>
      </c>
      <c r="F4" s="8"/>
      <c r="M4" s="8"/>
      <c r="N4" s="56" t="str">
        <f>Ressources!A2</f>
        <v>Personnages</v>
      </c>
      <c r="O4" s="62">
        <f ca="1">SUMIFS(Collection!L18:L1048576,Collection!B18:B1048576,Ressources!L2,Collection!F18:F1048576,Ressources!A2)</f>
        <v>0</v>
      </c>
      <c r="P4" s="63">
        <f ca="1">SUMIFS(Collection!N18:N1048576,Collection!B18:B1048576,Ressources!L2,Collection!F18:F1048576,Ressources!A2)</f>
        <v>0</v>
      </c>
      <c r="Q4" s="35">
        <f ca="1">IFERROR(P4/O4,0)</f>
        <v>0</v>
      </c>
      <c r="R4" s="8"/>
    </row>
    <row r="5" spans="1:18" x14ac:dyDescent="0.25">
      <c r="A5" s="8"/>
      <c r="B5" s="55" t="str">
        <f>Ressources!A3</f>
        <v>Animaux</v>
      </c>
      <c r="C5" s="36">
        <f>SUMIF(Collection!F18:F1048576,Ressources!A3,Collection!L18:L1048576)</f>
        <v>59</v>
      </c>
      <c r="D5" s="37">
        <f>SUMIF(Collection!F18:F1048576,Ressources!A3,Collection!N18:N1048576)</f>
        <v>341.00000000000011</v>
      </c>
      <c r="E5" s="37">
        <f t="shared" ref="E5:E7" si="0">IFERROR(D5/C5,0)</f>
        <v>5.7796610169491549</v>
      </c>
      <c r="F5" s="8"/>
      <c r="M5" s="8"/>
      <c r="N5" s="55" t="str">
        <f>Ressources!A3</f>
        <v>Animaux</v>
      </c>
      <c r="O5" s="64">
        <f ca="1">SUMIFS(Collection!L18:L1048576,Collection!B18:B1048576,Ressources!L2,Collection!F18:F1048576,Ressources!A3)</f>
        <v>0</v>
      </c>
      <c r="P5" s="65">
        <f ca="1">SUMIFS(Collection!N18:N1048576,Collection!B18:B1048576,Ressources!L2,Collection!F18:F1048576,Ressources!A3)</f>
        <v>0</v>
      </c>
      <c r="Q5" s="37">
        <f ca="1">IFERROR(P5/O5,0)</f>
        <v>0</v>
      </c>
      <c r="R5" s="8"/>
    </row>
    <row r="6" spans="1:18" x14ac:dyDescent="0.25">
      <c r="A6" s="8"/>
      <c r="B6" s="55" t="str">
        <f>Ressources!A4</f>
        <v>Décors</v>
      </c>
      <c r="C6" s="36">
        <f>SUMIF(Collection!F18:F1048576,Ressources!A4,Collection!L18:L1048576)</f>
        <v>22</v>
      </c>
      <c r="D6" s="37">
        <f>SUMIF(Collection!F18:F1048576,Ressources!A4,Collection!N18:N1048576)</f>
        <v>696.9</v>
      </c>
      <c r="E6" s="37">
        <f t="shared" si="0"/>
        <v>31.677272727272726</v>
      </c>
      <c r="F6" s="8"/>
      <c r="M6" s="8"/>
      <c r="N6" s="55" t="str">
        <f>Ressources!A4</f>
        <v>Décors</v>
      </c>
      <c r="O6" s="64">
        <f ca="1">SUMIFS(Collection!L18:L1048576,Collection!B18:B1048576,Ressources!L2,Collection!F18:F1048576,Ressources!A4)</f>
        <v>0</v>
      </c>
      <c r="P6" s="65">
        <f ca="1">SUMIFS(Collection!N18:N1048576,Collection!B18:B1048576,Ressources!L2,Collection!F18:F1048576,Ressources!A4)</f>
        <v>0</v>
      </c>
      <c r="Q6" s="37">
        <f ca="1">IFERROR(P6/O6,0)</f>
        <v>0</v>
      </c>
      <c r="R6" s="8"/>
    </row>
    <row r="7" spans="1:18" x14ac:dyDescent="0.25">
      <c r="A7" s="8"/>
      <c r="B7" s="55" t="str">
        <f>Ressources!A5</f>
        <v>Végétations</v>
      </c>
      <c r="C7" s="36">
        <f>SUMIF(Collection!F18:F1048576,Ressources!A5,Collection!L18:L1048576)</f>
        <v>2</v>
      </c>
      <c r="D7" s="37">
        <f>SUMIF(Collection!F18:F1048576,Ressources!A5,Collection!N18:N1048576)</f>
        <v>36</v>
      </c>
      <c r="E7" s="61">
        <f t="shared" si="0"/>
        <v>18</v>
      </c>
      <c r="F7" s="8"/>
      <c r="M7" s="8"/>
      <c r="N7" s="60" t="str">
        <f>Ressources!A5</f>
        <v>Végétations</v>
      </c>
      <c r="O7" s="64">
        <f ca="1">SUMIFS(Collection!L18:L1048576,Collection!B18:B1048576,Ressources!L2,Collection!F18:F1048576,Ressources!A5)</f>
        <v>0</v>
      </c>
      <c r="P7" s="65">
        <f ca="1">SUMIFS(Collection!N18:N1048576,Collection!B18:B1048576,Ressources!L2,Collection!F18:F1048576,Ressources!A5)</f>
        <v>0</v>
      </c>
      <c r="Q7" s="61">
        <f ca="1">IFERROR(P7/O7,0)</f>
        <v>0</v>
      </c>
      <c r="R7" s="8"/>
    </row>
    <row r="8" spans="1:18" ht="15.75" x14ac:dyDescent="0.25">
      <c r="A8" s="8"/>
      <c r="B8" s="68" t="s">
        <v>4</v>
      </c>
      <c r="C8" s="69">
        <f>SUM(C4:C7)</f>
        <v>237</v>
      </c>
      <c r="D8" s="67">
        <f>SUM(D4:D7)</f>
        <v>3188.5000000000005</v>
      </c>
      <c r="E8" s="67">
        <f>IFERROR(D8/C8,0)</f>
        <v>13.453586497890297</v>
      </c>
      <c r="F8" s="8"/>
      <c r="M8" s="8"/>
      <c r="N8" s="68" t="s">
        <v>4</v>
      </c>
      <c r="O8" s="70">
        <f ca="1">SUM(O4:O7)</f>
        <v>0</v>
      </c>
      <c r="P8" s="71">
        <f ca="1">SUM(P4:P7)</f>
        <v>0</v>
      </c>
      <c r="Q8" s="67">
        <f ca="1">IFERROR(P8/O8,0)</f>
        <v>0</v>
      </c>
      <c r="R8" s="8"/>
    </row>
    <row r="9" spans="1:18" ht="24.95" customHeight="1" x14ac:dyDescent="0.25">
      <c r="A9" s="8"/>
      <c r="B9" s="132"/>
      <c r="C9" s="132"/>
      <c r="D9" s="132"/>
      <c r="E9" s="132"/>
      <c r="F9" s="8"/>
      <c r="G9" s="8"/>
      <c r="H9" s="8"/>
      <c r="I9" s="8"/>
      <c r="J9" s="8"/>
      <c r="K9" s="8"/>
      <c r="L9" s="8"/>
      <c r="M9" s="8"/>
      <c r="N9" s="132"/>
      <c r="O9" s="132"/>
      <c r="P9" s="132"/>
      <c r="Q9" s="132"/>
      <c r="R9" s="8"/>
    </row>
    <row r="10" spans="1:18" ht="25.5" x14ac:dyDescent="0.35">
      <c r="A10" s="8"/>
      <c r="B10" s="108" t="s">
        <v>305</v>
      </c>
      <c r="C10" s="109"/>
      <c r="D10" s="109"/>
      <c r="E10" s="110"/>
      <c r="F10" s="8"/>
      <c r="M10" s="8"/>
      <c r="R10" s="136"/>
    </row>
    <row r="11" spans="1:18" ht="18" x14ac:dyDescent="0.25">
      <c r="A11" s="8"/>
      <c r="B11" s="54" t="s">
        <v>23</v>
      </c>
      <c r="C11" s="6" t="s">
        <v>17</v>
      </c>
      <c r="D11" s="7" t="s">
        <v>7</v>
      </c>
      <c r="E11" s="7" t="s">
        <v>303</v>
      </c>
      <c r="F11" s="8"/>
      <c r="M11" s="8"/>
      <c r="R11" s="136"/>
    </row>
    <row r="12" spans="1:18" x14ac:dyDescent="0.25">
      <c r="A12" s="8"/>
      <c r="B12" s="56">
        <f>Ressources!H2</f>
        <v>2020</v>
      </c>
      <c r="C12" s="34">
        <f>SUMIFS(Collection!L18:L1048576,Collection!B18:B1048576,"&gt;="&amp;Ressources!I2,Collection!B18:B1048576,"&lt;="&amp;Ressources!J2)</f>
        <v>9</v>
      </c>
      <c r="D12" s="35">
        <f>SUMIFS(Collection!N18:N1048576,Collection!B18:B1048576,"&gt;="&amp;Ressources!I2,Collection!B18:B1048576,"&lt;="&amp;Ressources!J2)</f>
        <v>134.19999999999999</v>
      </c>
      <c r="E12" s="35">
        <f>IFERROR(D12/C12,0)</f>
        <v>14.91111111111111</v>
      </c>
      <c r="F12" s="8"/>
      <c r="M12" s="8"/>
      <c r="R12" s="136"/>
    </row>
    <row r="13" spans="1:18" x14ac:dyDescent="0.25">
      <c r="A13" s="8"/>
      <c r="B13" s="55">
        <f>Ressources!H3</f>
        <v>2021</v>
      </c>
      <c r="C13" s="36">
        <f>SUMIFS(Collection!L18:L1048576,Collection!B18:B1048576,"&gt;="&amp;Ressources!I3,Collection!B18:B1048576,"&lt;="&amp;Ressources!J3)</f>
        <v>53</v>
      </c>
      <c r="D13" s="37">
        <f>SUMIFS(Collection!N18:N1048576,Collection!B18:B1048576,"&gt;="&amp;Ressources!I3,Collection!B18:B1048576,"&lt;="&amp;Ressources!J3)</f>
        <v>715.3</v>
      </c>
      <c r="E13" s="37">
        <f>IFERROR(D13/C13,0)</f>
        <v>13.496226415094339</v>
      </c>
      <c r="F13" s="8"/>
      <c r="M13" s="8"/>
      <c r="R13" s="136"/>
    </row>
    <row r="14" spans="1:18" x14ac:dyDescent="0.25">
      <c r="A14" s="8"/>
      <c r="B14" s="55">
        <f>Ressources!H4</f>
        <v>2022</v>
      </c>
      <c r="C14" s="36">
        <f>SUMIFS(Collection!L18:L1048576,Collection!B18:B1048576,"&gt;="&amp;Ressources!I4,Collection!B18:B1048576,"&lt;="&amp;Ressources!J4)</f>
        <v>95</v>
      </c>
      <c r="D14" s="37">
        <f>SUMIFS(Collection!N18:N1048576,Collection!B18:B1048576,"&gt;="&amp;Ressources!I4,Collection!B18:B1048576,"&lt;="&amp;Ressources!J4)</f>
        <v>1092.5</v>
      </c>
      <c r="E14" s="37">
        <f>IFERROR(D14/C14,0)</f>
        <v>11.5</v>
      </c>
      <c r="F14" s="8"/>
      <c r="M14" s="8"/>
      <c r="R14" s="136"/>
    </row>
    <row r="15" spans="1:18" x14ac:dyDescent="0.25">
      <c r="A15" s="8"/>
      <c r="B15" s="55">
        <f>Ressources!H5</f>
        <v>2023</v>
      </c>
      <c r="C15" s="36">
        <f>SUMIFS(Collection!L18:L1048576,Collection!B18:B1048576,"&gt;="&amp;Ressources!I5,Collection!B18:B1048576,"&lt;="&amp;Ressources!J5)</f>
        <v>80</v>
      </c>
      <c r="D15" s="37">
        <f>SUMIFS(Collection!N18:N1048576,Collection!B18:B1048576,"&gt;="&amp;Ressources!I5,Collection!B18:B1048576,"&lt;="&amp;Ressources!J5)</f>
        <v>1246.5000000000005</v>
      </c>
      <c r="E15" s="37">
        <f>IFERROR(D15/C15,0)</f>
        <v>15.581250000000006</v>
      </c>
      <c r="F15" s="8"/>
      <c r="M15" s="8"/>
      <c r="R15" s="136"/>
    </row>
    <row r="16" spans="1:18" x14ac:dyDescent="0.25">
      <c r="A16" s="8"/>
      <c r="B16" s="55">
        <f>Ressources!H6</f>
        <v>2024</v>
      </c>
      <c r="C16" s="36">
        <f>SUMIFS(Collection!L18:L1048576,Collection!B18:B1048576,"&gt;="&amp;Ressources!I6,Collection!B18:B1048576,"&lt;="&amp;Ressources!J6)</f>
        <v>0</v>
      </c>
      <c r="D16" s="37">
        <f>SUMIFS(Collection!N18:N1048576,Collection!B18:B1048576,"&gt;="&amp;Ressources!I6,Collection!B18:B1048576,"&lt;="&amp;Ressources!J6)</f>
        <v>0</v>
      </c>
      <c r="E16" s="37">
        <f>IFERROR(D16/C16,0)</f>
        <v>0</v>
      </c>
      <c r="F16" s="8"/>
      <c r="M16" s="8"/>
      <c r="R16" s="136"/>
    </row>
    <row r="17" spans="1:18" x14ac:dyDescent="0.25">
      <c r="A17" s="8"/>
      <c r="B17" s="55">
        <f>Ressources!H7</f>
        <v>2025</v>
      </c>
      <c r="C17" s="36">
        <f>SUMIFS(Collection!L18:L1048576,Collection!B18:B1048576,"&gt;="&amp;Ressources!I7,Collection!B18:B1048576,"&lt;="&amp;Ressources!J7)</f>
        <v>0</v>
      </c>
      <c r="D17" s="37">
        <f>SUMIFS(Collection!N18:N1048576,Collection!B18:B1048576,"&gt;="&amp;Ressources!I7,Collection!B18:B1048576,"&lt;="&amp;Ressources!J7)</f>
        <v>0</v>
      </c>
      <c r="E17" s="37">
        <f t="shared" ref="E17:E23" si="1">IFERROR(D17/C17,0)</f>
        <v>0</v>
      </c>
      <c r="F17" s="8"/>
      <c r="M17" s="8"/>
      <c r="R17" s="136"/>
    </row>
    <row r="18" spans="1:18" x14ac:dyDescent="0.25">
      <c r="A18" s="8"/>
      <c r="B18" s="55">
        <f>Ressources!H8</f>
        <v>2026</v>
      </c>
      <c r="C18" s="36">
        <f>SUMIFS(Collection!L18:L1048576,Collection!B18:B1048576,"&gt;="&amp;Ressources!I8,Collection!B18:B1048576,"&lt;="&amp;Ressources!J8)</f>
        <v>0</v>
      </c>
      <c r="D18" s="37">
        <f>SUMIFS(Collection!N18:N1048576,Collection!B18:B1048576,"&gt;="&amp;Ressources!I8,Collection!B18:B1048576,"&lt;="&amp;Ressources!J8)</f>
        <v>0</v>
      </c>
      <c r="E18" s="37">
        <f t="shared" si="1"/>
        <v>0</v>
      </c>
      <c r="F18" s="8"/>
      <c r="M18" s="8"/>
      <c r="R18" s="136"/>
    </row>
    <row r="19" spans="1:18" x14ac:dyDescent="0.25">
      <c r="A19" s="8"/>
      <c r="B19" s="55">
        <f>Ressources!H9</f>
        <v>2027</v>
      </c>
      <c r="C19" s="36">
        <f>SUMIFS(Collection!L18:L1048576,Collection!B18:B1048576,"&gt;="&amp;Ressources!I9,Collection!B18:B1048576,"&lt;="&amp;Ressources!J9)</f>
        <v>0</v>
      </c>
      <c r="D19" s="37">
        <f>SUMIFS(Collection!N18:N1048576,Collection!B18:B1048576,"&gt;="&amp;Ressources!I9,Collection!B18:B1048576,"&lt;="&amp;Ressources!J9)</f>
        <v>0</v>
      </c>
      <c r="E19" s="37">
        <f t="shared" si="1"/>
        <v>0</v>
      </c>
      <c r="F19" s="8"/>
      <c r="M19" s="8"/>
      <c r="R19" s="136"/>
    </row>
    <row r="20" spans="1:18" x14ac:dyDescent="0.25">
      <c r="A20" s="8"/>
      <c r="B20" s="55">
        <f>Ressources!H10</f>
        <v>2028</v>
      </c>
      <c r="C20" s="36">
        <f>SUMIFS(Collection!L18:L1048576,Collection!B18:B1048576,"&gt;="&amp;Ressources!I10,Collection!B18:B1048576,"&lt;="&amp;Ressources!J10)</f>
        <v>0</v>
      </c>
      <c r="D20" s="37">
        <f>SUMIFS(Collection!N18:N1048576,Collection!B18:B1048576,"&gt;="&amp;Ressources!I10,Collection!B18:B1048576,"&lt;="&amp;Ressources!J10)</f>
        <v>0</v>
      </c>
      <c r="E20" s="37">
        <f t="shared" si="1"/>
        <v>0</v>
      </c>
      <c r="F20" s="8"/>
      <c r="H20" s="38"/>
      <c r="M20" s="8"/>
      <c r="R20" s="136"/>
    </row>
    <row r="21" spans="1:18" x14ac:dyDescent="0.25">
      <c r="A21" s="8"/>
      <c r="B21" s="55">
        <f>Ressources!H11</f>
        <v>2029</v>
      </c>
      <c r="C21" s="36">
        <f>SUMIFS(Collection!L18:L1048576,Collection!B18:B1048576,"&gt;="&amp;Ressources!I11,Collection!B18:B1048576,"&lt;="&amp;Ressources!J11)</f>
        <v>0</v>
      </c>
      <c r="D21" s="37">
        <f>SUMIFS(Collection!N18:N1048576,Collection!B18:B1048576,"&gt;="&amp;Ressources!I11,Collection!B18:B1048576,"&lt;="&amp;Ressources!J11)</f>
        <v>0</v>
      </c>
      <c r="E21" s="37">
        <f t="shared" si="1"/>
        <v>0</v>
      </c>
      <c r="F21" s="8"/>
      <c r="M21" s="8"/>
      <c r="R21" s="136"/>
    </row>
    <row r="22" spans="1:18" x14ac:dyDescent="0.25">
      <c r="A22" s="8"/>
      <c r="B22" s="55">
        <f>Ressources!H12</f>
        <v>2030</v>
      </c>
      <c r="C22" s="36">
        <f>SUMIFS(Collection!L18:L1048576,Collection!B18:B1048576,"&gt;="&amp;Ressources!I12,Collection!B18:B1048576,"&lt;="&amp;Ressources!J12)</f>
        <v>0</v>
      </c>
      <c r="D22" s="37">
        <f>SUMIFS(Collection!N18:N1048576,Collection!B18:B1048576,"&gt;="&amp;Ressources!I12,Collection!B18:B1048576,"&lt;="&amp;Ressources!J12)</f>
        <v>0</v>
      </c>
      <c r="E22" s="37">
        <f t="shared" si="1"/>
        <v>0</v>
      </c>
      <c r="F22" s="8"/>
      <c r="M22" s="8"/>
      <c r="R22" s="136"/>
    </row>
    <row r="23" spans="1:18" x14ac:dyDescent="0.25">
      <c r="A23" s="8"/>
      <c r="B23" s="55">
        <f>Ressources!H13</f>
        <v>2031</v>
      </c>
      <c r="C23" s="36">
        <f>SUMIFS(Collection!L18:L1048576,Collection!B18:B1048576,"&gt;="&amp;Ressources!I13,Collection!B18:B1048576,"&lt;="&amp;Ressources!J13)</f>
        <v>0</v>
      </c>
      <c r="D23" s="37">
        <f>SUMIFS(Collection!N18:N1048576,Collection!B18:B1048576,"&gt;="&amp;Ressources!I13,Collection!B18:B1048576,"&lt;="&amp;Ressources!J13)</f>
        <v>0</v>
      </c>
      <c r="E23" s="37">
        <f t="shared" si="1"/>
        <v>0</v>
      </c>
      <c r="F23" s="8"/>
      <c r="M23" s="8"/>
      <c r="R23" s="136"/>
    </row>
    <row r="24" spans="1:18" ht="15.75" x14ac:dyDescent="0.25">
      <c r="A24" s="8"/>
      <c r="B24" s="68" t="s">
        <v>4</v>
      </c>
      <c r="C24" s="69">
        <f>SUM(C12:C23)</f>
        <v>237</v>
      </c>
      <c r="D24" s="67">
        <f>SUM(D12:D23)</f>
        <v>3188.5000000000005</v>
      </c>
      <c r="E24" s="67">
        <f>IFERROR(D24/C24,0)</f>
        <v>13.453586497890297</v>
      </c>
      <c r="F24" s="8"/>
      <c r="M24" s="8"/>
      <c r="R24" s="136"/>
    </row>
    <row r="25" spans="1:18" ht="24.95" customHeight="1" x14ac:dyDescent="0.25">
      <c r="A25" s="8"/>
      <c r="B25" s="137"/>
      <c r="C25" s="137"/>
      <c r="D25" s="137"/>
      <c r="E25" s="137"/>
      <c r="F25" s="8"/>
      <c r="G25" s="8"/>
      <c r="H25" s="8"/>
      <c r="I25" s="8"/>
      <c r="J25" s="8"/>
      <c r="K25" s="8"/>
      <c r="L25" s="87"/>
      <c r="M25" s="8"/>
      <c r="N25" s="136"/>
      <c r="O25" s="136"/>
      <c r="P25" s="136"/>
      <c r="Q25" s="136"/>
      <c r="R25" s="136"/>
    </row>
    <row r="26" spans="1:18" ht="25.5" x14ac:dyDescent="0.35">
      <c r="A26" s="8"/>
      <c r="B26" s="108" t="s">
        <v>100</v>
      </c>
      <c r="C26" s="109"/>
      <c r="D26" s="109"/>
      <c r="E26" s="110"/>
      <c r="F26" s="8"/>
      <c r="M26" s="8"/>
    </row>
    <row r="27" spans="1:18" ht="18" x14ac:dyDescent="0.25">
      <c r="A27" s="8"/>
      <c r="B27" s="54" t="s">
        <v>14</v>
      </c>
      <c r="C27" s="6" t="s">
        <v>17</v>
      </c>
      <c r="D27" s="6" t="s">
        <v>7</v>
      </c>
      <c r="E27" s="7" t="s">
        <v>303</v>
      </c>
      <c r="F27" s="8"/>
      <c r="M27" s="8"/>
    </row>
    <row r="28" spans="1:18" x14ac:dyDescent="0.25">
      <c r="A28" s="8"/>
      <c r="B28" s="58" t="str">
        <f>Ressources!B2</f>
        <v>Santonnier1</v>
      </c>
      <c r="C28" s="34">
        <f>SUMIF(Collection!I18:I1048576,Ressources!B2,Collection!L18:L1048576)</f>
        <v>6</v>
      </c>
      <c r="D28" s="34">
        <f>SUMIF(Collection!I18:I1048576,Ressources!B2,Collection!N18:N1048576)</f>
        <v>76</v>
      </c>
      <c r="E28" s="35">
        <f>IFERROR(D28/C28,0)</f>
        <v>12.666666666666666</v>
      </c>
      <c r="F28" s="8"/>
      <c r="M28" s="8"/>
    </row>
    <row r="29" spans="1:18" x14ac:dyDescent="0.25">
      <c r="A29" s="8"/>
      <c r="B29" s="57" t="str">
        <f>Ressources!B3</f>
        <v>Santonnier2</v>
      </c>
      <c r="C29" s="36">
        <f>SUMIF(Collection!I18:I1048576,Ressources!B3,Collection!L18:L1048576)</f>
        <v>38</v>
      </c>
      <c r="D29" s="36">
        <f>SUMIF(Collection!I18:I1048576,Ressources!B3,Collection!N18:N1048576)</f>
        <v>168</v>
      </c>
      <c r="E29" s="37">
        <f t="shared" ref="E29:E41" si="2">IFERROR(D29/C29,0)</f>
        <v>4.4210526315789478</v>
      </c>
      <c r="F29" s="8"/>
      <c r="M29" s="8"/>
    </row>
    <row r="30" spans="1:18" x14ac:dyDescent="0.25">
      <c r="A30" s="8"/>
      <c r="B30" s="57" t="str">
        <f>Ressources!B4</f>
        <v>Santonnier3</v>
      </c>
      <c r="C30" s="36">
        <f>SUMIF(Collection!I18:I1048576,Ressources!B4,Collection!L18:L1048576)</f>
        <v>3</v>
      </c>
      <c r="D30" s="36">
        <f>SUMIF(Collection!I18:I1048576,Ressources!B4,Collection!N18:N1048576)</f>
        <v>27</v>
      </c>
      <c r="E30" s="37">
        <f t="shared" si="2"/>
        <v>9</v>
      </c>
      <c r="F30" s="8"/>
      <c r="M30" s="8"/>
    </row>
    <row r="31" spans="1:18" x14ac:dyDescent="0.25">
      <c r="A31" s="8"/>
      <c r="B31" s="59" t="str">
        <f>Ressources!B5</f>
        <v>Santonnier4</v>
      </c>
      <c r="C31" s="36">
        <f>SUMIF(Collection!I18:I1048576,Ressources!B5,Collection!L18:L1048576)</f>
        <v>32</v>
      </c>
      <c r="D31" s="36">
        <f>SUMIF(Collection!I18:I1048576,Ressources!B5,Collection!N18:N1048576)</f>
        <v>322.5</v>
      </c>
      <c r="E31" s="37">
        <f t="shared" si="2"/>
        <v>10.078125</v>
      </c>
      <c r="F31" s="8"/>
      <c r="M31" s="8"/>
    </row>
    <row r="32" spans="1:18" x14ac:dyDescent="0.25">
      <c r="A32" s="8"/>
      <c r="B32" s="59" t="str">
        <f>Ressources!B6</f>
        <v>Santonnier5</v>
      </c>
      <c r="C32" s="36">
        <f>SUMIF(Collection!I18:I1048576,Ressources!B6,Collection!L18:L1048576)</f>
        <v>15</v>
      </c>
      <c r="D32" s="36">
        <f>SUMIF(Collection!I18:I1048576,Ressources!B6,Collection!N18:N1048576)</f>
        <v>187.5</v>
      </c>
      <c r="E32" s="37">
        <f t="shared" si="2"/>
        <v>12.5</v>
      </c>
      <c r="F32" s="8"/>
      <c r="M32" s="8"/>
    </row>
    <row r="33" spans="1:13" x14ac:dyDescent="0.25">
      <c r="A33" s="8"/>
      <c r="B33" s="59" t="str">
        <f>Ressources!B7</f>
        <v>Santonnier6</v>
      </c>
      <c r="C33" s="36">
        <f>SUMIF(Collection!I18:I1048576,Ressources!B7,Collection!L18:L1048576)</f>
        <v>107</v>
      </c>
      <c r="D33" s="36">
        <f>SUMIF(Collection!I18:I1048576,Ressources!B7,Collection!N18:N1048576)</f>
        <v>1915.0000000000002</v>
      </c>
      <c r="E33" s="37">
        <f t="shared" si="2"/>
        <v>17.897196261682247</v>
      </c>
      <c r="F33" s="8"/>
      <c r="M33" s="8"/>
    </row>
    <row r="34" spans="1:13" x14ac:dyDescent="0.25">
      <c r="A34" s="8"/>
      <c r="B34" s="59" t="str">
        <f>Ressources!B8</f>
        <v>Santonnier7</v>
      </c>
      <c r="C34" s="36">
        <f>SUMIF(Collection!I18:I1048576,Ressources!B8,Collection!L18:L1048576)</f>
        <v>13</v>
      </c>
      <c r="D34" s="36">
        <f>SUMIF(Collection!I18:I1048576,Ressources!B8,Collection!N18:N1048576)</f>
        <v>222</v>
      </c>
      <c r="E34" s="37">
        <f t="shared" si="2"/>
        <v>17.076923076923077</v>
      </c>
      <c r="F34" s="8"/>
      <c r="M34" s="8"/>
    </row>
    <row r="35" spans="1:13" x14ac:dyDescent="0.25">
      <c r="A35" s="8"/>
      <c r="B35" s="59" t="str">
        <f>Ressources!B9</f>
        <v>Santonnier8</v>
      </c>
      <c r="C35" s="36">
        <f>SUMIF(Collection!I18:I1048576,Ressources!B9,Collection!L18:L1048576)</f>
        <v>3</v>
      </c>
      <c r="D35" s="36">
        <f>SUMIF(Collection!I18:I1048576,Ressources!B9,Collection!N18:N1048576)</f>
        <v>107</v>
      </c>
      <c r="E35" s="37">
        <f t="shared" si="2"/>
        <v>35.666666666666664</v>
      </c>
      <c r="F35" s="8"/>
      <c r="M35" s="8"/>
    </row>
    <row r="36" spans="1:13" x14ac:dyDescent="0.25">
      <c r="A36" s="8"/>
      <c r="B36" s="59" t="str">
        <f>Ressources!B10</f>
        <v>Santonnier9</v>
      </c>
      <c r="C36" s="36">
        <f>SUMIF(Collection!I18:I1048576,Ressources!B10,Collection!L18:L1048576)</f>
        <v>2</v>
      </c>
      <c r="D36" s="36">
        <f>SUMIF(Collection!I18:I1048576,Ressources!B10,Collection!N18:N1048576)</f>
        <v>30</v>
      </c>
      <c r="E36" s="37">
        <f t="shared" si="2"/>
        <v>15</v>
      </c>
      <c r="F36" s="8"/>
      <c r="M36" s="8"/>
    </row>
    <row r="37" spans="1:13" x14ac:dyDescent="0.25">
      <c r="A37" s="8"/>
      <c r="B37" s="59" t="str">
        <f>Ressources!B11</f>
        <v>Santonnier10</v>
      </c>
      <c r="C37" s="36">
        <f>SUMIF(Collection!I18:I1048576,Ressources!B11,Collection!L18:L1048576)</f>
        <v>9</v>
      </c>
      <c r="D37" s="36">
        <f>SUMIF(Collection!I18:I1048576,Ressources!B11,Collection!N18:N1048576)</f>
        <v>93</v>
      </c>
      <c r="E37" s="37">
        <f t="shared" si="2"/>
        <v>10.333333333333334</v>
      </c>
      <c r="F37" s="8"/>
      <c r="M37" s="8"/>
    </row>
    <row r="38" spans="1:13" x14ac:dyDescent="0.25">
      <c r="A38" s="8"/>
      <c r="B38" s="59" t="str">
        <f>Ressources!B12</f>
        <v>Santonnier11</v>
      </c>
      <c r="C38" s="36">
        <f>SUMIF(Collection!I18:I1048576,Ressources!B12,Collection!L18:L1048576)</f>
        <v>2</v>
      </c>
      <c r="D38" s="36">
        <f>SUMIF(Collection!I18:I1048576,Ressources!B12,Collection!N18:N1048576)</f>
        <v>0</v>
      </c>
      <c r="E38" s="37">
        <f t="shared" si="2"/>
        <v>0</v>
      </c>
      <c r="F38" s="8"/>
      <c r="M38" s="8"/>
    </row>
    <row r="39" spans="1:13" x14ac:dyDescent="0.25">
      <c r="A39" s="8"/>
      <c r="B39" s="59" t="str">
        <f>Ressources!B13</f>
        <v>Santonnier12</v>
      </c>
      <c r="C39" s="36">
        <f>SUMIF(Collection!I18:I1048576,Ressources!B13,Collection!L18:L1048576)</f>
        <v>3</v>
      </c>
      <c r="D39" s="36">
        <f>SUMIF(Collection!I18:I1048576,Ressources!B13,Collection!N18:N1048576)</f>
        <v>0</v>
      </c>
      <c r="E39" s="37">
        <f t="shared" si="2"/>
        <v>0</v>
      </c>
      <c r="F39" s="8"/>
      <c r="M39" s="8"/>
    </row>
    <row r="40" spans="1:13" x14ac:dyDescent="0.25">
      <c r="A40" s="8"/>
      <c r="B40" s="59" t="str">
        <f>Ressources!B14</f>
        <v>Santonnier13</v>
      </c>
      <c r="C40" s="36">
        <f>SUMIF(Collection!I18:I1048576,Ressources!B14,Collection!L18:L1048576)</f>
        <v>1</v>
      </c>
      <c r="D40" s="36">
        <f>SUMIF(Collection!I18:I1048576,Ressources!B14,Collection!N18:N1048576)</f>
        <v>12</v>
      </c>
      <c r="E40" s="37">
        <f t="shared" si="2"/>
        <v>12</v>
      </c>
      <c r="F40" s="8"/>
      <c r="M40" s="8"/>
    </row>
    <row r="41" spans="1:13" x14ac:dyDescent="0.25">
      <c r="A41" s="8"/>
      <c r="B41" s="59" t="str">
        <f>Ressources!B15</f>
        <v>Santonnier14</v>
      </c>
      <c r="C41" s="36">
        <f>SUMIF(Collection!I18:I1048576,Ressources!B15,Collection!L18:L1048576)</f>
        <v>3</v>
      </c>
      <c r="D41" s="36">
        <f>SUMIF(Collection!I18:I1048576,Ressources!B15,Collection!N18:N1048576)</f>
        <v>28.5</v>
      </c>
      <c r="E41" s="61">
        <f t="shared" si="2"/>
        <v>9.5</v>
      </c>
      <c r="F41" s="8"/>
      <c r="M41" s="8"/>
    </row>
    <row r="42" spans="1:13" ht="15.75" x14ac:dyDescent="0.25">
      <c r="A42" s="8"/>
      <c r="B42" s="68" t="s">
        <v>4</v>
      </c>
      <c r="C42" s="69">
        <f>SUM(C28:C41)</f>
        <v>237</v>
      </c>
      <c r="D42" s="66">
        <f>SUM(D28:D41)</f>
        <v>3188.5</v>
      </c>
      <c r="E42" s="67">
        <f>IFERROR(D42/C42,0)</f>
        <v>13.453586497890296</v>
      </c>
      <c r="F42" s="8"/>
      <c r="M42" s="8"/>
    </row>
    <row r="43" spans="1:13" ht="24.95" customHeight="1" x14ac:dyDescent="0.25">
      <c r="A43" s="8"/>
      <c r="B43" s="39"/>
      <c r="C43" s="40"/>
      <c r="D43" s="40"/>
      <c r="E43" s="41"/>
      <c r="F43" s="8"/>
      <c r="G43" s="8"/>
      <c r="H43" s="8"/>
      <c r="I43" s="8"/>
      <c r="J43" s="8"/>
      <c r="K43" s="8"/>
      <c r="L43" s="8"/>
      <c r="M43" s="8"/>
    </row>
    <row r="44" spans="1:13" ht="25.5" x14ac:dyDescent="0.35">
      <c r="A44" s="8"/>
      <c r="B44" s="108" t="s">
        <v>101</v>
      </c>
      <c r="C44" s="109"/>
      <c r="D44" s="109"/>
      <c r="E44" s="110"/>
      <c r="F44" s="8"/>
      <c r="M44" s="8"/>
    </row>
    <row r="45" spans="1:13" ht="18" x14ac:dyDescent="0.25">
      <c r="A45" s="8"/>
      <c r="B45" s="121" t="s">
        <v>9</v>
      </c>
      <c r="C45" s="138"/>
      <c r="D45" s="122"/>
      <c r="E45" s="6" t="s">
        <v>17</v>
      </c>
      <c r="F45" s="8"/>
      <c r="M45" s="8"/>
    </row>
    <row r="46" spans="1:13" x14ac:dyDescent="0.25">
      <c r="A46" s="8"/>
      <c r="B46" s="78" t="str">
        <f>Ressources!D2</f>
        <v>Nom1 &amp; Prénom 1</v>
      </c>
      <c r="C46" s="79"/>
      <c r="D46" s="80"/>
      <c r="E46" s="72">
        <f>SUMIF(Collection!C18:C1048576,Ressources!D2,Collection!L18:L1048576)</f>
        <v>198</v>
      </c>
      <c r="F46" s="8"/>
      <c r="M46" s="8"/>
    </row>
    <row r="47" spans="1:13" x14ac:dyDescent="0.25">
      <c r="A47" s="8"/>
      <c r="B47" s="82" t="str">
        <f>Ressources!D3</f>
        <v>Nom2 &amp; Prénom 2</v>
      </c>
      <c r="C47" s="83"/>
      <c r="D47" s="84"/>
      <c r="E47" s="73">
        <f>SUMIF(Collection!C18:C1048576,Ressources!D3,Collection!L18:L1048576)</f>
        <v>16</v>
      </c>
      <c r="F47" s="8"/>
      <c r="M47" s="8"/>
    </row>
    <row r="48" spans="1:13" x14ac:dyDescent="0.25">
      <c r="A48" s="8"/>
      <c r="B48" s="76" t="str">
        <f>Ressources!D4</f>
        <v>Nom3 &amp; Prénom 3</v>
      </c>
      <c r="C48" s="77"/>
      <c r="D48" s="81"/>
      <c r="E48" s="73">
        <f>SUMIF(Collection!C18:C1048576,Ressources!D4,Collection!L18:L1048576)</f>
        <v>23</v>
      </c>
      <c r="F48" s="8"/>
      <c r="M48" s="8"/>
    </row>
    <row r="49" spans="1:13" x14ac:dyDescent="0.25">
      <c r="A49" s="8"/>
      <c r="B49" s="76" t="str">
        <f>Ressources!D5</f>
        <v>Nom4 &amp; Prénom 4</v>
      </c>
      <c r="C49" s="83"/>
      <c r="D49" s="84"/>
      <c r="E49" s="73">
        <f>SUMIF(Collection!C18:C1048576,Ressources!D5,Collection!L18:L1048576)</f>
        <v>0</v>
      </c>
      <c r="F49" s="8"/>
      <c r="M49" s="8"/>
    </row>
    <row r="50" spans="1:13" x14ac:dyDescent="0.25">
      <c r="A50" s="8"/>
      <c r="B50" s="55">
        <f>Ressources!D6</f>
        <v>0</v>
      </c>
      <c r="C50" s="77"/>
      <c r="D50" s="81"/>
      <c r="E50" s="73">
        <f>SUMIF(Collection!C18:C1048576,Ressources!D6,Collection!L18:L1048576)</f>
        <v>0</v>
      </c>
      <c r="F50" s="8"/>
      <c r="M50" s="8"/>
    </row>
    <row r="51" spans="1:13" x14ac:dyDescent="0.25">
      <c r="A51" s="8"/>
      <c r="B51" s="55">
        <f>Ressources!D7</f>
        <v>0</v>
      </c>
      <c r="C51" s="83"/>
      <c r="D51" s="84"/>
      <c r="E51" s="73">
        <f>SUMIF(Collection!C18:C1048576,Ressources!D7,Collection!L18:L1048576)</f>
        <v>0</v>
      </c>
      <c r="F51" s="8"/>
      <c r="M51" s="8"/>
    </row>
    <row r="52" spans="1:13" x14ac:dyDescent="0.25">
      <c r="A52" s="8"/>
      <c r="B52" s="55">
        <f>Ressources!D8</f>
        <v>0</v>
      </c>
      <c r="C52" s="77"/>
      <c r="D52" s="81"/>
      <c r="E52" s="73">
        <f>SUMIF(Collection!C18:C1048576,Ressources!D8,Collection!L18:L1048576)</f>
        <v>0</v>
      </c>
      <c r="F52" s="8"/>
      <c r="M52" s="8"/>
    </row>
    <row r="53" spans="1:13" x14ac:dyDescent="0.25">
      <c r="A53" s="8"/>
      <c r="B53" s="55">
        <f>Ressources!D9</f>
        <v>0</v>
      </c>
      <c r="C53" s="83"/>
      <c r="D53" s="84"/>
      <c r="E53" s="73">
        <f>SUMIF(Collection!C18:C1048576,Ressources!D9,Collection!L18:L1048576)</f>
        <v>0</v>
      </c>
      <c r="F53" s="8"/>
      <c r="M53" s="8"/>
    </row>
    <row r="54" spans="1:13" x14ac:dyDescent="0.25">
      <c r="A54" s="8"/>
      <c r="B54" s="55">
        <f>Ressources!D10</f>
        <v>0</v>
      </c>
      <c r="C54" s="77"/>
      <c r="D54" s="81"/>
      <c r="E54" s="73">
        <f>SUMIF(Collection!C18:C1048576,Ressources!D10,Collection!L18:L1048576)</f>
        <v>0</v>
      </c>
      <c r="F54" s="8"/>
      <c r="M54" s="8"/>
    </row>
    <row r="55" spans="1:13" x14ac:dyDescent="0.25">
      <c r="A55" s="8"/>
      <c r="B55" s="55">
        <f>Ressources!D11</f>
        <v>0</v>
      </c>
      <c r="C55" s="83"/>
      <c r="D55" s="84"/>
      <c r="E55" s="73">
        <f>SUMIF(Collection!C18:C1048576,Ressources!D11,Collection!L18:L1048576)</f>
        <v>0</v>
      </c>
      <c r="F55" s="8"/>
      <c r="M55" s="8"/>
    </row>
    <row r="56" spans="1:13" x14ac:dyDescent="0.25">
      <c r="A56" s="8"/>
      <c r="B56" s="55">
        <f>Ressources!D12</f>
        <v>0</v>
      </c>
      <c r="C56" s="77"/>
      <c r="D56" s="81"/>
      <c r="E56" s="73">
        <f>SUMIF(Collection!C18:C1048576,Ressources!D12,Collection!L18:L1048576)</f>
        <v>0</v>
      </c>
      <c r="F56" s="8"/>
      <c r="M56" s="8"/>
    </row>
    <row r="57" spans="1:13" x14ac:dyDescent="0.25">
      <c r="A57" s="8"/>
      <c r="B57" s="60">
        <f>Ressources!D13</f>
        <v>0</v>
      </c>
      <c r="C57" s="85"/>
      <c r="D57" s="86"/>
      <c r="E57" s="74">
        <f>SUMIF(Collection!C18:C1048576,Ressources!D13,Collection!L18:L1048576)</f>
        <v>0</v>
      </c>
      <c r="F57" s="8"/>
      <c r="M57" s="8"/>
    </row>
    <row r="58" spans="1:13" ht="15.75" x14ac:dyDescent="0.25">
      <c r="A58" s="8"/>
      <c r="B58" s="133" t="s">
        <v>4</v>
      </c>
      <c r="C58" s="134"/>
      <c r="D58" s="135"/>
      <c r="E58" s="75">
        <f>SUM(E46:E57)</f>
        <v>237</v>
      </c>
      <c r="F58" s="8"/>
      <c r="M58" s="8"/>
    </row>
    <row r="59" spans="1:13" ht="24.95" customHeight="1" x14ac:dyDescent="0.25">
      <c r="A59" s="8"/>
      <c r="B59" s="33"/>
      <c r="C59" s="42"/>
      <c r="D59" s="42"/>
      <c r="E59" s="43"/>
      <c r="F59" s="8"/>
      <c r="G59" s="8"/>
      <c r="H59" s="8"/>
      <c r="I59" s="8"/>
      <c r="J59" s="8"/>
      <c r="K59" s="8"/>
      <c r="L59" s="8"/>
      <c r="M59" s="8"/>
    </row>
  </sheetData>
  <mergeCells count="14">
    <mergeCell ref="B58:D58"/>
    <mergeCell ref="R10:R25"/>
    <mergeCell ref="N25:Q25"/>
    <mergeCell ref="B10:E10"/>
    <mergeCell ref="B25:E25"/>
    <mergeCell ref="B26:E26"/>
    <mergeCell ref="B44:E44"/>
    <mergeCell ref="B45:D45"/>
    <mergeCell ref="N1:Q1"/>
    <mergeCell ref="N2:Q2"/>
    <mergeCell ref="N9:Q9"/>
    <mergeCell ref="B1:E1"/>
    <mergeCell ref="B2:E2"/>
    <mergeCell ref="B9:E9"/>
  </mergeCells>
  <conditionalFormatting sqref="B12:E23 B4:E7 B28:E41 B46:B57 E46:E57">
    <cfRule type="expression" dxfId="3" priority="3">
      <formula>MOD(ROW(),2)</formula>
    </cfRule>
  </conditionalFormatting>
  <conditionalFormatting sqref="N4:Q7">
    <cfRule type="expression" dxfId="2" priority="1">
      <formula>MOD(ROW(),2)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L102"/>
  <sheetViews>
    <sheetView showGridLines="0" topLeftCell="A31" zoomScale="70" zoomScaleNormal="70" workbookViewId="0">
      <selection activeCell="O94" sqref="O94"/>
    </sheetView>
  </sheetViews>
  <sheetFormatPr baseColWidth="10" defaultRowHeight="15" outlineLevelRow="1" x14ac:dyDescent="0.25"/>
  <cols>
    <col min="1" max="1" width="5.7109375" customWidth="1"/>
    <col min="11" max="11" width="5.28515625" customWidth="1"/>
    <col min="12" max="12" width="5.7109375" customWidth="1"/>
  </cols>
  <sheetData>
    <row r="1" spans="1:12" ht="24.9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25.5" x14ac:dyDescent="0.35">
      <c r="A2" s="8"/>
      <c r="B2" s="108">
        <v>2020</v>
      </c>
      <c r="C2" s="109"/>
      <c r="D2" s="109"/>
      <c r="E2" s="109"/>
      <c r="F2" s="109"/>
      <c r="G2" s="109"/>
      <c r="H2" s="109"/>
      <c r="I2" s="109"/>
      <c r="J2" s="109"/>
      <c r="K2" s="110"/>
      <c r="L2" s="8"/>
    </row>
    <row r="3" spans="1:12" outlineLevel="1" x14ac:dyDescent="0.25">
      <c r="A3" s="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8"/>
    </row>
    <row r="4" spans="1:12" outlineLevel="1" x14ac:dyDescent="0.25">
      <c r="A4" s="8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8"/>
    </row>
    <row r="5" spans="1:12" outlineLevel="1" x14ac:dyDescent="0.25">
      <c r="A5" s="8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8"/>
    </row>
    <row r="6" spans="1:12" outlineLevel="1" x14ac:dyDescent="0.25">
      <c r="A6" s="8"/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8"/>
    </row>
    <row r="7" spans="1:12" outlineLevel="1" x14ac:dyDescent="0.25">
      <c r="A7" s="8"/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8"/>
    </row>
    <row r="8" spans="1:12" outlineLevel="1" x14ac:dyDescent="0.25">
      <c r="A8" s="8"/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8"/>
    </row>
    <row r="9" spans="1:12" outlineLevel="1" x14ac:dyDescent="0.25">
      <c r="A9" s="8"/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8"/>
    </row>
    <row r="10" spans="1:12" outlineLevel="1" x14ac:dyDescent="0.25">
      <c r="A10" s="8"/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8"/>
    </row>
    <row r="11" spans="1:12" outlineLevel="1" x14ac:dyDescent="0.25">
      <c r="A11" s="8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8"/>
    </row>
    <row r="12" spans="1:12" outlineLevel="1" x14ac:dyDescent="0.25">
      <c r="A12" s="8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8"/>
    </row>
    <row r="13" spans="1:12" outlineLevel="1" x14ac:dyDescent="0.25">
      <c r="A13" s="8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8"/>
    </row>
    <row r="14" spans="1:12" outlineLevel="1" x14ac:dyDescent="0.25">
      <c r="A14" s="8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8"/>
    </row>
    <row r="15" spans="1:12" outlineLevel="1" x14ac:dyDescent="0.25">
      <c r="A15" s="8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8"/>
    </row>
    <row r="16" spans="1:12" outlineLevel="1" x14ac:dyDescent="0.25">
      <c r="A16" s="8"/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8"/>
    </row>
    <row r="17" spans="1:12" outlineLevel="1" x14ac:dyDescent="0.25">
      <c r="A17" s="8"/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8"/>
    </row>
    <row r="18" spans="1:12" outlineLevel="1" x14ac:dyDescent="0.25">
      <c r="A18" s="8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8"/>
    </row>
    <row r="19" spans="1:12" ht="24.9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24.95" customHeight="1" x14ac:dyDescent="0.35">
      <c r="A20" s="8"/>
      <c r="B20" s="108">
        <v>2021</v>
      </c>
      <c r="C20" s="109"/>
      <c r="D20" s="109"/>
      <c r="E20" s="109"/>
      <c r="F20" s="109"/>
      <c r="G20" s="109"/>
      <c r="H20" s="109"/>
      <c r="I20" s="109"/>
      <c r="J20" s="109"/>
      <c r="K20" s="110"/>
      <c r="L20" s="8"/>
    </row>
    <row r="21" spans="1:12" outlineLevel="1" x14ac:dyDescent="0.25">
      <c r="A21" s="8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8"/>
    </row>
    <row r="22" spans="1:12" outlineLevel="1" x14ac:dyDescent="0.25">
      <c r="A22" s="8"/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8"/>
    </row>
    <row r="23" spans="1:12" outlineLevel="1" x14ac:dyDescent="0.25">
      <c r="A23" s="8"/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8"/>
    </row>
    <row r="24" spans="1:12" outlineLevel="1" x14ac:dyDescent="0.25">
      <c r="A24" s="8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8"/>
    </row>
    <row r="25" spans="1:12" outlineLevel="1" x14ac:dyDescent="0.25">
      <c r="A25" s="8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8"/>
    </row>
    <row r="26" spans="1:12" outlineLevel="1" x14ac:dyDescent="0.25">
      <c r="A26" s="8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8"/>
    </row>
    <row r="27" spans="1:12" outlineLevel="1" x14ac:dyDescent="0.25">
      <c r="A27" s="8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8"/>
    </row>
    <row r="28" spans="1:12" outlineLevel="1" x14ac:dyDescent="0.25">
      <c r="A28" s="8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8"/>
    </row>
    <row r="29" spans="1:12" outlineLevel="1" x14ac:dyDescent="0.25">
      <c r="A29" s="8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8"/>
    </row>
    <row r="30" spans="1:12" outlineLevel="1" x14ac:dyDescent="0.25">
      <c r="A30" s="8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8"/>
    </row>
    <row r="31" spans="1:12" outlineLevel="1" x14ac:dyDescent="0.25">
      <c r="A31" s="8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8"/>
    </row>
    <row r="32" spans="1:12" outlineLevel="1" x14ac:dyDescent="0.25">
      <c r="A32" s="8"/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8"/>
    </row>
    <row r="33" spans="1:12" outlineLevel="1" x14ac:dyDescent="0.25">
      <c r="A33" s="8"/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8"/>
    </row>
    <row r="34" spans="1:12" outlineLevel="1" x14ac:dyDescent="0.25">
      <c r="A34" s="8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8"/>
    </row>
    <row r="35" spans="1:12" outlineLevel="1" x14ac:dyDescent="0.25">
      <c r="A35" s="8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8"/>
    </row>
    <row r="36" spans="1:12" ht="15.95" customHeight="1" outlineLevel="1" x14ac:dyDescent="0.25">
      <c r="A36" s="8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8"/>
    </row>
    <row r="37" spans="1:12" outlineLevel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outlineLevel="1" x14ac:dyDescent="0.25">
      <c r="A38" s="8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8"/>
    </row>
    <row r="39" spans="1:12" outlineLevel="1" x14ac:dyDescent="0.25">
      <c r="A39" s="8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8"/>
    </row>
    <row r="40" spans="1:12" outlineLevel="1" x14ac:dyDescent="0.25">
      <c r="A40" s="8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8"/>
    </row>
    <row r="41" spans="1:12" outlineLevel="1" x14ac:dyDescent="0.25">
      <c r="A41" s="8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8"/>
    </row>
    <row r="42" spans="1:12" outlineLevel="1" x14ac:dyDescent="0.25">
      <c r="A42" s="8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8"/>
    </row>
    <row r="43" spans="1:12" outlineLevel="1" x14ac:dyDescent="0.25">
      <c r="A43" s="8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8"/>
    </row>
    <row r="44" spans="1:12" outlineLevel="1" x14ac:dyDescent="0.25">
      <c r="A44" s="8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8"/>
    </row>
    <row r="45" spans="1:12" outlineLevel="1" x14ac:dyDescent="0.25">
      <c r="A45" s="8"/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8"/>
    </row>
    <row r="46" spans="1:12" outlineLevel="1" x14ac:dyDescent="0.25">
      <c r="A46" s="8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8"/>
    </row>
    <row r="47" spans="1:12" outlineLevel="1" x14ac:dyDescent="0.25">
      <c r="A47" s="8"/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8"/>
    </row>
    <row r="48" spans="1:12" outlineLevel="1" x14ac:dyDescent="0.25">
      <c r="A48" s="8"/>
      <c r="B48" s="140"/>
      <c r="C48" s="140"/>
      <c r="D48" s="140"/>
      <c r="E48" s="140"/>
      <c r="F48" s="140"/>
      <c r="G48" s="140"/>
      <c r="H48" s="140"/>
      <c r="I48" s="140"/>
      <c r="J48" s="140"/>
      <c r="K48" s="140"/>
      <c r="L48" s="8"/>
    </row>
    <row r="49" spans="1:12" outlineLevel="1" x14ac:dyDescent="0.25">
      <c r="A49" s="8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8"/>
    </row>
    <row r="50" spans="1:12" outlineLevel="1" x14ac:dyDescent="0.25">
      <c r="A50" s="8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8"/>
    </row>
    <row r="51" spans="1:12" outlineLevel="1" x14ac:dyDescent="0.25">
      <c r="A51" s="8"/>
      <c r="B51" s="140"/>
      <c r="C51" s="140"/>
      <c r="D51" s="140"/>
      <c r="E51" s="140"/>
      <c r="F51" s="140"/>
      <c r="G51" s="140"/>
      <c r="H51" s="140"/>
      <c r="I51" s="140"/>
      <c r="J51" s="140"/>
      <c r="K51" s="140"/>
      <c r="L51" s="8"/>
    </row>
    <row r="52" spans="1:12" outlineLevel="1" x14ac:dyDescent="0.25">
      <c r="A52" s="8"/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8"/>
    </row>
    <row r="53" spans="1:12" outlineLevel="1" x14ac:dyDescent="0.25">
      <c r="A53" s="8"/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8"/>
    </row>
    <row r="54" spans="1:12" outlineLevel="1" x14ac:dyDescent="0.25">
      <c r="A54" s="8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8"/>
    </row>
    <row r="55" spans="1:12" outlineLevel="1" x14ac:dyDescent="0.25">
      <c r="A55" s="8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8"/>
    </row>
    <row r="56" spans="1:12" ht="18" customHeight="1" outlineLevel="1" x14ac:dyDescent="0.25">
      <c r="A56" s="8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8"/>
    </row>
    <row r="57" spans="1:12" outlineLevel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12" outlineLevel="1" x14ac:dyDescent="0.25">
      <c r="A58" s="8"/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8"/>
    </row>
    <row r="59" spans="1:12" outlineLevel="1" x14ac:dyDescent="0.25">
      <c r="A59" s="8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8"/>
    </row>
    <row r="60" spans="1:12" outlineLevel="1" x14ac:dyDescent="0.25">
      <c r="A60" s="8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8"/>
    </row>
    <row r="61" spans="1:12" outlineLevel="1" x14ac:dyDescent="0.25">
      <c r="A61" s="8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8"/>
    </row>
    <row r="62" spans="1:12" outlineLevel="1" x14ac:dyDescent="0.25">
      <c r="A62" s="8"/>
      <c r="B62" s="140"/>
      <c r="C62" s="140"/>
      <c r="D62" s="140"/>
      <c r="E62" s="140"/>
      <c r="F62" s="140"/>
      <c r="G62" s="140"/>
      <c r="H62" s="140"/>
      <c r="I62" s="140"/>
      <c r="J62" s="140"/>
      <c r="K62" s="140"/>
      <c r="L62" s="8"/>
    </row>
    <row r="63" spans="1:12" outlineLevel="1" x14ac:dyDescent="0.25">
      <c r="A63" s="8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8"/>
    </row>
    <row r="64" spans="1:12" outlineLevel="1" x14ac:dyDescent="0.25">
      <c r="A64" s="8"/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8"/>
    </row>
    <row r="65" spans="1:12" outlineLevel="1" x14ac:dyDescent="0.25">
      <c r="A65" s="8"/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8"/>
    </row>
    <row r="66" spans="1:12" outlineLevel="1" x14ac:dyDescent="0.25">
      <c r="A66" s="8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8"/>
    </row>
    <row r="67" spans="1:12" outlineLevel="1" x14ac:dyDescent="0.25">
      <c r="A67" s="8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8"/>
    </row>
    <row r="68" spans="1:12" outlineLevel="1" x14ac:dyDescent="0.25">
      <c r="A68" s="8"/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8"/>
    </row>
    <row r="69" spans="1:12" outlineLevel="1" x14ac:dyDescent="0.25">
      <c r="A69" s="8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8"/>
    </row>
    <row r="70" spans="1:12" outlineLevel="1" x14ac:dyDescent="0.25">
      <c r="A70" s="8"/>
      <c r="B70" s="140"/>
      <c r="C70" s="140"/>
      <c r="D70" s="140"/>
      <c r="E70" s="140"/>
      <c r="F70" s="140"/>
      <c r="G70" s="140"/>
      <c r="H70" s="140"/>
      <c r="I70" s="140"/>
      <c r="J70" s="140"/>
      <c r="K70" s="140"/>
      <c r="L70" s="8"/>
    </row>
    <row r="71" spans="1:12" outlineLevel="1" x14ac:dyDescent="0.25">
      <c r="A71" s="8"/>
      <c r="B71" s="140"/>
      <c r="C71" s="140"/>
      <c r="D71" s="140"/>
      <c r="E71" s="140"/>
      <c r="F71" s="140"/>
      <c r="G71" s="140"/>
      <c r="H71" s="140"/>
      <c r="I71" s="140"/>
      <c r="J71" s="140"/>
      <c r="K71" s="140"/>
      <c r="L71" s="8"/>
    </row>
    <row r="72" spans="1:12" outlineLevel="1" x14ac:dyDescent="0.25">
      <c r="A72" s="8"/>
      <c r="B72" s="140"/>
      <c r="C72" s="140"/>
      <c r="D72" s="140"/>
      <c r="E72" s="140"/>
      <c r="F72" s="140"/>
      <c r="G72" s="140"/>
      <c r="H72" s="140"/>
      <c r="I72" s="140"/>
      <c r="J72" s="140"/>
      <c r="K72" s="140"/>
      <c r="L72" s="8"/>
    </row>
    <row r="73" spans="1:12" outlineLevel="1" x14ac:dyDescent="0.25">
      <c r="A73" s="8"/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8"/>
    </row>
    <row r="74" spans="1:12" outlineLevel="1" x14ac:dyDescent="0.25">
      <c r="A74" s="8"/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8"/>
    </row>
    <row r="75" spans="1:12" outlineLevel="1" x14ac:dyDescent="0.25">
      <c r="A75" s="8"/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8"/>
    </row>
    <row r="76" spans="1:12" outlineLevel="1" x14ac:dyDescent="0.25">
      <c r="A76" s="8"/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8"/>
    </row>
    <row r="77" spans="1:12" outlineLevel="1" x14ac:dyDescent="0.25">
      <c r="A77" s="8"/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8"/>
    </row>
    <row r="78" spans="1:12" ht="12.95" customHeight="1" outlineLevel="1" x14ac:dyDescent="0.25">
      <c r="A78" s="8"/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8"/>
    </row>
    <row r="79" spans="1:12" ht="24.9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</row>
    <row r="80" spans="1:12" ht="24.95" customHeight="1" x14ac:dyDescent="0.35">
      <c r="A80" s="8"/>
      <c r="B80" s="108">
        <v>2022</v>
      </c>
      <c r="C80" s="109"/>
      <c r="D80" s="109"/>
      <c r="E80" s="109"/>
      <c r="F80" s="109"/>
      <c r="G80" s="109"/>
      <c r="H80" s="109"/>
      <c r="I80" s="109"/>
      <c r="J80" s="109"/>
      <c r="K80" s="110"/>
      <c r="L80" s="8"/>
    </row>
    <row r="81" spans="1:12" x14ac:dyDescent="0.25">
      <c r="A81" s="8"/>
      <c r="L81" s="8"/>
    </row>
    <row r="82" spans="1:12" x14ac:dyDescent="0.25">
      <c r="A82" s="8"/>
      <c r="L82" s="8"/>
    </row>
    <row r="83" spans="1:12" x14ac:dyDescent="0.25">
      <c r="A83" s="8"/>
      <c r="L83" s="8"/>
    </row>
    <row r="84" spans="1:12" x14ac:dyDescent="0.25">
      <c r="A84" s="8"/>
      <c r="L84" s="8"/>
    </row>
    <row r="85" spans="1:12" x14ac:dyDescent="0.25">
      <c r="A85" s="8"/>
      <c r="L85" s="8"/>
    </row>
    <row r="86" spans="1:12" x14ac:dyDescent="0.25">
      <c r="A86" s="8"/>
      <c r="L86" s="8"/>
    </row>
    <row r="87" spans="1:12" x14ac:dyDescent="0.25">
      <c r="A87" s="8"/>
      <c r="L87" s="8"/>
    </row>
    <row r="88" spans="1:12" x14ac:dyDescent="0.25">
      <c r="A88" s="8"/>
      <c r="L88" s="8"/>
    </row>
    <row r="89" spans="1:12" x14ac:dyDescent="0.25">
      <c r="A89" s="8"/>
      <c r="L89" s="8"/>
    </row>
    <row r="90" spans="1:12" x14ac:dyDescent="0.25">
      <c r="A90" s="8"/>
      <c r="L90" s="8"/>
    </row>
    <row r="91" spans="1:12" x14ac:dyDescent="0.25">
      <c r="A91" s="8"/>
      <c r="L91" s="8"/>
    </row>
    <row r="92" spans="1:12" x14ac:dyDescent="0.25">
      <c r="A92" s="8"/>
      <c r="L92" s="8"/>
    </row>
    <row r="93" spans="1:12" x14ac:dyDescent="0.25">
      <c r="A93" s="8"/>
      <c r="L93" s="8"/>
    </row>
    <row r="94" spans="1:12" x14ac:dyDescent="0.25">
      <c r="A94" s="8"/>
      <c r="L94" s="8"/>
    </row>
    <row r="95" spans="1:12" x14ac:dyDescent="0.25">
      <c r="A95" s="8"/>
      <c r="L95" s="8"/>
    </row>
    <row r="96" spans="1:12" x14ac:dyDescent="0.25">
      <c r="A96" s="8"/>
      <c r="L96" s="8"/>
    </row>
    <row r="97" spans="1:12" x14ac:dyDescent="0.25">
      <c r="A97" s="8"/>
      <c r="L97" s="8"/>
    </row>
    <row r="98" spans="1:12" x14ac:dyDescent="0.25">
      <c r="A98" s="8"/>
      <c r="L98" s="8"/>
    </row>
    <row r="99" spans="1:12" x14ac:dyDescent="0.25">
      <c r="A99" s="8"/>
      <c r="L99" s="8"/>
    </row>
    <row r="100" spans="1:12" x14ac:dyDescent="0.25">
      <c r="A100" s="8"/>
      <c r="L100" s="8"/>
    </row>
    <row r="101" spans="1:12" x14ac:dyDescent="0.25">
      <c r="A101" s="8"/>
      <c r="L101" s="8"/>
    </row>
    <row r="102" spans="1:12" ht="24.9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</row>
  </sheetData>
  <mergeCells count="7">
    <mergeCell ref="B2:K2"/>
    <mergeCell ref="B20:K20"/>
    <mergeCell ref="B80:K80"/>
    <mergeCell ref="B3:K18"/>
    <mergeCell ref="B21:K36"/>
    <mergeCell ref="B38:K56"/>
    <mergeCell ref="B58:K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31"/>
  <sheetViews>
    <sheetView workbookViewId="0">
      <selection activeCell="N9" sqref="N9"/>
    </sheetView>
  </sheetViews>
  <sheetFormatPr baseColWidth="10" defaultRowHeight="15" x14ac:dyDescent="0.25"/>
  <cols>
    <col min="1" max="1" width="14.42578125" bestFit="1" customWidth="1"/>
    <col min="2" max="2" width="18.7109375" bestFit="1" customWidth="1"/>
    <col min="3" max="3" width="13.7109375" bestFit="1" customWidth="1"/>
    <col min="4" max="4" width="19.42578125" bestFit="1" customWidth="1"/>
    <col min="5" max="5" width="19.140625" bestFit="1" customWidth="1"/>
    <col min="6" max="6" width="18.5703125" bestFit="1" customWidth="1"/>
    <col min="9" max="9" width="12.7109375" bestFit="1" customWidth="1"/>
  </cols>
  <sheetData>
    <row r="1" spans="1:13" x14ac:dyDescent="0.25">
      <c r="A1" t="s">
        <v>314</v>
      </c>
      <c r="B1" t="s">
        <v>313</v>
      </c>
      <c r="C1" s="9" t="s">
        <v>20</v>
      </c>
      <c r="D1" s="9" t="s">
        <v>21</v>
      </c>
      <c r="E1" s="9" t="s">
        <v>22</v>
      </c>
      <c r="F1" t="s">
        <v>312</v>
      </c>
      <c r="G1" s="9"/>
      <c r="H1" s="9" t="s">
        <v>23</v>
      </c>
      <c r="I1" s="9" t="s">
        <v>24</v>
      </c>
      <c r="J1" s="9" t="s">
        <v>25</v>
      </c>
    </row>
    <row r="2" spans="1:13" x14ac:dyDescent="0.25">
      <c r="A2" t="s">
        <v>26</v>
      </c>
      <c r="B2" t="s">
        <v>328</v>
      </c>
      <c r="C2" t="s">
        <v>27</v>
      </c>
      <c r="D2" t="s">
        <v>318</v>
      </c>
      <c r="E2" t="s">
        <v>321</v>
      </c>
      <c r="F2" t="s">
        <v>141</v>
      </c>
      <c r="H2">
        <v>2020</v>
      </c>
      <c r="I2" s="10">
        <v>43831</v>
      </c>
      <c r="J2" s="10">
        <v>44196</v>
      </c>
      <c r="L2" s="10">
        <f ca="1">TODAY()</f>
        <v>45213</v>
      </c>
      <c r="M2" s="10"/>
    </row>
    <row r="3" spans="1:13" x14ac:dyDescent="0.25">
      <c r="A3" t="s">
        <v>29</v>
      </c>
      <c r="B3" t="s">
        <v>329</v>
      </c>
      <c r="C3" t="s">
        <v>30</v>
      </c>
      <c r="D3" t="s">
        <v>319</v>
      </c>
      <c r="E3" t="s">
        <v>322</v>
      </c>
      <c r="F3" t="s">
        <v>125</v>
      </c>
      <c r="H3">
        <v>2021</v>
      </c>
      <c r="I3" s="10">
        <v>44197</v>
      </c>
      <c r="J3" s="10">
        <v>44561</v>
      </c>
    </row>
    <row r="4" spans="1:13" x14ac:dyDescent="0.25">
      <c r="A4" t="s">
        <v>33</v>
      </c>
      <c r="B4" t="s">
        <v>330</v>
      </c>
      <c r="D4" t="s">
        <v>320</v>
      </c>
      <c r="E4" t="s">
        <v>324</v>
      </c>
      <c r="F4" t="s">
        <v>267</v>
      </c>
      <c r="H4">
        <v>2022</v>
      </c>
      <c r="I4" s="10">
        <v>44562</v>
      </c>
      <c r="J4" s="10">
        <v>44926</v>
      </c>
    </row>
    <row r="5" spans="1:13" x14ac:dyDescent="0.25">
      <c r="A5" t="s">
        <v>32</v>
      </c>
      <c r="B5" t="s">
        <v>331</v>
      </c>
      <c r="D5" t="s">
        <v>342</v>
      </c>
      <c r="E5" t="s">
        <v>325</v>
      </c>
      <c r="F5" t="s">
        <v>35</v>
      </c>
      <c r="H5">
        <v>2023</v>
      </c>
      <c r="I5" s="10">
        <v>44927</v>
      </c>
      <c r="J5" s="10">
        <v>45291</v>
      </c>
    </row>
    <row r="6" spans="1:13" x14ac:dyDescent="0.25">
      <c r="B6" t="s">
        <v>332</v>
      </c>
      <c r="E6" t="s">
        <v>326</v>
      </c>
      <c r="F6" t="s">
        <v>224</v>
      </c>
      <c r="H6">
        <v>2024</v>
      </c>
      <c r="I6" s="10">
        <v>45292</v>
      </c>
      <c r="J6" s="10">
        <v>45657</v>
      </c>
    </row>
    <row r="7" spans="1:13" x14ac:dyDescent="0.25">
      <c r="B7" t="s">
        <v>333</v>
      </c>
      <c r="E7" t="s">
        <v>327</v>
      </c>
      <c r="F7" t="s">
        <v>124</v>
      </c>
      <c r="H7">
        <v>2025</v>
      </c>
      <c r="I7" s="10">
        <v>45658</v>
      </c>
      <c r="J7" s="10">
        <v>46022</v>
      </c>
    </row>
    <row r="8" spans="1:13" x14ac:dyDescent="0.25">
      <c r="B8" t="s">
        <v>334</v>
      </c>
      <c r="F8" t="s">
        <v>227</v>
      </c>
      <c r="H8">
        <v>2026</v>
      </c>
      <c r="I8" s="10">
        <v>46023</v>
      </c>
      <c r="J8" s="10">
        <v>46387</v>
      </c>
    </row>
    <row r="9" spans="1:13" x14ac:dyDescent="0.25">
      <c r="B9" t="s">
        <v>335</v>
      </c>
      <c r="F9" t="s">
        <v>116</v>
      </c>
      <c r="H9">
        <v>2027</v>
      </c>
      <c r="I9" s="10">
        <v>46388</v>
      </c>
      <c r="J9" s="10">
        <v>46752</v>
      </c>
    </row>
    <row r="10" spans="1:13" x14ac:dyDescent="0.25">
      <c r="B10" t="s">
        <v>336</v>
      </c>
      <c r="F10" t="s">
        <v>34</v>
      </c>
      <c r="H10">
        <v>2028</v>
      </c>
      <c r="I10" s="10">
        <v>46753</v>
      </c>
      <c r="J10" s="10">
        <v>47118</v>
      </c>
    </row>
    <row r="11" spans="1:13" x14ac:dyDescent="0.25">
      <c r="B11" t="s">
        <v>337</v>
      </c>
      <c r="F11" t="s">
        <v>229</v>
      </c>
      <c r="H11">
        <v>2029</v>
      </c>
      <c r="I11" s="10">
        <v>47119</v>
      </c>
      <c r="J11" s="10">
        <v>47483</v>
      </c>
    </row>
    <row r="12" spans="1:13" x14ac:dyDescent="0.25">
      <c r="B12" t="s">
        <v>338</v>
      </c>
      <c r="F12" t="s">
        <v>233</v>
      </c>
      <c r="H12">
        <v>2030</v>
      </c>
      <c r="I12" s="10">
        <v>47484</v>
      </c>
      <c r="J12" s="10">
        <v>47848</v>
      </c>
    </row>
    <row r="13" spans="1:13" x14ac:dyDescent="0.25">
      <c r="B13" t="s">
        <v>339</v>
      </c>
      <c r="F13" t="s">
        <v>31</v>
      </c>
      <c r="H13">
        <v>2031</v>
      </c>
      <c r="I13" s="10">
        <v>47849</v>
      </c>
      <c r="J13" s="10">
        <v>48213</v>
      </c>
    </row>
    <row r="14" spans="1:13" x14ac:dyDescent="0.25">
      <c r="B14" t="s">
        <v>340</v>
      </c>
      <c r="F14" t="s">
        <v>138</v>
      </c>
    </row>
    <row r="15" spans="1:13" x14ac:dyDescent="0.25">
      <c r="B15" t="s">
        <v>341</v>
      </c>
      <c r="F15" t="s">
        <v>160</v>
      </c>
    </row>
    <row r="16" spans="1:13" x14ac:dyDescent="0.25">
      <c r="F16" t="s">
        <v>37</v>
      </c>
    </row>
    <row r="17" spans="6:6" x14ac:dyDescent="0.25">
      <c r="F17" t="s">
        <v>119</v>
      </c>
    </row>
    <row r="18" spans="6:6" x14ac:dyDescent="0.25">
      <c r="F18" t="s">
        <v>253</v>
      </c>
    </row>
    <row r="19" spans="6:6" x14ac:dyDescent="0.25">
      <c r="F19" t="s">
        <v>134</v>
      </c>
    </row>
    <row r="20" spans="6:6" x14ac:dyDescent="0.25">
      <c r="F20" t="s">
        <v>122</v>
      </c>
    </row>
    <row r="21" spans="6:6" x14ac:dyDescent="0.25">
      <c r="F21" t="s">
        <v>240</v>
      </c>
    </row>
    <row r="22" spans="6:6" x14ac:dyDescent="0.25">
      <c r="F22" t="s">
        <v>180</v>
      </c>
    </row>
    <row r="23" spans="6:6" x14ac:dyDescent="0.25">
      <c r="F23" t="s">
        <v>137</v>
      </c>
    </row>
    <row r="24" spans="6:6" x14ac:dyDescent="0.25">
      <c r="F24" t="s">
        <v>132</v>
      </c>
    </row>
    <row r="25" spans="6:6" x14ac:dyDescent="0.25">
      <c r="F25" t="s">
        <v>174</v>
      </c>
    </row>
    <row r="26" spans="6:6" x14ac:dyDescent="0.25">
      <c r="F26" t="s">
        <v>262</v>
      </c>
    </row>
    <row r="27" spans="6:6" x14ac:dyDescent="0.25">
      <c r="F27" t="s">
        <v>62</v>
      </c>
    </row>
    <row r="28" spans="6:6" x14ac:dyDescent="0.25">
      <c r="F28" t="s">
        <v>143</v>
      </c>
    </row>
    <row r="29" spans="6:6" x14ac:dyDescent="0.25">
      <c r="F29" t="s">
        <v>38</v>
      </c>
    </row>
    <row r="30" spans="6:6" x14ac:dyDescent="0.25">
      <c r="F30" t="s">
        <v>36</v>
      </c>
    </row>
    <row r="31" spans="6:6" x14ac:dyDescent="0.25">
      <c r="F31" t="s">
        <v>175</v>
      </c>
    </row>
  </sheetData>
  <sortState xmlns:xlrd2="http://schemas.microsoft.com/office/spreadsheetml/2017/richdata2" ref="F3:F31">
    <sortCondition ref="F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Collection</vt:lpstr>
      <vt:lpstr>Statistiques</vt:lpstr>
      <vt:lpstr>Archives</vt:lpstr>
      <vt:lpstr>Ressources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Alvin Duquesne</dc:creator>
  <cp:lastModifiedBy>Alvin Duquesne</cp:lastModifiedBy>
  <cp:lastPrinted>2022-12-08T21:41:29Z</cp:lastPrinted>
  <dcterms:created xsi:type="dcterms:W3CDTF">2022-02-19T22:05:21Z</dcterms:created>
  <dcterms:modified xsi:type="dcterms:W3CDTF">2023-10-14T20:57:37Z</dcterms:modified>
</cp:coreProperties>
</file>