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osgroupe-my.sharepoint.com/personal/herry_theos-groupe_com/Documents/Documents/Istres Arnavaux/"/>
    </mc:Choice>
  </mc:AlternateContent>
  <xr:revisionPtr revIDLastSave="227" documentId="10_ncr:40000_{96354102-B1F1-44E4-9CB4-68CBB8FE9F9D}" xr6:coauthVersionLast="47" xr6:coauthVersionMax="47" xr10:uidLastSave="{9A5A4DC1-85C9-4717-BF89-EF3DB045F8A3}"/>
  <bookViews>
    <workbookView xWindow="-28920" yWindow="-975" windowWidth="29040" windowHeight="17640" xr2:uid="{00000000-000D-0000-FFFF-FFFF00000000}"/>
  </bookViews>
  <sheets>
    <sheet name="Simulation empru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" l="1"/>
  <c r="H5" i="2"/>
  <c r="C3" i="2"/>
  <c r="C11" i="2" s="1"/>
  <c r="C12" i="2" s="1"/>
  <c r="H299" i="2" s="1"/>
  <c r="C7" i="2"/>
  <c r="H100" i="2" l="1"/>
  <c r="H17" i="2"/>
  <c r="H81" i="2"/>
  <c r="H123" i="2"/>
  <c r="H304" i="2"/>
  <c r="H145" i="2"/>
  <c r="H169" i="2"/>
  <c r="H201" i="2"/>
  <c r="H36" i="2"/>
  <c r="H235" i="2"/>
  <c r="H59" i="2"/>
  <c r="H243" i="2"/>
  <c r="H60" i="2"/>
  <c r="H105" i="2"/>
  <c r="H147" i="2"/>
  <c r="H203" i="2"/>
  <c r="H20" i="2"/>
  <c r="H43" i="2"/>
  <c r="H65" i="2"/>
  <c r="H84" i="2"/>
  <c r="H107" i="2"/>
  <c r="H129" i="2"/>
  <c r="H148" i="2"/>
  <c r="H177" i="2"/>
  <c r="H209" i="2"/>
  <c r="H251" i="2"/>
  <c r="H25" i="2"/>
  <c r="H44" i="2"/>
  <c r="H67" i="2"/>
  <c r="H89" i="2"/>
  <c r="H108" i="2"/>
  <c r="H131" i="2"/>
  <c r="H153" i="2"/>
  <c r="H179" i="2"/>
  <c r="H211" i="2"/>
  <c r="H259" i="2"/>
  <c r="H19" i="2"/>
  <c r="H41" i="2"/>
  <c r="H83" i="2"/>
  <c r="H124" i="2"/>
  <c r="H171" i="2"/>
  <c r="H27" i="2"/>
  <c r="H49" i="2"/>
  <c r="H68" i="2"/>
  <c r="H91" i="2"/>
  <c r="H113" i="2"/>
  <c r="H132" i="2"/>
  <c r="H155" i="2"/>
  <c r="H185" i="2"/>
  <c r="H217" i="2"/>
  <c r="H267" i="2"/>
  <c r="H275" i="2"/>
  <c r="H9" i="2"/>
  <c r="H51" i="2"/>
  <c r="H92" i="2"/>
  <c r="H137" i="2"/>
  <c r="H219" i="2"/>
  <c r="H11" i="2"/>
  <c r="H33" i="2"/>
  <c r="H52" i="2"/>
  <c r="H75" i="2"/>
  <c r="H97" i="2"/>
  <c r="H116" i="2"/>
  <c r="H139" i="2"/>
  <c r="H161" i="2"/>
  <c r="H193" i="2"/>
  <c r="H225" i="2"/>
  <c r="H283" i="2"/>
  <c r="H28" i="2"/>
  <c r="H73" i="2"/>
  <c r="H115" i="2"/>
  <c r="H156" i="2"/>
  <c r="H187" i="2"/>
  <c r="H12" i="2"/>
  <c r="H35" i="2"/>
  <c r="H57" i="2"/>
  <c r="H76" i="2"/>
  <c r="H99" i="2"/>
  <c r="H121" i="2"/>
  <c r="H140" i="2"/>
  <c r="H163" i="2"/>
  <c r="H195" i="2"/>
  <c r="H227" i="2"/>
  <c r="H291" i="2"/>
  <c r="H233" i="2"/>
  <c r="H241" i="2"/>
  <c r="H249" i="2"/>
  <c r="H257" i="2"/>
  <c r="H265" i="2"/>
  <c r="H273" i="2"/>
  <c r="H281" i="2"/>
  <c r="H289" i="2"/>
  <c r="H297" i="2"/>
  <c r="H10" i="2"/>
  <c r="H18" i="2"/>
  <c r="H26" i="2"/>
  <c r="H34" i="2"/>
  <c r="H42" i="2"/>
  <c r="H50" i="2"/>
  <c r="H58" i="2"/>
  <c r="H66" i="2"/>
  <c r="H74" i="2"/>
  <c r="H82" i="2"/>
  <c r="H90" i="2"/>
  <c r="H98" i="2"/>
  <c r="H106" i="2"/>
  <c r="H114" i="2"/>
  <c r="H122" i="2"/>
  <c r="H130" i="2"/>
  <c r="H138" i="2"/>
  <c r="H146" i="2"/>
  <c r="H154" i="2"/>
  <c r="H162" i="2"/>
  <c r="H170" i="2"/>
  <c r="H178" i="2"/>
  <c r="H186" i="2"/>
  <c r="H194" i="2"/>
  <c r="H202" i="2"/>
  <c r="H210" i="2"/>
  <c r="H218" i="2"/>
  <c r="H226" i="2"/>
  <c r="H234" i="2"/>
  <c r="H242" i="2"/>
  <c r="H250" i="2"/>
  <c r="H258" i="2"/>
  <c r="H266" i="2"/>
  <c r="H274" i="2"/>
  <c r="H282" i="2"/>
  <c r="H290" i="2"/>
  <c r="H298" i="2"/>
  <c r="H172" i="2"/>
  <c r="H204" i="2"/>
  <c r="H228" i="2"/>
  <c r="H244" i="2"/>
  <c r="H260" i="2"/>
  <c r="H276" i="2"/>
  <c r="H300" i="2"/>
  <c r="H13" i="2"/>
  <c r="H21" i="2"/>
  <c r="H29" i="2"/>
  <c r="H37" i="2"/>
  <c r="H45" i="2"/>
  <c r="H53" i="2"/>
  <c r="H61" i="2"/>
  <c r="H69" i="2"/>
  <c r="H77" i="2"/>
  <c r="H85" i="2"/>
  <c r="H93" i="2"/>
  <c r="H101" i="2"/>
  <c r="H109" i="2"/>
  <c r="H117" i="2"/>
  <c r="H125" i="2"/>
  <c r="H133" i="2"/>
  <c r="H141" i="2"/>
  <c r="H149" i="2"/>
  <c r="H157" i="2"/>
  <c r="H165" i="2"/>
  <c r="H173" i="2"/>
  <c r="H181" i="2"/>
  <c r="H189" i="2"/>
  <c r="H197" i="2"/>
  <c r="H205" i="2"/>
  <c r="H213" i="2"/>
  <c r="H221" i="2"/>
  <c r="H229" i="2"/>
  <c r="H237" i="2"/>
  <c r="H245" i="2"/>
  <c r="H253" i="2"/>
  <c r="H261" i="2"/>
  <c r="H269" i="2"/>
  <c r="H277" i="2"/>
  <c r="H285" i="2"/>
  <c r="H293" i="2"/>
  <c r="H301" i="2"/>
  <c r="H164" i="2"/>
  <c r="H180" i="2"/>
  <c r="H196" i="2"/>
  <c r="H212" i="2"/>
  <c r="H236" i="2"/>
  <c r="H284" i="2"/>
  <c r="H6" i="2"/>
  <c r="H22" i="2"/>
  <c r="H30" i="2"/>
  <c r="H38" i="2"/>
  <c r="H46" i="2"/>
  <c r="H54" i="2"/>
  <c r="H62" i="2"/>
  <c r="H70" i="2"/>
  <c r="H78" i="2"/>
  <c r="H86" i="2"/>
  <c r="H94" i="2"/>
  <c r="H102" i="2"/>
  <c r="H110" i="2"/>
  <c r="H118" i="2"/>
  <c r="H126" i="2"/>
  <c r="H134" i="2"/>
  <c r="H142" i="2"/>
  <c r="H150" i="2"/>
  <c r="H158" i="2"/>
  <c r="H166" i="2"/>
  <c r="H174" i="2"/>
  <c r="H182" i="2"/>
  <c r="H190" i="2"/>
  <c r="H198" i="2"/>
  <c r="H206" i="2"/>
  <c r="H214" i="2"/>
  <c r="H222" i="2"/>
  <c r="H230" i="2"/>
  <c r="H238" i="2"/>
  <c r="H246" i="2"/>
  <c r="H254" i="2"/>
  <c r="H262" i="2"/>
  <c r="H270" i="2"/>
  <c r="H278" i="2"/>
  <c r="H286" i="2"/>
  <c r="H294" i="2"/>
  <c r="H302" i="2"/>
  <c r="H188" i="2"/>
  <c r="H220" i="2"/>
  <c r="H252" i="2"/>
  <c r="H268" i="2"/>
  <c r="H292" i="2"/>
  <c r="H14" i="2"/>
  <c r="H7" i="2"/>
  <c r="H15" i="2"/>
  <c r="H23" i="2"/>
  <c r="H31" i="2"/>
  <c r="H39" i="2"/>
  <c r="H47" i="2"/>
  <c r="H55" i="2"/>
  <c r="H63" i="2"/>
  <c r="H71" i="2"/>
  <c r="H79" i="2"/>
  <c r="H87" i="2"/>
  <c r="H95" i="2"/>
  <c r="H103" i="2"/>
  <c r="H111" i="2"/>
  <c r="H119" i="2"/>
  <c r="H127" i="2"/>
  <c r="H135" i="2"/>
  <c r="H143" i="2"/>
  <c r="H151" i="2"/>
  <c r="H159" i="2"/>
  <c r="H167" i="2"/>
  <c r="H175" i="2"/>
  <c r="H183" i="2"/>
  <c r="H191" i="2"/>
  <c r="H199" i="2"/>
  <c r="H207" i="2"/>
  <c r="H215" i="2"/>
  <c r="H223" i="2"/>
  <c r="H231" i="2"/>
  <c r="H239" i="2"/>
  <c r="H247" i="2"/>
  <c r="H255" i="2"/>
  <c r="H263" i="2"/>
  <c r="H271" i="2"/>
  <c r="H279" i="2"/>
  <c r="H287" i="2"/>
  <c r="H295" i="2"/>
  <c r="H303" i="2"/>
  <c r="H8" i="2"/>
  <c r="H16" i="2"/>
  <c r="H24" i="2"/>
  <c r="H32" i="2"/>
  <c r="H40" i="2"/>
  <c r="H48" i="2"/>
  <c r="H56" i="2"/>
  <c r="H64" i="2"/>
  <c r="H72" i="2"/>
  <c r="H80" i="2"/>
  <c r="H88" i="2"/>
  <c r="H96" i="2"/>
  <c r="H104" i="2"/>
  <c r="H112" i="2"/>
  <c r="H120" i="2"/>
  <c r="H128" i="2"/>
  <c r="H136" i="2"/>
  <c r="H144" i="2"/>
  <c r="H152" i="2"/>
  <c r="H160" i="2"/>
  <c r="H168" i="2"/>
  <c r="H176" i="2"/>
  <c r="H184" i="2"/>
  <c r="H192" i="2"/>
  <c r="H200" i="2"/>
  <c r="H208" i="2"/>
  <c r="H216" i="2"/>
  <c r="H224" i="2"/>
  <c r="H232" i="2"/>
  <c r="H240" i="2"/>
  <c r="H248" i="2"/>
  <c r="H256" i="2"/>
  <c r="H264" i="2"/>
  <c r="H272" i="2"/>
  <c r="H280" i="2"/>
  <c r="H288" i="2"/>
  <c r="H296" i="2"/>
  <c r="C8" i="2"/>
  <c r="F292" i="2" l="1"/>
  <c r="F5" i="2"/>
  <c r="F286" i="2"/>
  <c r="F264" i="2"/>
  <c r="F275" i="2"/>
  <c r="F269" i="2"/>
  <c r="F266" i="2"/>
  <c r="F257" i="2"/>
  <c r="F261" i="2"/>
  <c r="F297" i="2"/>
  <c r="F279" i="2"/>
  <c r="F254" i="2"/>
  <c r="F298" i="2"/>
  <c r="F289" i="2"/>
  <c r="F271" i="2"/>
  <c r="F268" i="2"/>
  <c r="F263" i="2"/>
  <c r="G263" i="2" s="1"/>
  <c r="F260" i="2"/>
  <c r="F251" i="2"/>
  <c r="F299" i="2"/>
  <c r="F255" i="2"/>
  <c r="F252" i="2"/>
  <c r="F245" i="2"/>
  <c r="F278" i="2"/>
  <c r="F284" i="2"/>
  <c r="F281" i="2"/>
  <c r="F247" i="2"/>
  <c r="F291" i="2"/>
  <c r="F282" i="2"/>
  <c r="G282" i="2" s="1"/>
  <c r="F273" i="2"/>
  <c r="G273" i="2" s="1"/>
  <c r="F301" i="2"/>
  <c r="F296" i="2"/>
  <c r="F293" i="2"/>
  <c r="F256" i="2"/>
  <c r="F272" i="2"/>
  <c r="G272" i="2" s="1"/>
  <c r="F288" i="2"/>
  <c r="F302" i="2"/>
  <c r="F258" i="2"/>
  <c r="F249" i="2"/>
  <c r="F248" i="2"/>
  <c r="F246" i="2"/>
  <c r="F262" i="2"/>
  <c r="F287" i="2"/>
  <c r="F276" i="2"/>
  <c r="F290" i="2"/>
  <c r="F294" i="2"/>
  <c r="G294" i="2" s="1"/>
  <c r="F283" i="2"/>
  <c r="G283" i="2" s="1"/>
  <c r="F274" i="2"/>
  <c r="F265" i="2"/>
  <c r="F285" i="2"/>
  <c r="F280" i="2"/>
  <c r="F277" i="2"/>
  <c r="F304" i="2"/>
  <c r="F267" i="2"/>
  <c r="F253" i="2"/>
  <c r="F270" i="2"/>
  <c r="F259" i="2"/>
  <c r="F250" i="2"/>
  <c r="F303" i="2"/>
  <c r="F300" i="2"/>
  <c r="F295" i="2"/>
  <c r="F66" i="2"/>
  <c r="F80" i="2"/>
  <c r="F127" i="2"/>
  <c r="F16" i="2"/>
  <c r="F151" i="2"/>
  <c r="F124" i="2"/>
  <c r="F15" i="2"/>
  <c r="F12" i="2"/>
  <c r="F106" i="2"/>
  <c r="F6" i="2"/>
  <c r="F170" i="2"/>
  <c r="F40" i="2"/>
  <c r="F167" i="2"/>
  <c r="F164" i="2"/>
  <c r="F36" i="2"/>
  <c r="F61" i="2"/>
  <c r="F125" i="2"/>
  <c r="F189" i="2"/>
  <c r="F78" i="2"/>
  <c r="F142" i="2"/>
  <c r="F206" i="2"/>
  <c r="F224" i="2"/>
  <c r="F49" i="2"/>
  <c r="F113" i="2"/>
  <c r="F177" i="2"/>
  <c r="F241" i="2"/>
  <c r="F242" i="2"/>
  <c r="F59" i="2"/>
  <c r="F123" i="2"/>
  <c r="F187" i="2"/>
  <c r="F148" i="2"/>
  <c r="F220" i="2"/>
  <c r="F69" i="2"/>
  <c r="F133" i="2"/>
  <c r="F207" i="2"/>
  <c r="F64" i="2"/>
  <c r="F111" i="2"/>
  <c r="F8" i="2"/>
  <c r="F71" i="2"/>
  <c r="F108" i="2"/>
  <c r="F7" i="2"/>
  <c r="F90" i="2"/>
  <c r="F152" i="2"/>
  <c r="F29" i="2"/>
  <c r="F103" i="2"/>
  <c r="F27" i="2"/>
  <c r="F197" i="2"/>
  <c r="F86" i="2"/>
  <c r="F150" i="2"/>
  <c r="F214" i="2"/>
  <c r="F215" i="2"/>
  <c r="F168" i="2"/>
  <c r="F232" i="2"/>
  <c r="F57" i="2"/>
  <c r="F121" i="2"/>
  <c r="F185" i="2"/>
  <c r="F67" i="2"/>
  <c r="F131" i="2"/>
  <c r="F195" i="2"/>
  <c r="F75" i="2"/>
  <c r="F139" i="2"/>
  <c r="F203" i="2"/>
  <c r="F81" i="2"/>
  <c r="F145" i="2"/>
  <c r="F209" i="2"/>
  <c r="F91" i="2"/>
  <c r="F155" i="2"/>
  <c r="F219" i="2"/>
  <c r="F216" i="2"/>
  <c r="F41" i="2"/>
  <c r="F105" i="2"/>
  <c r="F169" i="2"/>
  <c r="F233" i="2"/>
  <c r="F234" i="2"/>
  <c r="F51" i="2"/>
  <c r="F115" i="2"/>
  <c r="F179" i="2"/>
  <c r="F243" i="2"/>
  <c r="F180" i="2"/>
  <c r="F48" i="2"/>
  <c r="F95" i="2"/>
  <c r="F20" i="2"/>
  <c r="F92" i="2"/>
  <c r="F74" i="2"/>
  <c r="F136" i="2"/>
  <c r="F21" i="2"/>
  <c r="F39" i="2"/>
  <c r="F132" i="2"/>
  <c r="F19" i="2"/>
  <c r="F146" i="2"/>
  <c r="F202" i="2"/>
  <c r="F77" i="2"/>
  <c r="F141" i="2"/>
  <c r="F205" i="2"/>
  <c r="F94" i="2"/>
  <c r="F158" i="2"/>
  <c r="F222" i="2"/>
  <c r="F223" i="2"/>
  <c r="F176" i="2"/>
  <c r="F240" i="2"/>
  <c r="F65" i="2"/>
  <c r="F129" i="2"/>
  <c r="F193" i="2"/>
  <c r="F160" i="2"/>
  <c r="F33" i="2"/>
  <c r="F79" i="2"/>
  <c r="F76" i="2"/>
  <c r="F194" i="2"/>
  <c r="F58" i="2"/>
  <c r="F188" i="2"/>
  <c r="F120" i="2"/>
  <c r="F13" i="2"/>
  <c r="F116" i="2"/>
  <c r="F11" i="2"/>
  <c r="F9" i="2"/>
  <c r="F244" i="2"/>
  <c r="F85" i="2"/>
  <c r="F149" i="2"/>
  <c r="F213" i="2"/>
  <c r="F38" i="2"/>
  <c r="F102" i="2"/>
  <c r="F166" i="2"/>
  <c r="F230" i="2"/>
  <c r="F231" i="2"/>
  <c r="F184" i="2"/>
  <c r="F73" i="2"/>
  <c r="F137" i="2"/>
  <c r="F201" i="2"/>
  <c r="F83" i="2"/>
  <c r="F147" i="2"/>
  <c r="F211" i="2"/>
  <c r="F144" i="2"/>
  <c r="F25" i="2"/>
  <c r="F199" i="2"/>
  <c r="F63" i="2"/>
  <c r="F162" i="2"/>
  <c r="F196" i="2"/>
  <c r="F60" i="2"/>
  <c r="F130" i="2"/>
  <c r="F172" i="2"/>
  <c r="F42" i="2"/>
  <c r="F87" i="2"/>
  <c r="F104" i="2"/>
  <c r="F100" i="2"/>
  <c r="F98" i="2"/>
  <c r="F204" i="2"/>
  <c r="F93" i="2"/>
  <c r="F157" i="2"/>
  <c r="F221" i="2"/>
  <c r="F46" i="2"/>
  <c r="F110" i="2"/>
  <c r="F174" i="2"/>
  <c r="F238" i="2"/>
  <c r="F239" i="2"/>
  <c r="F192" i="2"/>
  <c r="F128" i="2"/>
  <c r="F17" i="2"/>
  <c r="F178" i="2"/>
  <c r="F47" i="2"/>
  <c r="F175" i="2"/>
  <c r="F44" i="2"/>
  <c r="F228" i="2"/>
  <c r="F154" i="2"/>
  <c r="F30" i="2"/>
  <c r="F28" i="2"/>
  <c r="F88" i="2"/>
  <c r="F210" i="2"/>
  <c r="F84" i="2"/>
  <c r="F10" i="2"/>
  <c r="F37" i="2"/>
  <c r="F101" i="2"/>
  <c r="F165" i="2"/>
  <c r="F229" i="2"/>
  <c r="F54" i="2"/>
  <c r="F118" i="2"/>
  <c r="F182" i="2"/>
  <c r="F200" i="2"/>
  <c r="F89" i="2"/>
  <c r="F153" i="2"/>
  <c r="F217" i="2"/>
  <c r="F218" i="2"/>
  <c r="F35" i="2"/>
  <c r="F99" i="2"/>
  <c r="F163" i="2"/>
  <c r="F227" i="2"/>
  <c r="F208" i="2"/>
  <c r="F97" i="2"/>
  <c r="F161" i="2"/>
  <c r="F225" i="2"/>
  <c r="F226" i="2"/>
  <c r="F43" i="2"/>
  <c r="F107" i="2"/>
  <c r="F171" i="2"/>
  <c r="F235" i="2"/>
  <c r="F70" i="2"/>
  <c r="F134" i="2"/>
  <c r="F198" i="2"/>
  <c r="F112" i="2"/>
  <c r="F159" i="2"/>
  <c r="F32" i="2"/>
  <c r="F156" i="2"/>
  <c r="F31" i="2"/>
  <c r="F135" i="2"/>
  <c r="F138" i="2"/>
  <c r="F22" i="2"/>
  <c r="F236" i="2"/>
  <c r="F72" i="2"/>
  <c r="F114" i="2"/>
  <c r="F212" i="2"/>
  <c r="F68" i="2"/>
  <c r="F26" i="2"/>
  <c r="F45" i="2"/>
  <c r="F109" i="2"/>
  <c r="F173" i="2"/>
  <c r="F237" i="2"/>
  <c r="F62" i="2"/>
  <c r="F126" i="2"/>
  <c r="F190" i="2"/>
  <c r="F96" i="2"/>
  <c r="F143" i="2"/>
  <c r="F24" i="2"/>
  <c r="F140" i="2"/>
  <c r="F23" i="2"/>
  <c r="F55" i="2"/>
  <c r="F122" i="2"/>
  <c r="F14" i="2"/>
  <c r="F183" i="2"/>
  <c r="F191" i="2"/>
  <c r="F56" i="2"/>
  <c r="F119" i="2"/>
  <c r="F186" i="2"/>
  <c r="F52" i="2"/>
  <c r="F34" i="2"/>
  <c r="F53" i="2"/>
  <c r="F117" i="2"/>
  <c r="F181" i="2"/>
  <c r="F18" i="2"/>
  <c r="F82" i="2"/>
  <c r="F50" i="2"/>
  <c r="G292" i="2" l="1"/>
  <c r="G296" i="2"/>
  <c r="G247" i="2"/>
  <c r="G109" i="2"/>
  <c r="G258" i="2"/>
  <c r="G200" i="2"/>
  <c r="G237" i="2"/>
  <c r="G267" i="2"/>
  <c r="G280" i="2"/>
  <c r="G286" i="2"/>
  <c r="G295" i="2"/>
  <c r="G255" i="2"/>
  <c r="G245" i="2"/>
  <c r="G289" i="2"/>
  <c r="G80" i="2"/>
  <c r="G252" i="2"/>
  <c r="G275" i="2"/>
  <c r="G288" i="2"/>
  <c r="G254" i="2"/>
  <c r="G290" i="2"/>
  <c r="G130" i="2"/>
  <c r="G266" i="2"/>
  <c r="G299" i="2"/>
  <c r="G162" i="2"/>
  <c r="G302" i="2"/>
  <c r="G264" i="2"/>
  <c r="G56" i="2"/>
  <c r="G164" i="2"/>
  <c r="G285" i="2"/>
  <c r="G262" i="2"/>
  <c r="G190" i="2"/>
  <c r="G155" i="2"/>
  <c r="G270" i="2"/>
  <c r="G278" i="2"/>
  <c r="G249" i="2"/>
  <c r="G301" i="2"/>
  <c r="G271" i="2"/>
  <c r="G304" i="2"/>
  <c r="G298" i="2"/>
  <c r="G300" i="2"/>
  <c r="G291" i="2"/>
  <c r="G256" i="2"/>
  <c r="G281" i="2"/>
  <c r="G297" i="2"/>
  <c r="G269" i="2"/>
  <c r="G284" i="2"/>
  <c r="G261" i="2"/>
  <c r="G274" i="2"/>
  <c r="G268" i="2"/>
  <c r="G257" i="2"/>
  <c r="G277" i="2"/>
  <c r="G276" i="2"/>
  <c r="G251" i="2"/>
  <c r="G279" i="2"/>
  <c r="G265" i="2"/>
  <c r="G246" i="2"/>
  <c r="G248" i="2"/>
  <c r="G303" i="2"/>
  <c r="G250" i="2"/>
  <c r="G260" i="2"/>
  <c r="G287" i="2"/>
  <c r="G259" i="2"/>
  <c r="G293" i="2"/>
  <c r="G253" i="2"/>
  <c r="G189" i="2"/>
  <c r="G240" i="2"/>
  <c r="G118" i="2"/>
  <c r="G173" i="2"/>
  <c r="G75" i="2"/>
  <c r="G21" i="2"/>
  <c r="G63" i="2"/>
  <c r="G8" i="2"/>
  <c r="G197" i="2"/>
  <c r="G38" i="2"/>
  <c r="G198" i="2"/>
  <c r="G220" i="2"/>
  <c r="G42" i="2"/>
  <c r="G25" i="2"/>
  <c r="G175" i="2"/>
  <c r="G33" i="2"/>
  <c r="G86" i="2"/>
  <c r="G218" i="2"/>
  <c r="G113" i="2"/>
  <c r="G147" i="2"/>
  <c r="G106" i="2"/>
  <c r="G128" i="2"/>
  <c r="G45" i="2"/>
  <c r="G136" i="2"/>
  <c r="G151" i="2"/>
  <c r="G24" i="2"/>
  <c r="G87" i="2"/>
  <c r="G97" i="2"/>
  <c r="G17" i="2"/>
  <c r="G50" i="2"/>
  <c r="G208" i="2"/>
  <c r="G239" i="2"/>
  <c r="G230" i="2"/>
  <c r="G51" i="2"/>
  <c r="G182" i="2"/>
  <c r="G233" i="2"/>
  <c r="G7" i="2"/>
  <c r="G186" i="2"/>
  <c r="G201" i="2"/>
  <c r="G44" i="2"/>
  <c r="G166" i="2"/>
  <c r="G234" i="2"/>
  <c r="G91" i="2"/>
  <c r="G53" i="2"/>
  <c r="G52" i="2"/>
  <c r="G115" i="2"/>
  <c r="G67" i="2"/>
  <c r="G110" i="2"/>
  <c r="G32" i="2"/>
  <c r="G174" i="2"/>
  <c r="G226" i="2"/>
  <c r="G35" i="2"/>
  <c r="G46" i="2"/>
  <c r="G104" i="2"/>
  <c r="G120" i="2"/>
  <c r="G193" i="2"/>
  <c r="G81" i="2"/>
  <c r="G121" i="2"/>
  <c r="G49" i="2"/>
  <c r="G15" i="2"/>
  <c r="G29" i="2"/>
  <c r="G227" i="2"/>
  <c r="G215" i="2"/>
  <c r="G199" i="2"/>
  <c r="G124" i="2"/>
  <c r="G58" i="2"/>
  <c r="G89" i="2"/>
  <c r="G211" i="2"/>
  <c r="G122" i="2"/>
  <c r="G238" i="2"/>
  <c r="G131" i="2"/>
  <c r="G6" i="2"/>
  <c r="G159" i="2"/>
  <c r="G43" i="2"/>
  <c r="G13" i="2"/>
  <c r="G145" i="2"/>
  <c r="G111" i="2"/>
  <c r="G129" i="2"/>
  <c r="G183" i="2"/>
  <c r="G244" i="2"/>
  <c r="G14" i="2"/>
  <c r="G68" i="2"/>
  <c r="G31" i="2"/>
  <c r="G228" i="2"/>
  <c r="G92" i="2"/>
  <c r="G242" i="2"/>
  <c r="G170" i="2"/>
  <c r="G82" i="2"/>
  <c r="G156" i="2"/>
  <c r="G146" i="2"/>
  <c r="G214" i="2"/>
  <c r="G167" i="2"/>
  <c r="G243" i="2"/>
  <c r="G103" i="2"/>
  <c r="G153" i="2"/>
  <c r="G192" i="2"/>
  <c r="G64" i="2"/>
  <c r="G204" i="2"/>
  <c r="G176" i="2"/>
  <c r="G195" i="2"/>
  <c r="G152" i="2"/>
  <c r="G207" i="2"/>
  <c r="G194" i="2"/>
  <c r="G141" i="2"/>
  <c r="G74" i="2"/>
  <c r="G88" i="2"/>
  <c r="G98" i="2"/>
  <c r="G23" i="2"/>
  <c r="G72" i="2"/>
  <c r="G65" i="2"/>
  <c r="C14" i="2"/>
  <c r="G119" i="2"/>
  <c r="G236" i="2"/>
  <c r="G112" i="2"/>
  <c r="G137" i="2"/>
  <c r="G94" i="2"/>
  <c r="G39" i="2"/>
  <c r="G180" i="2"/>
  <c r="G105" i="2"/>
  <c r="G71" i="2"/>
  <c r="G123" i="2"/>
  <c r="G160" i="2"/>
  <c r="G16" i="2"/>
  <c r="G181" i="2"/>
  <c r="G191" i="2"/>
  <c r="G30" i="2"/>
  <c r="G117" i="2"/>
  <c r="G26" i="2"/>
  <c r="G135" i="2"/>
  <c r="G70" i="2"/>
  <c r="G154" i="2"/>
  <c r="G93" i="2"/>
  <c r="G172" i="2"/>
  <c r="G144" i="2"/>
  <c r="G231" i="2"/>
  <c r="G77" i="2"/>
  <c r="G219" i="2"/>
  <c r="G168" i="2"/>
  <c r="G142" i="2"/>
  <c r="G40" i="2"/>
  <c r="G178" i="2"/>
  <c r="G36" i="2"/>
  <c r="G96" i="2"/>
  <c r="G59" i="2"/>
  <c r="G37" i="2"/>
  <c r="G127" i="2"/>
  <c r="G114" i="2"/>
  <c r="G206" i="2"/>
  <c r="G18" i="2"/>
  <c r="G171" i="2"/>
  <c r="G133" i="2"/>
  <c r="G241" i="2"/>
  <c r="G55" i="2"/>
  <c r="G62" i="2"/>
  <c r="G107" i="2"/>
  <c r="G163" i="2"/>
  <c r="G84" i="2"/>
  <c r="G100" i="2"/>
  <c r="G196" i="2"/>
  <c r="G83" i="2"/>
  <c r="G102" i="2"/>
  <c r="G116" i="2"/>
  <c r="G222" i="2"/>
  <c r="G19" i="2"/>
  <c r="G95" i="2"/>
  <c r="G209" i="2"/>
  <c r="G150" i="2"/>
  <c r="G69" i="2"/>
  <c r="G177" i="2"/>
  <c r="G125" i="2"/>
  <c r="G66" i="2"/>
  <c r="G20" i="2"/>
  <c r="G213" i="2"/>
  <c r="G10" i="2"/>
  <c r="G221" i="2"/>
  <c r="G149" i="2"/>
  <c r="G143" i="2"/>
  <c r="G138" i="2"/>
  <c r="G134" i="2"/>
  <c r="G161" i="2"/>
  <c r="G217" i="2"/>
  <c r="G157" i="2"/>
  <c r="G184" i="2"/>
  <c r="G85" i="2"/>
  <c r="G179" i="2"/>
  <c r="G216" i="2"/>
  <c r="G139" i="2"/>
  <c r="G232" i="2"/>
  <c r="G9" i="2"/>
  <c r="G202" i="2"/>
  <c r="G78" i="2"/>
  <c r="G235" i="2"/>
  <c r="G76" i="2"/>
  <c r="G34" i="2"/>
  <c r="G126" i="2"/>
  <c r="G212" i="2"/>
  <c r="G60" i="2"/>
  <c r="G11" i="2"/>
  <c r="G79" i="2"/>
  <c r="G223" i="2"/>
  <c r="G90" i="2"/>
  <c r="G99" i="2"/>
  <c r="G210" i="2"/>
  <c r="G47" i="2"/>
  <c r="G5" i="2"/>
  <c r="G158" i="2"/>
  <c r="G132" i="2"/>
  <c r="G48" i="2"/>
  <c r="G169" i="2"/>
  <c r="G185" i="2"/>
  <c r="G108" i="2"/>
  <c r="G61" i="2"/>
  <c r="G12" i="2"/>
  <c r="G22" i="2"/>
  <c r="G225" i="2"/>
  <c r="G229" i="2"/>
  <c r="G28" i="2"/>
  <c r="G73" i="2"/>
  <c r="G188" i="2"/>
  <c r="G205" i="2"/>
  <c r="G41" i="2"/>
  <c r="G203" i="2"/>
  <c r="G57" i="2"/>
  <c r="G27" i="2"/>
  <c r="G224" i="2"/>
  <c r="G140" i="2"/>
  <c r="G148" i="2"/>
  <c r="G187" i="2"/>
  <c r="G165" i="2"/>
  <c r="G101" i="2"/>
  <c r="G54" i="2"/>
  <c r="I6" i="2" l="1"/>
  <c r="I19" i="2"/>
  <c r="I8" i="2"/>
  <c r="I13" i="2"/>
  <c r="I7" i="2"/>
  <c r="I5" i="2"/>
  <c r="I43" i="2"/>
  <c r="I53" i="2"/>
  <c r="I278" i="2"/>
  <c r="I12" i="2"/>
  <c r="I77" i="2"/>
  <c r="I121" i="2"/>
  <c r="I15" i="2"/>
  <c r="I266" i="2"/>
  <c r="I186" i="2"/>
  <c r="I79" i="2"/>
  <c r="I188" i="2"/>
  <c r="I26" i="2"/>
  <c r="I44" i="2"/>
  <c r="I50" i="2"/>
  <c r="I247" i="2"/>
  <c r="I21" i="2"/>
  <c r="I45" i="2"/>
  <c r="I285" i="2"/>
  <c r="I10" i="2"/>
  <c r="I16" i="2"/>
  <c r="I290" i="2"/>
  <c r="I198" i="2"/>
  <c r="I9" i="2"/>
  <c r="I100" i="2"/>
  <c r="I223" i="2"/>
  <c r="I229" i="2"/>
  <c r="I33" i="2"/>
  <c r="I18" i="2"/>
  <c r="I193" i="2"/>
  <c r="I169" i="2"/>
  <c r="I17" i="2"/>
  <c r="I145" i="2"/>
  <c r="I91" i="2"/>
  <c r="I165" i="2"/>
  <c r="I105" i="2"/>
  <c r="I177" i="2"/>
  <c r="I260" i="2"/>
  <c r="I76" i="2"/>
  <c r="I196" i="2"/>
  <c r="I67" i="2"/>
  <c r="I251" i="2"/>
  <c r="I304" i="2"/>
  <c r="I202" i="2"/>
  <c r="I35" i="2"/>
  <c r="I189" i="2"/>
  <c r="I224" i="2"/>
  <c r="I88" i="2"/>
  <c r="I27" i="2"/>
  <c r="I101" i="2"/>
  <c r="I41" i="2"/>
  <c r="I204" i="2"/>
  <c r="I267" i="2"/>
  <c r="I36" i="2"/>
  <c r="I286" i="2"/>
  <c r="I218" i="2"/>
  <c r="I48" i="2"/>
  <c r="I86" i="2"/>
  <c r="I125" i="2"/>
  <c r="I32" i="2"/>
  <c r="I280" i="2"/>
  <c r="I24" i="2"/>
  <c r="I208" i="2"/>
  <c r="I211" i="2"/>
  <c r="I108" i="2"/>
  <c r="I136" i="2"/>
  <c r="I203" i="2"/>
  <c r="I205" i="2"/>
  <c r="I287" i="2"/>
  <c r="I154" i="2"/>
  <c r="I116" i="2"/>
  <c r="I143" i="2"/>
  <c r="I73" i="2"/>
  <c r="I190" i="2"/>
  <c r="I299" i="2"/>
  <c r="I191" i="2"/>
  <c r="I183" i="2"/>
  <c r="I303" i="2"/>
  <c r="I298" i="2"/>
  <c r="I123" i="2"/>
  <c r="I231" i="2"/>
  <c r="I98" i="2"/>
  <c r="I206" i="2"/>
  <c r="I31" i="2"/>
  <c r="I153" i="2"/>
  <c r="I283" i="2"/>
  <c r="I156" i="2"/>
  <c r="I104" i="2"/>
  <c r="I126" i="2"/>
  <c r="I249" i="2"/>
  <c r="I119" i="2"/>
  <c r="I239" i="2"/>
  <c r="I234" i="2"/>
  <c r="I182" i="2"/>
  <c r="I167" i="2"/>
  <c r="I34" i="2"/>
  <c r="I149" i="2"/>
  <c r="I22" i="2"/>
  <c r="I184" i="2"/>
  <c r="I300" i="2"/>
  <c r="I20" i="2"/>
  <c r="I40" i="2"/>
  <c r="I257" i="2"/>
  <c r="I301" i="2"/>
  <c r="I47" i="2"/>
  <c r="I246" i="2"/>
  <c r="I122" i="2"/>
  <c r="I103" i="2"/>
  <c r="I238" i="2"/>
  <c r="I58" i="2"/>
  <c r="I85" i="2"/>
  <c r="I14" i="2"/>
  <c r="I23" i="2"/>
  <c r="I51" i="2"/>
  <c r="I63" i="2"/>
  <c r="I110" i="2"/>
  <c r="I262" i="2"/>
  <c r="I216" i="2"/>
  <c r="I55" i="2"/>
  <c r="I113" i="2"/>
  <c r="I175" i="2"/>
  <c r="I37" i="2"/>
  <c r="I170" i="2"/>
  <c r="I228" i="2"/>
  <c r="I81" i="2"/>
  <c r="I264" i="2"/>
  <c r="I39" i="2"/>
  <c r="I139" i="2"/>
  <c r="I161" i="2"/>
  <c r="I155" i="2"/>
  <c r="I159" i="2"/>
  <c r="I252" i="2"/>
  <c r="I222" i="2"/>
  <c r="I150" i="2"/>
  <c r="I49" i="2"/>
  <c r="I240" i="2"/>
  <c r="I197" i="2"/>
  <c r="I138" i="2"/>
  <c r="I185" i="2"/>
  <c r="I263" i="2"/>
  <c r="I171" i="2"/>
  <c r="I129" i="2"/>
  <c r="I127" i="2"/>
  <c r="I28" i="2"/>
  <c r="I152" i="2"/>
  <c r="I254" i="2"/>
  <c r="I272" i="2"/>
  <c r="I111" i="2"/>
  <c r="I268" i="2"/>
  <c r="I42" i="2"/>
  <c r="I140" i="2"/>
  <c r="I84" i="2"/>
  <c r="I200" i="2"/>
  <c r="I214" i="2"/>
  <c r="I11" i="2"/>
  <c r="I97" i="2"/>
  <c r="I187" i="2"/>
  <c r="I241" i="2"/>
  <c r="I95" i="2"/>
  <c r="I131" i="2"/>
  <c r="I217" i="2"/>
  <c r="I141" i="2"/>
  <c r="I248" i="2"/>
  <c r="I176" i="2"/>
  <c r="I69" i="2"/>
  <c r="I74" i="2"/>
  <c r="I52" i="2"/>
  <c r="I57" i="2"/>
  <c r="I71" i="2"/>
  <c r="I107" i="2"/>
  <c r="I92" i="2"/>
  <c r="I302" i="2"/>
  <c r="I114" i="2"/>
  <c r="I245" i="2"/>
  <c r="I134" i="2"/>
  <c r="I237" i="2"/>
  <c r="I144" i="2"/>
  <c r="I230" i="2"/>
  <c r="I147" i="2"/>
  <c r="I297" i="2"/>
  <c r="I279" i="2"/>
  <c r="I124" i="2"/>
  <c r="I72" i="2"/>
  <c r="I93" i="2"/>
  <c r="I226" i="2"/>
  <c r="I62" i="2"/>
  <c r="I82" i="2"/>
  <c r="I256" i="2"/>
  <c r="I277" i="2"/>
  <c r="I270" i="2"/>
  <c r="I89" i="2"/>
  <c r="I120" i="2"/>
  <c r="I158" i="2"/>
  <c r="I236" i="2"/>
  <c r="I265" i="2"/>
  <c r="I38" i="2"/>
  <c r="I78" i="2"/>
  <c r="I94" i="2"/>
  <c r="I172" i="2"/>
  <c r="I227" i="2"/>
  <c r="I30" i="2"/>
  <c r="I173" i="2"/>
  <c r="I80" i="2"/>
  <c r="I293" i="2"/>
  <c r="I83" i="2"/>
  <c r="I233" i="2"/>
  <c r="I269" i="2"/>
  <c r="I219" i="2"/>
  <c r="I29" i="2"/>
  <c r="I162" i="2"/>
  <c r="I212" i="2"/>
  <c r="I273" i="2"/>
  <c r="I64" i="2"/>
  <c r="I213" i="2"/>
  <c r="I282" i="2"/>
  <c r="I25" i="2"/>
  <c r="I220" i="2"/>
  <c r="I56" i="2"/>
  <c r="I207" i="2"/>
  <c r="I243" i="2"/>
  <c r="I137" i="2"/>
  <c r="I181" i="2"/>
  <c r="I232" i="2"/>
  <c r="I253" i="2"/>
  <c r="I130" i="2"/>
  <c r="I288" i="2"/>
  <c r="I46" i="2"/>
  <c r="I275" i="2"/>
  <c r="I106" i="2"/>
  <c r="I102" i="2"/>
  <c r="I274" i="2"/>
  <c r="I242" i="2"/>
  <c r="I221" i="2"/>
  <c r="I75" i="2"/>
  <c r="I289" i="2"/>
  <c r="I192" i="2"/>
  <c r="I259" i="2"/>
  <c r="I90" i="2"/>
  <c r="I59" i="2"/>
  <c r="I178" i="2"/>
  <c r="I151" i="2"/>
  <c r="I112" i="2"/>
  <c r="I118" i="2"/>
  <c r="I179" i="2"/>
  <c r="I291" i="2"/>
  <c r="I199" i="2"/>
  <c r="I61" i="2"/>
  <c r="I258" i="2"/>
  <c r="I65" i="2"/>
  <c r="I160" i="2"/>
  <c r="I117" i="2"/>
  <c r="I109" i="2"/>
  <c r="I146" i="2"/>
  <c r="I295" i="2"/>
  <c r="I157" i="2"/>
  <c r="I225" i="2"/>
  <c r="I215" i="2"/>
  <c r="I68" i="2"/>
  <c r="I128" i="2"/>
  <c r="I174" i="2"/>
  <c r="I195" i="2"/>
  <c r="I148" i="2"/>
  <c r="I210" i="2"/>
  <c r="I54" i="2"/>
  <c r="I87" i="2"/>
  <c r="I261" i="2"/>
  <c r="I115" i="2"/>
  <c r="I166" i="2"/>
  <c r="I164" i="2"/>
  <c r="I163" i="2"/>
  <c r="I296" i="2"/>
  <c r="I135" i="2"/>
  <c r="I292" i="2"/>
  <c r="I194" i="2"/>
  <c r="I294" i="2"/>
  <c r="I96" i="2"/>
  <c r="I284" i="2"/>
  <c r="I276" i="2"/>
  <c r="I281" i="2"/>
  <c r="I180" i="2"/>
  <c r="I209" i="2"/>
  <c r="I60" i="2"/>
  <c r="I244" i="2"/>
  <c r="I271" i="2"/>
  <c r="I133" i="2"/>
  <c r="I142" i="2"/>
  <c r="I201" i="2"/>
  <c r="I255" i="2"/>
  <c r="I250" i="2"/>
  <c r="I168" i="2"/>
  <c r="I235" i="2"/>
  <c r="I66" i="2"/>
  <c r="I132" i="2"/>
  <c r="I70" i="2"/>
  <c r="I99" i="2"/>
</calcChain>
</file>

<file path=xl/sharedStrings.xml><?xml version="1.0" encoding="utf-8"?>
<sst xmlns="http://schemas.openxmlformats.org/spreadsheetml/2006/main" count="19" uniqueCount="18">
  <si>
    <t>Simulation Emprunt</t>
  </si>
  <si>
    <t>Montant</t>
  </si>
  <si>
    <t>Taux d'assurance</t>
  </si>
  <si>
    <t>Durée en année</t>
  </si>
  <si>
    <t>Durée en mois</t>
  </si>
  <si>
    <t>Mois</t>
  </si>
  <si>
    <t>Mensualité</t>
  </si>
  <si>
    <t>dont capital</t>
  </si>
  <si>
    <t>dont intérêts</t>
  </si>
  <si>
    <t>Capital restant</t>
  </si>
  <si>
    <t>Taux du crédit</t>
  </si>
  <si>
    <t>Cumul intérêts</t>
  </si>
  <si>
    <t>Apport</t>
  </si>
  <si>
    <t>PTZ</t>
  </si>
  <si>
    <t>Taux d'intérêt prêt principal</t>
  </si>
  <si>
    <t>Taux d'intérêt moyen hors assu</t>
  </si>
  <si>
    <t>Prix du bien</t>
  </si>
  <si>
    <t>Emprunt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</si>
</sst>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3" formatCode="_-* #,##0.00_-;\-* #,##0.00_-;_-* &quot;-&quot;??_-;_-@_-"/>
    <numFmt numFmtId="164" formatCode="_-* #,##0_-;\-* #,##0_-;_-* &quot;-&quot;??_-;_-@_-"/>
    <numFmt numFmtId="165" formatCode="#,##0.00&quot; € &quot;;#,##0.00&quot; € &quot;;&quot;-&quot;#&quot; € &quot;;&quot; &quot;@"/>
    <numFmt numFmtId="166" formatCode="#,##0.00&quot; &quot;[$€-401]"/>
    <numFmt numFmtId="167" formatCode="#,##0&quot; &quot;[$€-401]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0" fillId="3" borderId="16" xfId="1" applyNumberFormat="1" applyFont="1" applyFill="1" applyBorder="1" applyAlignment="1">
      <alignment horizontal="center" vertical="center"/>
    </xf>
    <xf numFmtId="10" fontId="0" fillId="3" borderId="16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0" fontId="0" fillId="4" borderId="16" xfId="0" applyNumberFormat="1" applyFill="1" applyBorder="1" applyAlignment="1">
      <alignment horizontal="center" vertical="center"/>
    </xf>
    <xf numFmtId="8" fontId="0" fillId="4" borderId="19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6" fontId="0" fillId="2" borderId="22" xfId="0" applyNumberForma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7" fontId="3" fillId="0" borderId="2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7" fontId="3" fillId="0" borderId="19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4" fontId="0" fillId="4" borderId="16" xfId="1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64" fontId="0" fillId="3" borderId="14" xfId="1" applyNumberFormat="1" applyFont="1" applyFill="1" applyBorder="1" applyAlignment="1">
      <alignment horizontal="center" vertical="center"/>
    </xf>
    <xf numFmtId="164" fontId="0" fillId="3" borderId="21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304"/>
  <sheetViews>
    <sheetView showGridLines="0" tabSelected="1" workbookViewId="0">
      <selection activeCell="B2" sqref="B2"/>
    </sheetView>
  </sheetViews>
  <sheetFormatPr baseColWidth="10" defaultRowHeight="18" customHeight="1" x14ac:dyDescent="0.3"/>
  <cols>
    <col min="1" max="1" width="1.77734375" customWidth="1"/>
    <col min="2" max="2" width="30.77734375" customWidth="1"/>
    <col min="3" max="3" width="12.6640625" bestFit="1" customWidth="1"/>
    <col min="5" max="9" width="13.77734375" customWidth="1"/>
  </cols>
  <sheetData>
    <row r="1" spans="2:9" ht="10.050000000000001" customHeight="1" thickBot="1" x14ac:dyDescent="0.35"/>
    <row r="2" spans="2:9" ht="18" customHeight="1" x14ac:dyDescent="0.3">
      <c r="B2" s="2" t="s">
        <v>16</v>
      </c>
      <c r="C2" s="39">
        <v>300000</v>
      </c>
      <c r="E2" s="32" t="s">
        <v>0</v>
      </c>
      <c r="F2" s="33"/>
      <c r="G2" s="33"/>
      <c r="H2" s="33"/>
      <c r="I2" s="34"/>
    </row>
    <row r="3" spans="2:9" ht="18" customHeight="1" thickBot="1" x14ac:dyDescent="0.35">
      <c r="B3" s="38" t="s">
        <v>17</v>
      </c>
      <c r="C3" s="30">
        <f>C2-C4-C5</f>
        <v>240000</v>
      </c>
      <c r="E3" s="35"/>
      <c r="F3" s="36"/>
      <c r="G3" s="36"/>
      <c r="H3" s="36"/>
      <c r="I3" s="37"/>
    </row>
    <row r="4" spans="2:9" ht="18" customHeight="1" thickBot="1" x14ac:dyDescent="0.35">
      <c r="B4" s="38" t="s">
        <v>13</v>
      </c>
      <c r="C4" s="40">
        <v>60000</v>
      </c>
      <c r="E4" s="11" t="s">
        <v>5</v>
      </c>
      <c r="F4" s="12" t="s">
        <v>6</v>
      </c>
      <c r="G4" s="12" t="s">
        <v>7</v>
      </c>
      <c r="H4" s="12" t="s">
        <v>8</v>
      </c>
      <c r="I4" s="13" t="s">
        <v>9</v>
      </c>
    </row>
    <row r="5" spans="2:9" ht="18" customHeight="1" x14ac:dyDescent="0.3">
      <c r="B5" s="3" t="s">
        <v>12</v>
      </c>
      <c r="C5" s="4">
        <v>0</v>
      </c>
      <c r="E5" s="10">
        <v>1</v>
      </c>
      <c r="F5" s="27">
        <f>IF(E5&lt;=$C$7,$C$13,"")</f>
        <v>1503.4801341142643</v>
      </c>
      <c r="G5" s="27">
        <f>IFERROR(F5-H5,"")</f>
        <v>625.98013411426427</v>
      </c>
      <c r="H5" s="28">
        <f>IFERROR(IF(E5&lt;=$C$7,-IPMT($C$12/12,E5,$C$7,$C$8,0,0),""),"")</f>
        <v>877.5</v>
      </c>
      <c r="I5" s="29">
        <f>IFERROR($C$8-SUM(G$5:G5),"")</f>
        <v>299374.01986588573</v>
      </c>
    </row>
    <row r="6" spans="2:9" ht="18" customHeight="1" x14ac:dyDescent="0.3">
      <c r="B6" s="3" t="s">
        <v>3</v>
      </c>
      <c r="C6" s="31">
        <v>25</v>
      </c>
      <c r="E6" s="18">
        <v>2</v>
      </c>
      <c r="F6" s="25">
        <f>IF(E6&lt;=$C$7,$C$13,"")</f>
        <v>1503.4801341142643</v>
      </c>
      <c r="G6" s="25">
        <f t="shared" ref="G6:G69" si="0">IFERROR(F6-H6,"")</f>
        <v>627.81112600654831</v>
      </c>
      <c r="H6" s="19">
        <f t="shared" ref="H6:H69" si="1">IFERROR(IF(E6&lt;=$C$7,-IPMT($C$12/12,E6,$C$7,$C$8,0,0),""),"")</f>
        <v>875.66900810771597</v>
      </c>
      <c r="I6" s="20">
        <f>IFERROR($C$8-SUM(G$5:G6),"")</f>
        <v>298746.20873987919</v>
      </c>
    </row>
    <row r="7" spans="2:9" ht="18" customHeight="1" x14ac:dyDescent="0.3">
      <c r="B7" s="3" t="s">
        <v>4</v>
      </c>
      <c r="C7" s="9">
        <f>C6*12</f>
        <v>300</v>
      </c>
      <c r="E7" s="18">
        <v>3</v>
      </c>
      <c r="F7" s="25">
        <f>IF(E7&lt;=$C$7,$C$13,"")</f>
        <v>1503.4801341142643</v>
      </c>
      <c r="G7" s="25">
        <f t="shared" si="0"/>
        <v>629.64747355011764</v>
      </c>
      <c r="H7" s="19">
        <f t="shared" si="1"/>
        <v>873.83266056414664</v>
      </c>
      <c r="I7" s="20">
        <f>IFERROR($C$8-SUM(G$5:G7),"")</f>
        <v>298116.56126632908</v>
      </c>
    </row>
    <row r="8" spans="2:9" ht="18" customHeight="1" x14ac:dyDescent="0.3">
      <c r="B8" s="3" t="s">
        <v>1</v>
      </c>
      <c r="C8" s="30">
        <f>C2-C5</f>
        <v>300000</v>
      </c>
      <c r="E8" s="18">
        <v>4</v>
      </c>
      <c r="F8" s="25">
        <f>IF(E8&lt;=$C$7,$C$13,"")</f>
        <v>1503.4801341142643</v>
      </c>
      <c r="G8" s="25">
        <f t="shared" si="0"/>
        <v>631.48919241025169</v>
      </c>
      <c r="H8" s="19">
        <f t="shared" si="1"/>
        <v>871.99094170401258</v>
      </c>
      <c r="I8" s="20">
        <f>IFERROR($C$8-SUM(G$5:G8),"")</f>
        <v>297485.07207391883</v>
      </c>
    </row>
    <row r="9" spans="2:9" ht="18" customHeight="1" x14ac:dyDescent="0.3">
      <c r="B9" s="3" t="s">
        <v>14</v>
      </c>
      <c r="C9" s="5">
        <v>4.2000000000000003E-2</v>
      </c>
      <c r="E9" s="18">
        <v>5</v>
      </c>
      <c r="F9" s="25">
        <f>IF(E9&lt;=$C$7,$C$13,"")</f>
        <v>1503.4801341142643</v>
      </c>
      <c r="G9" s="25">
        <f t="shared" si="0"/>
        <v>633.3362982980517</v>
      </c>
      <c r="H9" s="19">
        <f t="shared" si="1"/>
        <v>870.14383581621257</v>
      </c>
      <c r="I9" s="20">
        <f>IFERROR($C$8-SUM(G$5:G9),"")</f>
        <v>296851.73577562079</v>
      </c>
    </row>
    <row r="10" spans="2:9" ht="18" customHeight="1" x14ac:dyDescent="0.3">
      <c r="B10" s="3" t="s">
        <v>2</v>
      </c>
      <c r="C10" s="5">
        <v>1.5E-3</v>
      </c>
      <c r="E10" s="18">
        <v>6</v>
      </c>
      <c r="F10" s="25">
        <f>IF(E10&lt;=$C$7,$C$13,"")</f>
        <v>1503.4801341142643</v>
      </c>
      <c r="G10" s="25">
        <f t="shared" si="0"/>
        <v>635.18880697057341</v>
      </c>
      <c r="H10" s="19">
        <f t="shared" si="1"/>
        <v>868.29132714369086</v>
      </c>
      <c r="I10" s="20">
        <f>IFERROR($C$8-SUM(G$5:G10),"")</f>
        <v>296216.54696865019</v>
      </c>
    </row>
    <row r="11" spans="2:9" ht="18" customHeight="1" x14ac:dyDescent="0.3">
      <c r="B11" s="3" t="s">
        <v>15</v>
      </c>
      <c r="C11" s="7">
        <f>IFERROR((C4*0%+(C3*C9))/C2,"")</f>
        <v>3.3599999999999998E-2</v>
      </c>
      <c r="E11" s="18">
        <v>7</v>
      </c>
      <c r="F11" s="25">
        <f>IF(E11&lt;=$C$7,$C$13,"")</f>
        <v>1503.4801341142643</v>
      </c>
      <c r="G11" s="25">
        <f t="shared" si="0"/>
        <v>637.04673423096233</v>
      </c>
      <c r="H11" s="19">
        <f t="shared" si="1"/>
        <v>866.43339988330195</v>
      </c>
      <c r="I11" s="20">
        <f>IFERROR($C$8-SUM(G$5:G11),"")</f>
        <v>295579.50023441925</v>
      </c>
    </row>
    <row r="12" spans="2:9" ht="18" customHeight="1" x14ac:dyDescent="0.3">
      <c r="B12" s="3" t="s">
        <v>10</v>
      </c>
      <c r="C12" s="7">
        <f>IFERROR(C11+C10,"")</f>
        <v>3.5099999999999999E-2</v>
      </c>
      <c r="E12" s="18">
        <v>8</v>
      </c>
      <c r="F12" s="25">
        <f>IF(E12&lt;=$C$7,$C$13,"")</f>
        <v>1503.4801341142643</v>
      </c>
      <c r="G12" s="25">
        <f t="shared" si="0"/>
        <v>638.91009592858779</v>
      </c>
      <c r="H12" s="19">
        <f t="shared" si="1"/>
        <v>864.57003818567648</v>
      </c>
      <c r="I12" s="20">
        <f>IFERROR($C$8-SUM(G$5:G12),"")</f>
        <v>294940.59013849066</v>
      </c>
    </row>
    <row r="13" spans="2:9" ht="18" customHeight="1" thickBot="1" x14ac:dyDescent="0.35">
      <c r="B13" s="6" t="s">
        <v>6</v>
      </c>
      <c r="C13" s="8">
        <f>IFERROR(-PMT(C12/12,C6*12,C8,0,0),"")</f>
        <v>1503.4801341142643</v>
      </c>
      <c r="E13" s="18">
        <v>9</v>
      </c>
      <c r="F13" s="25">
        <f>IF(E13&lt;=$C$7,$C$13,"")</f>
        <v>1503.4801341142643</v>
      </c>
      <c r="G13" s="25">
        <f t="shared" si="0"/>
        <v>640.77890795917904</v>
      </c>
      <c r="H13" s="19">
        <f t="shared" si="1"/>
        <v>862.70122615508524</v>
      </c>
      <c r="I13" s="20">
        <f>IFERROR($C$8-SUM(G$5:G13),"")</f>
        <v>294299.81123053149</v>
      </c>
    </row>
    <row r="14" spans="2:9" ht="18" customHeight="1" thickBot="1" x14ac:dyDescent="0.35">
      <c r="B14" s="1" t="s">
        <v>11</v>
      </c>
      <c r="C14" s="14">
        <f>SUM(H5:H304)</f>
        <v>151044.04023427918</v>
      </c>
      <c r="E14" s="18">
        <v>10</v>
      </c>
      <c r="F14" s="25">
        <f>IF(E14&lt;=$C$7,$C$13,"")</f>
        <v>1503.4801341142643</v>
      </c>
      <c r="G14" s="25">
        <f t="shared" si="0"/>
        <v>642.65318626495969</v>
      </c>
      <c r="H14" s="19">
        <f t="shared" si="1"/>
        <v>860.82694784930459</v>
      </c>
      <c r="I14" s="20">
        <f>IFERROR($C$8-SUM(G$5:G14),"")</f>
        <v>293657.15804426651</v>
      </c>
    </row>
    <row r="15" spans="2:9" ht="18" customHeight="1" x14ac:dyDescent="0.3">
      <c r="E15" s="18">
        <v>11</v>
      </c>
      <c r="F15" s="25">
        <f>IF(E15&lt;=$C$7,$C$13,"")</f>
        <v>1503.4801341142643</v>
      </c>
      <c r="G15" s="25">
        <f t="shared" si="0"/>
        <v>644.53294683478452</v>
      </c>
      <c r="H15" s="19">
        <f t="shared" si="1"/>
        <v>858.94718727947975</v>
      </c>
      <c r="I15" s="20">
        <f>IFERROR($C$8-SUM(G$5:G15),"")</f>
        <v>293012.62509743171</v>
      </c>
    </row>
    <row r="16" spans="2:9" ht="18" customHeight="1" x14ac:dyDescent="0.3">
      <c r="E16" s="18">
        <v>12</v>
      </c>
      <c r="F16" s="25">
        <f>IF(E16&lt;=$C$7,$C$13,"")</f>
        <v>1503.4801341142643</v>
      </c>
      <c r="G16" s="25">
        <f t="shared" si="0"/>
        <v>646.41820570427615</v>
      </c>
      <c r="H16" s="19">
        <f t="shared" si="1"/>
        <v>857.06192840998813</v>
      </c>
      <c r="I16" s="20">
        <f>IFERROR($C$8-SUM(G$5:G16),"")</f>
        <v>292366.20689172746</v>
      </c>
    </row>
    <row r="17" spans="5:9" ht="18" customHeight="1" x14ac:dyDescent="0.3">
      <c r="E17" s="18">
        <v>13</v>
      </c>
      <c r="F17" s="25">
        <f>IF(E17&lt;=$C$7,$C$13,"")</f>
        <v>1503.4801341142643</v>
      </c>
      <c r="G17" s="25">
        <f t="shared" si="0"/>
        <v>648.30897895596138</v>
      </c>
      <c r="H17" s="19">
        <f t="shared" si="1"/>
        <v>855.17115515830289</v>
      </c>
      <c r="I17" s="20">
        <f>IFERROR($C$8-SUM(G$5:G17),"")</f>
        <v>291717.8979127715</v>
      </c>
    </row>
    <row r="18" spans="5:9" ht="18" customHeight="1" x14ac:dyDescent="0.3">
      <c r="E18" s="18">
        <v>14</v>
      </c>
      <c r="F18" s="25">
        <f>IF(E18&lt;=$C$7,$C$13,"")</f>
        <v>1503.4801341142643</v>
      </c>
      <c r="G18" s="25">
        <f t="shared" si="0"/>
        <v>650.20528271940759</v>
      </c>
      <c r="H18" s="19">
        <f t="shared" si="1"/>
        <v>853.27485139485668</v>
      </c>
      <c r="I18" s="20">
        <f>IFERROR($C$8-SUM(G$5:G18),"")</f>
        <v>291067.6926300521</v>
      </c>
    </row>
    <row r="19" spans="5:9" ht="18" customHeight="1" x14ac:dyDescent="0.3">
      <c r="E19" s="18">
        <v>15</v>
      </c>
      <c r="F19" s="25">
        <f>IF(E19&lt;=$C$7,$C$13,"")</f>
        <v>1503.4801341142643</v>
      </c>
      <c r="G19" s="25">
        <f t="shared" si="0"/>
        <v>652.10713317136185</v>
      </c>
      <c r="H19" s="19">
        <f t="shared" si="1"/>
        <v>851.37300094290242</v>
      </c>
      <c r="I19" s="20">
        <f>IFERROR($C$8-SUM(G$5:G19),"")</f>
        <v>290415.5854968807</v>
      </c>
    </row>
    <row r="20" spans="5:9" ht="18" customHeight="1" x14ac:dyDescent="0.3">
      <c r="E20" s="18">
        <v>16</v>
      </c>
      <c r="F20" s="25">
        <f>IF(E20&lt;=$C$7,$C$13,"")</f>
        <v>1503.4801341142643</v>
      </c>
      <c r="G20" s="25">
        <f t="shared" si="0"/>
        <v>654.01454653588803</v>
      </c>
      <c r="H20" s="19">
        <f t="shared" si="1"/>
        <v>849.46558757837624</v>
      </c>
      <c r="I20" s="20">
        <f>IFERROR($C$8-SUM(G$5:G20),"")</f>
        <v>289761.57095034485</v>
      </c>
    </row>
    <row r="21" spans="5:9" ht="18" customHeight="1" x14ac:dyDescent="0.3">
      <c r="E21" s="18">
        <v>17</v>
      </c>
      <c r="F21" s="25">
        <f>IF(E21&lt;=$C$7,$C$13,"")</f>
        <v>1503.4801341142643</v>
      </c>
      <c r="G21" s="25">
        <f t="shared" si="0"/>
        <v>655.92753908450538</v>
      </c>
      <c r="H21" s="19">
        <f t="shared" si="1"/>
        <v>847.55259502975889</v>
      </c>
      <c r="I21" s="20">
        <f>IFERROR($C$8-SUM(G$5:G21),"")</f>
        <v>289105.64341126033</v>
      </c>
    </row>
    <row r="22" spans="5:9" ht="18" customHeight="1" x14ac:dyDescent="0.3">
      <c r="E22" s="18">
        <v>18</v>
      </c>
      <c r="F22" s="25">
        <f>IF(E22&lt;=$C$7,$C$13,"")</f>
        <v>1503.4801341142643</v>
      </c>
      <c r="G22" s="25">
        <f t="shared" si="0"/>
        <v>657.8461271363276</v>
      </c>
      <c r="H22" s="19">
        <f t="shared" si="1"/>
        <v>845.63400697793668</v>
      </c>
      <c r="I22" s="20">
        <f>IFERROR($C$8-SUM(G$5:G22),"")</f>
        <v>288447.79728412401</v>
      </c>
    </row>
    <row r="23" spans="5:9" ht="18" customHeight="1" x14ac:dyDescent="0.3">
      <c r="E23" s="18">
        <v>19</v>
      </c>
      <c r="F23" s="25">
        <f>IF(E23&lt;=$C$7,$C$13,"")</f>
        <v>1503.4801341142643</v>
      </c>
      <c r="G23" s="25">
        <f t="shared" si="0"/>
        <v>659.77032705820136</v>
      </c>
      <c r="H23" s="19">
        <f t="shared" si="1"/>
        <v>843.70980705606291</v>
      </c>
      <c r="I23" s="20">
        <f>IFERROR($C$8-SUM(G$5:G23),"")</f>
        <v>287788.0269570658</v>
      </c>
    </row>
    <row r="24" spans="5:9" ht="18" customHeight="1" x14ac:dyDescent="0.3">
      <c r="E24" s="18">
        <v>20</v>
      </c>
      <c r="F24" s="25">
        <f>IF(E24&lt;=$C$7,$C$13,"")</f>
        <v>1503.4801341142643</v>
      </c>
      <c r="G24" s="25">
        <f t="shared" si="0"/>
        <v>661.70015526484667</v>
      </c>
      <c r="H24" s="19">
        <f t="shared" si="1"/>
        <v>841.7799788494176</v>
      </c>
      <c r="I24" s="20">
        <f>IFERROR($C$8-SUM(G$5:G24),"")</f>
        <v>287126.32680180093</v>
      </c>
    </row>
    <row r="25" spans="5:9" ht="18" customHeight="1" x14ac:dyDescent="0.3">
      <c r="E25" s="18">
        <v>21</v>
      </c>
      <c r="F25" s="25">
        <f>IF(E25&lt;=$C$7,$C$13,"")</f>
        <v>1503.4801341142643</v>
      </c>
      <c r="G25" s="25">
        <f t="shared" si="0"/>
        <v>663.63562821899632</v>
      </c>
      <c r="H25" s="19">
        <f t="shared" si="1"/>
        <v>839.84450589526796</v>
      </c>
      <c r="I25" s="20">
        <f>IFERROR($C$8-SUM(G$5:G25),"")</f>
        <v>286462.69117358193</v>
      </c>
    </row>
    <row r="26" spans="5:9" ht="18" customHeight="1" x14ac:dyDescent="0.3">
      <c r="E26" s="18">
        <v>22</v>
      </c>
      <c r="F26" s="25">
        <f>IF(E26&lt;=$C$7,$C$13,"")</f>
        <v>1503.4801341142643</v>
      </c>
      <c r="G26" s="25">
        <f t="shared" si="0"/>
        <v>665.57676243153696</v>
      </c>
      <c r="H26" s="19">
        <f t="shared" si="1"/>
        <v>837.90337168272731</v>
      </c>
      <c r="I26" s="20">
        <f>IFERROR($C$8-SUM(G$5:G26),"")</f>
        <v>285797.1144111504</v>
      </c>
    </row>
    <row r="27" spans="5:9" ht="18" customHeight="1" x14ac:dyDescent="0.3">
      <c r="E27" s="18">
        <v>23</v>
      </c>
      <c r="F27" s="25">
        <f>IF(E27&lt;=$C$7,$C$13,"")</f>
        <v>1503.4801341142643</v>
      </c>
      <c r="G27" s="25">
        <f t="shared" si="0"/>
        <v>667.52357446164922</v>
      </c>
      <c r="H27" s="19">
        <f t="shared" si="1"/>
        <v>835.95655965261506</v>
      </c>
      <c r="I27" s="20">
        <f>IFERROR($C$8-SUM(G$5:G27),"")</f>
        <v>285129.59083668876</v>
      </c>
    </row>
    <row r="28" spans="5:9" ht="18" customHeight="1" x14ac:dyDescent="0.3">
      <c r="E28" s="18">
        <v>24</v>
      </c>
      <c r="F28" s="25">
        <f>IF(E28&lt;=$C$7,$C$13,"")</f>
        <v>1503.4801341142643</v>
      </c>
      <c r="G28" s="25">
        <f t="shared" si="0"/>
        <v>669.47608091694951</v>
      </c>
      <c r="H28" s="19">
        <f t="shared" si="1"/>
        <v>834.00405319731476</v>
      </c>
      <c r="I28" s="20">
        <f>IFERROR($C$8-SUM(G$5:G28),"")</f>
        <v>284460.11475577182</v>
      </c>
    </row>
    <row r="29" spans="5:9" ht="18" customHeight="1" x14ac:dyDescent="0.3">
      <c r="E29" s="18">
        <v>25</v>
      </c>
      <c r="F29" s="25">
        <f>IF(E29&lt;=$C$7,$C$13,"")</f>
        <v>1503.4801341142643</v>
      </c>
      <c r="G29" s="25">
        <f t="shared" si="0"/>
        <v>671.43429845363164</v>
      </c>
      <c r="H29" s="19">
        <f t="shared" si="1"/>
        <v>832.04583566063263</v>
      </c>
      <c r="I29" s="20">
        <f>IFERROR($C$8-SUM(G$5:G29),"")</f>
        <v>283788.6804573182</v>
      </c>
    </row>
    <row r="30" spans="5:9" ht="18" customHeight="1" x14ac:dyDescent="0.3">
      <c r="E30" s="18">
        <v>26</v>
      </c>
      <c r="F30" s="25">
        <f>IF(E30&lt;=$C$7,$C$13,"")</f>
        <v>1503.4801341142643</v>
      </c>
      <c r="G30" s="25">
        <f t="shared" si="0"/>
        <v>673.39824377660852</v>
      </c>
      <c r="H30" s="19">
        <f t="shared" si="1"/>
        <v>830.08189033765575</v>
      </c>
      <c r="I30" s="20">
        <f>IFERROR($C$8-SUM(G$5:G30),"")</f>
        <v>283115.28221354156</v>
      </c>
    </row>
    <row r="31" spans="5:9" ht="18" customHeight="1" x14ac:dyDescent="0.3">
      <c r="E31" s="18">
        <v>27</v>
      </c>
      <c r="F31" s="25">
        <f>IF(E31&lt;=$C$7,$C$13,"")</f>
        <v>1503.4801341142643</v>
      </c>
      <c r="G31" s="25">
        <f t="shared" si="0"/>
        <v>675.36793363965523</v>
      </c>
      <c r="H31" s="19">
        <f t="shared" si="1"/>
        <v>828.11220047460904</v>
      </c>
      <c r="I31" s="20">
        <f>IFERROR($C$8-SUM(G$5:G31),"")</f>
        <v>282439.91427990189</v>
      </c>
    </row>
    <row r="32" spans="5:9" ht="18" customHeight="1" x14ac:dyDescent="0.3">
      <c r="E32" s="18">
        <v>28</v>
      </c>
      <c r="F32" s="25">
        <f>IF(E32&lt;=$C$7,$C$13,"")</f>
        <v>1503.4801341142643</v>
      </c>
      <c r="G32" s="25">
        <f t="shared" si="0"/>
        <v>677.3433848455511</v>
      </c>
      <c r="H32" s="19">
        <f t="shared" si="1"/>
        <v>826.13674926871317</v>
      </c>
      <c r="I32" s="20">
        <f>IFERROR($C$8-SUM(G$5:G32),"")</f>
        <v>281762.57089505636</v>
      </c>
    </row>
    <row r="33" spans="5:9" ht="18" customHeight="1" x14ac:dyDescent="0.3">
      <c r="E33" s="18">
        <v>29</v>
      </c>
      <c r="F33" s="25">
        <f>IF(E33&lt;=$C$7,$C$13,"")</f>
        <v>1503.4801341142643</v>
      </c>
      <c r="G33" s="25">
        <f t="shared" si="0"/>
        <v>679.3246142462242</v>
      </c>
      <c r="H33" s="19">
        <f t="shared" si="1"/>
        <v>824.15551986804007</v>
      </c>
      <c r="I33" s="20">
        <f>IFERROR($C$8-SUM(G$5:G33),"")</f>
        <v>281083.24628081016</v>
      </c>
    </row>
    <row r="34" spans="5:9" ht="18" customHeight="1" x14ac:dyDescent="0.3">
      <c r="E34" s="18">
        <v>30</v>
      </c>
      <c r="F34" s="25">
        <f>IF(E34&lt;=$C$7,$C$13,"")</f>
        <v>1503.4801341142643</v>
      </c>
      <c r="G34" s="25">
        <f t="shared" si="0"/>
        <v>681.3116387428945</v>
      </c>
      <c r="H34" s="19">
        <f t="shared" si="1"/>
        <v>822.16849537136977</v>
      </c>
      <c r="I34" s="20">
        <f>IFERROR($C$8-SUM(G$5:G34),"")</f>
        <v>280401.93464206724</v>
      </c>
    </row>
    <row r="35" spans="5:9" ht="18" customHeight="1" x14ac:dyDescent="0.3">
      <c r="E35" s="18">
        <v>31</v>
      </c>
      <c r="F35" s="25">
        <f>IF(E35&lt;=$C$7,$C$13,"")</f>
        <v>1503.4801341142643</v>
      </c>
      <c r="G35" s="25">
        <f t="shared" si="0"/>
        <v>683.30447528621744</v>
      </c>
      <c r="H35" s="19">
        <f t="shared" si="1"/>
        <v>820.17565882804683</v>
      </c>
      <c r="I35" s="20">
        <f>IFERROR($C$8-SUM(G$5:G35),"")</f>
        <v>279718.63016678102</v>
      </c>
    </row>
    <row r="36" spans="5:9" ht="18" customHeight="1" x14ac:dyDescent="0.3">
      <c r="E36" s="18">
        <v>32</v>
      </c>
      <c r="F36" s="25">
        <f>IF(E36&lt;=$C$7,$C$13,"")</f>
        <v>1503.4801341142643</v>
      </c>
      <c r="G36" s="25">
        <f t="shared" si="0"/>
        <v>685.30314087642955</v>
      </c>
      <c r="H36" s="19">
        <f t="shared" si="1"/>
        <v>818.17699323783472</v>
      </c>
      <c r="I36" s="20">
        <f>IFERROR($C$8-SUM(G$5:G36),"")</f>
        <v>279033.32702590461</v>
      </c>
    </row>
    <row r="37" spans="5:9" ht="18" customHeight="1" x14ac:dyDescent="0.3">
      <c r="E37" s="18">
        <v>33</v>
      </c>
      <c r="F37" s="25">
        <f>IF(E37&lt;=$C$7,$C$13,"")</f>
        <v>1503.4801341142643</v>
      </c>
      <c r="G37" s="25">
        <f t="shared" si="0"/>
        <v>687.30765256349309</v>
      </c>
      <c r="H37" s="19">
        <f t="shared" si="1"/>
        <v>816.17248155077118</v>
      </c>
      <c r="I37" s="20">
        <f>IFERROR($C$8-SUM(G$5:G37),"")</f>
        <v>278346.01937334111</v>
      </c>
    </row>
    <row r="38" spans="5:9" ht="18" customHeight="1" x14ac:dyDescent="0.3">
      <c r="E38" s="18">
        <v>34</v>
      </c>
      <c r="F38" s="25">
        <f>IF(E38&lt;=$C$7,$C$13,"")</f>
        <v>1503.4801341142643</v>
      </c>
      <c r="G38" s="25">
        <f t="shared" si="0"/>
        <v>689.31802744724155</v>
      </c>
      <c r="H38" s="19">
        <f t="shared" si="1"/>
        <v>814.16210666702273</v>
      </c>
      <c r="I38" s="20">
        <f>IFERROR($C$8-SUM(G$5:G38),"")</f>
        <v>277656.70134589385</v>
      </c>
    </row>
    <row r="39" spans="5:9" ht="18" customHeight="1" x14ac:dyDescent="0.3">
      <c r="E39" s="18">
        <v>35</v>
      </c>
      <c r="F39" s="25">
        <f>IF(E39&lt;=$C$7,$C$13,"")</f>
        <v>1503.4801341142643</v>
      </c>
      <c r="G39" s="25">
        <f t="shared" si="0"/>
        <v>691.33428267752458</v>
      </c>
      <c r="H39" s="19">
        <f t="shared" si="1"/>
        <v>812.14585143673969</v>
      </c>
      <c r="I39" s="20">
        <f>IFERROR($C$8-SUM(G$5:G39),"")</f>
        <v>276965.36706321634</v>
      </c>
    </row>
    <row r="40" spans="5:9" ht="18" customHeight="1" x14ac:dyDescent="0.3">
      <c r="E40" s="18">
        <v>36</v>
      </c>
      <c r="F40" s="25">
        <f>IF(E40&lt;=$C$7,$C$13,"")</f>
        <v>1503.4801341142643</v>
      </c>
      <c r="G40" s="25">
        <f t="shared" si="0"/>
        <v>693.35643545435641</v>
      </c>
      <c r="H40" s="19">
        <f t="shared" si="1"/>
        <v>810.12369865990786</v>
      </c>
      <c r="I40" s="20">
        <f>IFERROR($C$8-SUM(G$5:G40),"")</f>
        <v>276272.01062776195</v>
      </c>
    </row>
    <row r="41" spans="5:9" ht="18" customHeight="1" x14ac:dyDescent="0.3">
      <c r="E41" s="18">
        <v>37</v>
      </c>
      <c r="F41" s="25">
        <f>IF(E41&lt;=$C$7,$C$13,"")</f>
        <v>1503.4801341142643</v>
      </c>
      <c r="G41" s="25">
        <f t="shared" si="0"/>
        <v>695.38450302806041</v>
      </c>
      <c r="H41" s="19">
        <f t="shared" si="1"/>
        <v>808.09563108620387</v>
      </c>
      <c r="I41" s="20">
        <f>IFERROR($C$8-SUM(G$5:G41),"")</f>
        <v>275576.62612473394</v>
      </c>
    </row>
    <row r="42" spans="5:9" ht="18" customHeight="1" x14ac:dyDescent="0.3">
      <c r="E42" s="18">
        <v>38</v>
      </c>
      <c r="F42" s="25">
        <f>IF(E42&lt;=$C$7,$C$13,"")</f>
        <v>1503.4801341142643</v>
      </c>
      <c r="G42" s="25">
        <f t="shared" si="0"/>
        <v>697.41850269941733</v>
      </c>
      <c r="H42" s="19">
        <f t="shared" si="1"/>
        <v>806.06163141484694</v>
      </c>
      <c r="I42" s="20">
        <f>IFERROR($C$8-SUM(G$5:G42),"")</f>
        <v>274879.20762203448</v>
      </c>
    </row>
    <row r="43" spans="5:9" ht="18" customHeight="1" x14ac:dyDescent="0.3">
      <c r="E43" s="18">
        <v>39</v>
      </c>
      <c r="F43" s="25">
        <f>IF(E43&lt;=$C$7,$C$13,"")</f>
        <v>1503.4801341142643</v>
      </c>
      <c r="G43" s="25">
        <f t="shared" si="0"/>
        <v>699.45845181981326</v>
      </c>
      <c r="H43" s="19">
        <f t="shared" si="1"/>
        <v>804.02168229445101</v>
      </c>
      <c r="I43" s="20">
        <f>IFERROR($C$8-SUM(G$5:G43),"")</f>
        <v>274179.74917021469</v>
      </c>
    </row>
    <row r="44" spans="5:9" ht="18" customHeight="1" x14ac:dyDescent="0.3">
      <c r="E44" s="18">
        <v>40</v>
      </c>
      <c r="F44" s="25">
        <f>IF(E44&lt;=$C$7,$C$13,"")</f>
        <v>1503.4801341142643</v>
      </c>
      <c r="G44" s="25">
        <f t="shared" si="0"/>
        <v>701.50436779138624</v>
      </c>
      <c r="H44" s="19">
        <f t="shared" si="1"/>
        <v>801.97576632287803</v>
      </c>
      <c r="I44" s="20">
        <f>IFERROR($C$8-SUM(G$5:G44),"")</f>
        <v>273478.24480242329</v>
      </c>
    </row>
    <row r="45" spans="5:9" ht="18" customHeight="1" x14ac:dyDescent="0.3">
      <c r="E45" s="18">
        <v>41</v>
      </c>
      <c r="F45" s="25">
        <f>IF(E45&lt;=$C$7,$C$13,"")</f>
        <v>1503.4801341142643</v>
      </c>
      <c r="G45" s="25">
        <f t="shared" si="0"/>
        <v>703.55626806717601</v>
      </c>
      <c r="H45" s="19">
        <f t="shared" si="1"/>
        <v>799.92386604708827</v>
      </c>
      <c r="I45" s="20">
        <f>IFERROR($C$8-SUM(G$5:G45),"")</f>
        <v>272774.68853435613</v>
      </c>
    </row>
    <row r="46" spans="5:9" ht="18" customHeight="1" x14ac:dyDescent="0.3">
      <c r="E46" s="18">
        <v>42</v>
      </c>
      <c r="F46" s="25">
        <f>IF(E46&lt;=$C$7,$C$13,"")</f>
        <v>1503.4801341142643</v>
      </c>
      <c r="G46" s="25">
        <f t="shared" si="0"/>
        <v>705.61417015127256</v>
      </c>
      <c r="H46" s="19">
        <f t="shared" si="1"/>
        <v>797.86596396299171</v>
      </c>
      <c r="I46" s="20">
        <f>IFERROR($C$8-SUM(G$5:G46),"")</f>
        <v>272069.07436420483</v>
      </c>
    </row>
    <row r="47" spans="5:9" ht="18" customHeight="1" x14ac:dyDescent="0.3">
      <c r="E47" s="18">
        <v>43</v>
      </c>
      <c r="F47" s="25">
        <f>IF(E47&lt;=$C$7,$C$13,"")</f>
        <v>1503.4801341142643</v>
      </c>
      <c r="G47" s="25">
        <f t="shared" si="0"/>
        <v>707.6780915989649</v>
      </c>
      <c r="H47" s="19">
        <f t="shared" si="1"/>
        <v>795.80204251529938</v>
      </c>
      <c r="I47" s="20">
        <f>IFERROR($C$8-SUM(G$5:G47),"")</f>
        <v>271361.39627260587</v>
      </c>
    </row>
    <row r="48" spans="5:9" ht="18" customHeight="1" x14ac:dyDescent="0.3">
      <c r="E48" s="18">
        <v>44</v>
      </c>
      <c r="F48" s="25">
        <f>IF(E48&lt;=$C$7,$C$13,"")</f>
        <v>1503.4801341142643</v>
      </c>
      <c r="G48" s="25">
        <f t="shared" si="0"/>
        <v>709.74805001689174</v>
      </c>
      <c r="H48" s="19">
        <f t="shared" si="1"/>
        <v>793.73208409737254</v>
      </c>
      <c r="I48" s="20">
        <f>IFERROR($C$8-SUM(G$5:G48),"")</f>
        <v>270651.64822258899</v>
      </c>
    </row>
    <row r="49" spans="5:9" ht="18" customHeight="1" x14ac:dyDescent="0.3">
      <c r="E49" s="18">
        <v>45</v>
      </c>
      <c r="F49" s="25">
        <f>IF(E49&lt;=$C$7,$C$13,"")</f>
        <v>1503.4801341142643</v>
      </c>
      <c r="G49" s="25">
        <f t="shared" si="0"/>
        <v>711.82406306319126</v>
      </c>
      <c r="H49" s="19">
        <f t="shared" si="1"/>
        <v>791.65607105107301</v>
      </c>
      <c r="I49" s="20">
        <f>IFERROR($C$8-SUM(G$5:G49),"")</f>
        <v>269939.8241595258</v>
      </c>
    </row>
    <row r="50" spans="5:9" ht="18" customHeight="1" x14ac:dyDescent="0.3">
      <c r="E50" s="18">
        <v>46</v>
      </c>
      <c r="F50" s="25">
        <f>IF(E50&lt;=$C$7,$C$13,"")</f>
        <v>1503.4801341142643</v>
      </c>
      <c r="G50" s="25">
        <f t="shared" si="0"/>
        <v>713.90614844765116</v>
      </c>
      <c r="H50" s="19">
        <f t="shared" si="1"/>
        <v>789.57398566661311</v>
      </c>
      <c r="I50" s="20">
        <f>IFERROR($C$8-SUM(G$5:G50),"")</f>
        <v>269225.91801107815</v>
      </c>
    </row>
    <row r="51" spans="5:9" ht="18" customHeight="1" x14ac:dyDescent="0.3">
      <c r="E51" s="18">
        <v>47</v>
      </c>
      <c r="F51" s="25">
        <f>IF(E51&lt;=$C$7,$C$13,"")</f>
        <v>1503.4801341142643</v>
      </c>
      <c r="G51" s="25">
        <f t="shared" si="0"/>
        <v>715.99432393186032</v>
      </c>
      <c r="H51" s="19">
        <f t="shared" si="1"/>
        <v>787.48581018240395</v>
      </c>
      <c r="I51" s="20">
        <f>IFERROR($C$8-SUM(G$5:G51),"")</f>
        <v>268509.92368714628</v>
      </c>
    </row>
    <row r="52" spans="5:9" ht="18" customHeight="1" x14ac:dyDescent="0.3">
      <c r="E52" s="18">
        <v>48</v>
      </c>
      <c r="F52" s="25">
        <f>IF(E52&lt;=$C$7,$C$13,"")</f>
        <v>1503.4801341142643</v>
      </c>
      <c r="G52" s="25">
        <f t="shared" si="0"/>
        <v>718.08860732936103</v>
      </c>
      <c r="H52" s="19">
        <f t="shared" si="1"/>
        <v>785.39152678490325</v>
      </c>
      <c r="I52" s="20">
        <f>IFERROR($C$8-SUM(G$5:G52),"")</f>
        <v>267791.83507981693</v>
      </c>
    </row>
    <row r="53" spans="5:9" ht="18" customHeight="1" x14ac:dyDescent="0.3">
      <c r="E53" s="18">
        <v>49</v>
      </c>
      <c r="F53" s="25">
        <f>IF(E53&lt;=$C$7,$C$13,"")</f>
        <v>1503.4801341142643</v>
      </c>
      <c r="G53" s="25">
        <f t="shared" si="0"/>
        <v>720.18901650579937</v>
      </c>
      <c r="H53" s="19">
        <f t="shared" si="1"/>
        <v>783.2911176084649</v>
      </c>
      <c r="I53" s="20">
        <f>IFERROR($C$8-SUM(G$5:G53),"")</f>
        <v>267071.64606331114</v>
      </c>
    </row>
    <row r="54" spans="5:9" ht="18" customHeight="1" x14ac:dyDescent="0.3">
      <c r="E54" s="18">
        <v>50</v>
      </c>
      <c r="F54" s="25">
        <f>IF(E54&lt;=$C$7,$C$13,"")</f>
        <v>1503.4801341142643</v>
      </c>
      <c r="G54" s="25">
        <f t="shared" si="0"/>
        <v>722.29556937907898</v>
      </c>
      <c r="H54" s="19">
        <f t="shared" si="1"/>
        <v>781.18456473518529</v>
      </c>
      <c r="I54" s="20">
        <f>IFERROR($C$8-SUM(G$5:G54),"")</f>
        <v>266349.35049393203</v>
      </c>
    </row>
    <row r="55" spans="5:9" ht="18" customHeight="1" x14ac:dyDescent="0.3">
      <c r="E55" s="18">
        <v>51</v>
      </c>
      <c r="F55" s="25">
        <f>IF(E55&lt;=$C$7,$C$13,"")</f>
        <v>1503.4801341142643</v>
      </c>
      <c r="G55" s="25">
        <f t="shared" si="0"/>
        <v>724.40828391951277</v>
      </c>
      <c r="H55" s="19">
        <f t="shared" si="1"/>
        <v>779.07185019475151</v>
      </c>
      <c r="I55" s="20">
        <f>IFERROR($C$8-SUM(G$5:G55),"")</f>
        <v>265624.94221001252</v>
      </c>
    </row>
    <row r="56" spans="5:9" ht="18" customHeight="1" x14ac:dyDescent="0.3">
      <c r="E56" s="18">
        <v>52</v>
      </c>
      <c r="F56" s="25">
        <f>IF(E56&lt;=$C$7,$C$13,"")</f>
        <v>1503.4801341142643</v>
      </c>
      <c r="G56" s="25">
        <f t="shared" si="0"/>
        <v>726.52717814997743</v>
      </c>
      <c r="H56" s="19">
        <f t="shared" si="1"/>
        <v>776.95295596428684</v>
      </c>
      <c r="I56" s="20">
        <f>IFERROR($C$8-SUM(G$5:G56),"")</f>
        <v>264898.41503186256</v>
      </c>
    </row>
    <row r="57" spans="5:9" ht="18" customHeight="1" x14ac:dyDescent="0.3">
      <c r="E57" s="18">
        <v>53</v>
      </c>
      <c r="F57" s="25">
        <f>IF(E57&lt;=$C$7,$C$13,"")</f>
        <v>1503.4801341142643</v>
      </c>
      <c r="G57" s="25">
        <f t="shared" si="0"/>
        <v>728.65227014606614</v>
      </c>
      <c r="H57" s="19">
        <f t="shared" si="1"/>
        <v>774.82786396819813</v>
      </c>
      <c r="I57" s="20">
        <f>IFERROR($C$8-SUM(G$5:G57),"")</f>
        <v>264169.7627617165</v>
      </c>
    </row>
    <row r="58" spans="5:9" ht="18" customHeight="1" x14ac:dyDescent="0.3">
      <c r="E58" s="18">
        <v>54</v>
      </c>
      <c r="F58" s="25">
        <f>IF(E58&lt;=$C$7,$C$13,"")</f>
        <v>1503.4801341142643</v>
      </c>
      <c r="G58" s="25">
        <f t="shared" si="0"/>
        <v>730.78357803624317</v>
      </c>
      <c r="H58" s="19">
        <f t="shared" si="1"/>
        <v>772.6965560780211</v>
      </c>
      <c r="I58" s="20">
        <f>IFERROR($C$8-SUM(G$5:G58),"")</f>
        <v>263438.97918368026</v>
      </c>
    </row>
    <row r="59" spans="5:9" ht="18" customHeight="1" x14ac:dyDescent="0.3">
      <c r="E59" s="18">
        <v>55</v>
      </c>
      <c r="F59" s="25">
        <f>IF(E59&lt;=$C$7,$C$13,"")</f>
        <v>1503.4801341142643</v>
      </c>
      <c r="G59" s="25">
        <f t="shared" si="0"/>
        <v>732.92112000199927</v>
      </c>
      <c r="H59" s="19">
        <f t="shared" si="1"/>
        <v>770.559014112265</v>
      </c>
      <c r="I59" s="20">
        <f>IFERROR($C$8-SUM(G$5:G59),"")</f>
        <v>262706.05806367827</v>
      </c>
    </row>
    <row r="60" spans="5:9" ht="18" customHeight="1" x14ac:dyDescent="0.3">
      <c r="E60" s="18">
        <v>56</v>
      </c>
      <c r="F60" s="25">
        <f>IF(E60&lt;=$C$7,$C$13,"")</f>
        <v>1503.4801341142643</v>
      </c>
      <c r="G60" s="25">
        <f t="shared" si="0"/>
        <v>735.06491427800529</v>
      </c>
      <c r="H60" s="19">
        <f t="shared" si="1"/>
        <v>768.41521983625898</v>
      </c>
      <c r="I60" s="20">
        <f>IFERROR($C$8-SUM(G$5:G60),"")</f>
        <v>261970.99314940025</v>
      </c>
    </row>
    <row r="61" spans="5:9" ht="18" customHeight="1" x14ac:dyDescent="0.3">
      <c r="E61" s="18">
        <v>57</v>
      </c>
      <c r="F61" s="25">
        <f>IF(E61&lt;=$C$7,$C$13,"")</f>
        <v>1503.4801341142643</v>
      </c>
      <c r="G61" s="25">
        <f t="shared" si="0"/>
        <v>737.21497915226837</v>
      </c>
      <c r="H61" s="19">
        <f t="shared" si="1"/>
        <v>766.2651549619959</v>
      </c>
      <c r="I61" s="20">
        <f>IFERROR($C$8-SUM(G$5:G61),"")</f>
        <v>261233.77817024797</v>
      </c>
    </row>
    <row r="62" spans="5:9" ht="18" customHeight="1" x14ac:dyDescent="0.3">
      <c r="E62" s="18">
        <v>58</v>
      </c>
      <c r="F62" s="25">
        <f>IF(E62&lt;=$C$7,$C$13,"")</f>
        <v>1503.4801341142643</v>
      </c>
      <c r="G62" s="25">
        <f t="shared" si="0"/>
        <v>739.37133296628872</v>
      </c>
      <c r="H62" s="19">
        <f t="shared" si="1"/>
        <v>764.10880114797556</v>
      </c>
      <c r="I62" s="20">
        <f>IFERROR($C$8-SUM(G$5:G62),"")</f>
        <v>260494.40683728171</v>
      </c>
    </row>
    <row r="63" spans="5:9" ht="18" customHeight="1" x14ac:dyDescent="0.3">
      <c r="E63" s="18">
        <v>59</v>
      </c>
      <c r="F63" s="25">
        <f>IF(E63&lt;=$C$7,$C$13,"")</f>
        <v>1503.4801341142643</v>
      </c>
      <c r="G63" s="25">
        <f t="shared" si="0"/>
        <v>741.53399411521514</v>
      </c>
      <c r="H63" s="19">
        <f t="shared" si="1"/>
        <v>761.94613999904914</v>
      </c>
      <c r="I63" s="20">
        <f>IFERROR($C$8-SUM(G$5:G63),"")</f>
        <v>259752.87284316649</v>
      </c>
    </row>
    <row r="64" spans="5:9" ht="18" customHeight="1" thickBot="1" x14ac:dyDescent="0.35">
      <c r="E64" s="21">
        <v>60</v>
      </c>
      <c r="F64" s="26">
        <f>IF(E64&lt;=$C$7,$C$13,"")</f>
        <v>1503.4801341142643</v>
      </c>
      <c r="G64" s="26">
        <f t="shared" si="0"/>
        <v>743.70298104800213</v>
      </c>
      <c r="H64" s="22">
        <f t="shared" si="1"/>
        <v>759.77715306626214</v>
      </c>
      <c r="I64" s="23">
        <f>IFERROR($C$8-SUM(G$5:G64),"")</f>
        <v>259009.16986211849</v>
      </c>
    </row>
    <row r="65" spans="5:9" ht="18" customHeight="1" x14ac:dyDescent="0.3">
      <c r="E65" s="15">
        <v>61</v>
      </c>
      <c r="F65" s="24">
        <f>IF(E65&lt;=$C$7,$C$13,"")</f>
        <v>1503.4801341142643</v>
      </c>
      <c r="G65" s="24">
        <f t="shared" si="0"/>
        <v>745.87831226756759</v>
      </c>
      <c r="H65" s="16">
        <f t="shared" si="1"/>
        <v>757.60182184669668</v>
      </c>
      <c r="I65" s="17">
        <f>IFERROR($C$8-SUM(G$5:G65),"")</f>
        <v>258263.29154985092</v>
      </c>
    </row>
    <row r="66" spans="5:9" ht="18" customHeight="1" x14ac:dyDescent="0.3">
      <c r="E66" s="18">
        <v>62</v>
      </c>
      <c r="F66" s="25">
        <f>IF(E66&lt;=$C$7,$C$13,"")</f>
        <v>1503.4801341142643</v>
      </c>
      <c r="G66" s="25">
        <f t="shared" si="0"/>
        <v>748.06000633095027</v>
      </c>
      <c r="H66" s="19">
        <f t="shared" si="1"/>
        <v>755.420127783314</v>
      </c>
      <c r="I66" s="20">
        <f>IFERROR($C$8-SUM(G$5:G66),"")</f>
        <v>257515.23154351997</v>
      </c>
    </row>
    <row r="67" spans="5:9" ht="18" customHeight="1" x14ac:dyDescent="0.3">
      <c r="E67" s="18">
        <v>63</v>
      </c>
      <c r="F67" s="25">
        <f>IF(E67&lt;=$C$7,$C$13,"")</f>
        <v>1503.4801341142643</v>
      </c>
      <c r="G67" s="25">
        <f t="shared" si="0"/>
        <v>750.24808184946824</v>
      </c>
      <c r="H67" s="19">
        <f t="shared" si="1"/>
        <v>753.23205226479604</v>
      </c>
      <c r="I67" s="20">
        <f>IFERROR($C$8-SUM(G$5:G67),"")</f>
        <v>256764.98346167052</v>
      </c>
    </row>
    <row r="68" spans="5:9" ht="18" customHeight="1" x14ac:dyDescent="0.3">
      <c r="E68" s="18">
        <v>64</v>
      </c>
      <c r="F68" s="25">
        <f>IF(E68&lt;=$C$7,$C$13,"")</f>
        <v>1503.4801341142643</v>
      </c>
      <c r="G68" s="25">
        <f t="shared" si="0"/>
        <v>752.44255748887804</v>
      </c>
      <c r="H68" s="19">
        <f t="shared" si="1"/>
        <v>751.03757662538624</v>
      </c>
      <c r="I68" s="20">
        <f>IFERROR($C$8-SUM(G$5:G68),"")</f>
        <v>256012.54090418163</v>
      </c>
    </row>
    <row r="69" spans="5:9" ht="18" customHeight="1" x14ac:dyDescent="0.3">
      <c r="E69" s="18">
        <v>65</v>
      </c>
      <c r="F69" s="25">
        <f>IF(E69&lt;=$C$7,$C$13,"")</f>
        <v>1503.4801341142643</v>
      </c>
      <c r="G69" s="25">
        <f t="shared" si="0"/>
        <v>754.64345196953309</v>
      </c>
      <c r="H69" s="19">
        <f t="shared" si="1"/>
        <v>748.83668214473118</v>
      </c>
      <c r="I69" s="20">
        <f>IFERROR($C$8-SUM(G$5:G69),"")</f>
        <v>255257.89745221208</v>
      </c>
    </row>
    <row r="70" spans="5:9" ht="18" customHeight="1" x14ac:dyDescent="0.3">
      <c r="E70" s="18">
        <v>66</v>
      </c>
      <c r="F70" s="25">
        <f>IF(E70&lt;=$C$7,$C$13,"")</f>
        <v>1503.4801341142643</v>
      </c>
      <c r="G70" s="25">
        <f t="shared" ref="G70:G133" si="2">IFERROR(F70-H70,"")</f>
        <v>756.85078406654372</v>
      </c>
      <c r="H70" s="19">
        <f t="shared" ref="H70:H133" si="3">IFERROR(IF(E70&lt;=$C$7,-IPMT($C$12/12,E70,$C$7,$C$8,0,0),""),"")</f>
        <v>746.62935004772055</v>
      </c>
      <c r="I70" s="20">
        <f>IFERROR($C$8-SUM(G$5:G70),"")</f>
        <v>254501.04666814554</v>
      </c>
    </row>
    <row r="71" spans="5:9" ht="18" customHeight="1" x14ac:dyDescent="0.3">
      <c r="E71" s="18">
        <v>67</v>
      </c>
      <c r="F71" s="25">
        <f>IF(E71&lt;=$C$7,$C$13,"")</f>
        <v>1503.4801341142643</v>
      </c>
      <c r="G71" s="25">
        <f t="shared" si="2"/>
        <v>759.06457260993841</v>
      </c>
      <c r="H71" s="19">
        <f t="shared" si="3"/>
        <v>744.41556150432586</v>
      </c>
      <c r="I71" s="20">
        <f>IFERROR($C$8-SUM(G$5:G71),"")</f>
        <v>253741.98209553561</v>
      </c>
    </row>
    <row r="72" spans="5:9" ht="18" customHeight="1" x14ac:dyDescent="0.3">
      <c r="E72" s="18">
        <v>68</v>
      </c>
      <c r="F72" s="25">
        <f>IF(E72&lt;=$C$7,$C$13,"")</f>
        <v>1503.4801341142643</v>
      </c>
      <c r="G72" s="25">
        <f t="shared" si="2"/>
        <v>761.28483648482268</v>
      </c>
      <c r="H72" s="19">
        <f t="shared" si="3"/>
        <v>742.1952976294416</v>
      </c>
      <c r="I72" s="20">
        <f>IFERROR($C$8-SUM(G$5:G72),"")</f>
        <v>252980.69725905079</v>
      </c>
    </row>
    <row r="73" spans="5:9" ht="18" customHeight="1" x14ac:dyDescent="0.3">
      <c r="E73" s="18">
        <v>69</v>
      </c>
      <c r="F73" s="25">
        <f>IF(E73&lt;=$C$7,$C$13,"")</f>
        <v>1503.4801341142643</v>
      </c>
      <c r="G73" s="25">
        <f t="shared" si="2"/>
        <v>763.51159463154056</v>
      </c>
      <c r="H73" s="19">
        <f t="shared" si="3"/>
        <v>739.96853948272371</v>
      </c>
      <c r="I73" s="20">
        <f>IFERROR($C$8-SUM(G$5:G73),"")</f>
        <v>252217.18566441926</v>
      </c>
    </row>
    <row r="74" spans="5:9" ht="18" customHeight="1" x14ac:dyDescent="0.3">
      <c r="E74" s="18">
        <v>70</v>
      </c>
      <c r="F74" s="25">
        <f>IF(E74&lt;=$C$7,$C$13,"")</f>
        <v>1503.4801341142643</v>
      </c>
      <c r="G74" s="25">
        <f t="shared" si="2"/>
        <v>765.74486604583785</v>
      </c>
      <c r="H74" s="19">
        <f t="shared" si="3"/>
        <v>737.73526806842642</v>
      </c>
      <c r="I74" s="20">
        <f>IFERROR($C$8-SUM(G$5:G74),"")</f>
        <v>251451.4407983734</v>
      </c>
    </row>
    <row r="75" spans="5:9" ht="18" customHeight="1" x14ac:dyDescent="0.3">
      <c r="E75" s="18">
        <v>71</v>
      </c>
      <c r="F75" s="25">
        <f>IF(E75&lt;=$C$7,$C$13,"")</f>
        <v>1503.4801341142643</v>
      </c>
      <c r="G75" s="25">
        <f t="shared" si="2"/>
        <v>767.98466977902183</v>
      </c>
      <c r="H75" s="19">
        <f t="shared" si="3"/>
        <v>735.49546433524245</v>
      </c>
      <c r="I75" s="20">
        <f>IFERROR($C$8-SUM(G$5:G75),"")</f>
        <v>250683.45612859438</v>
      </c>
    </row>
    <row r="76" spans="5:9" ht="18" customHeight="1" x14ac:dyDescent="0.3">
      <c r="E76" s="18">
        <v>72</v>
      </c>
      <c r="F76" s="25">
        <f>IF(E76&lt;=$C$7,$C$13,"")</f>
        <v>1503.4801341142643</v>
      </c>
      <c r="G76" s="25">
        <f t="shared" si="2"/>
        <v>770.23102493812553</v>
      </c>
      <c r="H76" s="19">
        <f t="shared" si="3"/>
        <v>733.24910917613875</v>
      </c>
      <c r="I76" s="20">
        <f>IFERROR($C$8-SUM(G$5:G76),"")</f>
        <v>249913.22510365627</v>
      </c>
    </row>
    <row r="77" spans="5:9" ht="18" customHeight="1" x14ac:dyDescent="0.3">
      <c r="E77" s="18">
        <v>73</v>
      </c>
      <c r="F77" s="25">
        <f>IF(E77&lt;=$C$7,$C$13,"")</f>
        <v>1503.4801341142643</v>
      </c>
      <c r="G77" s="25">
        <f t="shared" si="2"/>
        <v>772.48395068606953</v>
      </c>
      <c r="H77" s="19">
        <f t="shared" si="3"/>
        <v>730.99618342819474</v>
      </c>
      <c r="I77" s="20">
        <f>IFERROR($C$8-SUM(G$5:G77),"")</f>
        <v>249140.74115297018</v>
      </c>
    </row>
    <row r="78" spans="5:9" ht="18" customHeight="1" x14ac:dyDescent="0.3">
      <c r="E78" s="18">
        <v>74</v>
      </c>
      <c r="F78" s="25">
        <f>IF(E78&lt;=$C$7,$C$13,"")</f>
        <v>1503.4801341142643</v>
      </c>
      <c r="G78" s="25">
        <f t="shared" si="2"/>
        <v>774.74346624182635</v>
      </c>
      <c r="H78" s="19">
        <f t="shared" si="3"/>
        <v>728.73666787243792</v>
      </c>
      <c r="I78" s="20">
        <f>IFERROR($C$8-SUM(G$5:G78),"")</f>
        <v>248365.99768672837</v>
      </c>
    </row>
    <row r="79" spans="5:9" ht="18" customHeight="1" x14ac:dyDescent="0.3">
      <c r="E79" s="18">
        <v>75</v>
      </c>
      <c r="F79" s="25">
        <f>IF(E79&lt;=$C$7,$C$13,"")</f>
        <v>1503.4801341142643</v>
      </c>
      <c r="G79" s="25">
        <f t="shared" si="2"/>
        <v>777.00959088058369</v>
      </c>
      <c r="H79" s="19">
        <f t="shared" si="3"/>
        <v>726.47054323368059</v>
      </c>
      <c r="I79" s="20">
        <f>IFERROR($C$8-SUM(G$5:G79),"")</f>
        <v>247588.98809584777</v>
      </c>
    </row>
    <row r="80" spans="5:9" ht="18" customHeight="1" x14ac:dyDescent="0.3">
      <c r="E80" s="18">
        <v>76</v>
      </c>
      <c r="F80" s="25">
        <f>IF(E80&lt;=$C$7,$C$13,"")</f>
        <v>1503.4801341142643</v>
      </c>
      <c r="G80" s="25">
        <f t="shared" si="2"/>
        <v>779.28234393390949</v>
      </c>
      <c r="H80" s="19">
        <f t="shared" si="3"/>
        <v>724.19779018035479</v>
      </c>
      <c r="I80" s="20">
        <f>IFERROR($C$8-SUM(G$5:G80),"")</f>
        <v>246809.70575191389</v>
      </c>
    </row>
    <row r="81" spans="5:9" ht="18" customHeight="1" x14ac:dyDescent="0.3">
      <c r="E81" s="18">
        <v>77</v>
      </c>
      <c r="F81" s="25">
        <f>IF(E81&lt;=$C$7,$C$13,"")</f>
        <v>1503.4801341142643</v>
      </c>
      <c r="G81" s="25">
        <f t="shared" si="2"/>
        <v>781.56174478991613</v>
      </c>
      <c r="H81" s="19">
        <f t="shared" si="3"/>
        <v>721.91838932434814</v>
      </c>
      <c r="I81" s="20">
        <f>IFERROR($C$8-SUM(G$5:G81),"")</f>
        <v>246028.14400712395</v>
      </c>
    </row>
    <row r="82" spans="5:9" ht="18" customHeight="1" x14ac:dyDescent="0.3">
      <c r="E82" s="18">
        <v>78</v>
      </c>
      <c r="F82" s="25">
        <f>IF(E82&lt;=$C$7,$C$13,"")</f>
        <v>1503.4801341142643</v>
      </c>
      <c r="G82" s="25">
        <f t="shared" si="2"/>
        <v>783.84781289342664</v>
      </c>
      <c r="H82" s="19">
        <f t="shared" si="3"/>
        <v>719.63232122083764</v>
      </c>
      <c r="I82" s="20">
        <f>IFERROR($C$8-SUM(G$5:G82),"")</f>
        <v>245244.29619423053</v>
      </c>
    </row>
    <row r="83" spans="5:9" ht="18" customHeight="1" x14ac:dyDescent="0.3">
      <c r="E83" s="18">
        <v>79</v>
      </c>
      <c r="F83" s="25">
        <f>IF(E83&lt;=$C$7,$C$13,"")</f>
        <v>1503.4801341142643</v>
      </c>
      <c r="G83" s="25">
        <f t="shared" si="2"/>
        <v>786.14056774613982</v>
      </c>
      <c r="H83" s="19">
        <f t="shared" si="3"/>
        <v>717.33956636812445</v>
      </c>
      <c r="I83" s="20">
        <f>IFERROR($C$8-SUM(G$5:G83),"")</f>
        <v>244458.1556264844</v>
      </c>
    </row>
    <row r="84" spans="5:9" ht="18" customHeight="1" x14ac:dyDescent="0.3">
      <c r="E84" s="18">
        <v>80</v>
      </c>
      <c r="F84" s="25">
        <f>IF(E84&lt;=$C$7,$C$13,"")</f>
        <v>1503.4801341142643</v>
      </c>
      <c r="G84" s="25">
        <f t="shared" si="2"/>
        <v>788.44002890679735</v>
      </c>
      <c r="H84" s="19">
        <f t="shared" si="3"/>
        <v>715.04010520746692</v>
      </c>
      <c r="I84" s="20">
        <f>IFERROR($C$8-SUM(G$5:G84),"")</f>
        <v>243669.7155975776</v>
      </c>
    </row>
    <row r="85" spans="5:9" ht="18" customHeight="1" x14ac:dyDescent="0.3">
      <c r="E85" s="18">
        <v>81</v>
      </c>
      <c r="F85" s="25">
        <f>IF(E85&lt;=$C$7,$C$13,"")</f>
        <v>1503.4801341142643</v>
      </c>
      <c r="G85" s="25">
        <f t="shared" si="2"/>
        <v>790.7462159913498</v>
      </c>
      <c r="H85" s="19">
        <f t="shared" si="3"/>
        <v>712.73391812291447</v>
      </c>
      <c r="I85" s="20">
        <f>IFERROR($C$8-SUM(G$5:G85),"")</f>
        <v>242878.96938158624</v>
      </c>
    </row>
    <row r="86" spans="5:9" ht="18" customHeight="1" x14ac:dyDescent="0.3">
      <c r="E86" s="18">
        <v>82</v>
      </c>
      <c r="F86" s="25">
        <f>IF(E86&lt;=$C$7,$C$13,"")</f>
        <v>1503.4801341142643</v>
      </c>
      <c r="G86" s="25">
        <f t="shared" si="2"/>
        <v>793.05914867312447</v>
      </c>
      <c r="H86" s="19">
        <f t="shared" si="3"/>
        <v>710.42098544113981</v>
      </c>
      <c r="I86" s="20">
        <f>IFERROR($C$8-SUM(G$5:G86),"")</f>
        <v>242085.91023291313</v>
      </c>
    </row>
    <row r="87" spans="5:9" ht="18" customHeight="1" x14ac:dyDescent="0.3">
      <c r="E87" s="18">
        <v>83</v>
      </c>
      <c r="F87" s="25">
        <f>IF(E87&lt;=$C$7,$C$13,"")</f>
        <v>1503.4801341142643</v>
      </c>
      <c r="G87" s="25">
        <f t="shared" si="2"/>
        <v>795.37884668299318</v>
      </c>
      <c r="H87" s="19">
        <f t="shared" si="3"/>
        <v>708.10128743127109</v>
      </c>
      <c r="I87" s="20">
        <f>IFERROR($C$8-SUM(G$5:G87),"")</f>
        <v>241290.53138623014</v>
      </c>
    </row>
    <row r="88" spans="5:9" ht="18" customHeight="1" x14ac:dyDescent="0.3">
      <c r="E88" s="18">
        <v>84</v>
      </c>
      <c r="F88" s="25">
        <f>IF(E88&lt;=$C$7,$C$13,"")</f>
        <v>1503.4801341142643</v>
      </c>
      <c r="G88" s="25">
        <f t="shared" si="2"/>
        <v>797.7053298095409</v>
      </c>
      <c r="H88" s="19">
        <f t="shared" si="3"/>
        <v>705.77480430472338</v>
      </c>
      <c r="I88" s="20">
        <f>IFERROR($C$8-SUM(G$5:G88),"")</f>
        <v>240492.8260564206</v>
      </c>
    </row>
    <row r="89" spans="5:9" ht="18" customHeight="1" x14ac:dyDescent="0.3">
      <c r="E89" s="18">
        <v>85</v>
      </c>
      <c r="F89" s="25">
        <f>IF(E89&lt;=$C$7,$C$13,"")</f>
        <v>1503.4801341142643</v>
      </c>
      <c r="G89" s="25">
        <f t="shared" si="2"/>
        <v>800.03861789923394</v>
      </c>
      <c r="H89" s="19">
        <f t="shared" si="3"/>
        <v>703.44151621503033</v>
      </c>
      <c r="I89" s="20">
        <f>IFERROR($C$8-SUM(G$5:G89),"")</f>
        <v>239692.78743852137</v>
      </c>
    </row>
    <row r="90" spans="5:9" ht="18" customHeight="1" x14ac:dyDescent="0.3">
      <c r="E90" s="18">
        <v>86</v>
      </c>
      <c r="F90" s="25">
        <f>IF(E90&lt;=$C$7,$C$13,"")</f>
        <v>1503.4801341142643</v>
      </c>
      <c r="G90" s="25">
        <f t="shared" si="2"/>
        <v>802.37873085658919</v>
      </c>
      <c r="H90" s="19">
        <f t="shared" si="3"/>
        <v>701.10140325767509</v>
      </c>
      <c r="I90" s="20">
        <f>IFERROR($C$8-SUM(G$5:G90),"")</f>
        <v>238890.40870766476</v>
      </c>
    </row>
    <row r="91" spans="5:9" ht="18" customHeight="1" x14ac:dyDescent="0.3">
      <c r="E91" s="18">
        <v>87</v>
      </c>
      <c r="F91" s="25">
        <f>IF(E91&lt;=$C$7,$C$13,"")</f>
        <v>1503.4801341142643</v>
      </c>
      <c r="G91" s="25">
        <f t="shared" si="2"/>
        <v>804.72568864434481</v>
      </c>
      <c r="H91" s="19">
        <f t="shared" si="3"/>
        <v>698.75444546991946</v>
      </c>
      <c r="I91" s="20">
        <f>IFERROR($C$8-SUM(G$5:G91),"")</f>
        <v>238085.68301902042</v>
      </c>
    </row>
    <row r="92" spans="5:9" ht="18" customHeight="1" x14ac:dyDescent="0.3">
      <c r="E92" s="18">
        <v>88</v>
      </c>
      <c r="F92" s="25">
        <f>IF(E92&lt;=$C$7,$C$13,"")</f>
        <v>1503.4801341142643</v>
      </c>
      <c r="G92" s="25">
        <f t="shared" si="2"/>
        <v>807.07951128362947</v>
      </c>
      <c r="H92" s="19">
        <f t="shared" si="3"/>
        <v>696.4006228306348</v>
      </c>
      <c r="I92" s="20">
        <f>IFERROR($C$8-SUM(G$5:G92),"")</f>
        <v>237278.60350773681</v>
      </c>
    </row>
    <row r="93" spans="5:9" ht="18" customHeight="1" x14ac:dyDescent="0.3">
      <c r="E93" s="18">
        <v>89</v>
      </c>
      <c r="F93" s="25">
        <f>IF(E93&lt;=$C$7,$C$13,"")</f>
        <v>1503.4801341142643</v>
      </c>
      <c r="G93" s="25">
        <f t="shared" si="2"/>
        <v>809.44021885413406</v>
      </c>
      <c r="H93" s="19">
        <f t="shared" si="3"/>
        <v>694.03991526013021</v>
      </c>
      <c r="I93" s="20">
        <f>IFERROR($C$8-SUM(G$5:G93),"")</f>
        <v>236469.16328888267</v>
      </c>
    </row>
    <row r="94" spans="5:9" ht="18" customHeight="1" x14ac:dyDescent="0.3">
      <c r="E94" s="18">
        <v>90</v>
      </c>
      <c r="F94" s="25">
        <f>IF(E94&lt;=$C$7,$C$13,"")</f>
        <v>1503.4801341142643</v>
      </c>
      <c r="G94" s="25">
        <f t="shared" si="2"/>
        <v>811.80783149428225</v>
      </c>
      <c r="H94" s="19">
        <f t="shared" si="3"/>
        <v>691.67230261998202</v>
      </c>
      <c r="I94" s="20">
        <f>IFERROR($C$8-SUM(G$5:G94),"")</f>
        <v>235657.35545738839</v>
      </c>
    </row>
    <row r="95" spans="5:9" ht="18" customHeight="1" x14ac:dyDescent="0.3">
      <c r="E95" s="18">
        <v>91</v>
      </c>
      <c r="F95" s="25">
        <f>IF(E95&lt;=$C$7,$C$13,"")</f>
        <v>1503.4801341142643</v>
      </c>
      <c r="G95" s="25">
        <f t="shared" si="2"/>
        <v>814.18236940140309</v>
      </c>
      <c r="H95" s="19">
        <f t="shared" si="3"/>
        <v>689.29776471286118</v>
      </c>
      <c r="I95" s="20">
        <f>IFERROR($C$8-SUM(G$5:G95),"")</f>
        <v>234843.17308798697</v>
      </c>
    </row>
    <row r="96" spans="5:9" ht="18" customHeight="1" x14ac:dyDescent="0.3">
      <c r="E96" s="18">
        <v>92</v>
      </c>
      <c r="F96" s="25">
        <f>IF(E96&lt;=$C$7,$C$13,"")</f>
        <v>1503.4801341142643</v>
      </c>
      <c r="G96" s="25">
        <f t="shared" si="2"/>
        <v>816.56385283190241</v>
      </c>
      <c r="H96" s="19">
        <f t="shared" si="3"/>
        <v>686.91628128236187</v>
      </c>
      <c r="I96" s="20">
        <f>IFERROR($C$8-SUM(G$5:G96),"")</f>
        <v>234026.60923515508</v>
      </c>
    </row>
    <row r="97" spans="5:9" ht="18" customHeight="1" x14ac:dyDescent="0.3">
      <c r="E97" s="18">
        <v>93</v>
      </c>
      <c r="F97" s="25">
        <f>IF(E97&lt;=$C$7,$C$13,"")</f>
        <v>1503.4801341142643</v>
      </c>
      <c r="G97" s="25">
        <f t="shared" si="2"/>
        <v>818.95230210143552</v>
      </c>
      <c r="H97" s="19">
        <f t="shared" si="3"/>
        <v>684.52783201282875</v>
      </c>
      <c r="I97" s="20">
        <f>IFERROR($C$8-SUM(G$5:G97),"")</f>
        <v>233207.65693305363</v>
      </c>
    </row>
    <row r="98" spans="5:9" ht="18" customHeight="1" x14ac:dyDescent="0.3">
      <c r="E98" s="18">
        <v>94</v>
      </c>
      <c r="F98" s="25">
        <f>IF(E98&lt;=$C$7,$C$13,"")</f>
        <v>1503.4801341142643</v>
      </c>
      <c r="G98" s="25">
        <f t="shared" si="2"/>
        <v>821.34773758508231</v>
      </c>
      <c r="H98" s="19">
        <f t="shared" si="3"/>
        <v>682.13239652918196</v>
      </c>
      <c r="I98" s="20">
        <f>IFERROR($C$8-SUM(G$5:G98),"")</f>
        <v>232386.30919546855</v>
      </c>
    </row>
    <row r="99" spans="5:9" ht="18" customHeight="1" x14ac:dyDescent="0.3">
      <c r="E99" s="18">
        <v>95</v>
      </c>
      <c r="F99" s="25">
        <f>IF(E99&lt;=$C$7,$C$13,"")</f>
        <v>1503.4801341142643</v>
      </c>
      <c r="G99" s="25">
        <f t="shared" si="2"/>
        <v>823.75017971751856</v>
      </c>
      <c r="H99" s="19">
        <f t="shared" si="3"/>
        <v>679.72995439674571</v>
      </c>
      <c r="I99" s="20">
        <f>IFERROR($C$8-SUM(G$5:G99),"")</f>
        <v>231562.55901575106</v>
      </c>
    </row>
    <row r="100" spans="5:9" ht="18" customHeight="1" x14ac:dyDescent="0.3">
      <c r="E100" s="18">
        <v>96</v>
      </c>
      <c r="F100" s="25">
        <f>IF(E100&lt;=$C$7,$C$13,"")</f>
        <v>1503.4801341142643</v>
      </c>
      <c r="G100" s="25">
        <f t="shared" si="2"/>
        <v>826.15964899319238</v>
      </c>
      <c r="H100" s="19">
        <f t="shared" si="3"/>
        <v>677.3204851210719</v>
      </c>
      <c r="I100" s="20">
        <f>IFERROR($C$8-SUM(G$5:G100),"")</f>
        <v>230736.39936675783</v>
      </c>
    </row>
    <row r="101" spans="5:9" ht="18" customHeight="1" x14ac:dyDescent="0.3">
      <c r="E101" s="18">
        <v>97</v>
      </c>
      <c r="F101" s="25">
        <f>IF(E101&lt;=$C$7,$C$13,"")</f>
        <v>1503.4801341142643</v>
      </c>
      <c r="G101" s="25">
        <f t="shared" si="2"/>
        <v>828.57616596649734</v>
      </c>
      <c r="H101" s="19">
        <f t="shared" si="3"/>
        <v>674.90396814776693</v>
      </c>
      <c r="I101" s="20">
        <f>IFERROR($C$8-SUM(G$5:G101),"")</f>
        <v>229907.82320079135</v>
      </c>
    </row>
    <row r="102" spans="5:9" ht="18" customHeight="1" x14ac:dyDescent="0.3">
      <c r="E102" s="18">
        <v>98</v>
      </c>
      <c r="F102" s="25">
        <f>IF(E102&lt;=$C$7,$C$13,"")</f>
        <v>1503.4801341142643</v>
      </c>
      <c r="G102" s="25">
        <f t="shared" si="2"/>
        <v>830.99975125194953</v>
      </c>
      <c r="H102" s="19">
        <f t="shared" si="3"/>
        <v>672.48038286231474</v>
      </c>
      <c r="I102" s="20">
        <f>IFERROR($C$8-SUM(G$5:G102),"")</f>
        <v>229076.8234495394</v>
      </c>
    </row>
    <row r="103" spans="5:9" ht="18" customHeight="1" x14ac:dyDescent="0.3">
      <c r="E103" s="18">
        <v>99</v>
      </c>
      <c r="F103" s="25">
        <f>IF(E103&lt;=$C$7,$C$13,"")</f>
        <v>1503.4801341142643</v>
      </c>
      <c r="G103" s="25">
        <f t="shared" si="2"/>
        <v>833.43042552436134</v>
      </c>
      <c r="H103" s="19">
        <f t="shared" si="3"/>
        <v>670.04970858990293</v>
      </c>
      <c r="I103" s="20">
        <f>IFERROR($C$8-SUM(G$5:G103),"")</f>
        <v>228243.39302401504</v>
      </c>
    </row>
    <row r="104" spans="5:9" ht="18" customHeight="1" x14ac:dyDescent="0.3">
      <c r="E104" s="18">
        <v>100</v>
      </c>
      <c r="F104" s="25">
        <f>IF(E104&lt;=$C$7,$C$13,"")</f>
        <v>1503.4801341142643</v>
      </c>
      <c r="G104" s="25">
        <f t="shared" si="2"/>
        <v>835.8682095190203</v>
      </c>
      <c r="H104" s="19">
        <f t="shared" si="3"/>
        <v>667.61192459524398</v>
      </c>
      <c r="I104" s="20">
        <f>IFERROR($C$8-SUM(G$5:G104),"")</f>
        <v>227407.52481449602</v>
      </c>
    </row>
    <row r="105" spans="5:9" ht="18" customHeight="1" x14ac:dyDescent="0.3">
      <c r="E105" s="18">
        <v>101</v>
      </c>
      <c r="F105" s="25">
        <f>IF(E105&lt;=$C$7,$C$13,"")</f>
        <v>1503.4801341142643</v>
      </c>
      <c r="G105" s="25">
        <f t="shared" si="2"/>
        <v>838.31312403186337</v>
      </c>
      <c r="H105" s="19">
        <f t="shared" si="3"/>
        <v>665.16701008240091</v>
      </c>
      <c r="I105" s="20">
        <f>IFERROR($C$8-SUM(G$5:G105),"")</f>
        <v>226569.21169046417</v>
      </c>
    </row>
    <row r="106" spans="5:9" ht="18" customHeight="1" x14ac:dyDescent="0.3">
      <c r="E106" s="18">
        <v>102</v>
      </c>
      <c r="F106" s="25">
        <f>IF(E106&lt;=$C$7,$C$13,"")</f>
        <v>1503.4801341142643</v>
      </c>
      <c r="G106" s="25">
        <f t="shared" si="2"/>
        <v>840.76518991965656</v>
      </c>
      <c r="H106" s="19">
        <f t="shared" si="3"/>
        <v>662.71494419460771</v>
      </c>
      <c r="I106" s="20">
        <f>IFERROR($C$8-SUM(G$5:G106),"")</f>
        <v>225728.44650054449</v>
      </c>
    </row>
    <row r="107" spans="5:9" ht="18" customHeight="1" x14ac:dyDescent="0.3">
      <c r="E107" s="18">
        <v>103</v>
      </c>
      <c r="F107" s="25">
        <f>IF(E107&lt;=$C$7,$C$13,"")</f>
        <v>1503.4801341142643</v>
      </c>
      <c r="G107" s="25">
        <f t="shared" si="2"/>
        <v>843.22442810017162</v>
      </c>
      <c r="H107" s="19">
        <f t="shared" si="3"/>
        <v>660.25570601409265</v>
      </c>
      <c r="I107" s="20">
        <f>IFERROR($C$8-SUM(G$5:G107),"")</f>
        <v>224885.22207244433</v>
      </c>
    </row>
    <row r="108" spans="5:9" ht="18" customHeight="1" x14ac:dyDescent="0.3">
      <c r="E108" s="18">
        <v>104</v>
      </c>
      <c r="F108" s="25">
        <f>IF(E108&lt;=$C$7,$C$13,"")</f>
        <v>1503.4801341142643</v>
      </c>
      <c r="G108" s="25">
        <f t="shared" si="2"/>
        <v>845.69085955236471</v>
      </c>
      <c r="H108" s="19">
        <f t="shared" si="3"/>
        <v>657.78927456189956</v>
      </c>
      <c r="I108" s="20">
        <f>IFERROR($C$8-SUM(G$5:G108),"")</f>
        <v>224039.53121289198</v>
      </c>
    </row>
    <row r="109" spans="5:9" ht="18" customHeight="1" x14ac:dyDescent="0.3">
      <c r="E109" s="18">
        <v>105</v>
      </c>
      <c r="F109" s="25">
        <f>IF(E109&lt;=$C$7,$C$13,"")</f>
        <v>1503.4801341142643</v>
      </c>
      <c r="G109" s="25">
        <f t="shared" si="2"/>
        <v>848.16450531655528</v>
      </c>
      <c r="H109" s="19">
        <f t="shared" si="3"/>
        <v>655.315628797709</v>
      </c>
      <c r="I109" s="20">
        <f>IFERROR($C$8-SUM(G$5:G109),"")</f>
        <v>223191.36670757539</v>
      </c>
    </row>
    <row r="110" spans="5:9" ht="18" customHeight="1" x14ac:dyDescent="0.3">
      <c r="E110" s="18">
        <v>106</v>
      </c>
      <c r="F110" s="25">
        <f>IF(E110&lt;=$C$7,$C$13,"")</f>
        <v>1503.4801341142643</v>
      </c>
      <c r="G110" s="25">
        <f t="shared" si="2"/>
        <v>850.64538649460621</v>
      </c>
      <c r="H110" s="19">
        <f t="shared" si="3"/>
        <v>652.83474761965806</v>
      </c>
      <c r="I110" s="20">
        <f>IFERROR($C$8-SUM(G$5:G110),"")</f>
        <v>222340.72132108081</v>
      </c>
    </row>
    <row r="111" spans="5:9" ht="18" customHeight="1" x14ac:dyDescent="0.3">
      <c r="E111" s="18">
        <v>107</v>
      </c>
      <c r="F111" s="25">
        <f>IF(E111&lt;=$C$7,$C$13,"")</f>
        <v>1503.4801341142643</v>
      </c>
      <c r="G111" s="25">
        <f t="shared" si="2"/>
        <v>853.13352425010294</v>
      </c>
      <c r="H111" s="19">
        <f t="shared" si="3"/>
        <v>650.34660986416134</v>
      </c>
      <c r="I111" s="20">
        <f>IFERROR($C$8-SUM(G$5:G111),"")</f>
        <v>221487.58779683069</v>
      </c>
    </row>
    <row r="112" spans="5:9" ht="18" customHeight="1" x14ac:dyDescent="0.3">
      <c r="E112" s="18">
        <v>108</v>
      </c>
      <c r="F112" s="25">
        <f>IF(E112&lt;=$C$7,$C$13,"")</f>
        <v>1503.4801341142643</v>
      </c>
      <c r="G112" s="25">
        <f t="shared" si="2"/>
        <v>855.62893980853437</v>
      </c>
      <c r="H112" s="19">
        <f t="shared" si="3"/>
        <v>647.8511943057299</v>
      </c>
      <c r="I112" s="20">
        <f>IFERROR($C$8-SUM(G$5:G112),"")</f>
        <v>220631.95885702217</v>
      </c>
    </row>
    <row r="113" spans="5:9" ht="18" customHeight="1" x14ac:dyDescent="0.3">
      <c r="E113" s="18">
        <v>109</v>
      </c>
      <c r="F113" s="25">
        <f>IF(E113&lt;=$C$7,$C$13,"")</f>
        <v>1503.4801341142643</v>
      </c>
      <c r="G113" s="25">
        <f t="shared" si="2"/>
        <v>858.13165445747438</v>
      </c>
      <c r="H113" s="19">
        <f t="shared" si="3"/>
        <v>645.34847965678989</v>
      </c>
      <c r="I113" s="20">
        <f>IFERROR($C$8-SUM(G$5:G113),"")</f>
        <v>219773.82720256469</v>
      </c>
    </row>
    <row r="114" spans="5:9" ht="18" customHeight="1" x14ac:dyDescent="0.3">
      <c r="E114" s="18">
        <v>110</v>
      </c>
      <c r="F114" s="25">
        <f>IF(E114&lt;=$C$7,$C$13,"")</f>
        <v>1503.4801341142643</v>
      </c>
      <c r="G114" s="25">
        <f t="shared" si="2"/>
        <v>860.64168954676245</v>
      </c>
      <c r="H114" s="19">
        <f t="shared" si="3"/>
        <v>642.83844456750182</v>
      </c>
      <c r="I114" s="20">
        <f>IFERROR($C$8-SUM(G$5:G114),"")</f>
        <v>218913.18551301793</v>
      </c>
    </row>
    <row r="115" spans="5:9" ht="18" customHeight="1" x14ac:dyDescent="0.3">
      <c r="E115" s="18">
        <v>111</v>
      </c>
      <c r="F115" s="25">
        <f>IF(E115&lt;=$C$7,$C$13,"")</f>
        <v>1503.4801341142643</v>
      </c>
      <c r="G115" s="25">
        <f t="shared" si="2"/>
        <v>863.15906648868679</v>
      </c>
      <c r="H115" s="19">
        <f t="shared" si="3"/>
        <v>640.32106762557748</v>
      </c>
      <c r="I115" s="20">
        <f>IFERROR($C$8-SUM(G$5:G115),"")</f>
        <v>218050.02644652923</v>
      </c>
    </row>
    <row r="116" spans="5:9" ht="18" customHeight="1" x14ac:dyDescent="0.3">
      <c r="E116" s="18">
        <v>112</v>
      </c>
      <c r="F116" s="25">
        <f>IF(E116&lt;=$C$7,$C$13,"")</f>
        <v>1503.4801341142643</v>
      </c>
      <c r="G116" s="25">
        <f t="shared" si="2"/>
        <v>865.68380675816604</v>
      </c>
      <c r="H116" s="19">
        <f t="shared" si="3"/>
        <v>637.79632735609823</v>
      </c>
      <c r="I116" s="20">
        <f>IFERROR($C$8-SUM(G$5:G116),"")</f>
        <v>217184.34263977106</v>
      </c>
    </row>
    <row r="117" spans="5:9" ht="18" customHeight="1" x14ac:dyDescent="0.3">
      <c r="E117" s="18">
        <v>113</v>
      </c>
      <c r="F117" s="25">
        <f>IF(E117&lt;=$C$7,$C$13,"")</f>
        <v>1503.4801341142643</v>
      </c>
      <c r="G117" s="25">
        <f t="shared" si="2"/>
        <v>868.21593189293378</v>
      </c>
      <c r="H117" s="19">
        <f t="shared" si="3"/>
        <v>635.26420222133049</v>
      </c>
      <c r="I117" s="20">
        <f>IFERROR($C$8-SUM(G$5:G117),"")</f>
        <v>216316.12670787814</v>
      </c>
    </row>
    <row r="118" spans="5:9" ht="18" customHeight="1" x14ac:dyDescent="0.3">
      <c r="E118" s="18">
        <v>114</v>
      </c>
      <c r="F118" s="25">
        <f>IF(E118&lt;=$C$7,$C$13,"")</f>
        <v>1503.4801341142643</v>
      </c>
      <c r="G118" s="25">
        <f t="shared" si="2"/>
        <v>870.75546349372075</v>
      </c>
      <c r="H118" s="19">
        <f t="shared" si="3"/>
        <v>632.72467062054352</v>
      </c>
      <c r="I118" s="20">
        <f>IFERROR($C$8-SUM(G$5:G118),"")</f>
        <v>215445.37124438438</v>
      </c>
    </row>
    <row r="119" spans="5:9" ht="18" customHeight="1" x14ac:dyDescent="0.3">
      <c r="E119" s="18">
        <v>115</v>
      </c>
      <c r="F119" s="25">
        <f>IF(E119&lt;=$C$7,$C$13,"")</f>
        <v>1503.4801341142643</v>
      </c>
      <c r="G119" s="25">
        <f t="shared" si="2"/>
        <v>873.30242322443974</v>
      </c>
      <c r="H119" s="19">
        <f t="shared" si="3"/>
        <v>630.17771088982454</v>
      </c>
      <c r="I119" s="20">
        <f>IFERROR($C$8-SUM(G$5:G119),"")</f>
        <v>214572.06882115995</v>
      </c>
    </row>
    <row r="120" spans="5:9" ht="18" customHeight="1" x14ac:dyDescent="0.3">
      <c r="E120" s="18">
        <v>116</v>
      </c>
      <c r="F120" s="25">
        <f>IF(E120&lt;=$C$7,$C$13,"")</f>
        <v>1503.4801341142643</v>
      </c>
      <c r="G120" s="25">
        <f t="shared" si="2"/>
        <v>875.85683281237129</v>
      </c>
      <c r="H120" s="19">
        <f t="shared" si="3"/>
        <v>627.62330130189298</v>
      </c>
      <c r="I120" s="20">
        <f>IFERROR($C$8-SUM(G$5:G120),"")</f>
        <v>213696.21198834758</v>
      </c>
    </row>
    <row r="121" spans="5:9" ht="18" customHeight="1" x14ac:dyDescent="0.3">
      <c r="E121" s="18">
        <v>117</v>
      </c>
      <c r="F121" s="25">
        <f>IF(E121&lt;=$C$7,$C$13,"")</f>
        <v>1503.4801341142643</v>
      </c>
      <c r="G121" s="25">
        <f t="shared" si="2"/>
        <v>878.4187140483474</v>
      </c>
      <c r="H121" s="19">
        <f t="shared" si="3"/>
        <v>625.06142006591688</v>
      </c>
      <c r="I121" s="20">
        <f>IFERROR($C$8-SUM(G$5:G121),"")</f>
        <v>212817.79327429924</v>
      </c>
    </row>
    <row r="122" spans="5:9" ht="18" customHeight="1" x14ac:dyDescent="0.3">
      <c r="E122" s="18">
        <v>118</v>
      </c>
      <c r="F122" s="25">
        <f>IF(E122&lt;=$C$7,$C$13,"")</f>
        <v>1503.4801341142643</v>
      </c>
      <c r="G122" s="25">
        <f t="shared" si="2"/>
        <v>880.98808878693876</v>
      </c>
      <c r="H122" s="19">
        <f t="shared" si="3"/>
        <v>622.49204532732551</v>
      </c>
      <c r="I122" s="20">
        <f>IFERROR($C$8-SUM(G$5:G122),"")</f>
        <v>211936.80518551232</v>
      </c>
    </row>
    <row r="123" spans="5:9" ht="18" customHeight="1" x14ac:dyDescent="0.3">
      <c r="E123" s="18">
        <v>119</v>
      </c>
      <c r="F123" s="25">
        <f>IF(E123&lt;=$C$7,$C$13,"")</f>
        <v>1503.4801341142643</v>
      </c>
      <c r="G123" s="25">
        <f t="shared" si="2"/>
        <v>883.56497894664062</v>
      </c>
      <c r="H123" s="19">
        <f t="shared" si="3"/>
        <v>619.91515516762365</v>
      </c>
      <c r="I123" s="20">
        <f>IFERROR($C$8-SUM(G$5:G123),"")</f>
        <v>211053.24020656568</v>
      </c>
    </row>
    <row r="124" spans="5:9" ht="18" customHeight="1" thickBot="1" x14ac:dyDescent="0.35">
      <c r="E124" s="21">
        <v>120</v>
      </c>
      <c r="F124" s="26">
        <f>IF(E124&lt;=$C$7,$C$13,"")</f>
        <v>1503.4801341142643</v>
      </c>
      <c r="G124" s="26">
        <f t="shared" si="2"/>
        <v>886.14940651005952</v>
      </c>
      <c r="H124" s="22">
        <f t="shared" si="3"/>
        <v>617.33072760420475</v>
      </c>
      <c r="I124" s="23">
        <f>IFERROR($C$8-SUM(G$5:G124),"")</f>
        <v>210167.09080005562</v>
      </c>
    </row>
    <row r="125" spans="5:9" ht="18" customHeight="1" x14ac:dyDescent="0.3">
      <c r="E125" s="15">
        <v>121</v>
      </c>
      <c r="F125" s="24">
        <f>IF(E125&lt;=$C$7,$C$13,"")</f>
        <v>1503.4801341142643</v>
      </c>
      <c r="G125" s="24">
        <f t="shared" si="2"/>
        <v>888.74139352410145</v>
      </c>
      <c r="H125" s="16">
        <f t="shared" si="3"/>
        <v>614.73874059016282</v>
      </c>
      <c r="I125" s="17">
        <f>IFERROR($C$8-SUM(G$5:G125),"")</f>
        <v>209278.34940653152</v>
      </c>
    </row>
    <row r="126" spans="5:9" ht="18" customHeight="1" x14ac:dyDescent="0.3">
      <c r="E126" s="18">
        <v>122</v>
      </c>
      <c r="F126" s="25">
        <f>IF(E126&lt;=$C$7,$C$13,"")</f>
        <v>1503.4801341142643</v>
      </c>
      <c r="G126" s="25">
        <f t="shared" si="2"/>
        <v>891.34096210015946</v>
      </c>
      <c r="H126" s="19">
        <f t="shared" si="3"/>
        <v>612.13917201410482</v>
      </c>
      <c r="I126" s="20">
        <f>IFERROR($C$8-SUM(G$5:G126),"")</f>
        <v>208387.00844443135</v>
      </c>
    </row>
    <row r="127" spans="5:9" ht="18" customHeight="1" x14ac:dyDescent="0.3">
      <c r="E127" s="18">
        <v>123</v>
      </c>
      <c r="F127" s="25">
        <f>IF(E127&lt;=$C$7,$C$13,"")</f>
        <v>1503.4801341142643</v>
      </c>
      <c r="G127" s="25">
        <f t="shared" si="2"/>
        <v>893.94813441430233</v>
      </c>
      <c r="H127" s="19">
        <f t="shared" si="3"/>
        <v>609.53199969996194</v>
      </c>
      <c r="I127" s="20">
        <f>IFERROR($C$8-SUM(G$5:G127),"")</f>
        <v>207493.06031001706</v>
      </c>
    </row>
    <row r="128" spans="5:9" ht="18" customHeight="1" x14ac:dyDescent="0.3">
      <c r="E128" s="18">
        <v>124</v>
      </c>
      <c r="F128" s="25">
        <f>IF(E128&lt;=$C$7,$C$13,"")</f>
        <v>1503.4801341142643</v>
      </c>
      <c r="G128" s="25">
        <f t="shared" si="2"/>
        <v>896.56293270746414</v>
      </c>
      <c r="H128" s="19">
        <f t="shared" si="3"/>
        <v>606.91720140680013</v>
      </c>
      <c r="I128" s="20">
        <f>IFERROR($C$8-SUM(G$5:G128),"")</f>
        <v>206596.4973773096</v>
      </c>
    </row>
    <row r="129" spans="5:9" ht="18" customHeight="1" x14ac:dyDescent="0.3">
      <c r="E129" s="18">
        <v>125</v>
      </c>
      <c r="F129" s="25">
        <f>IF(E129&lt;=$C$7,$C$13,"")</f>
        <v>1503.4801341142643</v>
      </c>
      <c r="G129" s="25">
        <f t="shared" si="2"/>
        <v>899.18537928563353</v>
      </c>
      <c r="H129" s="19">
        <f t="shared" si="3"/>
        <v>604.29475482863074</v>
      </c>
      <c r="I129" s="20">
        <f>IFERROR($C$8-SUM(G$5:G129),"")</f>
        <v>205697.31199802394</v>
      </c>
    </row>
    <row r="130" spans="5:9" ht="18" customHeight="1" x14ac:dyDescent="0.3">
      <c r="E130" s="18">
        <v>126</v>
      </c>
      <c r="F130" s="25">
        <f>IF(E130&lt;=$C$7,$C$13,"")</f>
        <v>1503.4801341142643</v>
      </c>
      <c r="G130" s="25">
        <f t="shared" si="2"/>
        <v>901.81549652004401</v>
      </c>
      <c r="H130" s="19">
        <f t="shared" si="3"/>
        <v>601.66463759422027</v>
      </c>
      <c r="I130" s="20">
        <f>IFERROR($C$8-SUM(G$5:G130),"")</f>
        <v>204795.49650150392</v>
      </c>
    </row>
    <row r="131" spans="5:9" ht="18" customHeight="1" x14ac:dyDescent="0.3">
      <c r="E131" s="18">
        <v>127</v>
      </c>
      <c r="F131" s="25">
        <f>IF(E131&lt;=$C$7,$C$13,"")</f>
        <v>1503.4801341142643</v>
      </c>
      <c r="G131" s="25">
        <f t="shared" si="2"/>
        <v>904.45330684736518</v>
      </c>
      <c r="H131" s="19">
        <f t="shared" si="3"/>
        <v>599.02682726689909</v>
      </c>
      <c r="I131" s="20">
        <f>IFERROR($C$8-SUM(G$5:G131),"")</f>
        <v>203891.04319465655</v>
      </c>
    </row>
    <row r="132" spans="5:9" ht="18" customHeight="1" x14ac:dyDescent="0.3">
      <c r="E132" s="18">
        <v>128</v>
      </c>
      <c r="F132" s="25">
        <f>IF(E132&lt;=$C$7,$C$13,"")</f>
        <v>1503.4801341142643</v>
      </c>
      <c r="G132" s="25">
        <f t="shared" si="2"/>
        <v>907.09883276989376</v>
      </c>
      <c r="H132" s="19">
        <f t="shared" si="3"/>
        <v>596.38130134437051</v>
      </c>
      <c r="I132" s="20">
        <f>IFERROR($C$8-SUM(G$5:G132),"")</f>
        <v>202983.94436188665</v>
      </c>
    </row>
    <row r="133" spans="5:9" ht="18" customHeight="1" x14ac:dyDescent="0.3">
      <c r="E133" s="18">
        <v>129</v>
      </c>
      <c r="F133" s="25">
        <f>IF(E133&lt;=$C$7,$C$13,"")</f>
        <v>1503.4801341142643</v>
      </c>
      <c r="G133" s="25">
        <f t="shared" si="2"/>
        <v>909.75209685574578</v>
      </c>
      <c r="H133" s="19">
        <f t="shared" si="3"/>
        <v>593.7280372585185</v>
      </c>
      <c r="I133" s="20">
        <f>IFERROR($C$8-SUM(G$5:G133),"")</f>
        <v>202074.19226503093</v>
      </c>
    </row>
    <row r="134" spans="5:9" ht="18" customHeight="1" x14ac:dyDescent="0.3">
      <c r="E134" s="18">
        <v>130</v>
      </c>
      <c r="F134" s="25">
        <f>IF(E134&lt;=$C$7,$C$13,"")</f>
        <v>1503.4801341142643</v>
      </c>
      <c r="G134" s="25">
        <f t="shared" ref="G134:G197" si="4">IFERROR(F134-H134,"")</f>
        <v>912.41312173904885</v>
      </c>
      <c r="H134" s="19">
        <f t="shared" ref="H134:H197" si="5">IFERROR(IF(E134&lt;=$C$7,-IPMT($C$12/12,E134,$C$7,$C$8,0,0),""),"")</f>
        <v>591.06701237521543</v>
      </c>
      <c r="I134" s="20">
        <f>IFERROR($C$8-SUM(G$5:G134),"")</f>
        <v>201161.77914329187</v>
      </c>
    </row>
    <row r="135" spans="5:9" ht="18" customHeight="1" x14ac:dyDescent="0.3">
      <c r="E135" s="18">
        <v>131</v>
      </c>
      <c r="F135" s="25">
        <f>IF(E135&lt;=$C$7,$C$13,"")</f>
        <v>1503.4801341142643</v>
      </c>
      <c r="G135" s="25">
        <f t="shared" si="4"/>
        <v>915.08193012013555</v>
      </c>
      <c r="H135" s="19">
        <f t="shared" si="5"/>
        <v>588.39820399412872</v>
      </c>
      <c r="I135" s="20">
        <f>IFERROR($C$8-SUM(G$5:G135),"")</f>
        <v>200246.69721317172</v>
      </c>
    </row>
    <row r="136" spans="5:9" ht="18" customHeight="1" x14ac:dyDescent="0.3">
      <c r="E136" s="18">
        <v>132</v>
      </c>
      <c r="F136" s="25">
        <f>IF(E136&lt;=$C$7,$C$13,"")</f>
        <v>1503.4801341142643</v>
      </c>
      <c r="G136" s="25">
        <f t="shared" si="4"/>
        <v>917.75854476573693</v>
      </c>
      <c r="H136" s="19">
        <f t="shared" si="5"/>
        <v>585.72158934852735</v>
      </c>
      <c r="I136" s="20">
        <f>IFERROR($C$8-SUM(G$5:G136),"")</f>
        <v>199328.93866840599</v>
      </c>
    </row>
    <row r="137" spans="5:9" ht="18" customHeight="1" x14ac:dyDescent="0.3">
      <c r="E137" s="18">
        <v>133</v>
      </c>
      <c r="F137" s="25">
        <f>IF(E137&lt;=$C$7,$C$13,"")</f>
        <v>1503.4801341142643</v>
      </c>
      <c r="G137" s="25">
        <f t="shared" si="4"/>
        <v>920.44298850917664</v>
      </c>
      <c r="H137" s="19">
        <f t="shared" si="5"/>
        <v>583.03714560508763</v>
      </c>
      <c r="I137" s="20">
        <f>IFERROR($C$8-SUM(G$5:G137),"")</f>
        <v>198408.49567989679</v>
      </c>
    </row>
    <row r="138" spans="5:9" ht="18" customHeight="1" x14ac:dyDescent="0.3">
      <c r="E138" s="18">
        <v>134</v>
      </c>
      <c r="F138" s="25">
        <f>IF(E138&lt;=$C$7,$C$13,"")</f>
        <v>1503.4801341142643</v>
      </c>
      <c r="G138" s="25">
        <f t="shared" si="4"/>
        <v>923.13528425056597</v>
      </c>
      <c r="H138" s="19">
        <f t="shared" si="5"/>
        <v>580.3448498636983</v>
      </c>
      <c r="I138" s="20">
        <f>IFERROR($C$8-SUM(G$5:G138),"")</f>
        <v>197485.36039564625</v>
      </c>
    </row>
    <row r="139" spans="5:9" ht="18" customHeight="1" x14ac:dyDescent="0.3">
      <c r="E139" s="18">
        <v>135</v>
      </c>
      <c r="F139" s="25">
        <f>IF(E139&lt;=$C$7,$C$13,"")</f>
        <v>1503.4801341142643</v>
      </c>
      <c r="G139" s="25">
        <f t="shared" si="4"/>
        <v>925.83545495699889</v>
      </c>
      <c r="H139" s="19">
        <f t="shared" si="5"/>
        <v>577.64467915726539</v>
      </c>
      <c r="I139" s="20">
        <f>IFERROR($C$8-SUM(G$5:G139),"")</f>
        <v>196559.52494068924</v>
      </c>
    </row>
    <row r="140" spans="5:9" ht="18" customHeight="1" x14ac:dyDescent="0.3">
      <c r="E140" s="18">
        <v>136</v>
      </c>
      <c r="F140" s="25">
        <f>IF(E140&lt;=$C$7,$C$13,"")</f>
        <v>1503.4801341142643</v>
      </c>
      <c r="G140" s="25">
        <f t="shared" si="4"/>
        <v>928.54352366274816</v>
      </c>
      <c r="H140" s="19">
        <f t="shared" si="5"/>
        <v>574.93661045151612</v>
      </c>
      <c r="I140" s="20">
        <f>IFERROR($C$8-SUM(G$5:G140),"")</f>
        <v>195630.98141702649</v>
      </c>
    </row>
    <row r="141" spans="5:9" ht="18" customHeight="1" x14ac:dyDescent="0.3">
      <c r="E141" s="18">
        <v>137</v>
      </c>
      <c r="F141" s="25">
        <f>IF(E141&lt;=$C$7,$C$13,"")</f>
        <v>1503.4801341142643</v>
      </c>
      <c r="G141" s="25">
        <f t="shared" si="4"/>
        <v>931.25951346946158</v>
      </c>
      <c r="H141" s="19">
        <f t="shared" si="5"/>
        <v>572.22062064480269</v>
      </c>
      <c r="I141" s="20">
        <f>IFERROR($C$8-SUM(G$5:G141),"")</f>
        <v>194699.72190355702</v>
      </c>
    </row>
    <row r="142" spans="5:9" ht="18" customHeight="1" x14ac:dyDescent="0.3">
      <c r="E142" s="18">
        <v>138</v>
      </c>
      <c r="F142" s="25">
        <f>IF(E142&lt;=$C$7,$C$13,"")</f>
        <v>1503.4801341142643</v>
      </c>
      <c r="G142" s="25">
        <f t="shared" si="4"/>
        <v>933.9834475463598</v>
      </c>
      <c r="H142" s="19">
        <f t="shared" si="5"/>
        <v>569.49668656790448</v>
      </c>
      <c r="I142" s="20">
        <f>IFERROR($C$8-SUM(G$5:G142),"")</f>
        <v>193765.73845601067</v>
      </c>
    </row>
    <row r="143" spans="5:9" ht="18" customHeight="1" x14ac:dyDescent="0.3">
      <c r="E143" s="18">
        <v>139</v>
      </c>
      <c r="F143" s="25">
        <f>IF(E143&lt;=$C$7,$C$13,"")</f>
        <v>1503.4801341142643</v>
      </c>
      <c r="G143" s="25">
        <f t="shared" si="4"/>
        <v>936.71534913043286</v>
      </c>
      <c r="H143" s="19">
        <f t="shared" si="5"/>
        <v>566.76478498383142</v>
      </c>
      <c r="I143" s="20">
        <f>IFERROR($C$8-SUM(G$5:G143),"")</f>
        <v>192829.02310688025</v>
      </c>
    </row>
    <row r="144" spans="5:9" ht="18" customHeight="1" x14ac:dyDescent="0.3">
      <c r="E144" s="18">
        <v>140</v>
      </c>
      <c r="F144" s="25">
        <f>IF(E144&lt;=$C$7,$C$13,"")</f>
        <v>1503.4801341142643</v>
      </c>
      <c r="G144" s="25">
        <f t="shared" si="4"/>
        <v>939.45524152663938</v>
      </c>
      <c r="H144" s="19">
        <f t="shared" si="5"/>
        <v>564.02489258762489</v>
      </c>
      <c r="I144" s="20">
        <f>IFERROR($C$8-SUM(G$5:G144),"")</f>
        <v>191889.5678653536</v>
      </c>
    </row>
    <row r="145" spans="5:9" ht="18" customHeight="1" x14ac:dyDescent="0.3">
      <c r="E145" s="18">
        <v>141</v>
      </c>
      <c r="F145" s="25">
        <f>IF(E145&lt;=$C$7,$C$13,"")</f>
        <v>1503.4801341142643</v>
      </c>
      <c r="G145" s="25">
        <f t="shared" si="4"/>
        <v>942.20314810810487</v>
      </c>
      <c r="H145" s="19">
        <f t="shared" si="5"/>
        <v>561.2769860061594</v>
      </c>
      <c r="I145" s="20">
        <f>IFERROR($C$8-SUM(G$5:G145),"")</f>
        <v>190947.36471724551</v>
      </c>
    </row>
    <row r="146" spans="5:9" ht="18" customHeight="1" x14ac:dyDescent="0.3">
      <c r="E146" s="18">
        <v>142</v>
      </c>
      <c r="F146" s="25">
        <f>IF(E146&lt;=$C$7,$C$13,"")</f>
        <v>1503.4801341142643</v>
      </c>
      <c r="G146" s="25">
        <f t="shared" si="4"/>
        <v>944.95909231632118</v>
      </c>
      <c r="H146" s="19">
        <f t="shared" si="5"/>
        <v>558.5210417979431</v>
      </c>
      <c r="I146" s="20">
        <f>IFERROR($C$8-SUM(G$5:G146),"")</f>
        <v>190002.40562492918</v>
      </c>
    </row>
    <row r="147" spans="5:9" ht="18" customHeight="1" x14ac:dyDescent="0.3">
      <c r="E147" s="18">
        <v>143</v>
      </c>
      <c r="F147" s="25">
        <f>IF(E147&lt;=$C$7,$C$13,"")</f>
        <v>1503.4801341142643</v>
      </c>
      <c r="G147" s="25">
        <f t="shared" si="4"/>
        <v>947.72309766134629</v>
      </c>
      <c r="H147" s="19">
        <f t="shared" si="5"/>
        <v>555.75703645291799</v>
      </c>
      <c r="I147" s="20">
        <f>IFERROR($C$8-SUM(G$5:G147),"")</f>
        <v>189054.68252726784</v>
      </c>
    </row>
    <row r="148" spans="5:9" ht="18" customHeight="1" x14ac:dyDescent="0.3">
      <c r="E148" s="18">
        <v>144</v>
      </c>
      <c r="F148" s="25">
        <f>IF(E148&lt;=$C$7,$C$13,"")</f>
        <v>1503.4801341142643</v>
      </c>
      <c r="G148" s="25">
        <f t="shared" si="4"/>
        <v>950.49518772200577</v>
      </c>
      <c r="H148" s="19">
        <f t="shared" si="5"/>
        <v>552.98494639225851</v>
      </c>
      <c r="I148" s="20">
        <f>IFERROR($C$8-SUM(G$5:G148),"")</f>
        <v>188104.18733954581</v>
      </c>
    </row>
    <row r="149" spans="5:9" ht="18" customHeight="1" x14ac:dyDescent="0.3">
      <c r="E149" s="18">
        <v>145</v>
      </c>
      <c r="F149" s="25">
        <f>IF(E149&lt;=$C$7,$C$13,"")</f>
        <v>1503.4801341142643</v>
      </c>
      <c r="G149" s="25">
        <f t="shared" si="4"/>
        <v>953.27538614609261</v>
      </c>
      <c r="H149" s="19">
        <f t="shared" si="5"/>
        <v>550.20474796817166</v>
      </c>
      <c r="I149" s="20">
        <f>IFERROR($C$8-SUM(G$5:G149),"")</f>
        <v>187150.91195339971</v>
      </c>
    </row>
    <row r="150" spans="5:9" ht="18" customHeight="1" x14ac:dyDescent="0.3">
      <c r="E150" s="18">
        <v>146</v>
      </c>
      <c r="F150" s="25">
        <f>IF(E150&lt;=$C$7,$C$13,"")</f>
        <v>1503.4801341142643</v>
      </c>
      <c r="G150" s="25">
        <f t="shared" si="4"/>
        <v>956.06371665056997</v>
      </c>
      <c r="H150" s="19">
        <f t="shared" si="5"/>
        <v>547.4164174636943</v>
      </c>
      <c r="I150" s="20">
        <f>IFERROR($C$8-SUM(G$5:G150),"")</f>
        <v>186194.84823674915</v>
      </c>
    </row>
    <row r="151" spans="5:9" ht="18" customHeight="1" x14ac:dyDescent="0.3">
      <c r="E151" s="18">
        <v>147</v>
      </c>
      <c r="F151" s="25">
        <f>IF(E151&lt;=$C$7,$C$13,"")</f>
        <v>1503.4801341142643</v>
      </c>
      <c r="G151" s="25">
        <f t="shared" si="4"/>
        <v>958.86020302177292</v>
      </c>
      <c r="H151" s="19">
        <f t="shared" si="5"/>
        <v>544.61993109249136</v>
      </c>
      <c r="I151" s="20">
        <f>IFERROR($C$8-SUM(G$5:G151),"")</f>
        <v>185235.98803372739</v>
      </c>
    </row>
    <row r="152" spans="5:9" ht="18" customHeight="1" x14ac:dyDescent="0.3">
      <c r="E152" s="18">
        <v>148</v>
      </c>
      <c r="F152" s="25">
        <f>IF(E152&lt;=$C$7,$C$13,"")</f>
        <v>1503.4801341142643</v>
      </c>
      <c r="G152" s="25">
        <f t="shared" si="4"/>
        <v>961.66486911561162</v>
      </c>
      <c r="H152" s="19">
        <f t="shared" si="5"/>
        <v>541.81526499865265</v>
      </c>
      <c r="I152" s="20">
        <f>IFERROR($C$8-SUM(G$5:G152),"")</f>
        <v>184274.32316461176</v>
      </c>
    </row>
    <row r="153" spans="5:9" ht="18" customHeight="1" x14ac:dyDescent="0.3">
      <c r="E153" s="18">
        <v>149</v>
      </c>
      <c r="F153" s="25">
        <f>IF(E153&lt;=$C$7,$C$13,"")</f>
        <v>1503.4801341142643</v>
      </c>
      <c r="G153" s="25">
        <f t="shared" si="4"/>
        <v>964.47773885777474</v>
      </c>
      <c r="H153" s="19">
        <f t="shared" si="5"/>
        <v>539.00239525648954</v>
      </c>
      <c r="I153" s="20">
        <f>IFERROR($C$8-SUM(G$5:G153),"")</f>
        <v>183309.84542575397</v>
      </c>
    </row>
    <row r="154" spans="5:9" ht="18" customHeight="1" x14ac:dyDescent="0.3">
      <c r="E154" s="18">
        <v>150</v>
      </c>
      <c r="F154" s="25">
        <f>IF(E154&lt;=$C$7,$C$13,"")</f>
        <v>1503.4801341142643</v>
      </c>
      <c r="G154" s="25">
        <f t="shared" si="4"/>
        <v>967.29883624393369</v>
      </c>
      <c r="H154" s="19">
        <f t="shared" si="5"/>
        <v>536.18129787033058</v>
      </c>
      <c r="I154" s="20">
        <f>IFERROR($C$8-SUM(G$5:G154),"")</f>
        <v>182342.54658951005</v>
      </c>
    </row>
    <row r="155" spans="5:9" ht="18" customHeight="1" x14ac:dyDescent="0.3">
      <c r="E155" s="18">
        <v>151</v>
      </c>
      <c r="F155" s="25">
        <f>IF(E155&lt;=$C$7,$C$13,"")</f>
        <v>1503.4801341142643</v>
      </c>
      <c r="G155" s="25">
        <f t="shared" si="4"/>
        <v>970.12818533994732</v>
      </c>
      <c r="H155" s="19">
        <f t="shared" si="5"/>
        <v>533.35194877431695</v>
      </c>
      <c r="I155" s="20">
        <f>IFERROR($C$8-SUM(G$5:G155),"")</f>
        <v>181372.41840417011</v>
      </c>
    </row>
    <row r="156" spans="5:9" ht="18" customHeight="1" x14ac:dyDescent="0.3">
      <c r="E156" s="18">
        <v>152</v>
      </c>
      <c r="F156" s="25">
        <f>IF(E156&lt;=$C$7,$C$13,"")</f>
        <v>1503.4801341142643</v>
      </c>
      <c r="G156" s="25">
        <f t="shared" si="4"/>
        <v>972.96581028206651</v>
      </c>
      <c r="H156" s="19">
        <f t="shared" si="5"/>
        <v>530.51432383219776</v>
      </c>
      <c r="I156" s="20">
        <f>IFERROR($C$8-SUM(G$5:G156),"")</f>
        <v>180399.45259388804</v>
      </c>
    </row>
    <row r="157" spans="5:9" ht="18" customHeight="1" x14ac:dyDescent="0.3">
      <c r="E157" s="18">
        <v>153</v>
      </c>
      <c r="F157" s="25">
        <f>IF(E157&lt;=$C$7,$C$13,"")</f>
        <v>1503.4801341142643</v>
      </c>
      <c r="G157" s="25">
        <f t="shared" si="4"/>
        <v>975.81173527714168</v>
      </c>
      <c r="H157" s="19">
        <f t="shared" si="5"/>
        <v>527.6683988371226</v>
      </c>
      <c r="I157" s="20">
        <f>IFERROR($C$8-SUM(G$5:G157),"")</f>
        <v>179423.64085861092</v>
      </c>
    </row>
    <row r="158" spans="5:9" ht="18" customHeight="1" x14ac:dyDescent="0.3">
      <c r="E158" s="18">
        <v>154</v>
      </c>
      <c r="F158" s="25">
        <f>IF(E158&lt;=$C$7,$C$13,"")</f>
        <v>1503.4801341142643</v>
      </c>
      <c r="G158" s="25">
        <f t="shared" si="4"/>
        <v>978.66598460282728</v>
      </c>
      <c r="H158" s="19">
        <f t="shared" si="5"/>
        <v>524.81414951143699</v>
      </c>
      <c r="I158" s="20">
        <f>IFERROR($C$8-SUM(G$5:G158),"")</f>
        <v>178444.97487400807</v>
      </c>
    </row>
    <row r="159" spans="5:9" ht="18" customHeight="1" x14ac:dyDescent="0.3">
      <c r="E159" s="18">
        <v>155</v>
      </c>
      <c r="F159" s="25">
        <f>IF(E159&lt;=$C$7,$C$13,"")</f>
        <v>1503.4801341142643</v>
      </c>
      <c r="G159" s="25">
        <f t="shared" si="4"/>
        <v>981.52858260779044</v>
      </c>
      <c r="H159" s="19">
        <f t="shared" si="5"/>
        <v>521.95155150647383</v>
      </c>
      <c r="I159" s="20">
        <f>IFERROR($C$8-SUM(G$5:G159),"")</f>
        <v>177463.44629140029</v>
      </c>
    </row>
    <row r="160" spans="5:9" ht="18" customHeight="1" x14ac:dyDescent="0.3">
      <c r="E160" s="18">
        <v>156</v>
      </c>
      <c r="F160" s="25">
        <f>IF(E160&lt;=$C$7,$C$13,"")</f>
        <v>1503.4801341142643</v>
      </c>
      <c r="G160" s="25">
        <f t="shared" si="4"/>
        <v>984.39955371191832</v>
      </c>
      <c r="H160" s="19">
        <f t="shared" si="5"/>
        <v>519.08058040234596</v>
      </c>
      <c r="I160" s="20">
        <f>IFERROR($C$8-SUM(G$5:G160),"")</f>
        <v>176479.04673768836</v>
      </c>
    </row>
    <row r="161" spans="5:9" ht="18" customHeight="1" x14ac:dyDescent="0.3">
      <c r="E161" s="18">
        <v>157</v>
      </c>
      <c r="F161" s="25">
        <f>IF(E161&lt;=$C$7,$C$13,"")</f>
        <v>1503.4801341142643</v>
      </c>
      <c r="G161" s="25">
        <f t="shared" si="4"/>
        <v>987.27892240652568</v>
      </c>
      <c r="H161" s="19">
        <f t="shared" si="5"/>
        <v>516.20121170773859</v>
      </c>
      <c r="I161" s="20">
        <f>IFERROR($C$8-SUM(G$5:G161),"")</f>
        <v>175491.76781528184</v>
      </c>
    </row>
    <row r="162" spans="5:9" ht="18" customHeight="1" x14ac:dyDescent="0.3">
      <c r="E162" s="18">
        <v>158</v>
      </c>
      <c r="F162" s="25">
        <f>IF(E162&lt;=$C$7,$C$13,"")</f>
        <v>1503.4801341142643</v>
      </c>
      <c r="G162" s="25">
        <f t="shared" si="4"/>
        <v>990.1667132545648</v>
      </c>
      <c r="H162" s="19">
        <f t="shared" si="5"/>
        <v>513.31342085969948</v>
      </c>
      <c r="I162" s="20">
        <f>IFERROR($C$8-SUM(G$5:G162),"")</f>
        <v>174501.60110202729</v>
      </c>
    </row>
    <row r="163" spans="5:9" ht="18" customHeight="1" x14ac:dyDescent="0.3">
      <c r="E163" s="18">
        <v>159</v>
      </c>
      <c r="F163" s="25">
        <f>IF(E163&lt;=$C$7,$C$13,"")</f>
        <v>1503.4801341142643</v>
      </c>
      <c r="G163" s="25">
        <f t="shared" si="4"/>
        <v>993.06295089083437</v>
      </c>
      <c r="H163" s="19">
        <f t="shared" si="5"/>
        <v>510.4171832234299</v>
      </c>
      <c r="I163" s="20">
        <f>IFERROR($C$8-SUM(G$5:G163),"")</f>
        <v>173508.53815113642</v>
      </c>
    </row>
    <row r="164" spans="5:9" ht="18" customHeight="1" x14ac:dyDescent="0.3">
      <c r="E164" s="18">
        <v>160</v>
      </c>
      <c r="F164" s="25">
        <f>IF(E164&lt;=$C$7,$C$13,"")</f>
        <v>1503.4801341142643</v>
      </c>
      <c r="G164" s="25">
        <f t="shared" si="4"/>
        <v>995.9676600221901</v>
      </c>
      <c r="H164" s="19">
        <f t="shared" si="5"/>
        <v>507.51247409207423</v>
      </c>
      <c r="I164" s="20">
        <f>IFERROR($C$8-SUM(G$5:G164),"")</f>
        <v>172512.57049111425</v>
      </c>
    </row>
    <row r="165" spans="5:9" ht="18" customHeight="1" x14ac:dyDescent="0.3">
      <c r="E165" s="18">
        <v>161</v>
      </c>
      <c r="F165" s="25">
        <f>IF(E165&lt;=$C$7,$C$13,"")</f>
        <v>1503.4801341142643</v>
      </c>
      <c r="G165" s="25">
        <f t="shared" si="4"/>
        <v>998.88086542775488</v>
      </c>
      <c r="H165" s="19">
        <f t="shared" si="5"/>
        <v>504.59926868650939</v>
      </c>
      <c r="I165" s="20">
        <f>IFERROR($C$8-SUM(G$5:G165),"")</f>
        <v>171513.6896256865</v>
      </c>
    </row>
    <row r="166" spans="5:9" ht="18" customHeight="1" x14ac:dyDescent="0.3">
      <c r="E166" s="18">
        <v>162</v>
      </c>
      <c r="F166" s="25">
        <f>IF(E166&lt;=$C$7,$C$13,"")</f>
        <v>1503.4801341142643</v>
      </c>
      <c r="G166" s="25">
        <f t="shared" si="4"/>
        <v>1001.8025919591312</v>
      </c>
      <c r="H166" s="19">
        <f t="shared" si="5"/>
        <v>501.6775421551331</v>
      </c>
      <c r="I166" s="20">
        <f>IFERROR($C$8-SUM(G$5:G166),"")</f>
        <v>170511.88703372737</v>
      </c>
    </row>
    <row r="167" spans="5:9" ht="18" customHeight="1" x14ac:dyDescent="0.3">
      <c r="E167" s="18">
        <v>163</v>
      </c>
      <c r="F167" s="25">
        <f>IF(E167&lt;=$C$7,$C$13,"")</f>
        <v>1503.4801341142643</v>
      </c>
      <c r="G167" s="25">
        <f t="shared" si="4"/>
        <v>1004.7328645406116</v>
      </c>
      <c r="H167" s="19">
        <f t="shared" si="5"/>
        <v>498.74726957365272</v>
      </c>
      <c r="I167" s="20">
        <f>IFERROR($C$8-SUM(G$5:G167),"")</f>
        <v>169507.15416918678</v>
      </c>
    </row>
    <row r="168" spans="5:9" ht="18" customHeight="1" x14ac:dyDescent="0.3">
      <c r="E168" s="18">
        <v>164</v>
      </c>
      <c r="F168" s="25">
        <f>IF(E168&lt;=$C$7,$C$13,"")</f>
        <v>1503.4801341142643</v>
      </c>
      <c r="G168" s="25">
        <f t="shared" si="4"/>
        <v>1007.671708169393</v>
      </c>
      <c r="H168" s="19">
        <f t="shared" si="5"/>
        <v>495.80842594487132</v>
      </c>
      <c r="I168" s="20">
        <f>IFERROR($C$8-SUM(G$5:G168),"")</f>
        <v>168499.48246101738</v>
      </c>
    </row>
    <row r="169" spans="5:9" ht="18" customHeight="1" x14ac:dyDescent="0.3">
      <c r="E169" s="18">
        <v>165</v>
      </c>
      <c r="F169" s="25">
        <f>IF(E169&lt;=$C$7,$C$13,"")</f>
        <v>1503.4801341142643</v>
      </c>
      <c r="G169" s="25">
        <f t="shared" si="4"/>
        <v>1010.6191479157884</v>
      </c>
      <c r="H169" s="19">
        <f t="shared" si="5"/>
        <v>492.86098619847587</v>
      </c>
      <c r="I169" s="20">
        <f>IFERROR($C$8-SUM(G$5:G169),"")</f>
        <v>167488.86331310158</v>
      </c>
    </row>
    <row r="170" spans="5:9" ht="18" customHeight="1" x14ac:dyDescent="0.3">
      <c r="E170" s="18">
        <v>166</v>
      </c>
      <c r="F170" s="25">
        <f>IF(E170&lt;=$C$7,$C$13,"")</f>
        <v>1503.4801341142643</v>
      </c>
      <c r="G170" s="25">
        <f t="shared" si="4"/>
        <v>1013.575208923442</v>
      </c>
      <c r="H170" s="19">
        <f t="shared" si="5"/>
        <v>489.90492519082221</v>
      </c>
      <c r="I170" s="20">
        <f>IFERROR($C$8-SUM(G$5:G170),"")</f>
        <v>166475.28810417815</v>
      </c>
    </row>
    <row r="171" spans="5:9" ht="18" customHeight="1" x14ac:dyDescent="0.3">
      <c r="E171" s="18">
        <v>167</v>
      </c>
      <c r="F171" s="25">
        <f>IF(E171&lt;=$C$7,$C$13,"")</f>
        <v>1503.4801341142643</v>
      </c>
      <c r="G171" s="25">
        <f t="shared" si="4"/>
        <v>1016.5399164095431</v>
      </c>
      <c r="H171" s="19">
        <f t="shared" si="5"/>
        <v>486.94021770472108</v>
      </c>
      <c r="I171" s="20">
        <f>IFERROR($C$8-SUM(G$5:G171),"")</f>
        <v>165458.74818776862</v>
      </c>
    </row>
    <row r="172" spans="5:9" ht="18" customHeight="1" x14ac:dyDescent="0.3">
      <c r="E172" s="18">
        <v>168</v>
      </c>
      <c r="F172" s="25">
        <f>IF(E172&lt;=$C$7,$C$13,"")</f>
        <v>1503.4801341142643</v>
      </c>
      <c r="G172" s="25">
        <f t="shared" si="4"/>
        <v>1019.513295665041</v>
      </c>
      <c r="H172" s="19">
        <f t="shared" si="5"/>
        <v>483.96683844922325</v>
      </c>
      <c r="I172" s="20">
        <f>IFERROR($C$8-SUM(G$5:G172),"")</f>
        <v>164439.23489210359</v>
      </c>
    </row>
    <row r="173" spans="5:9" ht="18" customHeight="1" x14ac:dyDescent="0.3">
      <c r="E173" s="18">
        <v>169</v>
      </c>
      <c r="F173" s="25">
        <f>IF(E173&lt;=$C$7,$C$13,"")</f>
        <v>1503.4801341142643</v>
      </c>
      <c r="G173" s="25">
        <f t="shared" si="4"/>
        <v>1022.4953720548613</v>
      </c>
      <c r="H173" s="19">
        <f t="shared" si="5"/>
        <v>480.98476205940301</v>
      </c>
      <c r="I173" s="20">
        <f>IFERROR($C$8-SUM(G$5:G173),"")</f>
        <v>163416.73952004872</v>
      </c>
    </row>
    <row r="174" spans="5:9" ht="18" customHeight="1" x14ac:dyDescent="0.3">
      <c r="E174" s="18">
        <v>170</v>
      </c>
      <c r="F174" s="25">
        <f>IF(E174&lt;=$C$7,$C$13,"")</f>
        <v>1503.4801341142643</v>
      </c>
      <c r="G174" s="25">
        <f t="shared" si="4"/>
        <v>1025.4861710181217</v>
      </c>
      <c r="H174" s="19">
        <f t="shared" si="5"/>
        <v>477.99396309614264</v>
      </c>
      <c r="I174" s="20">
        <f>IFERROR($C$8-SUM(G$5:G174),"")</f>
        <v>162391.25334903059</v>
      </c>
    </row>
    <row r="175" spans="5:9" ht="18" customHeight="1" x14ac:dyDescent="0.3">
      <c r="E175" s="18">
        <v>171</v>
      </c>
      <c r="F175" s="25">
        <f>IF(E175&lt;=$C$7,$C$13,"")</f>
        <v>1503.4801341142643</v>
      </c>
      <c r="G175" s="25">
        <f t="shared" si="4"/>
        <v>1028.4857180683498</v>
      </c>
      <c r="H175" s="19">
        <f t="shared" si="5"/>
        <v>474.99441604591448</v>
      </c>
      <c r="I175" s="20">
        <f>IFERROR($C$8-SUM(G$5:G175),"")</f>
        <v>161362.76763096225</v>
      </c>
    </row>
    <row r="176" spans="5:9" ht="18" customHeight="1" x14ac:dyDescent="0.3">
      <c r="E176" s="18">
        <v>172</v>
      </c>
      <c r="F176" s="25">
        <f>IF(E176&lt;=$C$7,$C$13,"")</f>
        <v>1503.4801341142643</v>
      </c>
      <c r="G176" s="25">
        <f t="shared" si="4"/>
        <v>1031.4940387936995</v>
      </c>
      <c r="H176" s="19">
        <f t="shared" si="5"/>
        <v>471.98609532056469</v>
      </c>
      <c r="I176" s="20">
        <f>IFERROR($C$8-SUM(G$5:G176),"")</f>
        <v>160331.27359216855</v>
      </c>
    </row>
    <row r="177" spans="5:9" ht="18" customHeight="1" x14ac:dyDescent="0.3">
      <c r="E177" s="18">
        <v>173</v>
      </c>
      <c r="F177" s="25">
        <f>IF(E177&lt;=$C$7,$C$13,"")</f>
        <v>1503.4801341142643</v>
      </c>
      <c r="G177" s="25">
        <f t="shared" si="4"/>
        <v>1034.5111588571713</v>
      </c>
      <c r="H177" s="19">
        <f t="shared" si="5"/>
        <v>468.96897525709301</v>
      </c>
      <c r="I177" s="20">
        <f>IFERROR($C$8-SUM(G$5:G177),"")</f>
        <v>159296.76243331138</v>
      </c>
    </row>
    <row r="178" spans="5:9" ht="18" customHeight="1" x14ac:dyDescent="0.3">
      <c r="E178" s="18">
        <v>174</v>
      </c>
      <c r="F178" s="25">
        <f>IF(E178&lt;=$C$7,$C$13,"")</f>
        <v>1503.4801341142643</v>
      </c>
      <c r="G178" s="25">
        <f t="shared" si="4"/>
        <v>1037.5371039968286</v>
      </c>
      <c r="H178" s="19">
        <f t="shared" si="5"/>
        <v>465.9430301174358</v>
      </c>
      <c r="I178" s="20">
        <f>IFERROR($C$8-SUM(G$5:G178),"")</f>
        <v>158259.22532931456</v>
      </c>
    </row>
    <row r="179" spans="5:9" ht="18" customHeight="1" x14ac:dyDescent="0.3">
      <c r="E179" s="18">
        <v>175</v>
      </c>
      <c r="F179" s="25">
        <f>IF(E179&lt;=$C$7,$C$13,"")</f>
        <v>1503.4801341142643</v>
      </c>
      <c r="G179" s="25">
        <f t="shared" si="4"/>
        <v>1040.5719000260192</v>
      </c>
      <c r="H179" s="19">
        <f t="shared" si="5"/>
        <v>462.90823408824502</v>
      </c>
      <c r="I179" s="20">
        <f>IFERROR($C$8-SUM(G$5:G179),"")</f>
        <v>157218.65342928853</v>
      </c>
    </row>
    <row r="180" spans="5:9" ht="18" customHeight="1" x14ac:dyDescent="0.3">
      <c r="E180" s="18">
        <v>176</v>
      </c>
      <c r="F180" s="25">
        <f>IF(E180&lt;=$C$7,$C$13,"")</f>
        <v>1503.4801341142643</v>
      </c>
      <c r="G180" s="25">
        <f t="shared" si="4"/>
        <v>1043.6155728335953</v>
      </c>
      <c r="H180" s="19">
        <f t="shared" si="5"/>
        <v>459.86456128066908</v>
      </c>
      <c r="I180" s="20">
        <f>IFERROR($C$8-SUM(G$5:G180),"")</f>
        <v>156175.03785645493</v>
      </c>
    </row>
    <row r="181" spans="5:9" ht="18" customHeight="1" x14ac:dyDescent="0.3">
      <c r="E181" s="18">
        <v>177</v>
      </c>
      <c r="F181" s="25">
        <f>IF(E181&lt;=$C$7,$C$13,"")</f>
        <v>1503.4801341142643</v>
      </c>
      <c r="G181" s="25">
        <f t="shared" si="4"/>
        <v>1046.6681483841335</v>
      </c>
      <c r="H181" s="19">
        <f t="shared" si="5"/>
        <v>456.81198573013069</v>
      </c>
      <c r="I181" s="20">
        <f>IFERROR($C$8-SUM(G$5:G181),"")</f>
        <v>155128.36970807079</v>
      </c>
    </row>
    <row r="182" spans="5:9" ht="18" customHeight="1" x14ac:dyDescent="0.3">
      <c r="E182" s="18">
        <v>178</v>
      </c>
      <c r="F182" s="25">
        <f>IF(E182&lt;=$C$7,$C$13,"")</f>
        <v>1503.4801341142643</v>
      </c>
      <c r="G182" s="25">
        <f t="shared" si="4"/>
        <v>1049.729652718157</v>
      </c>
      <c r="H182" s="19">
        <f t="shared" si="5"/>
        <v>453.75048139610715</v>
      </c>
      <c r="I182" s="20">
        <f>IFERROR($C$8-SUM(G$5:G182),"")</f>
        <v>154078.64005535265</v>
      </c>
    </row>
    <row r="183" spans="5:9" ht="18" customHeight="1" x14ac:dyDescent="0.3">
      <c r="E183" s="18">
        <v>179</v>
      </c>
      <c r="F183" s="25">
        <f>IF(E183&lt;=$C$7,$C$13,"")</f>
        <v>1503.4801341142643</v>
      </c>
      <c r="G183" s="25">
        <f t="shared" si="4"/>
        <v>1052.8001119523576</v>
      </c>
      <c r="H183" s="19">
        <f t="shared" si="5"/>
        <v>450.68002216190661</v>
      </c>
      <c r="I183" s="20">
        <f>IFERROR($C$8-SUM(G$5:G183),"")</f>
        <v>153025.83994340029</v>
      </c>
    </row>
    <row r="184" spans="5:9" ht="18" customHeight="1" thickBot="1" x14ac:dyDescent="0.35">
      <c r="E184" s="21">
        <v>180</v>
      </c>
      <c r="F184" s="26">
        <f>IF(E184&lt;=$C$7,$C$13,"")</f>
        <v>1503.4801341142643</v>
      </c>
      <c r="G184" s="26">
        <f t="shared" si="4"/>
        <v>1055.8795522798184</v>
      </c>
      <c r="H184" s="22">
        <f t="shared" si="5"/>
        <v>447.60058183444585</v>
      </c>
      <c r="I184" s="23">
        <f>IFERROR($C$8-SUM(G$5:G184),"")</f>
        <v>151969.96039112046</v>
      </c>
    </row>
    <row r="185" spans="5:9" ht="18" customHeight="1" x14ac:dyDescent="0.3">
      <c r="E185" s="15">
        <v>181</v>
      </c>
      <c r="F185" s="24">
        <f>IF(E185&lt;=$C$7,$C$13,"")</f>
        <v>1503.4801341142643</v>
      </c>
      <c r="G185" s="24">
        <f t="shared" si="4"/>
        <v>1058.9679999702369</v>
      </c>
      <c r="H185" s="16">
        <f t="shared" si="5"/>
        <v>444.51213414402747</v>
      </c>
      <c r="I185" s="17">
        <f>IFERROR($C$8-SUM(G$5:G185),"")</f>
        <v>150910.99239115021</v>
      </c>
    </row>
    <row r="186" spans="5:9" ht="18" customHeight="1" x14ac:dyDescent="0.3">
      <c r="E186" s="18">
        <v>182</v>
      </c>
      <c r="F186" s="25">
        <f>IF(E186&lt;=$C$7,$C$13,"")</f>
        <v>1503.4801341142643</v>
      </c>
      <c r="G186" s="25">
        <f t="shared" si="4"/>
        <v>1062.0654813701499</v>
      </c>
      <c r="H186" s="19">
        <f t="shared" si="5"/>
        <v>441.41465274411445</v>
      </c>
      <c r="I186" s="20">
        <f>IFERROR($C$8-SUM(G$5:G186),"")</f>
        <v>149848.92690978007</v>
      </c>
    </row>
    <row r="187" spans="5:9" ht="18" customHeight="1" x14ac:dyDescent="0.3">
      <c r="E187" s="18">
        <v>183</v>
      </c>
      <c r="F187" s="25">
        <f>IF(E187&lt;=$C$7,$C$13,"")</f>
        <v>1503.4801341142643</v>
      </c>
      <c r="G187" s="25">
        <f t="shared" si="4"/>
        <v>1065.1720229031575</v>
      </c>
      <c r="H187" s="19">
        <f t="shared" si="5"/>
        <v>438.30811121110679</v>
      </c>
      <c r="I187" s="20">
        <f>IFERROR($C$8-SUM(G$5:G187),"")</f>
        <v>148783.75488687691</v>
      </c>
    </row>
    <row r="188" spans="5:9" ht="18" customHeight="1" x14ac:dyDescent="0.3">
      <c r="E188" s="18">
        <v>184</v>
      </c>
      <c r="F188" s="25">
        <f>IF(E188&lt;=$C$7,$C$13,"")</f>
        <v>1503.4801341142643</v>
      </c>
      <c r="G188" s="25">
        <f t="shared" si="4"/>
        <v>1068.2876510701492</v>
      </c>
      <c r="H188" s="19">
        <f t="shared" si="5"/>
        <v>435.19248304411508</v>
      </c>
      <c r="I188" s="20">
        <f>IFERROR($C$8-SUM(G$5:G188),"")</f>
        <v>147715.46723580675</v>
      </c>
    </row>
    <row r="189" spans="5:9" ht="18" customHeight="1" x14ac:dyDescent="0.3">
      <c r="E189" s="18">
        <v>185</v>
      </c>
      <c r="F189" s="25">
        <f>IF(E189&lt;=$C$7,$C$13,"")</f>
        <v>1503.4801341142643</v>
      </c>
      <c r="G189" s="25">
        <f t="shared" si="4"/>
        <v>1071.4123924495293</v>
      </c>
      <c r="H189" s="19">
        <f t="shared" si="5"/>
        <v>432.06774166473485</v>
      </c>
      <c r="I189" s="20">
        <f>IFERROR($C$8-SUM(G$5:G189),"")</f>
        <v>146644.05484335721</v>
      </c>
    </row>
    <row r="190" spans="5:9" ht="18" customHeight="1" x14ac:dyDescent="0.3">
      <c r="E190" s="18">
        <v>186</v>
      </c>
      <c r="F190" s="25">
        <f>IF(E190&lt;=$C$7,$C$13,"")</f>
        <v>1503.4801341142643</v>
      </c>
      <c r="G190" s="25">
        <f t="shared" si="4"/>
        <v>1074.5462736974443</v>
      </c>
      <c r="H190" s="19">
        <f t="shared" si="5"/>
        <v>428.93386041681993</v>
      </c>
      <c r="I190" s="20">
        <f>IFERROR($C$8-SUM(G$5:G190),"")</f>
        <v>145569.50856965975</v>
      </c>
    </row>
    <row r="191" spans="5:9" ht="18" customHeight="1" x14ac:dyDescent="0.3">
      <c r="E191" s="18">
        <v>187</v>
      </c>
      <c r="F191" s="25">
        <f>IF(E191&lt;=$C$7,$C$13,"")</f>
        <v>1503.4801341142643</v>
      </c>
      <c r="G191" s="25">
        <f t="shared" si="4"/>
        <v>1077.6893215480093</v>
      </c>
      <c r="H191" s="19">
        <f t="shared" si="5"/>
        <v>425.79081256625506</v>
      </c>
      <c r="I191" s="20">
        <f>IFERROR($C$8-SUM(G$5:G191),"")</f>
        <v>144491.81924811174</v>
      </c>
    </row>
    <row r="192" spans="5:9" ht="18" customHeight="1" x14ac:dyDescent="0.3">
      <c r="E192" s="18">
        <v>188</v>
      </c>
      <c r="F192" s="25">
        <f>IF(E192&lt;=$C$7,$C$13,"")</f>
        <v>1503.4801341142643</v>
      </c>
      <c r="G192" s="25">
        <f t="shared" si="4"/>
        <v>1080.8415628135372</v>
      </c>
      <c r="H192" s="19">
        <f t="shared" si="5"/>
        <v>422.63857130072705</v>
      </c>
      <c r="I192" s="20">
        <f>IFERROR($C$8-SUM(G$5:G192),"")</f>
        <v>143410.97768529822</v>
      </c>
    </row>
    <row r="193" spans="5:9" ht="18" customHeight="1" x14ac:dyDescent="0.3">
      <c r="E193" s="18">
        <v>189</v>
      </c>
      <c r="F193" s="25">
        <f>IF(E193&lt;=$C$7,$C$13,"")</f>
        <v>1503.4801341142643</v>
      </c>
      <c r="G193" s="25">
        <f t="shared" si="4"/>
        <v>1084.0030243847668</v>
      </c>
      <c r="H193" s="19">
        <f t="shared" si="5"/>
        <v>419.47710972949756</v>
      </c>
      <c r="I193" s="20">
        <f>IFERROR($C$8-SUM(G$5:G193),"")</f>
        <v>142326.97466091346</v>
      </c>
    </row>
    <row r="194" spans="5:9" ht="18" customHeight="1" x14ac:dyDescent="0.3">
      <c r="E194" s="18">
        <v>190</v>
      </c>
      <c r="F194" s="25">
        <f>IF(E194&lt;=$C$7,$C$13,"")</f>
        <v>1503.4801341142643</v>
      </c>
      <c r="G194" s="25">
        <f t="shared" si="4"/>
        <v>1087.1737332310922</v>
      </c>
      <c r="H194" s="19">
        <f t="shared" si="5"/>
        <v>416.30640088317199</v>
      </c>
      <c r="I194" s="20">
        <f>IFERROR($C$8-SUM(G$5:G194),"")</f>
        <v>141239.80092768237</v>
      </c>
    </row>
    <row r="195" spans="5:9" ht="18" customHeight="1" x14ac:dyDescent="0.3">
      <c r="E195" s="18">
        <v>191</v>
      </c>
      <c r="F195" s="25">
        <f>IF(E195&lt;=$C$7,$C$13,"")</f>
        <v>1503.4801341142643</v>
      </c>
      <c r="G195" s="25">
        <f t="shared" si="4"/>
        <v>1090.3537164007932</v>
      </c>
      <c r="H195" s="19">
        <f t="shared" si="5"/>
        <v>413.12641771347103</v>
      </c>
      <c r="I195" s="20">
        <f>IFERROR($C$8-SUM(G$5:G195),"")</f>
        <v>140149.44721128157</v>
      </c>
    </row>
    <row r="196" spans="5:9" ht="18" customHeight="1" x14ac:dyDescent="0.3">
      <c r="E196" s="18">
        <v>192</v>
      </c>
      <c r="F196" s="25">
        <f>IF(E196&lt;=$C$7,$C$13,"")</f>
        <v>1503.4801341142643</v>
      </c>
      <c r="G196" s="25">
        <f t="shared" si="4"/>
        <v>1093.5430010212656</v>
      </c>
      <c r="H196" s="19">
        <f t="shared" si="5"/>
        <v>409.93713309299875</v>
      </c>
      <c r="I196" s="20">
        <f>IFERROR($C$8-SUM(G$5:G196),"")</f>
        <v>139055.90421026031</v>
      </c>
    </row>
    <row r="197" spans="5:9" ht="18" customHeight="1" x14ac:dyDescent="0.3">
      <c r="E197" s="18">
        <v>193</v>
      </c>
      <c r="F197" s="25">
        <f>IF(E197&lt;=$C$7,$C$13,"")</f>
        <v>1503.4801341142643</v>
      </c>
      <c r="G197" s="25">
        <f t="shared" si="4"/>
        <v>1096.7416142992527</v>
      </c>
      <c r="H197" s="19">
        <f t="shared" si="5"/>
        <v>406.73851981501161</v>
      </c>
      <c r="I197" s="20">
        <f>IFERROR($C$8-SUM(G$5:G197),"")</f>
        <v>137959.16259596107</v>
      </c>
    </row>
    <row r="198" spans="5:9" ht="18" customHeight="1" x14ac:dyDescent="0.3">
      <c r="E198" s="18">
        <v>194</v>
      </c>
      <c r="F198" s="25">
        <f>IF(E198&lt;=$C$7,$C$13,"")</f>
        <v>1503.4801341142643</v>
      </c>
      <c r="G198" s="25">
        <f t="shared" ref="G198:G261" si="6">IFERROR(F198-H198,"")</f>
        <v>1099.949583521078</v>
      </c>
      <c r="H198" s="19">
        <f t="shared" ref="H198:H261" si="7">IFERROR(IF(E198&lt;=$C$7,-IPMT($C$12/12,E198,$C$7,$C$8,0,0),""),"")</f>
        <v>403.53055059318621</v>
      </c>
      <c r="I198" s="20">
        <f>IFERROR($C$8-SUM(G$5:G198),"")</f>
        <v>136859.21301243998</v>
      </c>
    </row>
    <row r="199" spans="5:9" ht="18" customHeight="1" x14ac:dyDescent="0.3">
      <c r="E199" s="18">
        <v>195</v>
      </c>
      <c r="F199" s="25">
        <f>IF(E199&lt;=$C$7,$C$13,"")</f>
        <v>1503.4801341142643</v>
      </c>
      <c r="G199" s="25">
        <f t="shared" si="6"/>
        <v>1103.1669360528772</v>
      </c>
      <c r="H199" s="19">
        <f t="shared" si="7"/>
        <v>400.31319806138714</v>
      </c>
      <c r="I199" s="20">
        <f>IFERROR($C$8-SUM(G$5:G199),"")</f>
        <v>135756.04607638711</v>
      </c>
    </row>
    <row r="200" spans="5:9" ht="18" customHeight="1" x14ac:dyDescent="0.3">
      <c r="E200" s="18">
        <v>196</v>
      </c>
      <c r="F200" s="25">
        <f>IF(E200&lt;=$C$7,$C$13,"")</f>
        <v>1503.4801341142643</v>
      </c>
      <c r="G200" s="25">
        <f t="shared" si="6"/>
        <v>1106.3936993408317</v>
      </c>
      <c r="H200" s="19">
        <f t="shared" si="7"/>
        <v>397.08643477343247</v>
      </c>
      <c r="I200" s="20">
        <f>IFERROR($C$8-SUM(G$5:G200),"")</f>
        <v>134649.65237704627</v>
      </c>
    </row>
    <row r="201" spans="5:9" ht="18" customHeight="1" x14ac:dyDescent="0.3">
      <c r="E201" s="18">
        <v>197</v>
      </c>
      <c r="F201" s="25">
        <f>IF(E201&lt;=$C$7,$C$13,"")</f>
        <v>1503.4801341142643</v>
      </c>
      <c r="G201" s="25">
        <f t="shared" si="6"/>
        <v>1109.6299009114036</v>
      </c>
      <c r="H201" s="19">
        <f t="shared" si="7"/>
        <v>393.85023320286052</v>
      </c>
      <c r="I201" s="20">
        <f>IFERROR($C$8-SUM(G$5:G201),"")</f>
        <v>133540.02247613485</v>
      </c>
    </row>
    <row r="202" spans="5:9" ht="18" customHeight="1" x14ac:dyDescent="0.3">
      <c r="E202" s="18">
        <v>198</v>
      </c>
      <c r="F202" s="25">
        <f>IF(E202&lt;=$C$7,$C$13,"")</f>
        <v>1503.4801341142643</v>
      </c>
      <c r="G202" s="25">
        <f t="shared" si="6"/>
        <v>1112.8755683715697</v>
      </c>
      <c r="H202" s="19">
        <f t="shared" si="7"/>
        <v>390.6045657426946</v>
      </c>
      <c r="I202" s="20">
        <f>IFERROR($C$8-SUM(G$5:G202),"")</f>
        <v>132427.14690776329</v>
      </c>
    </row>
    <row r="203" spans="5:9" ht="18" customHeight="1" x14ac:dyDescent="0.3">
      <c r="E203" s="18">
        <v>199</v>
      </c>
      <c r="F203" s="25">
        <f>IF(E203&lt;=$C$7,$C$13,"")</f>
        <v>1503.4801341142643</v>
      </c>
      <c r="G203" s="25">
        <f t="shared" si="6"/>
        <v>1116.1307294090566</v>
      </c>
      <c r="H203" s="19">
        <f t="shared" si="7"/>
        <v>387.3494047052078</v>
      </c>
      <c r="I203" s="20">
        <f>IFERROR($C$8-SUM(G$5:G203),"")</f>
        <v>131311.01617835424</v>
      </c>
    </row>
    <row r="204" spans="5:9" ht="18" customHeight="1" x14ac:dyDescent="0.3">
      <c r="E204" s="18">
        <v>200</v>
      </c>
      <c r="F204" s="25">
        <f>IF(E204&lt;=$C$7,$C$13,"")</f>
        <v>1503.4801341142643</v>
      </c>
      <c r="G204" s="25">
        <f t="shared" si="6"/>
        <v>1119.395411792578</v>
      </c>
      <c r="H204" s="19">
        <f t="shared" si="7"/>
        <v>384.08472232168634</v>
      </c>
      <c r="I204" s="20">
        <f>IFERROR($C$8-SUM(G$5:G204),"")</f>
        <v>130191.62076656165</v>
      </c>
    </row>
    <row r="205" spans="5:9" ht="18" customHeight="1" x14ac:dyDescent="0.3">
      <c r="E205" s="18">
        <v>201</v>
      </c>
      <c r="F205" s="25">
        <f>IF(E205&lt;=$C$7,$C$13,"")</f>
        <v>1503.4801341142643</v>
      </c>
      <c r="G205" s="25">
        <f t="shared" si="6"/>
        <v>1122.6696433720713</v>
      </c>
      <c r="H205" s="19">
        <f t="shared" si="7"/>
        <v>380.81049074219294</v>
      </c>
      <c r="I205" s="20">
        <f>IFERROR($C$8-SUM(G$5:G205),"")</f>
        <v>129068.95112318959</v>
      </c>
    </row>
    <row r="206" spans="5:9" ht="18" customHeight="1" x14ac:dyDescent="0.3">
      <c r="E206" s="18">
        <v>202</v>
      </c>
      <c r="F206" s="25">
        <f>IF(E206&lt;=$C$7,$C$13,"")</f>
        <v>1503.4801341142643</v>
      </c>
      <c r="G206" s="25">
        <f t="shared" si="6"/>
        <v>1125.9534520789346</v>
      </c>
      <c r="H206" s="19">
        <f t="shared" si="7"/>
        <v>377.52668203532966</v>
      </c>
      <c r="I206" s="20">
        <f>IFERROR($C$8-SUM(G$5:G206),"")</f>
        <v>127942.99767111064</v>
      </c>
    </row>
    <row r="207" spans="5:9" ht="18" customHeight="1" x14ac:dyDescent="0.3">
      <c r="E207" s="18">
        <v>203</v>
      </c>
      <c r="F207" s="25">
        <f>IF(E207&lt;=$C$7,$C$13,"")</f>
        <v>1503.4801341142643</v>
      </c>
      <c r="G207" s="25">
        <f t="shared" si="6"/>
        <v>1129.2468659262656</v>
      </c>
      <c r="H207" s="19">
        <f t="shared" si="7"/>
        <v>374.2332681879987</v>
      </c>
      <c r="I207" s="20">
        <f>IFERROR($C$8-SUM(G$5:G207),"")</f>
        <v>126813.75080518439</v>
      </c>
    </row>
    <row r="208" spans="5:9" ht="18" customHeight="1" x14ac:dyDescent="0.3">
      <c r="E208" s="18">
        <v>204</v>
      </c>
      <c r="F208" s="25">
        <f>IF(E208&lt;=$C$7,$C$13,"")</f>
        <v>1503.4801341142643</v>
      </c>
      <c r="G208" s="25">
        <f t="shared" si="6"/>
        <v>1132.5499130090998</v>
      </c>
      <c r="H208" s="19">
        <f t="shared" si="7"/>
        <v>370.93022110516455</v>
      </c>
      <c r="I208" s="20">
        <f>IFERROR($C$8-SUM(G$5:G208),"")</f>
        <v>125681.20089217529</v>
      </c>
    </row>
    <row r="209" spans="5:9" ht="18" customHeight="1" x14ac:dyDescent="0.3">
      <c r="E209" s="18">
        <v>205</v>
      </c>
      <c r="F209" s="25">
        <f>IF(E209&lt;=$C$7,$C$13,"")</f>
        <v>1503.4801341142643</v>
      </c>
      <c r="G209" s="25">
        <f t="shared" si="6"/>
        <v>1135.8626215046515</v>
      </c>
      <c r="H209" s="19">
        <f t="shared" si="7"/>
        <v>367.61751260961285</v>
      </c>
      <c r="I209" s="20">
        <f>IFERROR($C$8-SUM(G$5:G209),"")</f>
        <v>124545.33827067065</v>
      </c>
    </row>
    <row r="210" spans="5:9" ht="18" customHeight="1" x14ac:dyDescent="0.3">
      <c r="E210" s="18">
        <v>206</v>
      </c>
      <c r="F210" s="25">
        <f>IF(E210&lt;=$C$7,$C$13,"")</f>
        <v>1503.4801341142643</v>
      </c>
      <c r="G210" s="25">
        <f t="shared" si="6"/>
        <v>1139.1850196725525</v>
      </c>
      <c r="H210" s="19">
        <f t="shared" si="7"/>
        <v>364.29511444171175</v>
      </c>
      <c r="I210" s="20">
        <f>IFERROR($C$8-SUM(G$5:G210),"")</f>
        <v>123406.15325099809</v>
      </c>
    </row>
    <row r="211" spans="5:9" ht="18" customHeight="1" x14ac:dyDescent="0.3">
      <c r="E211" s="18">
        <v>207</v>
      </c>
      <c r="F211" s="25">
        <f>IF(E211&lt;=$C$7,$C$13,"")</f>
        <v>1503.4801341142643</v>
      </c>
      <c r="G211" s="25">
        <f t="shared" si="6"/>
        <v>1142.5171358550947</v>
      </c>
      <c r="H211" s="19">
        <f t="shared" si="7"/>
        <v>360.96299825916952</v>
      </c>
      <c r="I211" s="20">
        <f>IFERROR($C$8-SUM(G$5:G211),"")</f>
        <v>122263.63611514299</v>
      </c>
    </row>
    <row r="212" spans="5:9" ht="18" customHeight="1" x14ac:dyDescent="0.3">
      <c r="E212" s="18">
        <v>208</v>
      </c>
      <c r="F212" s="25">
        <f>IF(E212&lt;=$C$7,$C$13,"")</f>
        <v>1503.4801341142643</v>
      </c>
      <c r="G212" s="25">
        <f t="shared" si="6"/>
        <v>1145.8589984774708</v>
      </c>
      <c r="H212" s="19">
        <f t="shared" si="7"/>
        <v>357.62113563679338</v>
      </c>
      <c r="I212" s="20">
        <f>IFERROR($C$8-SUM(G$5:G212),"")</f>
        <v>121117.77711666553</v>
      </c>
    </row>
    <row r="213" spans="5:9" ht="18" customHeight="1" x14ac:dyDescent="0.3">
      <c r="E213" s="18">
        <v>209</v>
      </c>
      <c r="F213" s="25">
        <f>IF(E213&lt;=$C$7,$C$13,"")</f>
        <v>1503.4801341142643</v>
      </c>
      <c r="G213" s="25">
        <f t="shared" si="6"/>
        <v>1149.2106360480175</v>
      </c>
      <c r="H213" s="19">
        <f t="shared" si="7"/>
        <v>354.26949806624674</v>
      </c>
      <c r="I213" s="20">
        <f>IFERROR($C$8-SUM(G$5:G213),"")</f>
        <v>119968.5664806175</v>
      </c>
    </row>
    <row r="214" spans="5:9" ht="18" customHeight="1" x14ac:dyDescent="0.3">
      <c r="E214" s="18">
        <v>210</v>
      </c>
      <c r="F214" s="25">
        <f>IF(E214&lt;=$C$7,$C$13,"")</f>
        <v>1503.4801341142643</v>
      </c>
      <c r="G214" s="25">
        <f t="shared" si="6"/>
        <v>1152.5720771584579</v>
      </c>
      <c r="H214" s="19">
        <f t="shared" si="7"/>
        <v>350.90805695580627</v>
      </c>
      <c r="I214" s="20">
        <f>IFERROR($C$8-SUM(G$5:G214),"")</f>
        <v>118815.99440345904</v>
      </c>
    </row>
    <row r="215" spans="5:9" ht="18" customHeight="1" x14ac:dyDescent="0.3">
      <c r="E215" s="18">
        <v>211</v>
      </c>
      <c r="F215" s="25">
        <f>IF(E215&lt;=$C$7,$C$13,"")</f>
        <v>1503.4801341142643</v>
      </c>
      <c r="G215" s="25">
        <f t="shared" si="6"/>
        <v>1155.9433504841463</v>
      </c>
      <c r="H215" s="19">
        <f t="shared" si="7"/>
        <v>347.53678363011784</v>
      </c>
      <c r="I215" s="20">
        <f>IFERROR($C$8-SUM(G$5:G215),"")</f>
        <v>117660.05105297489</v>
      </c>
    </row>
    <row r="216" spans="5:9" ht="18" customHeight="1" x14ac:dyDescent="0.3">
      <c r="E216" s="18">
        <v>212</v>
      </c>
      <c r="F216" s="25">
        <f>IF(E216&lt;=$C$7,$C$13,"")</f>
        <v>1503.4801341142643</v>
      </c>
      <c r="G216" s="25">
        <f t="shared" si="6"/>
        <v>1159.3244847843125</v>
      </c>
      <c r="H216" s="19">
        <f t="shared" si="7"/>
        <v>344.1556493299517</v>
      </c>
      <c r="I216" s="20">
        <f>IFERROR($C$8-SUM(G$5:G216),"")</f>
        <v>116500.72656819058</v>
      </c>
    </row>
    <row r="217" spans="5:9" ht="18" customHeight="1" x14ac:dyDescent="0.3">
      <c r="E217" s="18">
        <v>213</v>
      </c>
      <c r="F217" s="25">
        <f>IF(E217&lt;=$C$7,$C$13,"")</f>
        <v>1503.4801341142643</v>
      </c>
      <c r="G217" s="25">
        <f t="shared" si="6"/>
        <v>1162.7155089023067</v>
      </c>
      <c r="H217" s="19">
        <f t="shared" si="7"/>
        <v>340.76462521195759</v>
      </c>
      <c r="I217" s="20">
        <f>IFERROR($C$8-SUM(G$5:G217),"")</f>
        <v>115338.01105928828</v>
      </c>
    </row>
    <row r="218" spans="5:9" ht="18" customHeight="1" x14ac:dyDescent="0.3">
      <c r="E218" s="18">
        <v>214</v>
      </c>
      <c r="F218" s="25">
        <f>IF(E218&lt;=$C$7,$C$13,"")</f>
        <v>1503.4801341142643</v>
      </c>
      <c r="G218" s="25">
        <f t="shared" si="6"/>
        <v>1166.1164517658458</v>
      </c>
      <c r="H218" s="19">
        <f t="shared" si="7"/>
        <v>337.36368234841842</v>
      </c>
      <c r="I218" s="20">
        <f>IFERROR($C$8-SUM(G$5:G218),"")</f>
        <v>114171.89460752244</v>
      </c>
    </row>
    <row r="219" spans="5:9" ht="18" customHeight="1" x14ac:dyDescent="0.3">
      <c r="E219" s="18">
        <v>215</v>
      </c>
      <c r="F219" s="25">
        <f>IF(E219&lt;=$C$7,$C$13,"")</f>
        <v>1503.4801341142643</v>
      </c>
      <c r="G219" s="25">
        <f t="shared" si="6"/>
        <v>1169.5273423872609</v>
      </c>
      <c r="H219" s="19">
        <f t="shared" si="7"/>
        <v>333.95279172700333</v>
      </c>
      <c r="I219" s="20">
        <f>IFERROR($C$8-SUM(G$5:G219),"")</f>
        <v>113002.36726513517</v>
      </c>
    </row>
    <row r="220" spans="5:9" ht="18" customHeight="1" x14ac:dyDescent="0.3">
      <c r="E220" s="18">
        <v>216</v>
      </c>
      <c r="F220" s="25">
        <f>IF(E220&lt;=$C$7,$C$13,"")</f>
        <v>1503.4801341142643</v>
      </c>
      <c r="G220" s="25">
        <f t="shared" si="6"/>
        <v>1172.9482098637438</v>
      </c>
      <c r="H220" s="19">
        <f t="shared" si="7"/>
        <v>330.53192425052049</v>
      </c>
      <c r="I220" s="20">
        <f>IFERROR($C$8-SUM(G$5:G220),"")</f>
        <v>111829.41905527143</v>
      </c>
    </row>
    <row r="221" spans="5:9" ht="18" customHeight="1" x14ac:dyDescent="0.3">
      <c r="E221" s="18">
        <v>217</v>
      </c>
      <c r="F221" s="25">
        <f>IF(E221&lt;=$C$7,$C$13,"")</f>
        <v>1503.4801341142643</v>
      </c>
      <c r="G221" s="25">
        <f t="shared" si="6"/>
        <v>1176.3790833775952</v>
      </c>
      <c r="H221" s="19">
        <f t="shared" si="7"/>
        <v>327.10105073666904</v>
      </c>
      <c r="I221" s="20">
        <f>IFERROR($C$8-SUM(G$5:G221),"")</f>
        <v>110653.03997189383</v>
      </c>
    </row>
    <row r="222" spans="5:9" ht="18" customHeight="1" x14ac:dyDescent="0.3">
      <c r="E222" s="18">
        <v>218</v>
      </c>
      <c r="F222" s="25">
        <f>IF(E222&lt;=$C$7,$C$13,"")</f>
        <v>1503.4801341142643</v>
      </c>
      <c r="G222" s="25">
        <f t="shared" si="6"/>
        <v>1179.8199921964747</v>
      </c>
      <c r="H222" s="19">
        <f t="shared" si="7"/>
        <v>323.66014191778959</v>
      </c>
      <c r="I222" s="20">
        <f>IFERROR($C$8-SUM(G$5:G222),"")</f>
        <v>109473.21997969734</v>
      </c>
    </row>
    <row r="223" spans="5:9" ht="18" customHeight="1" x14ac:dyDescent="0.3">
      <c r="E223" s="18">
        <v>219</v>
      </c>
      <c r="F223" s="25">
        <f>IF(E223&lt;=$C$7,$C$13,"")</f>
        <v>1503.4801341142643</v>
      </c>
      <c r="G223" s="25">
        <f t="shared" si="6"/>
        <v>1183.2709656736492</v>
      </c>
      <c r="H223" s="19">
        <f t="shared" si="7"/>
        <v>320.20916844061492</v>
      </c>
      <c r="I223" s="20">
        <f>IFERROR($C$8-SUM(G$5:G223),"")</f>
        <v>108289.9490140237</v>
      </c>
    </row>
    <row r="224" spans="5:9" ht="18" customHeight="1" x14ac:dyDescent="0.3">
      <c r="E224" s="18">
        <v>220</v>
      </c>
      <c r="F224" s="25">
        <f>IF(E224&lt;=$C$7,$C$13,"")</f>
        <v>1503.4801341142643</v>
      </c>
      <c r="G224" s="25">
        <f t="shared" si="6"/>
        <v>1186.7320332482448</v>
      </c>
      <c r="H224" s="19">
        <f t="shared" si="7"/>
        <v>316.74810086601946</v>
      </c>
      <c r="I224" s="20">
        <f>IFERROR($C$8-SUM(G$5:G224),"")</f>
        <v>107103.21698077547</v>
      </c>
    </row>
    <row r="225" spans="5:9" ht="18" customHeight="1" x14ac:dyDescent="0.3">
      <c r="E225" s="18">
        <v>221</v>
      </c>
      <c r="F225" s="25">
        <f>IF(E225&lt;=$C$7,$C$13,"")</f>
        <v>1503.4801341142643</v>
      </c>
      <c r="G225" s="25">
        <f t="shared" si="6"/>
        <v>1190.2032244454958</v>
      </c>
      <c r="H225" s="19">
        <f t="shared" si="7"/>
        <v>313.27690966876838</v>
      </c>
      <c r="I225" s="20">
        <f>IFERROR($C$8-SUM(G$5:G225),"")</f>
        <v>105913.01375632998</v>
      </c>
    </row>
    <row r="226" spans="5:9" ht="18" customHeight="1" x14ac:dyDescent="0.3">
      <c r="E226" s="18">
        <v>222</v>
      </c>
      <c r="F226" s="25">
        <f>IF(E226&lt;=$C$7,$C$13,"")</f>
        <v>1503.4801341142643</v>
      </c>
      <c r="G226" s="25">
        <f t="shared" si="6"/>
        <v>1193.684568876999</v>
      </c>
      <c r="H226" s="19">
        <f t="shared" si="7"/>
        <v>309.79556523726529</v>
      </c>
      <c r="I226" s="20">
        <f>IFERROR($C$8-SUM(G$5:G226),"")</f>
        <v>104719.32918745297</v>
      </c>
    </row>
    <row r="227" spans="5:9" ht="18" customHeight="1" x14ac:dyDescent="0.3">
      <c r="E227" s="18">
        <v>223</v>
      </c>
      <c r="F227" s="25">
        <f>IF(E227&lt;=$C$7,$C$13,"")</f>
        <v>1503.4801341142643</v>
      </c>
      <c r="G227" s="25">
        <f t="shared" si="6"/>
        <v>1197.1760962409642</v>
      </c>
      <c r="H227" s="19">
        <f t="shared" si="7"/>
        <v>306.3040378733001</v>
      </c>
      <c r="I227" s="20">
        <f>IFERROR($C$8-SUM(G$5:G227),"")</f>
        <v>103522.15309121201</v>
      </c>
    </row>
    <row r="228" spans="5:9" ht="18" customHeight="1" x14ac:dyDescent="0.3">
      <c r="E228" s="18">
        <v>224</v>
      </c>
      <c r="F228" s="25">
        <f>IF(E228&lt;=$C$7,$C$13,"")</f>
        <v>1503.4801341142643</v>
      </c>
      <c r="G228" s="25">
        <f t="shared" si="6"/>
        <v>1200.6778363224689</v>
      </c>
      <c r="H228" s="19">
        <f t="shared" si="7"/>
        <v>302.80229779179524</v>
      </c>
      <c r="I228" s="20">
        <f>IFERROR($C$8-SUM(G$5:G228),"")</f>
        <v>102321.47525488955</v>
      </c>
    </row>
    <row r="229" spans="5:9" ht="18" customHeight="1" x14ac:dyDescent="0.3">
      <c r="E229" s="18">
        <v>225</v>
      </c>
      <c r="F229" s="25">
        <f>IF(E229&lt;=$C$7,$C$13,"")</f>
        <v>1503.4801341142643</v>
      </c>
      <c r="G229" s="25">
        <f t="shared" si="6"/>
        <v>1204.1898189937124</v>
      </c>
      <c r="H229" s="19">
        <f t="shared" si="7"/>
        <v>299.29031512055195</v>
      </c>
      <c r="I229" s="20">
        <f>IFERROR($C$8-SUM(G$5:G229),"")</f>
        <v>101117.28543589584</v>
      </c>
    </row>
    <row r="230" spans="5:9" ht="18" customHeight="1" x14ac:dyDescent="0.3">
      <c r="E230" s="18">
        <v>226</v>
      </c>
      <c r="F230" s="25">
        <f>IF(E230&lt;=$C$7,$C$13,"")</f>
        <v>1503.4801341142643</v>
      </c>
      <c r="G230" s="25">
        <f t="shared" si="6"/>
        <v>1207.7120742142688</v>
      </c>
      <c r="H230" s="19">
        <f t="shared" si="7"/>
        <v>295.76805989999536</v>
      </c>
      <c r="I230" s="20">
        <f>IFERROR($C$8-SUM(G$5:G230),"")</f>
        <v>99909.573361681571</v>
      </c>
    </row>
    <row r="231" spans="5:9" ht="18" customHeight="1" x14ac:dyDescent="0.3">
      <c r="E231" s="18">
        <v>227</v>
      </c>
      <c r="F231" s="25">
        <f>IF(E231&lt;=$C$7,$C$13,"")</f>
        <v>1503.4801341142643</v>
      </c>
      <c r="G231" s="25">
        <f t="shared" si="6"/>
        <v>1211.2446320313456</v>
      </c>
      <c r="H231" s="19">
        <f t="shared" si="7"/>
        <v>292.23550208291863</v>
      </c>
      <c r="I231" s="20">
        <f>IFERROR($C$8-SUM(G$5:G231),"")</f>
        <v>98698.328729650239</v>
      </c>
    </row>
    <row r="232" spans="5:9" ht="18" customHeight="1" x14ac:dyDescent="0.3">
      <c r="E232" s="18">
        <v>228</v>
      </c>
      <c r="F232" s="25">
        <f>IF(E232&lt;=$C$7,$C$13,"")</f>
        <v>1503.4801341142643</v>
      </c>
      <c r="G232" s="25">
        <f t="shared" si="6"/>
        <v>1214.7875225800374</v>
      </c>
      <c r="H232" s="19">
        <f t="shared" si="7"/>
        <v>288.69261153422696</v>
      </c>
      <c r="I232" s="20">
        <f>IFERROR($C$8-SUM(G$5:G232),"")</f>
        <v>97483.5412070702</v>
      </c>
    </row>
    <row r="233" spans="5:9" ht="18" customHeight="1" x14ac:dyDescent="0.3">
      <c r="E233" s="18">
        <v>229</v>
      </c>
      <c r="F233" s="25">
        <f>IF(E233&lt;=$C$7,$C$13,"")</f>
        <v>1503.4801341142643</v>
      </c>
      <c r="G233" s="25">
        <f t="shared" si="6"/>
        <v>1218.3407760835839</v>
      </c>
      <c r="H233" s="19">
        <f t="shared" si="7"/>
        <v>285.13935803068046</v>
      </c>
      <c r="I233" s="20">
        <f>IFERROR($C$8-SUM(G$5:G233),"")</f>
        <v>96265.200430986617</v>
      </c>
    </row>
    <row r="234" spans="5:9" ht="18" customHeight="1" x14ac:dyDescent="0.3">
      <c r="E234" s="18">
        <v>230</v>
      </c>
      <c r="F234" s="25">
        <f>IF(E234&lt;=$C$7,$C$13,"")</f>
        <v>1503.4801341142643</v>
      </c>
      <c r="G234" s="25">
        <f t="shared" si="6"/>
        <v>1221.9044228536284</v>
      </c>
      <c r="H234" s="19">
        <f t="shared" si="7"/>
        <v>281.5757112606359</v>
      </c>
      <c r="I234" s="20">
        <f>IFERROR($C$8-SUM(G$5:G234),"")</f>
        <v>95043.29600813298</v>
      </c>
    </row>
    <row r="235" spans="5:9" ht="18" customHeight="1" x14ac:dyDescent="0.3">
      <c r="E235" s="18">
        <v>231</v>
      </c>
      <c r="F235" s="25">
        <f>IF(E235&lt;=$C$7,$C$13,"")</f>
        <v>1503.4801341142643</v>
      </c>
      <c r="G235" s="25">
        <f t="shared" si="6"/>
        <v>1225.4784932904754</v>
      </c>
      <c r="H235" s="19">
        <f t="shared" si="7"/>
        <v>278.00164082378899</v>
      </c>
      <c r="I235" s="20">
        <f>IFERROR($C$8-SUM(G$5:G235),"")</f>
        <v>93817.817514842493</v>
      </c>
    </row>
    <row r="236" spans="5:9" ht="18" customHeight="1" x14ac:dyDescent="0.3">
      <c r="E236" s="18">
        <v>232</v>
      </c>
      <c r="F236" s="25">
        <f>IF(E236&lt;=$C$7,$C$13,"")</f>
        <v>1503.4801341142643</v>
      </c>
      <c r="G236" s="25">
        <f t="shared" si="6"/>
        <v>1229.0630178833499</v>
      </c>
      <c r="H236" s="19">
        <f t="shared" si="7"/>
        <v>274.41711623091442</v>
      </c>
      <c r="I236" s="20">
        <f>IFERROR($C$8-SUM(G$5:G236),"")</f>
        <v>92588.754496959154</v>
      </c>
    </row>
    <row r="237" spans="5:9" ht="18" customHeight="1" x14ac:dyDescent="0.3">
      <c r="E237" s="18">
        <v>233</v>
      </c>
      <c r="F237" s="25">
        <f>IF(E237&lt;=$C$7,$C$13,"")</f>
        <v>1503.4801341142643</v>
      </c>
      <c r="G237" s="25">
        <f t="shared" si="6"/>
        <v>1232.6580272106587</v>
      </c>
      <c r="H237" s="19">
        <f t="shared" si="7"/>
        <v>270.82210690360557</v>
      </c>
      <c r="I237" s="20">
        <f>IFERROR($C$8-SUM(G$5:G237),"")</f>
        <v>91356.096469748503</v>
      </c>
    </row>
    <row r="238" spans="5:9" ht="18" customHeight="1" x14ac:dyDescent="0.3">
      <c r="E238" s="18">
        <v>234</v>
      </c>
      <c r="F238" s="25">
        <f>IF(E238&lt;=$C$7,$C$13,"")</f>
        <v>1503.4801341142643</v>
      </c>
      <c r="G238" s="25">
        <f t="shared" si="6"/>
        <v>1236.2635519402497</v>
      </c>
      <c r="H238" s="19">
        <f t="shared" si="7"/>
        <v>267.21658217401443</v>
      </c>
      <c r="I238" s="20">
        <f>IFERROR($C$8-SUM(G$5:G238),"")</f>
        <v>90119.832917808264</v>
      </c>
    </row>
    <row r="239" spans="5:9" ht="18" customHeight="1" x14ac:dyDescent="0.3">
      <c r="E239" s="18">
        <v>235</v>
      </c>
      <c r="F239" s="25">
        <f>IF(E239&lt;=$C$7,$C$13,"")</f>
        <v>1503.4801341142643</v>
      </c>
      <c r="G239" s="25">
        <f t="shared" si="6"/>
        <v>1239.8796228296751</v>
      </c>
      <c r="H239" s="19">
        <f t="shared" si="7"/>
        <v>263.60051128458917</v>
      </c>
      <c r="I239" s="20">
        <f>IFERROR($C$8-SUM(G$5:G239),"")</f>
        <v>88879.953294978593</v>
      </c>
    </row>
    <row r="240" spans="5:9" ht="18" customHeight="1" x14ac:dyDescent="0.3">
      <c r="E240" s="18">
        <v>236</v>
      </c>
      <c r="F240" s="25">
        <f>IF(E240&lt;=$C$7,$C$13,"")</f>
        <v>1503.4801341142643</v>
      </c>
      <c r="G240" s="25">
        <f t="shared" si="6"/>
        <v>1243.5062707264519</v>
      </c>
      <c r="H240" s="19">
        <f t="shared" si="7"/>
        <v>259.97386338781234</v>
      </c>
      <c r="I240" s="20">
        <f>IFERROR($C$8-SUM(G$5:G240),"")</f>
        <v>87636.447024252149</v>
      </c>
    </row>
    <row r="241" spans="5:9" ht="18" customHeight="1" x14ac:dyDescent="0.3">
      <c r="E241" s="18">
        <v>237</v>
      </c>
      <c r="F241" s="25">
        <f>IF(E241&lt;=$C$7,$C$13,"")</f>
        <v>1503.4801341142643</v>
      </c>
      <c r="G241" s="25">
        <f t="shared" si="6"/>
        <v>1247.1435265683267</v>
      </c>
      <c r="H241" s="19">
        <f t="shared" si="7"/>
        <v>256.33660754593751</v>
      </c>
      <c r="I241" s="20">
        <f>IFERROR($C$8-SUM(G$5:G241),"")</f>
        <v>86389.30349768381</v>
      </c>
    </row>
    <row r="242" spans="5:9" ht="18" customHeight="1" x14ac:dyDescent="0.3">
      <c r="E242" s="18">
        <v>238</v>
      </c>
      <c r="F242" s="25">
        <f>IF(E242&lt;=$C$7,$C$13,"")</f>
        <v>1503.4801341142643</v>
      </c>
      <c r="G242" s="25">
        <f t="shared" si="6"/>
        <v>1250.791421383539</v>
      </c>
      <c r="H242" s="19">
        <f t="shared" si="7"/>
        <v>252.68871273072514</v>
      </c>
      <c r="I242" s="20">
        <f>IFERROR($C$8-SUM(G$5:G242),"")</f>
        <v>85138.512076300278</v>
      </c>
    </row>
    <row r="243" spans="5:9" ht="18" customHeight="1" x14ac:dyDescent="0.3">
      <c r="E243" s="18">
        <v>239</v>
      </c>
      <c r="F243" s="25">
        <f>IF(E243&lt;=$C$7,$C$13,"")</f>
        <v>1503.4801341142643</v>
      </c>
      <c r="G243" s="25">
        <f t="shared" si="6"/>
        <v>1254.4499862910859</v>
      </c>
      <c r="H243" s="19">
        <f t="shared" si="7"/>
        <v>249.03014782317837</v>
      </c>
      <c r="I243" s="20">
        <f>IFERROR($C$8-SUM(G$5:G243),"")</f>
        <v>83884.062090009189</v>
      </c>
    </row>
    <row r="244" spans="5:9" ht="18" customHeight="1" thickBot="1" x14ac:dyDescent="0.35">
      <c r="E244" s="21">
        <v>240</v>
      </c>
      <c r="F244" s="26">
        <f>IF(E244&lt;=$C$7,$C$13,"")</f>
        <v>1503.4801341142643</v>
      </c>
      <c r="G244" s="26">
        <f t="shared" si="6"/>
        <v>1258.1192525009874</v>
      </c>
      <c r="H244" s="22">
        <f t="shared" si="7"/>
        <v>245.36088161327692</v>
      </c>
      <c r="I244" s="23">
        <f>IFERROR($C$8-SUM(G$5:G244),"")</f>
        <v>82625.942837508192</v>
      </c>
    </row>
    <row r="245" spans="5:9" ht="18" customHeight="1" x14ac:dyDescent="0.3">
      <c r="E245" s="15">
        <v>241</v>
      </c>
      <c r="F245" s="24">
        <f>IF(E245&lt;=$C$7,$C$13,"")</f>
        <v>1503.4801341142643</v>
      </c>
      <c r="G245" s="24">
        <f t="shared" si="6"/>
        <v>1261.7992513145527</v>
      </c>
      <c r="H245" s="16">
        <f t="shared" si="7"/>
        <v>241.6808827997115</v>
      </c>
      <c r="I245" s="17">
        <f>IFERROR($C$8-SUM(G$5:G245),"")</f>
        <v>81364.143586193648</v>
      </c>
    </row>
    <row r="246" spans="5:9" ht="18" customHeight="1" x14ac:dyDescent="0.3">
      <c r="E246" s="18">
        <v>242</v>
      </c>
      <c r="F246" s="25">
        <f>IF(E246&lt;=$C$7,$C$13,"")</f>
        <v>1503.4801341142643</v>
      </c>
      <c r="G246" s="25">
        <f t="shared" si="6"/>
        <v>1265.4900141246478</v>
      </c>
      <c r="H246" s="19">
        <f t="shared" si="7"/>
        <v>237.99011998961643</v>
      </c>
      <c r="I246" s="20">
        <f>IFERROR($C$8-SUM(G$5:G246),"")</f>
        <v>80098.653572068986</v>
      </c>
    </row>
    <row r="247" spans="5:9" ht="18" customHeight="1" x14ac:dyDescent="0.3">
      <c r="E247" s="18">
        <v>243</v>
      </c>
      <c r="F247" s="25">
        <f>IF(E247&lt;=$C$7,$C$13,"")</f>
        <v>1503.4801341142643</v>
      </c>
      <c r="G247" s="25">
        <f t="shared" si="6"/>
        <v>1269.1915724159624</v>
      </c>
      <c r="H247" s="19">
        <f t="shared" si="7"/>
        <v>234.28856169830183</v>
      </c>
      <c r="I247" s="20">
        <f>IFERROR($C$8-SUM(G$5:G247),"")</f>
        <v>78829.461999653024</v>
      </c>
    </row>
    <row r="248" spans="5:9" ht="18" customHeight="1" x14ac:dyDescent="0.3">
      <c r="E248" s="18">
        <v>244</v>
      </c>
      <c r="F248" s="25">
        <f>IF(E248&lt;=$C$7,$C$13,"")</f>
        <v>1503.4801341142643</v>
      </c>
      <c r="G248" s="25">
        <f t="shared" si="6"/>
        <v>1272.9039577652791</v>
      </c>
      <c r="H248" s="19">
        <f t="shared" si="7"/>
        <v>230.57617634898517</v>
      </c>
      <c r="I248" s="20">
        <f>IFERROR($C$8-SUM(G$5:G248),"")</f>
        <v>77556.558041887736</v>
      </c>
    </row>
    <row r="249" spans="5:9" ht="18" customHeight="1" x14ac:dyDescent="0.3">
      <c r="E249" s="18">
        <v>245</v>
      </c>
      <c r="F249" s="25">
        <f>IF(E249&lt;=$C$7,$C$13,"")</f>
        <v>1503.4801341142643</v>
      </c>
      <c r="G249" s="25">
        <f t="shared" si="6"/>
        <v>1276.6272018417426</v>
      </c>
      <c r="H249" s="19">
        <f t="shared" si="7"/>
        <v>226.85293227252171</v>
      </c>
      <c r="I249" s="20">
        <f>IFERROR($C$8-SUM(G$5:G249),"")</f>
        <v>76279.930840046</v>
      </c>
    </row>
    <row r="250" spans="5:9" ht="18" customHeight="1" x14ac:dyDescent="0.3">
      <c r="E250" s="18">
        <v>246</v>
      </c>
      <c r="F250" s="25">
        <f>IF(E250&lt;=$C$7,$C$13,"")</f>
        <v>1503.4801341142643</v>
      </c>
      <c r="G250" s="25">
        <f t="shared" si="6"/>
        <v>1280.3613364071298</v>
      </c>
      <c r="H250" s="19">
        <f t="shared" si="7"/>
        <v>223.1187977071346</v>
      </c>
      <c r="I250" s="20">
        <f>IFERROR($C$8-SUM(G$5:G250),"")</f>
        <v>74999.569503638864</v>
      </c>
    </row>
    <row r="251" spans="5:9" ht="18" customHeight="1" x14ac:dyDescent="0.3">
      <c r="E251" s="18">
        <v>247</v>
      </c>
      <c r="F251" s="25">
        <f>IF(E251&lt;=$C$7,$C$13,"")</f>
        <v>1503.4801341142643</v>
      </c>
      <c r="G251" s="25">
        <f t="shared" si="6"/>
        <v>1284.1063933161206</v>
      </c>
      <c r="H251" s="19">
        <f t="shared" si="7"/>
        <v>219.37374079814376</v>
      </c>
      <c r="I251" s="20">
        <f>IFERROR($C$8-SUM(G$5:G251),"")</f>
        <v>73715.463110322744</v>
      </c>
    </row>
    <row r="252" spans="5:9" ht="18" customHeight="1" x14ac:dyDescent="0.3">
      <c r="E252" s="18">
        <v>248</v>
      </c>
      <c r="F252" s="25">
        <f>IF(E252&lt;=$C$7,$C$13,"")</f>
        <v>1503.4801341142643</v>
      </c>
      <c r="G252" s="25">
        <f t="shared" si="6"/>
        <v>1287.8624045165702</v>
      </c>
      <c r="H252" s="19">
        <f t="shared" si="7"/>
        <v>215.61772959769408</v>
      </c>
      <c r="I252" s="20">
        <f>IFERROR($C$8-SUM(G$5:G252),"")</f>
        <v>72427.600705806166</v>
      </c>
    </row>
    <row r="253" spans="5:9" ht="18" customHeight="1" x14ac:dyDescent="0.3">
      <c r="E253" s="18">
        <v>249</v>
      </c>
      <c r="F253" s="25">
        <f>IF(E253&lt;=$C$7,$C$13,"")</f>
        <v>1503.4801341142643</v>
      </c>
      <c r="G253" s="25">
        <f t="shared" si="6"/>
        <v>1291.6294020497812</v>
      </c>
      <c r="H253" s="19">
        <f t="shared" si="7"/>
        <v>211.85073206448317</v>
      </c>
      <c r="I253" s="20">
        <f>IFERROR($C$8-SUM(G$5:G253),"")</f>
        <v>71135.971303756378</v>
      </c>
    </row>
    <row r="254" spans="5:9" ht="18" customHeight="1" x14ac:dyDescent="0.3">
      <c r="E254" s="18">
        <v>250</v>
      </c>
      <c r="F254" s="25">
        <f>IF(E254&lt;=$C$7,$C$13,"")</f>
        <v>1503.4801341142643</v>
      </c>
      <c r="G254" s="25">
        <f t="shared" si="6"/>
        <v>1295.4074180507766</v>
      </c>
      <c r="H254" s="19">
        <f t="shared" si="7"/>
        <v>208.07271606348755</v>
      </c>
      <c r="I254" s="20">
        <f>IFERROR($C$8-SUM(G$5:G254),"")</f>
        <v>69840.563885705604</v>
      </c>
    </row>
    <row r="255" spans="5:9" ht="18" customHeight="1" x14ac:dyDescent="0.3">
      <c r="E255" s="18">
        <v>251</v>
      </c>
      <c r="F255" s="25">
        <f>IF(E255&lt;=$C$7,$C$13,"")</f>
        <v>1503.4801341142643</v>
      </c>
      <c r="G255" s="25">
        <f t="shared" si="6"/>
        <v>1299.1964847485754</v>
      </c>
      <c r="H255" s="19">
        <f t="shared" si="7"/>
        <v>204.28364936568897</v>
      </c>
      <c r="I255" s="20">
        <f>IFERROR($C$8-SUM(G$5:G255),"")</f>
        <v>68541.367400957039</v>
      </c>
    </row>
    <row r="256" spans="5:9" ht="18" customHeight="1" x14ac:dyDescent="0.3">
      <c r="E256" s="18">
        <v>252</v>
      </c>
      <c r="F256" s="25">
        <f>IF(E256&lt;=$C$7,$C$13,"")</f>
        <v>1503.4801341142643</v>
      </c>
      <c r="G256" s="25">
        <f t="shared" si="6"/>
        <v>1302.9966344664649</v>
      </c>
      <c r="H256" s="19">
        <f t="shared" si="7"/>
        <v>200.48349964779939</v>
      </c>
      <c r="I256" s="20">
        <f>IFERROR($C$8-SUM(G$5:G256),"")</f>
        <v>67238.370766490581</v>
      </c>
    </row>
    <row r="257" spans="5:9" ht="18" customHeight="1" x14ac:dyDescent="0.3">
      <c r="E257" s="18">
        <v>253</v>
      </c>
      <c r="F257" s="25">
        <f>IF(E257&lt;=$C$7,$C$13,"")</f>
        <v>1503.4801341142643</v>
      </c>
      <c r="G257" s="25">
        <f t="shared" si="6"/>
        <v>1306.8078996222794</v>
      </c>
      <c r="H257" s="19">
        <f t="shared" si="7"/>
        <v>196.67223449198499</v>
      </c>
      <c r="I257" s="20">
        <f>IFERROR($C$8-SUM(G$5:G257),"")</f>
        <v>65931.562866868306</v>
      </c>
    </row>
    <row r="258" spans="5:9" ht="18" customHeight="1" x14ac:dyDescent="0.3">
      <c r="E258" s="18">
        <v>254</v>
      </c>
      <c r="F258" s="25">
        <f>IF(E258&lt;=$C$7,$C$13,"")</f>
        <v>1503.4801341142643</v>
      </c>
      <c r="G258" s="25">
        <f t="shared" si="6"/>
        <v>1310.6303127286744</v>
      </c>
      <c r="H258" s="19">
        <f t="shared" si="7"/>
        <v>192.84982138558985</v>
      </c>
      <c r="I258" s="20">
        <f>IFERROR($C$8-SUM(G$5:G258),"")</f>
        <v>64620.932554139639</v>
      </c>
    </row>
    <row r="259" spans="5:9" ht="18" customHeight="1" x14ac:dyDescent="0.3">
      <c r="E259" s="18">
        <v>255</v>
      </c>
      <c r="F259" s="25">
        <f>IF(E259&lt;=$C$7,$C$13,"")</f>
        <v>1503.4801341142643</v>
      </c>
      <c r="G259" s="25">
        <f t="shared" si="6"/>
        <v>1314.4639063934058</v>
      </c>
      <c r="H259" s="19">
        <f t="shared" si="7"/>
        <v>189.01622772085847</v>
      </c>
      <c r="I259" s="20">
        <f>IFERROR($C$8-SUM(G$5:G259),"")</f>
        <v>63306.468647746224</v>
      </c>
    </row>
    <row r="260" spans="5:9" ht="18" customHeight="1" x14ac:dyDescent="0.3">
      <c r="E260" s="18">
        <v>256</v>
      </c>
      <c r="F260" s="25">
        <f>IF(E260&lt;=$C$7,$C$13,"")</f>
        <v>1503.4801341142643</v>
      </c>
      <c r="G260" s="25">
        <f t="shared" si="6"/>
        <v>1318.3087133196066</v>
      </c>
      <c r="H260" s="19">
        <f t="shared" si="7"/>
        <v>185.17142079465776</v>
      </c>
      <c r="I260" s="20">
        <f>IFERROR($C$8-SUM(G$5:G260),"")</f>
        <v>61988.159934426629</v>
      </c>
    </row>
    <row r="261" spans="5:9" ht="18" customHeight="1" x14ac:dyDescent="0.3">
      <c r="E261" s="18">
        <v>257</v>
      </c>
      <c r="F261" s="25">
        <f>IF(E261&lt;=$C$7,$C$13,"")</f>
        <v>1503.4801341142643</v>
      </c>
      <c r="G261" s="25">
        <f t="shared" si="6"/>
        <v>1322.1647663060664</v>
      </c>
      <c r="H261" s="19">
        <f t="shared" si="7"/>
        <v>181.31536780819792</v>
      </c>
      <c r="I261" s="20">
        <f>IFERROR($C$8-SUM(G$5:G261),"")</f>
        <v>60665.995168120571</v>
      </c>
    </row>
    <row r="262" spans="5:9" ht="18" customHeight="1" x14ac:dyDescent="0.3">
      <c r="E262" s="18">
        <v>258</v>
      </c>
      <c r="F262" s="25">
        <f>IF(E262&lt;=$C$7,$C$13,"")</f>
        <v>1503.4801341142643</v>
      </c>
      <c r="G262" s="25">
        <f t="shared" ref="G262:G304" si="8">IFERROR(F262-H262,"")</f>
        <v>1326.0320982475116</v>
      </c>
      <c r="H262" s="19">
        <f t="shared" ref="H262:H304" si="9">IFERROR(IF(E262&lt;=$C$7,-IPMT($C$12/12,E262,$C$7,$C$8,0,0),""),"")</f>
        <v>177.44803586675266</v>
      </c>
      <c r="I262" s="20">
        <f>IFERROR($C$8-SUM(G$5:G262),"")</f>
        <v>59339.963069873047</v>
      </c>
    </row>
    <row r="263" spans="5:9" ht="18" customHeight="1" x14ac:dyDescent="0.3">
      <c r="E263" s="18">
        <v>259</v>
      </c>
      <c r="F263" s="25">
        <f>IF(E263&lt;=$C$7,$C$13,"")</f>
        <v>1503.4801341142643</v>
      </c>
      <c r="G263" s="25">
        <f t="shared" si="8"/>
        <v>1329.9107421348856</v>
      </c>
      <c r="H263" s="19">
        <f t="shared" si="9"/>
        <v>173.56939197937868</v>
      </c>
      <c r="I263" s="20">
        <f>IFERROR($C$8-SUM(G$5:G263),"")</f>
        <v>58010.052327738173</v>
      </c>
    </row>
    <row r="264" spans="5:9" ht="18" customHeight="1" x14ac:dyDescent="0.3">
      <c r="E264" s="18">
        <v>260</v>
      </c>
      <c r="F264" s="25">
        <f>IF(E264&lt;=$C$7,$C$13,"")</f>
        <v>1503.4801341142643</v>
      </c>
      <c r="G264" s="25">
        <f t="shared" si="8"/>
        <v>1333.8007310556302</v>
      </c>
      <c r="H264" s="19">
        <f t="shared" si="9"/>
        <v>169.67940305863416</v>
      </c>
      <c r="I264" s="20">
        <f>IFERROR($C$8-SUM(G$5:G264),"")</f>
        <v>56676.25159668253</v>
      </c>
    </row>
    <row r="265" spans="5:9" ht="18" customHeight="1" x14ac:dyDescent="0.3">
      <c r="E265" s="18">
        <v>261</v>
      </c>
      <c r="F265" s="25">
        <f>IF(E265&lt;=$C$7,$C$13,"")</f>
        <v>1503.4801341142643</v>
      </c>
      <c r="G265" s="25">
        <f t="shared" si="8"/>
        <v>1337.7020981939679</v>
      </c>
      <c r="H265" s="19">
        <f t="shared" si="9"/>
        <v>165.77803592029642</v>
      </c>
      <c r="I265" s="20">
        <f>IFERROR($C$8-SUM(G$5:G265),"")</f>
        <v>55338.549498488574</v>
      </c>
    </row>
    <row r="266" spans="5:9" ht="18" customHeight="1" x14ac:dyDescent="0.3">
      <c r="E266" s="18">
        <v>262</v>
      </c>
      <c r="F266" s="25">
        <f>IF(E266&lt;=$C$7,$C$13,"")</f>
        <v>1503.4801341142643</v>
      </c>
      <c r="G266" s="25">
        <f t="shared" si="8"/>
        <v>1341.6148768311853</v>
      </c>
      <c r="H266" s="19">
        <f t="shared" si="9"/>
        <v>161.86525728307907</v>
      </c>
      <c r="I266" s="20">
        <f>IFERROR($C$8-SUM(G$5:G266),"")</f>
        <v>53996.93462165739</v>
      </c>
    </row>
    <row r="267" spans="5:9" ht="18" customHeight="1" x14ac:dyDescent="0.3">
      <c r="E267" s="18">
        <v>263</v>
      </c>
      <c r="F267" s="25">
        <f>IF(E267&lt;=$C$7,$C$13,"")</f>
        <v>1503.4801341142643</v>
      </c>
      <c r="G267" s="25">
        <f t="shared" si="8"/>
        <v>1345.5391003459165</v>
      </c>
      <c r="H267" s="19">
        <f t="shared" si="9"/>
        <v>157.94103376834784</v>
      </c>
      <c r="I267" s="20">
        <f>IFERROR($C$8-SUM(G$5:G267),"")</f>
        <v>52651.395521311468</v>
      </c>
    </row>
    <row r="268" spans="5:9" ht="18" customHeight="1" x14ac:dyDescent="0.3">
      <c r="E268" s="18">
        <v>264</v>
      </c>
      <c r="F268" s="25">
        <f>IF(E268&lt;=$C$7,$C$13,"")</f>
        <v>1503.4801341142643</v>
      </c>
      <c r="G268" s="25">
        <f t="shared" si="8"/>
        <v>1349.4748022144281</v>
      </c>
      <c r="H268" s="19">
        <f t="shared" si="9"/>
        <v>154.00533189983608</v>
      </c>
      <c r="I268" s="20">
        <f>IFERROR($C$8-SUM(G$5:G268),"")</f>
        <v>51301.920719097048</v>
      </c>
    </row>
    <row r="269" spans="5:9" ht="18" customHeight="1" x14ac:dyDescent="0.3">
      <c r="E269" s="18">
        <v>265</v>
      </c>
      <c r="F269" s="25">
        <f>IF(E269&lt;=$C$7,$C$13,"")</f>
        <v>1503.4801341142643</v>
      </c>
      <c r="G269" s="25">
        <f t="shared" si="8"/>
        <v>1353.4220160109055</v>
      </c>
      <c r="H269" s="19">
        <f t="shared" si="9"/>
        <v>150.05811810335885</v>
      </c>
      <c r="I269" s="20">
        <f>IFERROR($C$8-SUM(G$5:G269),"")</f>
        <v>49948.498703086138</v>
      </c>
    </row>
    <row r="270" spans="5:9" ht="18" customHeight="1" x14ac:dyDescent="0.3">
      <c r="E270" s="18">
        <v>266</v>
      </c>
      <c r="F270" s="25">
        <f>IF(E270&lt;=$C$7,$C$13,"")</f>
        <v>1503.4801341142643</v>
      </c>
      <c r="G270" s="25">
        <f t="shared" si="8"/>
        <v>1357.3807754077372</v>
      </c>
      <c r="H270" s="19">
        <f t="shared" si="9"/>
        <v>146.09935870652694</v>
      </c>
      <c r="I270" s="20">
        <f>IFERROR($C$8-SUM(G$5:G270),"")</f>
        <v>48591.117927678395</v>
      </c>
    </row>
    <row r="271" spans="5:9" ht="18" customHeight="1" x14ac:dyDescent="0.3">
      <c r="E271" s="18">
        <v>267</v>
      </c>
      <c r="F271" s="25">
        <f>IF(E271&lt;=$C$7,$C$13,"")</f>
        <v>1503.4801341142643</v>
      </c>
      <c r="G271" s="25">
        <f t="shared" si="8"/>
        <v>1361.3511141758049</v>
      </c>
      <c r="H271" s="19">
        <f t="shared" si="9"/>
        <v>142.12901993845932</v>
      </c>
      <c r="I271" s="20">
        <f>IFERROR($C$8-SUM(G$5:G271),"")</f>
        <v>47229.766813502589</v>
      </c>
    </row>
    <row r="272" spans="5:9" ht="18" customHeight="1" x14ac:dyDescent="0.3">
      <c r="E272" s="18">
        <v>268</v>
      </c>
      <c r="F272" s="25">
        <f>IF(E272&lt;=$C$7,$C$13,"")</f>
        <v>1503.4801341142643</v>
      </c>
      <c r="G272" s="25">
        <f t="shared" si="8"/>
        <v>1365.3330661847692</v>
      </c>
      <c r="H272" s="19">
        <f t="shared" si="9"/>
        <v>138.14706792949508</v>
      </c>
      <c r="I272" s="20">
        <f>IFERROR($C$8-SUM(G$5:G272),"")</f>
        <v>45864.433747317817</v>
      </c>
    </row>
    <row r="273" spans="5:9" ht="18" customHeight="1" x14ac:dyDescent="0.3">
      <c r="E273" s="18">
        <v>269</v>
      </c>
      <c r="F273" s="25">
        <f>IF(E273&lt;=$C$7,$C$13,"")</f>
        <v>1503.4801341142643</v>
      </c>
      <c r="G273" s="25">
        <f t="shared" si="8"/>
        <v>1369.3266654033596</v>
      </c>
      <c r="H273" s="19">
        <f t="shared" si="9"/>
        <v>134.15346871090463</v>
      </c>
      <c r="I273" s="20">
        <f>IFERROR($C$8-SUM(G$5:G273),"")</f>
        <v>44495.107081914466</v>
      </c>
    </row>
    <row r="274" spans="5:9" ht="18" customHeight="1" x14ac:dyDescent="0.3">
      <c r="E274" s="18">
        <v>270</v>
      </c>
      <c r="F274" s="25">
        <f>IF(E274&lt;=$C$7,$C$13,"")</f>
        <v>1503.4801341142643</v>
      </c>
      <c r="G274" s="25">
        <f t="shared" si="8"/>
        <v>1373.3319458996643</v>
      </c>
      <c r="H274" s="19">
        <f t="shared" si="9"/>
        <v>130.14818821459983</v>
      </c>
      <c r="I274" s="20">
        <f>IFERROR($C$8-SUM(G$5:G274),"")</f>
        <v>43121.775136014796</v>
      </c>
    </row>
    <row r="275" spans="5:9" ht="18" customHeight="1" x14ac:dyDescent="0.3">
      <c r="E275" s="18">
        <v>271</v>
      </c>
      <c r="F275" s="25">
        <f>IF(E275&lt;=$C$7,$C$13,"")</f>
        <v>1503.4801341142643</v>
      </c>
      <c r="G275" s="25">
        <f t="shared" si="8"/>
        <v>1377.348941841421</v>
      </c>
      <c r="H275" s="19">
        <f t="shared" si="9"/>
        <v>126.13119227284332</v>
      </c>
      <c r="I275" s="20">
        <f>IFERROR($C$8-SUM(G$5:G275),"")</f>
        <v>41744.426194173371</v>
      </c>
    </row>
    <row r="276" spans="5:9" ht="18" customHeight="1" x14ac:dyDescent="0.3">
      <c r="E276" s="18">
        <v>272</v>
      </c>
      <c r="F276" s="25">
        <f>IF(E276&lt;=$C$7,$C$13,"")</f>
        <v>1503.4801341142643</v>
      </c>
      <c r="G276" s="25">
        <f t="shared" si="8"/>
        <v>1381.3776874963071</v>
      </c>
      <c r="H276" s="19">
        <f t="shared" si="9"/>
        <v>122.10244661795711</v>
      </c>
      <c r="I276" s="20">
        <f>IFERROR($C$8-SUM(G$5:G276),"")</f>
        <v>40363.048506677063</v>
      </c>
    </row>
    <row r="277" spans="5:9" ht="18" customHeight="1" x14ac:dyDescent="0.3">
      <c r="E277" s="18">
        <v>273</v>
      </c>
      <c r="F277" s="25">
        <f>IF(E277&lt;=$C$7,$C$13,"")</f>
        <v>1503.4801341142643</v>
      </c>
      <c r="G277" s="25">
        <f t="shared" si="8"/>
        <v>1385.4182172322339</v>
      </c>
      <c r="H277" s="19">
        <f t="shared" si="9"/>
        <v>118.06191688203046</v>
      </c>
      <c r="I277" s="20">
        <f>IFERROR($C$8-SUM(G$5:G277),"")</f>
        <v>38977.630289444816</v>
      </c>
    </row>
    <row r="278" spans="5:9" ht="18" customHeight="1" x14ac:dyDescent="0.3">
      <c r="E278" s="18">
        <v>274</v>
      </c>
      <c r="F278" s="25">
        <f>IF(E278&lt;=$C$7,$C$13,"")</f>
        <v>1503.4801341142643</v>
      </c>
      <c r="G278" s="25">
        <f t="shared" si="8"/>
        <v>1389.4705655176381</v>
      </c>
      <c r="H278" s="19">
        <f t="shared" si="9"/>
        <v>114.00956859662618</v>
      </c>
      <c r="I278" s="20">
        <f>IFERROR($C$8-SUM(G$5:G278),"")</f>
        <v>37588.15972392715</v>
      </c>
    </row>
    <row r="279" spans="5:9" ht="18" customHeight="1" x14ac:dyDescent="0.3">
      <c r="E279" s="18">
        <v>275</v>
      </c>
      <c r="F279" s="25">
        <f>IF(E279&lt;=$C$7,$C$13,"")</f>
        <v>1503.4801341142643</v>
      </c>
      <c r="G279" s="25">
        <f t="shared" si="8"/>
        <v>1393.5347669217772</v>
      </c>
      <c r="H279" s="19">
        <f t="shared" si="9"/>
        <v>109.94536719248708</v>
      </c>
      <c r="I279" s="20">
        <f>IFERROR($C$8-SUM(G$5:G279),"")</f>
        <v>36194.624957005377</v>
      </c>
    </row>
    <row r="280" spans="5:9" ht="18" customHeight="1" x14ac:dyDescent="0.3">
      <c r="E280" s="18">
        <v>276</v>
      </c>
      <c r="F280" s="25">
        <f>IF(E280&lt;=$C$7,$C$13,"")</f>
        <v>1503.4801341142643</v>
      </c>
      <c r="G280" s="25">
        <f t="shared" si="8"/>
        <v>1397.6108561150234</v>
      </c>
      <c r="H280" s="19">
        <f t="shared" si="9"/>
        <v>105.86927799924086</v>
      </c>
      <c r="I280" s="20">
        <f>IFERROR($C$8-SUM(G$5:G280),"")</f>
        <v>34797.014100890374</v>
      </c>
    </row>
    <row r="281" spans="5:9" ht="18" customHeight="1" x14ac:dyDescent="0.3">
      <c r="E281" s="18">
        <v>277</v>
      </c>
      <c r="F281" s="25">
        <f>IF(E281&lt;=$C$7,$C$13,"")</f>
        <v>1503.4801341142643</v>
      </c>
      <c r="G281" s="25">
        <f t="shared" si="8"/>
        <v>1401.6988678691598</v>
      </c>
      <c r="H281" s="19">
        <f t="shared" si="9"/>
        <v>101.7812662451044</v>
      </c>
      <c r="I281" s="20">
        <f>IFERROR($C$8-SUM(G$5:G281),"")</f>
        <v>33395.315233021218</v>
      </c>
    </row>
    <row r="282" spans="5:9" ht="18" customHeight="1" x14ac:dyDescent="0.3">
      <c r="E282" s="18">
        <v>278</v>
      </c>
      <c r="F282" s="25">
        <f>IF(E282&lt;=$C$7,$C$13,"")</f>
        <v>1503.4801341142643</v>
      </c>
      <c r="G282" s="25">
        <f t="shared" si="8"/>
        <v>1405.7988370576772</v>
      </c>
      <c r="H282" s="19">
        <f t="shared" si="9"/>
        <v>97.681297056587127</v>
      </c>
      <c r="I282" s="20">
        <f>IFERROR($C$8-SUM(G$5:G282),"")</f>
        <v>31989.516395963554</v>
      </c>
    </row>
    <row r="283" spans="5:9" ht="18" customHeight="1" x14ac:dyDescent="0.3">
      <c r="E283" s="18">
        <v>279</v>
      </c>
      <c r="F283" s="25">
        <f>IF(E283&lt;=$C$7,$C$13,"")</f>
        <v>1503.4801341142643</v>
      </c>
      <c r="G283" s="25">
        <f t="shared" si="8"/>
        <v>1409.9107986560709</v>
      </c>
      <c r="H283" s="19">
        <f t="shared" si="9"/>
        <v>93.569335458193436</v>
      </c>
      <c r="I283" s="20">
        <f>IFERROR($C$8-SUM(G$5:G283),"")</f>
        <v>30579.605597307498</v>
      </c>
    </row>
    <row r="284" spans="5:9" ht="18" customHeight="1" x14ac:dyDescent="0.3">
      <c r="E284" s="18">
        <v>280</v>
      </c>
      <c r="F284" s="25">
        <f>IF(E284&lt;=$C$7,$C$13,"")</f>
        <v>1503.4801341142643</v>
      </c>
      <c r="G284" s="25">
        <f t="shared" si="8"/>
        <v>1414.0347877421398</v>
      </c>
      <c r="H284" s="19">
        <f t="shared" si="9"/>
        <v>89.445346372124419</v>
      </c>
      <c r="I284" s="20">
        <f>IFERROR($C$8-SUM(G$5:G284),"")</f>
        <v>29165.570809565368</v>
      </c>
    </row>
    <row r="285" spans="5:9" ht="18" customHeight="1" x14ac:dyDescent="0.3">
      <c r="E285" s="18">
        <v>281</v>
      </c>
      <c r="F285" s="25">
        <f>IF(E285&lt;=$C$7,$C$13,"")</f>
        <v>1503.4801341142643</v>
      </c>
      <c r="G285" s="25">
        <f t="shared" si="8"/>
        <v>1418.1708394962857</v>
      </c>
      <c r="H285" s="19">
        <f t="shared" si="9"/>
        <v>85.309294617978665</v>
      </c>
      <c r="I285" s="20">
        <f>IFERROR($C$8-SUM(G$5:G285),"")</f>
        <v>27747.399970069062</v>
      </c>
    </row>
    <row r="286" spans="5:9" ht="18" customHeight="1" x14ac:dyDescent="0.3">
      <c r="E286" s="18">
        <v>282</v>
      </c>
      <c r="F286" s="25">
        <f>IF(E286&lt;=$C$7,$C$13,"")</f>
        <v>1503.4801341142643</v>
      </c>
      <c r="G286" s="25">
        <f t="shared" si="8"/>
        <v>1422.3189892018122</v>
      </c>
      <c r="H286" s="19">
        <f t="shared" si="9"/>
        <v>81.161144912452031</v>
      </c>
      <c r="I286" s="20">
        <f>IFERROR($C$8-SUM(G$5:G286),"")</f>
        <v>26325.080980867264</v>
      </c>
    </row>
    <row r="287" spans="5:9" ht="18" customHeight="1" x14ac:dyDescent="0.3">
      <c r="E287" s="18">
        <v>283</v>
      </c>
      <c r="F287" s="25">
        <f>IF(E287&lt;=$C$7,$C$13,"")</f>
        <v>1503.4801341142643</v>
      </c>
      <c r="G287" s="25">
        <f t="shared" si="8"/>
        <v>1426.4792722452275</v>
      </c>
      <c r="H287" s="19">
        <f t="shared" si="9"/>
        <v>77.000861869036726</v>
      </c>
      <c r="I287" s="20">
        <f>IFERROR($C$8-SUM(G$5:G287),"")</f>
        <v>24898.601708622009</v>
      </c>
    </row>
    <row r="288" spans="5:9" ht="18" customHeight="1" x14ac:dyDescent="0.3">
      <c r="E288" s="18">
        <v>284</v>
      </c>
      <c r="F288" s="25">
        <f>IF(E288&lt;=$C$7,$C$13,"")</f>
        <v>1503.4801341142643</v>
      </c>
      <c r="G288" s="25">
        <f t="shared" si="8"/>
        <v>1430.6517241165448</v>
      </c>
      <c r="H288" s="19">
        <f t="shared" si="9"/>
        <v>72.828409997719433</v>
      </c>
      <c r="I288" s="20">
        <f>IFERROR($C$8-SUM(G$5:G288),"")</f>
        <v>23467.949984505482</v>
      </c>
    </row>
    <row r="289" spans="5:9" ht="18" customHeight="1" x14ac:dyDescent="0.3">
      <c r="E289" s="18">
        <v>285</v>
      </c>
      <c r="F289" s="25">
        <f>IF(E289&lt;=$C$7,$C$13,"")</f>
        <v>1503.4801341142643</v>
      </c>
      <c r="G289" s="25">
        <f t="shared" si="8"/>
        <v>1434.8363804095857</v>
      </c>
      <c r="H289" s="19">
        <f t="shared" si="9"/>
        <v>68.643753704678531</v>
      </c>
      <c r="I289" s="20">
        <f>IFERROR($C$8-SUM(G$5:G289),"")</f>
        <v>22033.113604095881</v>
      </c>
    </row>
    <row r="290" spans="5:9" ht="18" customHeight="1" x14ac:dyDescent="0.3">
      <c r="E290" s="18">
        <v>286</v>
      </c>
      <c r="F290" s="25">
        <f>IF(E290&lt;=$C$7,$C$13,"")</f>
        <v>1503.4801341142643</v>
      </c>
      <c r="G290" s="25">
        <f t="shared" si="8"/>
        <v>1439.0332768222838</v>
      </c>
      <c r="H290" s="19">
        <f t="shared" si="9"/>
        <v>64.446857291980507</v>
      </c>
      <c r="I290" s="20">
        <f>IFERROR($C$8-SUM(G$5:G290),"")</f>
        <v>20594.080327273579</v>
      </c>
    </row>
    <row r="291" spans="5:9" ht="18" customHeight="1" x14ac:dyDescent="0.3">
      <c r="E291" s="18">
        <v>287</v>
      </c>
      <c r="F291" s="25">
        <f>IF(E291&lt;=$C$7,$C$13,"")</f>
        <v>1503.4801341142643</v>
      </c>
      <c r="G291" s="25">
        <f t="shared" si="8"/>
        <v>1443.2424491569889</v>
      </c>
      <c r="H291" s="19">
        <f t="shared" si="9"/>
        <v>60.237684957275327</v>
      </c>
      <c r="I291" s="20">
        <f>IFERROR($C$8-SUM(G$5:G291),"")</f>
        <v>19150.837878116581</v>
      </c>
    </row>
    <row r="292" spans="5:9" ht="18" customHeight="1" x14ac:dyDescent="0.3">
      <c r="E292" s="18">
        <v>288</v>
      </c>
      <c r="F292" s="25">
        <f>IF(E292&lt;=$C$7,$C$13,"")</f>
        <v>1503.4801341142643</v>
      </c>
      <c r="G292" s="25">
        <f t="shared" si="8"/>
        <v>1447.4639333207731</v>
      </c>
      <c r="H292" s="19">
        <f t="shared" si="9"/>
        <v>56.01620079349113</v>
      </c>
      <c r="I292" s="20">
        <f>IFERROR($C$8-SUM(G$5:G292),"")</f>
        <v>17703.373944795807</v>
      </c>
    </row>
    <row r="293" spans="5:9" ht="18" customHeight="1" x14ac:dyDescent="0.3">
      <c r="E293" s="18">
        <v>289</v>
      </c>
      <c r="F293" s="25">
        <f>IF(E293&lt;=$C$7,$C$13,"")</f>
        <v>1503.4801341142643</v>
      </c>
      <c r="G293" s="25">
        <f t="shared" si="8"/>
        <v>1451.6977653257363</v>
      </c>
      <c r="H293" s="19">
        <f t="shared" si="9"/>
        <v>51.782368788527862</v>
      </c>
      <c r="I293" s="20">
        <f>IFERROR($C$8-SUM(G$5:G293),"")</f>
        <v>16251.676179470087</v>
      </c>
    </row>
    <row r="294" spans="5:9" ht="18" customHeight="1" x14ac:dyDescent="0.3">
      <c r="E294" s="18">
        <v>290</v>
      </c>
      <c r="F294" s="25">
        <f>IF(E294&lt;=$C$7,$C$13,"")</f>
        <v>1503.4801341142643</v>
      </c>
      <c r="G294" s="25">
        <f t="shared" si="8"/>
        <v>1455.9439812893143</v>
      </c>
      <c r="H294" s="19">
        <f t="shared" si="9"/>
        <v>47.536152824950094</v>
      </c>
      <c r="I294" s="20">
        <f>IFERROR($C$8-SUM(G$5:G294),"")</f>
        <v>14795.732198180747</v>
      </c>
    </row>
    <row r="295" spans="5:9" ht="18" customHeight="1" x14ac:dyDescent="0.3">
      <c r="E295" s="18">
        <v>291</v>
      </c>
      <c r="F295" s="25">
        <f>IF(E295&lt;=$C$7,$C$13,"")</f>
        <v>1503.4801341142643</v>
      </c>
      <c r="G295" s="25">
        <f t="shared" si="8"/>
        <v>1460.2026174345854</v>
      </c>
      <c r="H295" s="19">
        <f t="shared" si="9"/>
        <v>43.277516679678854</v>
      </c>
      <c r="I295" s="20">
        <f>IFERROR($C$8-SUM(G$5:G295),"")</f>
        <v>13335.529580746137</v>
      </c>
    </row>
    <row r="296" spans="5:9" ht="18" customHeight="1" x14ac:dyDescent="0.3">
      <c r="E296" s="18">
        <v>292</v>
      </c>
      <c r="F296" s="25">
        <f>IF(E296&lt;=$C$7,$C$13,"")</f>
        <v>1503.4801341142643</v>
      </c>
      <c r="G296" s="25">
        <f t="shared" si="8"/>
        <v>1464.4737100905816</v>
      </c>
      <c r="H296" s="19">
        <f t="shared" si="9"/>
        <v>39.006424023682683</v>
      </c>
      <c r="I296" s="20">
        <f>IFERROR($C$8-SUM(G$5:G296),"")</f>
        <v>11871.055870655575</v>
      </c>
    </row>
    <row r="297" spans="5:9" ht="18" customHeight="1" x14ac:dyDescent="0.3">
      <c r="E297" s="18">
        <v>293</v>
      </c>
      <c r="F297" s="25">
        <f>IF(E297&lt;=$C$7,$C$13,"")</f>
        <v>1503.4801341142643</v>
      </c>
      <c r="G297" s="25">
        <f t="shared" si="8"/>
        <v>1468.7572956925965</v>
      </c>
      <c r="H297" s="19">
        <f t="shared" si="9"/>
        <v>34.722838421667738</v>
      </c>
      <c r="I297" s="20">
        <f>IFERROR($C$8-SUM(G$5:G297),"")</f>
        <v>10402.298574963002</v>
      </c>
    </row>
    <row r="298" spans="5:9" ht="18" customHeight="1" x14ac:dyDescent="0.3">
      <c r="E298" s="18">
        <v>294</v>
      </c>
      <c r="F298" s="25">
        <f>IF(E298&lt;=$C$7,$C$13,"")</f>
        <v>1503.4801341142643</v>
      </c>
      <c r="G298" s="25">
        <f t="shared" si="8"/>
        <v>1473.0534107824974</v>
      </c>
      <c r="H298" s="19">
        <f t="shared" si="9"/>
        <v>30.426723331766883</v>
      </c>
      <c r="I298" s="20">
        <f>IFERROR($C$8-SUM(G$5:G298),"")</f>
        <v>8929.2451641805237</v>
      </c>
    </row>
    <row r="299" spans="5:9" ht="18" customHeight="1" x14ac:dyDescent="0.3">
      <c r="E299" s="18">
        <v>295</v>
      </c>
      <c r="F299" s="25">
        <f>IF(E299&lt;=$C$7,$C$13,"")</f>
        <v>1503.4801341142643</v>
      </c>
      <c r="G299" s="25">
        <f t="shared" si="8"/>
        <v>1477.3620920090361</v>
      </c>
      <c r="H299" s="19">
        <f t="shared" si="9"/>
        <v>26.118042105228085</v>
      </c>
      <c r="I299" s="20">
        <f>IFERROR($C$8-SUM(G$5:G299),"")</f>
        <v>7451.8830721714767</v>
      </c>
    </row>
    <row r="300" spans="5:9" ht="18" customHeight="1" x14ac:dyDescent="0.3">
      <c r="E300" s="18">
        <v>296</v>
      </c>
      <c r="F300" s="25">
        <f>IF(E300&lt;=$C$7,$C$13,"")</f>
        <v>1503.4801341142643</v>
      </c>
      <c r="G300" s="25">
        <f t="shared" si="8"/>
        <v>1481.6833761281625</v>
      </c>
      <c r="H300" s="19">
        <f t="shared" si="9"/>
        <v>21.796757986101653</v>
      </c>
      <c r="I300" s="20">
        <f>IFERROR($C$8-SUM(G$5:G300),"")</f>
        <v>5970.1996960433316</v>
      </c>
    </row>
    <row r="301" spans="5:9" ht="18" customHeight="1" x14ac:dyDescent="0.3">
      <c r="E301" s="18">
        <v>297</v>
      </c>
      <c r="F301" s="25">
        <f>IF(E301&lt;=$C$7,$C$13,"")</f>
        <v>1503.4801341142643</v>
      </c>
      <c r="G301" s="25">
        <f t="shared" si="8"/>
        <v>1486.0173000033376</v>
      </c>
      <c r="H301" s="19">
        <f t="shared" si="9"/>
        <v>17.462834110926778</v>
      </c>
      <c r="I301" s="20">
        <f>IFERROR($C$8-SUM(G$5:G301),"")</f>
        <v>4484.182396040007</v>
      </c>
    </row>
    <row r="302" spans="5:9" ht="18" customHeight="1" x14ac:dyDescent="0.3">
      <c r="E302" s="18">
        <v>298</v>
      </c>
      <c r="F302" s="25">
        <f>IF(E302&lt;=$C$7,$C$13,"")</f>
        <v>1503.4801341142643</v>
      </c>
      <c r="G302" s="25">
        <f t="shared" si="8"/>
        <v>1490.3639006058472</v>
      </c>
      <c r="H302" s="19">
        <f t="shared" si="9"/>
        <v>13.116233508417016</v>
      </c>
      <c r="I302" s="20">
        <f>IFERROR($C$8-SUM(G$5:G302),"")</f>
        <v>2993.818495434185</v>
      </c>
    </row>
    <row r="303" spans="5:9" ht="18" customHeight="1" x14ac:dyDescent="0.3">
      <c r="E303" s="18">
        <v>299</v>
      </c>
      <c r="F303" s="25">
        <f>IF(E303&lt;=$C$7,$C$13,"")</f>
        <v>1503.4801341142643</v>
      </c>
      <c r="G303" s="25">
        <f t="shared" si="8"/>
        <v>1494.7232150151194</v>
      </c>
      <c r="H303" s="19">
        <f t="shared" si="9"/>
        <v>8.7569190991449108</v>
      </c>
      <c r="I303" s="20">
        <f>IFERROR($C$8-SUM(G$5:G303),"")</f>
        <v>1499.0952804190456</v>
      </c>
    </row>
    <row r="304" spans="5:9" ht="18" customHeight="1" thickBot="1" x14ac:dyDescent="0.35">
      <c r="E304" s="21">
        <v>300</v>
      </c>
      <c r="F304" s="26">
        <f>IF(E304&lt;=$C$7,$C$13,"")</f>
        <v>1503.4801341142643</v>
      </c>
      <c r="G304" s="26">
        <f t="shared" si="8"/>
        <v>1499.0952804190385</v>
      </c>
      <c r="H304" s="22">
        <f t="shared" si="9"/>
        <v>4.3848536952256882</v>
      </c>
      <c r="I304" s="23">
        <f>IFERROR($C$8-SUM(G$5:G304),"")</f>
        <v>0</v>
      </c>
    </row>
  </sheetData>
  <mergeCells count="1">
    <mergeCell ref="E2:I3"/>
  </mergeCells>
  <pageMargins left="0.7" right="0.7" top="0.75" bottom="0.75" header="0.3" footer="0.3"/>
  <pageSetup paperSize="9" scale="7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 emprunt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HERRY</dc:creator>
  <cp:lastModifiedBy>Alexandre HERRY</cp:lastModifiedBy>
  <cp:lastPrinted>2023-08-29T09:39:53Z</cp:lastPrinted>
  <dcterms:created xsi:type="dcterms:W3CDTF">2023-08-29T08:29:29Z</dcterms:created>
  <dcterms:modified xsi:type="dcterms:W3CDTF">2023-10-13T13:15:17Z</dcterms:modified>
</cp:coreProperties>
</file>