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ocuments\ANTP\CDR\CLASSEMENT CHALLENGE\CHALLENGE 2023-2024\"/>
    </mc:Choice>
  </mc:AlternateContent>
  <xr:revisionPtr revIDLastSave="0" documentId="13_ncr:1_{A3D6AE82-C972-4D26-8F42-905A210C0840}" xr6:coauthVersionLast="47" xr6:coauthVersionMax="47" xr10:uidLastSave="{00000000-0000-0000-0000-000000000000}"/>
  <bookViews>
    <workbookView xWindow="-120" yWindow="-120" windowWidth="29040" windowHeight="15720" firstSheet="1" activeTab="3" xr2:uid="{00000000-000D-0000-FFFF-FFFF00000000}"/>
  </bookViews>
  <sheets>
    <sheet name="fichier brut" sheetId="1" r:id="rId1"/>
    <sheet name="INDEX" sheetId="3" r:id="rId2"/>
    <sheet name="MASCULINS" sheetId="24" r:id="rId3"/>
    <sheet name="FEMININS" sheetId="25" r:id="rId4"/>
    <sheet name="CLASSEMENT" sheetId="2" r:id="rId5"/>
    <sheet name="ESM" sheetId="203" r:id="rId6"/>
    <sheet name="SEM" sheetId="186" r:id="rId7"/>
    <sheet name="M0M" sheetId="187" r:id="rId8"/>
    <sheet name="M1M" sheetId="188" r:id="rId9"/>
    <sheet name="M2M" sheetId="189" r:id="rId10"/>
    <sheet name="M3M" sheetId="191" r:id="rId11"/>
    <sheet name="M4M" sheetId="190" r:id="rId12"/>
    <sheet name="M5M" sheetId="195" r:id="rId13"/>
    <sheet name="M6M" sheetId="192" r:id="rId14"/>
    <sheet name="M7M" sheetId="200" r:id="rId15"/>
    <sheet name="M8M" sheetId="205" r:id="rId16"/>
    <sheet name="JUF" sheetId="199" r:id="rId17"/>
    <sheet name="SEF" sheetId="193" r:id="rId18"/>
    <sheet name="M0F" sheetId="194" r:id="rId19"/>
    <sheet name="M1F" sheetId="202" r:id="rId20"/>
    <sheet name="M2F" sheetId="196" r:id="rId21"/>
    <sheet name="M3F" sheetId="197" r:id="rId22"/>
    <sheet name="M4F" sheetId="198" r:id="rId23"/>
    <sheet name="M5F" sheetId="204" r:id="rId24"/>
    <sheet name="M6F" sheetId="201" r:id="rId25"/>
  </sheets>
  <definedNames>
    <definedName name="_xlnm._FilterDatabase" localSheetId="0" hidden="1">'fichier brut'!$A$19:$J$457</definedName>
    <definedName name="DonnéesExternes_1" localSheetId="4" hidden="1">'CLASSEMENT'!$A$1:$G$88</definedName>
    <definedName name="DonnéesExternes_2" localSheetId="3" hidden="1">FEMININS!$A$1:$G$30</definedName>
    <definedName name="DonnéesExternes_2" localSheetId="2" hidden="1">MASCULINS!$A$1:$G$59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00" l="1"/>
  <c r="A4" i="200"/>
  <c r="A2" i="200"/>
  <c r="M5" i="3" a="1"/>
  <c r="M5" i="3" s="1"/>
  <c r="I5" i="3" a="1"/>
  <c r="I5" i="3" s="1"/>
  <c r="O5" i="3" s="1"/>
  <c r="A2" i="201"/>
  <c r="A2" i="204"/>
  <c r="A3" i="198"/>
  <c r="A4" i="198"/>
  <c r="A5" i="198"/>
  <c r="A6" i="198"/>
  <c r="A2" i="198"/>
  <c r="A3" i="197"/>
  <c r="A4" i="197"/>
  <c r="A5" i="197"/>
  <c r="A2" i="197"/>
  <c r="A3" i="196"/>
  <c r="A4" i="196"/>
  <c r="A5" i="196"/>
  <c r="A6" i="196"/>
  <c r="A7" i="196"/>
  <c r="A8" i="196"/>
  <c r="A9" i="196"/>
  <c r="A10" i="196"/>
  <c r="A2" i="196"/>
  <c r="A2" i="202"/>
  <c r="A3" i="194"/>
  <c r="A4" i="194"/>
  <c r="A5" i="194"/>
  <c r="A2" i="194"/>
  <c r="A3" i="193"/>
  <c r="A2" i="193"/>
  <c r="A3" i="199"/>
  <c r="A2" i="199"/>
  <c r="A2" i="205"/>
  <c r="A3" i="192"/>
  <c r="A4" i="192"/>
  <c r="A2" i="192"/>
  <c r="A3" i="195"/>
  <c r="A4" i="195"/>
  <c r="A5" i="195"/>
  <c r="A2" i="195"/>
  <c r="A3" i="190"/>
  <c r="A4" i="190"/>
  <c r="A5" i="190"/>
  <c r="A6" i="190"/>
  <c r="A7" i="190"/>
  <c r="A8" i="190"/>
  <c r="A9" i="190"/>
  <c r="A10" i="190"/>
  <c r="A11" i="190"/>
  <c r="A2" i="190"/>
  <c r="A3" i="188"/>
  <c r="A4" i="188"/>
  <c r="A5" i="188"/>
  <c r="A6" i="188"/>
  <c r="A7" i="188"/>
  <c r="A2" i="188"/>
  <c r="A3" i="187"/>
  <c r="A4" i="187"/>
  <c r="A5" i="187"/>
  <c r="A6" i="187"/>
  <c r="A2" i="187"/>
  <c r="A3" i="186"/>
  <c r="A4" i="186"/>
  <c r="A5" i="186"/>
  <c r="A6" i="186"/>
  <c r="A7" i="186"/>
  <c r="A8" i="186"/>
  <c r="A2" i="186"/>
  <c r="A2" i="203"/>
  <c r="A3" i="189"/>
  <c r="A4" i="189"/>
  <c r="A5" i="189"/>
  <c r="A6" i="189"/>
  <c r="A7" i="189"/>
  <c r="A8" i="189"/>
  <c r="A9" i="189"/>
  <c r="A10" i="189"/>
  <c r="A2" i="189"/>
  <c r="A3" i="191"/>
  <c r="A4" i="191"/>
  <c r="A5" i="191"/>
  <c r="A6" i="191"/>
  <c r="A7" i="191"/>
  <c r="A8" i="191"/>
  <c r="A2" i="191"/>
  <c r="A3" i="25"/>
  <c r="A4" i="25"/>
  <c r="A5" i="25"/>
  <c r="A6" i="25"/>
  <c r="A7" i="25"/>
  <c r="A8" i="25"/>
  <c r="A9" i="25"/>
  <c r="A10" i="25"/>
  <c r="A11" i="25"/>
  <c r="A12" i="25"/>
  <c r="A13" i="25"/>
  <c r="A14" i="25"/>
  <c r="A15" i="25"/>
  <c r="A16" i="25"/>
  <c r="A17" i="25"/>
  <c r="A18" i="25"/>
  <c r="A19" i="25"/>
  <c r="A20" i="25"/>
  <c r="A21" i="25"/>
  <c r="A22" i="25"/>
  <c r="A23" i="25"/>
  <c r="A24" i="25"/>
  <c r="A25" i="25"/>
  <c r="A26" i="25"/>
  <c r="A27" i="25"/>
  <c r="A28" i="25"/>
  <c r="A29" i="25"/>
  <c r="A30" i="25"/>
  <c r="A2" i="25"/>
  <c r="A3" i="24"/>
  <c r="A4" i="24"/>
  <c r="A5" i="24"/>
  <c r="A6" i="24"/>
  <c r="A7" i="24"/>
  <c r="A8" i="24"/>
  <c r="A9" i="24"/>
  <c r="A10" i="24"/>
  <c r="A11" i="24"/>
  <c r="A12" i="24"/>
  <c r="A13" i="24"/>
  <c r="A14" i="24"/>
  <c r="A15" i="24"/>
  <c r="A16" i="24"/>
  <c r="A17" i="24"/>
  <c r="A18" i="24"/>
  <c r="A19" i="24"/>
  <c r="A20" i="24"/>
  <c r="A21" i="24"/>
  <c r="A22" i="24"/>
  <c r="A23" i="24"/>
  <c r="A24" i="24"/>
  <c r="A25" i="24"/>
  <c r="A26" i="24"/>
  <c r="A27" i="24"/>
  <c r="A28" i="24"/>
  <c r="A29" i="24"/>
  <c r="A30" i="24"/>
  <c r="A31" i="24"/>
  <c r="A32" i="24"/>
  <c r="A33" i="24"/>
  <c r="A34" i="24"/>
  <c r="A35" i="24"/>
  <c r="A36" i="24"/>
  <c r="A37" i="24"/>
  <c r="A38" i="24"/>
  <c r="A39" i="24"/>
  <c r="A40" i="24"/>
  <c r="A41" i="24"/>
  <c r="A42" i="24"/>
  <c r="A43" i="24"/>
  <c r="A44" i="24"/>
  <c r="A45" i="24"/>
  <c r="A46" i="24"/>
  <c r="A47" i="24"/>
  <c r="A48" i="24"/>
  <c r="A49" i="24"/>
  <c r="A50" i="24"/>
  <c r="A51" i="24"/>
  <c r="A2" i="24"/>
  <c r="L12" i="3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J11" i="3" l="1"/>
  <c r="M12" i="3" a="1"/>
  <c r="M12" i="3" s="1"/>
  <c r="J10" i="3"/>
  <c r="M11" i="3" a="1"/>
  <c r="M11" i="3" s="1"/>
  <c r="J9" i="3"/>
  <c r="M10" i="3" a="1"/>
  <c r="M10" i="3" s="1"/>
  <c r="J8" i="3"/>
  <c r="M9" i="3" a="1"/>
  <c r="M9" i="3" s="1"/>
  <c r="J7" i="3"/>
  <c r="M8" i="3" a="1"/>
  <c r="M8" i="3" s="1"/>
  <c r="J6" i="3"/>
  <c r="M7" i="3" a="1"/>
  <c r="M7" i="3" s="1"/>
  <c r="J12" i="3"/>
  <c r="M6" i="3" a="1"/>
  <c r="M6" i="3" s="1"/>
  <c r="N10" i="3" a="1"/>
  <c r="N10" i="3" s="1"/>
  <c r="L10" i="3" s="1"/>
  <c r="O10" i="3"/>
  <c r="P9" i="3"/>
  <c r="J5" i="3"/>
  <c r="N9" i="3" a="1"/>
  <c r="N9" i="3" s="1"/>
  <c r="O9" i="3"/>
  <c r="P8" i="3"/>
  <c r="N8" i="3" a="1"/>
  <c r="N8" i="3" s="1"/>
  <c r="O8" i="3"/>
  <c r="P7" i="3"/>
  <c r="N7" i="3" a="1"/>
  <c r="N7" i="3" s="1"/>
  <c r="O7" i="3"/>
  <c r="P6" i="3"/>
  <c r="N6" i="3" a="1"/>
  <c r="N6" i="3" s="1"/>
  <c r="O6" i="3"/>
  <c r="N5" i="3" a="1"/>
  <c r="N5" i="3" s="1"/>
  <c r="L5" i="3" s="1"/>
  <c r="P5" i="3"/>
  <c r="P11" i="3"/>
  <c r="N11" i="3" a="1"/>
  <c r="N11" i="3" s="1"/>
  <c r="L11" i="3" s="1"/>
  <c r="O11" i="3"/>
  <c r="P10" i="3"/>
  <c r="K9" i="3" l="1"/>
  <c r="K8" i="3"/>
  <c r="K10" i="3"/>
  <c r="K7" i="3"/>
  <c r="K12" i="3"/>
  <c r="K6" i="3"/>
  <c r="K5" i="3"/>
  <c r="K11" i="3"/>
  <c r="L9" i="3"/>
  <c r="L6" i="3"/>
  <c r="L8" i="3"/>
  <c r="L7" i="3"/>
  <c r="L7" i="2" l="1"/>
  <c r="L8" i="2"/>
  <c r="L9" i="2"/>
  <c r="L10" i="2"/>
  <c r="L11" i="2"/>
  <c r="L12" i="2"/>
  <c r="L13" i="2"/>
  <c r="L14" i="2"/>
  <c r="K7" i="2"/>
  <c r="K8" i="2"/>
  <c r="K9" i="2"/>
  <c r="K10" i="2"/>
  <c r="K11" i="2"/>
  <c r="K12" i="2"/>
  <c r="K13" i="2"/>
  <c r="K14" i="2"/>
  <c r="K21" i="2"/>
  <c r="L21" i="2"/>
  <c r="L20" i="2"/>
  <c r="K20" i="2"/>
  <c r="L19" i="2"/>
  <c r="K1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CLASSEMENT" description="Connexion à la requête « CLASSEMENT » dans le classeur." type="5" refreshedVersion="7" background="1" saveData="1">
    <dbPr connection="Provider=Microsoft.Mashup.OleDb.1;Data Source=$Workbook$;Location=CLASSEMENT;Extended Properties=&quot;&quot;" command="SELECT * FROM [CLASSEMENT]"/>
  </connection>
  <connection id="2" xr16:uid="{00000000-0015-0000-FFFF-FFFF01000000}" keepAlive="1" name="Requête - CLASSEMENT (2)" description="Connexion à la requête « CLASSEMENT (2) » dans le classeur." type="5" refreshedVersion="7" background="1" saveData="1">
    <dbPr connection="Provider=Microsoft.Mashup.OleDb.1;Data Source=$Workbook$;Location=&quot;CLASSEMENT (2)&quot;;Extended Properties=&quot;&quot;" command="SELECT * FROM [CLASSEMENT (2)]"/>
  </connection>
  <connection id="3" xr16:uid="{00000000-0015-0000-FFFF-FFFF02000000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<sst xmlns="http://schemas.openxmlformats.org/spreadsheetml/2006/main" count="4011" uniqueCount="1699">
  <si>
    <t>Les foulées de la forêt de Bréviande</t>
  </si>
  <si>
    <t>267800</t>
  </si>
  <si>
    <t>CESSON () le 03/09/2023</t>
  </si>
  <si>
    <t>FFA</t>
  </si>
  <si>
    <t>10 Km Route</t>
  </si>
  <si>
    <t xml:space="preserve">/ </t>
  </si>
  <si>
    <t>(03/09/2023)</t>
  </si>
  <si>
    <t>00:00:00</t>
  </si>
  <si>
    <t>1</t>
  </si>
  <si>
    <t>MANI ALEXANDRE</t>
  </si>
  <si>
    <t>1023124</t>
  </si>
  <si>
    <t>SEM / 1996</t>
  </si>
  <si>
    <t>Savigny Senart Athletism</t>
  </si>
  <si>
    <t>077</t>
  </si>
  <si>
    <t>I-F</t>
  </si>
  <si>
    <t>33'06''</t>
  </si>
  <si>
    <t>2</t>
  </si>
  <si>
    <t>MEDUS LILIAN</t>
  </si>
  <si>
    <t>167001</t>
  </si>
  <si>
    <t>M1M / 1984</t>
  </si>
  <si>
    <t>Csa Cnsd Athletisme</t>
  </si>
  <si>
    <t>33'38''</t>
  </si>
  <si>
    <t>3</t>
  </si>
  <si>
    <t>GRIFFATON FRANCOIS</t>
  </si>
  <si>
    <t>M1M / 1981</t>
  </si>
  <si>
    <t>As Math</t>
  </si>
  <si>
    <t>35'11''</t>
  </si>
  <si>
    <t>4</t>
  </si>
  <si>
    <t>COLAS EVANN</t>
  </si>
  <si>
    <t>2445703</t>
  </si>
  <si>
    <t>ESM / 2004</t>
  </si>
  <si>
    <t>Avon Athletisme Club</t>
  </si>
  <si>
    <t>35'35''</t>
  </si>
  <si>
    <t>5</t>
  </si>
  <si>
    <t>ZAMAN NICOLAS</t>
  </si>
  <si>
    <t>M1M / 1983</t>
  </si>
  <si>
    <t>Nl</t>
  </si>
  <si>
    <t>35'58''</t>
  </si>
  <si>
    <t>6</t>
  </si>
  <si>
    <t>DRUAIS JEAN</t>
  </si>
  <si>
    <t>2115214</t>
  </si>
  <si>
    <t>M0M / 1985</t>
  </si>
  <si>
    <t>36'24''</t>
  </si>
  <si>
    <t>7</t>
  </si>
  <si>
    <t>NAVE JEAN-BAPTISTE</t>
  </si>
  <si>
    <t>1219545</t>
  </si>
  <si>
    <t>M0M / 1986</t>
  </si>
  <si>
    <t>Cs Provins Athletisme</t>
  </si>
  <si>
    <t>36'42''</t>
  </si>
  <si>
    <t>8</t>
  </si>
  <si>
    <t>FONTAINE NASSIME</t>
  </si>
  <si>
    <t>1160084</t>
  </si>
  <si>
    <t>SEM / 1992</t>
  </si>
  <si>
    <t>36'52''</t>
  </si>
  <si>
    <t>9</t>
  </si>
  <si>
    <t>LHOUARI ABDELAZIZ (MAR)</t>
  </si>
  <si>
    <t>M2M / 1978</t>
  </si>
  <si>
    <t>10</t>
  </si>
  <si>
    <t>MASCARELL PASCAL</t>
  </si>
  <si>
    <t>M1M / 1982</t>
  </si>
  <si>
    <t>37'07''</t>
  </si>
  <si>
    <t>R4</t>
  </si>
  <si>
    <t>11</t>
  </si>
  <si>
    <t>COLAS FABIEN</t>
  </si>
  <si>
    <t>37'13''</t>
  </si>
  <si>
    <t>12</t>
  </si>
  <si>
    <t>FORNARA HADRIEN</t>
  </si>
  <si>
    <t>37'27''</t>
  </si>
  <si>
    <t>13</t>
  </si>
  <si>
    <t>MANI MICKAEL</t>
  </si>
  <si>
    <t>1494705</t>
  </si>
  <si>
    <t>37'29''</t>
  </si>
  <si>
    <t>14</t>
  </si>
  <si>
    <t>DURAND THOMAS</t>
  </si>
  <si>
    <t>SEM / 1998</t>
  </si>
  <si>
    <t>37'55''</t>
  </si>
  <si>
    <t>15</t>
  </si>
  <si>
    <t>PELOUX MAXIME</t>
  </si>
  <si>
    <t>2256809</t>
  </si>
  <si>
    <t>Pontault Aac</t>
  </si>
  <si>
    <t>37'58''</t>
  </si>
  <si>
    <t>16</t>
  </si>
  <si>
    <t>MORIN DAMIEN</t>
  </si>
  <si>
    <t>1021736</t>
  </si>
  <si>
    <t>Rc Faremoutiers</t>
  </si>
  <si>
    <t>38'02''</t>
  </si>
  <si>
    <t>17</t>
  </si>
  <si>
    <t>COLLIGNON JULIEN</t>
  </si>
  <si>
    <t>918426</t>
  </si>
  <si>
    <t>Senart Combs Brie Athlet</t>
  </si>
  <si>
    <t>38'17''</t>
  </si>
  <si>
    <t>18</t>
  </si>
  <si>
    <t>BIENTZ LAURENT</t>
  </si>
  <si>
    <t>La Taverne Du Run</t>
  </si>
  <si>
    <t>38'26''</t>
  </si>
  <si>
    <t>R6</t>
  </si>
  <si>
    <t>19</t>
  </si>
  <si>
    <t>ZAMOUN NORBERT</t>
  </si>
  <si>
    <t>1862942</t>
  </si>
  <si>
    <t>M2M / 1979</t>
  </si>
  <si>
    <t>Le Mee Sp. Athletisme</t>
  </si>
  <si>
    <t>38'28''</t>
  </si>
  <si>
    <t>20</t>
  </si>
  <si>
    <t>BOBON ALEXIS</t>
  </si>
  <si>
    <t>SEM / 2000</t>
  </si>
  <si>
    <t>38'30''</t>
  </si>
  <si>
    <t>21</t>
  </si>
  <si>
    <t>POUCHOULIN TOM</t>
  </si>
  <si>
    <t>38'37''</t>
  </si>
  <si>
    <t>22</t>
  </si>
  <si>
    <t>MIGLIORE REMI</t>
  </si>
  <si>
    <t>1650530</t>
  </si>
  <si>
    <t>M4M / 1965</t>
  </si>
  <si>
    <t>Us Roissy En Brie</t>
  </si>
  <si>
    <t>38'43''</t>
  </si>
  <si>
    <t>23</t>
  </si>
  <si>
    <t>MORIN MATHIAS</t>
  </si>
  <si>
    <t>1094267</t>
  </si>
  <si>
    <t>39'01''</t>
  </si>
  <si>
    <t>24</t>
  </si>
  <si>
    <t>AILANE AINIS</t>
  </si>
  <si>
    <t>720209</t>
  </si>
  <si>
    <t>M0M / 1987</t>
  </si>
  <si>
    <t>39'08''</t>
  </si>
  <si>
    <t>25</t>
  </si>
  <si>
    <t>COUTEL JOCELYN</t>
  </si>
  <si>
    <t>1691524</t>
  </si>
  <si>
    <t>ESM / 2002</t>
  </si>
  <si>
    <t>39'15''</t>
  </si>
  <si>
    <t>26</t>
  </si>
  <si>
    <t>LE BELLEC LOIC</t>
  </si>
  <si>
    <t>2185080</t>
  </si>
  <si>
    <t>M1M / 1980</t>
  </si>
  <si>
    <t>39'26''</t>
  </si>
  <si>
    <t>27</t>
  </si>
  <si>
    <t>MAZAURY CLEMENTINE</t>
  </si>
  <si>
    <t>2299934</t>
  </si>
  <si>
    <t>M0F / 1987</t>
  </si>
  <si>
    <t>39'32''</t>
  </si>
  <si>
    <t>28</t>
  </si>
  <si>
    <t>CHAURIS HERVE</t>
  </si>
  <si>
    <t>1781399</t>
  </si>
  <si>
    <t>M3M / 1973</t>
  </si>
  <si>
    <t>Pays De Nemours Running</t>
  </si>
  <si>
    <t>39'34''</t>
  </si>
  <si>
    <t>29</t>
  </si>
  <si>
    <t>COULIBALY TIEMOKO (MLI)</t>
  </si>
  <si>
    <t>SEM / 1995</t>
  </si>
  <si>
    <t>39'35''</t>
  </si>
  <si>
    <t>30</t>
  </si>
  <si>
    <t>CYPRIENNE WILFRIED</t>
  </si>
  <si>
    <t>2192121</t>
  </si>
  <si>
    <t>39'46''</t>
  </si>
  <si>
    <t>31</t>
  </si>
  <si>
    <t>MARINEAU LUCAS</t>
  </si>
  <si>
    <t>077_970</t>
  </si>
  <si>
    <t>JUM / 2006</t>
  </si>
  <si>
    <t>Le Braquet Sourdunois</t>
  </si>
  <si>
    <t>39'48''</t>
  </si>
  <si>
    <t>32</t>
  </si>
  <si>
    <t>PAILLOUX MILAN</t>
  </si>
  <si>
    <t>SEM / 1997</t>
  </si>
  <si>
    <t>39'50''</t>
  </si>
  <si>
    <t>33</t>
  </si>
  <si>
    <t>DUMAS PASCAL</t>
  </si>
  <si>
    <t>1469512</t>
  </si>
  <si>
    <t>M2M / 1976</t>
  </si>
  <si>
    <t>39'53''</t>
  </si>
  <si>
    <t>34</t>
  </si>
  <si>
    <t>GUILLOT MICKAEL</t>
  </si>
  <si>
    <t>1376517</t>
  </si>
  <si>
    <t>39'54''</t>
  </si>
  <si>
    <t>35</t>
  </si>
  <si>
    <t>MAILLOFRET CHRISTOPHE</t>
  </si>
  <si>
    <t>2014126</t>
  </si>
  <si>
    <t>M3M / 1974</t>
  </si>
  <si>
    <t>Union Sportive Chatelet</t>
  </si>
  <si>
    <t>39'59''</t>
  </si>
  <si>
    <t>36</t>
  </si>
  <si>
    <t>ADENIS-LAMARRE MARC</t>
  </si>
  <si>
    <t>SEM / 1990</t>
  </si>
  <si>
    <t>40'09''</t>
  </si>
  <si>
    <t>37</t>
  </si>
  <si>
    <t>MULLER SEBASTIEN</t>
  </si>
  <si>
    <t>1928436</t>
  </si>
  <si>
    <t>Lisses Ac</t>
  </si>
  <si>
    <t>091</t>
  </si>
  <si>
    <t>40'15''</t>
  </si>
  <si>
    <t>38</t>
  </si>
  <si>
    <t>HARNAIS DAMIEN</t>
  </si>
  <si>
    <t>Senart Triathlon</t>
  </si>
  <si>
    <t>40'18''</t>
  </si>
  <si>
    <t>39</t>
  </si>
  <si>
    <t>BLONDEL ALEXIS</t>
  </si>
  <si>
    <t>SEM / 2001</t>
  </si>
  <si>
    <t>40'40''</t>
  </si>
  <si>
    <t>40</t>
  </si>
  <si>
    <t>HOUMMADA KARIM</t>
  </si>
  <si>
    <t>1973304</t>
  </si>
  <si>
    <t>SEM / 1991</t>
  </si>
  <si>
    <t>Cs Montereau</t>
  </si>
  <si>
    <t>40'44''</t>
  </si>
  <si>
    <t>41</t>
  </si>
  <si>
    <t>LACOUR SAMUEL</t>
  </si>
  <si>
    <t>40'53''</t>
  </si>
  <si>
    <t>42</t>
  </si>
  <si>
    <t>SEGERIE THIERRY</t>
  </si>
  <si>
    <t>1258429</t>
  </si>
  <si>
    <t>M4M / 1969</t>
  </si>
  <si>
    <t>41'08''</t>
  </si>
  <si>
    <t>43</t>
  </si>
  <si>
    <t>COURRIVAULT TONY</t>
  </si>
  <si>
    <t>2163662</t>
  </si>
  <si>
    <t>41'12''</t>
  </si>
  <si>
    <t>44</t>
  </si>
  <si>
    <t>PARTHENAY BRUNO</t>
  </si>
  <si>
    <t>2271411</t>
  </si>
  <si>
    <t>41'15''</t>
  </si>
  <si>
    <t>45</t>
  </si>
  <si>
    <t>TOURCHER CHRISTOPHE</t>
  </si>
  <si>
    <t>1146281</t>
  </si>
  <si>
    <t>M4M / 1968</t>
  </si>
  <si>
    <t>41'32''</t>
  </si>
  <si>
    <t>46</t>
  </si>
  <si>
    <t>BENDELHOUM BILLAL</t>
  </si>
  <si>
    <t>2398188</t>
  </si>
  <si>
    <t>As Corbeil Essonne</t>
  </si>
  <si>
    <t>41'35''</t>
  </si>
  <si>
    <t>47</t>
  </si>
  <si>
    <t>CABOCHE ALICIA</t>
  </si>
  <si>
    <t>M1F / 1984</t>
  </si>
  <si>
    <t>41'52''</t>
  </si>
  <si>
    <t>R1</t>
  </si>
  <si>
    <t>48</t>
  </si>
  <si>
    <t>BUGNET CELESTIN</t>
  </si>
  <si>
    <t>1878525</t>
  </si>
  <si>
    <t>CAM / 2007</t>
  </si>
  <si>
    <t>41'53''</t>
  </si>
  <si>
    <t>49</t>
  </si>
  <si>
    <t>AOURAGH ERWAN</t>
  </si>
  <si>
    <t>1574037</t>
  </si>
  <si>
    <t>JUM / 2005</t>
  </si>
  <si>
    <t>41'56''</t>
  </si>
  <si>
    <t>50</t>
  </si>
  <si>
    <t>DARRAS VINCENT</t>
  </si>
  <si>
    <t>1762650</t>
  </si>
  <si>
    <t>M3M / 1970</t>
  </si>
  <si>
    <t>Sa Montrouge Paris 12</t>
  </si>
  <si>
    <t>075</t>
  </si>
  <si>
    <t>42'06''</t>
  </si>
  <si>
    <t>51</t>
  </si>
  <si>
    <t>LEOMOLD OLIVIER</t>
  </si>
  <si>
    <t>As Maths</t>
  </si>
  <si>
    <t>52</t>
  </si>
  <si>
    <t>MANKOURI DJAMEL</t>
  </si>
  <si>
    <t>1557066</t>
  </si>
  <si>
    <t>M4M / 1966</t>
  </si>
  <si>
    <t>42'10''</t>
  </si>
  <si>
    <t>53</t>
  </si>
  <si>
    <t>SALLET DAVID</t>
  </si>
  <si>
    <t>1763355</t>
  </si>
  <si>
    <t>M2M / 1975</t>
  </si>
  <si>
    <t>42'22''</t>
  </si>
  <si>
    <t>54</t>
  </si>
  <si>
    <t>CECCALDI CYPRIEN</t>
  </si>
  <si>
    <t>42'26''</t>
  </si>
  <si>
    <t>55</t>
  </si>
  <si>
    <t>NOGARO ROMANE</t>
  </si>
  <si>
    <t>1031955</t>
  </si>
  <si>
    <t>SEF / 1993</t>
  </si>
  <si>
    <t>Team Trail Explorer</t>
  </si>
  <si>
    <t>42'28''</t>
  </si>
  <si>
    <t>56</t>
  </si>
  <si>
    <t>RATTE GUILLAUME</t>
  </si>
  <si>
    <t>M2M / 1977</t>
  </si>
  <si>
    <t>42'34''</t>
  </si>
  <si>
    <t>57</t>
  </si>
  <si>
    <t>BOURREL CHRISTOPHE</t>
  </si>
  <si>
    <t>134073</t>
  </si>
  <si>
    <t>42'39''</t>
  </si>
  <si>
    <t>58</t>
  </si>
  <si>
    <t>MOUCHAIN LAURENT</t>
  </si>
  <si>
    <t>1041469</t>
  </si>
  <si>
    <t>M6M / 1958</t>
  </si>
  <si>
    <t>42'45''</t>
  </si>
  <si>
    <t>59</t>
  </si>
  <si>
    <t>LOUIS VINCENT</t>
  </si>
  <si>
    <t>2444275</t>
  </si>
  <si>
    <t>M3M / 1972</t>
  </si>
  <si>
    <t>S/l Ac Champs Sur Marne</t>
  </si>
  <si>
    <t>42'48''</t>
  </si>
  <si>
    <t>60</t>
  </si>
  <si>
    <t>PETITDEMANGE MAXIMILIEN</t>
  </si>
  <si>
    <t>1155106</t>
  </si>
  <si>
    <t>M0M / 1988</t>
  </si>
  <si>
    <t>42'56''</t>
  </si>
  <si>
    <t>61</t>
  </si>
  <si>
    <t>LARGEN-SOULIARD MAXINILIAN</t>
  </si>
  <si>
    <t>2505852</t>
  </si>
  <si>
    <t>Savigny Le Temple</t>
  </si>
  <si>
    <t>43'00''</t>
  </si>
  <si>
    <t>D4</t>
  </si>
  <si>
    <t>62</t>
  </si>
  <si>
    <t>MARTIN YOANN</t>
  </si>
  <si>
    <t>63</t>
  </si>
  <si>
    <t>PASCUAL MICHAEL</t>
  </si>
  <si>
    <t>2284550</t>
  </si>
  <si>
    <t>As Nandy Athletisme</t>
  </si>
  <si>
    <t>43'04''</t>
  </si>
  <si>
    <t>64</t>
  </si>
  <si>
    <t>PACZESNY ALEXANDRE</t>
  </si>
  <si>
    <t>43'06''</t>
  </si>
  <si>
    <t>65</t>
  </si>
  <si>
    <t>LOPES PASCAL</t>
  </si>
  <si>
    <t>2287692</t>
  </si>
  <si>
    <t>43'09''</t>
  </si>
  <si>
    <t>66</t>
  </si>
  <si>
    <t>EHRET BENOIT</t>
  </si>
  <si>
    <t>1809350</t>
  </si>
  <si>
    <t>43'10''</t>
  </si>
  <si>
    <t>67</t>
  </si>
  <si>
    <t>VAISSE JULIE</t>
  </si>
  <si>
    <t>2372538</t>
  </si>
  <si>
    <t>SEF / 1998</t>
  </si>
  <si>
    <t>43'13''</t>
  </si>
  <si>
    <t>68</t>
  </si>
  <si>
    <t>BOURGET PIERRE</t>
  </si>
  <si>
    <t>477397</t>
  </si>
  <si>
    <t>43'17''</t>
  </si>
  <si>
    <t>69</t>
  </si>
  <si>
    <t>DOUINE YOANN</t>
  </si>
  <si>
    <t>2345287</t>
  </si>
  <si>
    <t>Courir Cesson   Vert Sai</t>
  </si>
  <si>
    <t>43'27''</t>
  </si>
  <si>
    <t>70</t>
  </si>
  <si>
    <t>BRIAND ROBERT</t>
  </si>
  <si>
    <t>M5M / 1963</t>
  </si>
  <si>
    <t>43'28''</t>
  </si>
  <si>
    <t>71</t>
  </si>
  <si>
    <t>COQUET RAPHAEL</t>
  </si>
  <si>
    <t>72</t>
  </si>
  <si>
    <t>SCHINELLA SEBASTIEN</t>
  </si>
  <si>
    <t>480370</t>
  </si>
  <si>
    <t>43'37''</t>
  </si>
  <si>
    <t>73</t>
  </si>
  <si>
    <t>DANGEUL ALEXANDRE</t>
  </si>
  <si>
    <t>2427189</t>
  </si>
  <si>
    <t>43'53''</t>
  </si>
  <si>
    <t>74</t>
  </si>
  <si>
    <t>GUILHAUMON FABRICE</t>
  </si>
  <si>
    <t>M4M / 1967</t>
  </si>
  <si>
    <t>43'56''</t>
  </si>
  <si>
    <t>75</t>
  </si>
  <si>
    <t>MAINGON XAVIER</t>
  </si>
  <si>
    <t>43'58''</t>
  </si>
  <si>
    <t>76</t>
  </si>
  <si>
    <t>FORTOT JEAN-BAPTISTE</t>
  </si>
  <si>
    <t>1222013</t>
  </si>
  <si>
    <t>Ua Montereau</t>
  </si>
  <si>
    <t>44'00''</t>
  </si>
  <si>
    <t>77</t>
  </si>
  <si>
    <t>LARIVIERE SAMY</t>
  </si>
  <si>
    <t>44'01''</t>
  </si>
  <si>
    <t>78</t>
  </si>
  <si>
    <t>DESSAINT MARIE-HELENE</t>
  </si>
  <si>
    <t>2321761</t>
  </si>
  <si>
    <t>M0F / 1985</t>
  </si>
  <si>
    <t>44'02''</t>
  </si>
  <si>
    <t>79</t>
  </si>
  <si>
    <t>CARPENTIER CYRIL</t>
  </si>
  <si>
    <t>1648029</t>
  </si>
  <si>
    <t>44'06''</t>
  </si>
  <si>
    <t>80</t>
  </si>
  <si>
    <t>GARCIA RENAUD</t>
  </si>
  <si>
    <t>2338741</t>
  </si>
  <si>
    <t>44'17''</t>
  </si>
  <si>
    <t>81</t>
  </si>
  <si>
    <t>BOUALI RAYANE</t>
  </si>
  <si>
    <t>44'22''</t>
  </si>
  <si>
    <t>82</t>
  </si>
  <si>
    <t>CATALA JEAN-CLAUDE</t>
  </si>
  <si>
    <t>44'27''</t>
  </si>
  <si>
    <t>83</t>
  </si>
  <si>
    <t>HUMBERT ANTOINE</t>
  </si>
  <si>
    <t>SEM / 1994</t>
  </si>
  <si>
    <t>44'29''</t>
  </si>
  <si>
    <t>84</t>
  </si>
  <si>
    <t>OGER MYRIAM</t>
  </si>
  <si>
    <t>963291</t>
  </si>
  <si>
    <t>M2F / 1978</t>
  </si>
  <si>
    <t>85</t>
  </si>
  <si>
    <t>VIGNOT ANTHONY</t>
  </si>
  <si>
    <t>2438274</t>
  </si>
  <si>
    <t>Athle Nordik Trail En Pr</t>
  </si>
  <si>
    <t>44'30''</t>
  </si>
  <si>
    <t>86</t>
  </si>
  <si>
    <t>VIEIRA DAVID</t>
  </si>
  <si>
    <t>44'32''</t>
  </si>
  <si>
    <t>87</t>
  </si>
  <si>
    <t>GARNIER MANUEL</t>
  </si>
  <si>
    <t>2145070</t>
  </si>
  <si>
    <t>44'34''</t>
  </si>
  <si>
    <t>88</t>
  </si>
  <si>
    <t>BOYER REMY</t>
  </si>
  <si>
    <t>44'39''</t>
  </si>
  <si>
    <t>89</t>
  </si>
  <si>
    <t>AVEMANI HERVE</t>
  </si>
  <si>
    <t>1587269</t>
  </si>
  <si>
    <t>M3M / 1971</t>
  </si>
  <si>
    <t>44'55''</t>
  </si>
  <si>
    <t>90</t>
  </si>
  <si>
    <t>SANVOISIN REMY</t>
  </si>
  <si>
    <t>471700</t>
  </si>
  <si>
    <t>45'02''</t>
  </si>
  <si>
    <t>91</t>
  </si>
  <si>
    <t>QUENIART FABIEN</t>
  </si>
  <si>
    <t>2174684</t>
  </si>
  <si>
    <t>45'07''</t>
  </si>
  <si>
    <t>92</t>
  </si>
  <si>
    <t>FLANDROIS VALENTIN</t>
  </si>
  <si>
    <t>45'08''</t>
  </si>
  <si>
    <t>93</t>
  </si>
  <si>
    <t>BINET SEBASTIEN</t>
  </si>
  <si>
    <t>45'09''</t>
  </si>
  <si>
    <t>94</t>
  </si>
  <si>
    <t>GLENAC NICOLAS</t>
  </si>
  <si>
    <t>2267246</t>
  </si>
  <si>
    <t>95</t>
  </si>
  <si>
    <t>TIGOULET STEPHANE</t>
  </si>
  <si>
    <t>1988815</t>
  </si>
  <si>
    <t>45'12''</t>
  </si>
  <si>
    <t>96</t>
  </si>
  <si>
    <t>DERAMECOURT FRANCIS</t>
  </si>
  <si>
    <t>104573</t>
  </si>
  <si>
    <t>45'14''</t>
  </si>
  <si>
    <t>97</t>
  </si>
  <si>
    <t>COGNON VINCENT</t>
  </si>
  <si>
    <t>45'17''</t>
  </si>
  <si>
    <t>98</t>
  </si>
  <si>
    <t>LEFEUVRE MICKAEL</t>
  </si>
  <si>
    <t>497410</t>
  </si>
  <si>
    <t>45'21''</t>
  </si>
  <si>
    <t>99</t>
  </si>
  <si>
    <t>POMA ALAIN</t>
  </si>
  <si>
    <t>354801</t>
  </si>
  <si>
    <t>M5M / 1960</t>
  </si>
  <si>
    <t>45'22''</t>
  </si>
  <si>
    <t>100</t>
  </si>
  <si>
    <t>PIFFETEAU STEPHANIE</t>
  </si>
  <si>
    <t>1769667</t>
  </si>
  <si>
    <t>M2F / 1976</t>
  </si>
  <si>
    <t>101</t>
  </si>
  <si>
    <t>CAMOVSKI PAUL</t>
  </si>
  <si>
    <t>45'23''</t>
  </si>
  <si>
    <t>102</t>
  </si>
  <si>
    <t>SUEDILE JEAN-PHILIPPE</t>
  </si>
  <si>
    <t>45'29''</t>
  </si>
  <si>
    <t>103</t>
  </si>
  <si>
    <t>MATHUREL ENZO</t>
  </si>
  <si>
    <t>45'31''</t>
  </si>
  <si>
    <t>104</t>
  </si>
  <si>
    <t>MAILLOT GAETAN</t>
  </si>
  <si>
    <t>45'32''</t>
  </si>
  <si>
    <t>105</t>
  </si>
  <si>
    <t>NEMAUSAT ALEXANDRA</t>
  </si>
  <si>
    <t>2185800</t>
  </si>
  <si>
    <t>SEF / 1990</t>
  </si>
  <si>
    <t>45'37''</t>
  </si>
  <si>
    <t>106</t>
  </si>
  <si>
    <t>DI BELLO AURELIEN</t>
  </si>
  <si>
    <t>45'39''</t>
  </si>
  <si>
    <t>107</t>
  </si>
  <si>
    <t>MOREAU ALAIN</t>
  </si>
  <si>
    <t>M5M / 1964</t>
  </si>
  <si>
    <t>45'44''</t>
  </si>
  <si>
    <t>108</t>
  </si>
  <si>
    <t>TRENIER SOLENE</t>
  </si>
  <si>
    <t>470013</t>
  </si>
  <si>
    <t>M0F / 1988</t>
  </si>
  <si>
    <t>Le Chatelet En Brie Athl</t>
  </si>
  <si>
    <t>45'53''</t>
  </si>
  <si>
    <t>109</t>
  </si>
  <si>
    <t>BOURGEOIS PIERRE</t>
  </si>
  <si>
    <t>45'59''</t>
  </si>
  <si>
    <t>110</t>
  </si>
  <si>
    <t>LUBIN FREDERIC</t>
  </si>
  <si>
    <t>2524455</t>
  </si>
  <si>
    <t>46'07''</t>
  </si>
  <si>
    <t>111</t>
  </si>
  <si>
    <t>MONTEIRO STEPHANE</t>
  </si>
  <si>
    <t>46'09''</t>
  </si>
  <si>
    <t>112</t>
  </si>
  <si>
    <t>THIBAUT LAURENT</t>
  </si>
  <si>
    <t>2196771</t>
  </si>
  <si>
    <t>VEM / 1978</t>
  </si>
  <si>
    <t>Yerres Ac</t>
  </si>
  <si>
    <t>46'10''</t>
  </si>
  <si>
    <t>113</t>
  </si>
  <si>
    <t>GUENDOUZ HASSEN</t>
  </si>
  <si>
    <t>46'11''</t>
  </si>
  <si>
    <t>114</t>
  </si>
  <si>
    <t>GELE JEAN-CHARLES</t>
  </si>
  <si>
    <t>2446285</t>
  </si>
  <si>
    <t>46'13''</t>
  </si>
  <si>
    <t>115</t>
  </si>
  <si>
    <t>BADIN BRIEUC</t>
  </si>
  <si>
    <t>46'19''</t>
  </si>
  <si>
    <t>116</t>
  </si>
  <si>
    <t>LESKOW GABRIEL</t>
  </si>
  <si>
    <t>441037</t>
  </si>
  <si>
    <t>M8M / 1948</t>
  </si>
  <si>
    <t>46'23''</t>
  </si>
  <si>
    <t>117</t>
  </si>
  <si>
    <t>CHOLLET LORIS</t>
  </si>
  <si>
    <t>46'26''</t>
  </si>
  <si>
    <t>118</t>
  </si>
  <si>
    <t>PRIEUR DANY</t>
  </si>
  <si>
    <t>104743</t>
  </si>
  <si>
    <t>M6M / 1959</t>
  </si>
  <si>
    <t>46'28''</t>
  </si>
  <si>
    <t>119</t>
  </si>
  <si>
    <t>GRACIET QUENTIN</t>
  </si>
  <si>
    <t>46'30''</t>
  </si>
  <si>
    <t>120</t>
  </si>
  <si>
    <t>RIOULT YOAN</t>
  </si>
  <si>
    <t>46'31''</t>
  </si>
  <si>
    <t>121</t>
  </si>
  <si>
    <t>CHAPON ALICIA</t>
  </si>
  <si>
    <t>1653424</t>
  </si>
  <si>
    <t>46'36''</t>
  </si>
  <si>
    <t>122</t>
  </si>
  <si>
    <t>LE BRETON AXEL</t>
  </si>
  <si>
    <t>46'39''</t>
  </si>
  <si>
    <t>123</t>
  </si>
  <si>
    <t>LE BRETON CHRISTOPHE</t>
  </si>
  <si>
    <t>124</t>
  </si>
  <si>
    <t>CORREGGIO JEAN-LUC</t>
  </si>
  <si>
    <t>2451328</t>
  </si>
  <si>
    <t>46'50''</t>
  </si>
  <si>
    <t>125</t>
  </si>
  <si>
    <t>CLEMENT ELSO</t>
  </si>
  <si>
    <t>46'52''</t>
  </si>
  <si>
    <t>126</t>
  </si>
  <si>
    <t>PERSE THIBAUT</t>
  </si>
  <si>
    <t>2445319</t>
  </si>
  <si>
    <t>SEM / 1993</t>
  </si>
  <si>
    <t>46'53''</t>
  </si>
  <si>
    <t>127</t>
  </si>
  <si>
    <t>CLEMENT GUILLAUME</t>
  </si>
  <si>
    <t>46'56''</t>
  </si>
  <si>
    <t>128</t>
  </si>
  <si>
    <t>ZRIBA MOURAD</t>
  </si>
  <si>
    <t>46'59''</t>
  </si>
  <si>
    <t>129</t>
  </si>
  <si>
    <t>DARIO BRISEIS</t>
  </si>
  <si>
    <t>711278</t>
  </si>
  <si>
    <t>47'06''</t>
  </si>
  <si>
    <t>130</t>
  </si>
  <si>
    <t>PRZYBOS ANGELIQUE</t>
  </si>
  <si>
    <t>1926253</t>
  </si>
  <si>
    <t>M3F / 1972</t>
  </si>
  <si>
    <t>47'10''</t>
  </si>
  <si>
    <t>131</t>
  </si>
  <si>
    <t>CONSTANT FLORIMOND</t>
  </si>
  <si>
    <t>47'13''</t>
  </si>
  <si>
    <t>132</t>
  </si>
  <si>
    <t>DE MARANS FRANCOIS</t>
  </si>
  <si>
    <t>47'18''</t>
  </si>
  <si>
    <t>133</t>
  </si>
  <si>
    <t>PERRET BAPTISTE</t>
  </si>
  <si>
    <t>47'20''</t>
  </si>
  <si>
    <t>134</t>
  </si>
  <si>
    <t>DEGUERGUE BERANGER</t>
  </si>
  <si>
    <t>1776058</t>
  </si>
  <si>
    <t>135</t>
  </si>
  <si>
    <t>HAZARD YANN</t>
  </si>
  <si>
    <t>47'22''</t>
  </si>
  <si>
    <t>136</t>
  </si>
  <si>
    <t>BOUGUE LAURENT</t>
  </si>
  <si>
    <t>137</t>
  </si>
  <si>
    <t>BLOCHET JEAN-PIERRE</t>
  </si>
  <si>
    <t>732261</t>
  </si>
  <si>
    <t>M5M / 1962</t>
  </si>
  <si>
    <t>47'26''</t>
  </si>
  <si>
    <t>138</t>
  </si>
  <si>
    <t>AMARO ANTHONY</t>
  </si>
  <si>
    <t>2437236</t>
  </si>
  <si>
    <t>47'35''</t>
  </si>
  <si>
    <t>139</t>
  </si>
  <si>
    <t>SALVI DEL PINO LEO</t>
  </si>
  <si>
    <t>47'45''</t>
  </si>
  <si>
    <t>140</t>
  </si>
  <si>
    <t>FELLAH YOUSSEF</t>
  </si>
  <si>
    <t>47'46''</t>
  </si>
  <si>
    <t>141</t>
  </si>
  <si>
    <t>HONNORAT CYRIL</t>
  </si>
  <si>
    <t>1380615</t>
  </si>
  <si>
    <t>47'56''</t>
  </si>
  <si>
    <t>142</t>
  </si>
  <si>
    <t>HOUNOU NOHAN</t>
  </si>
  <si>
    <t>47'59''</t>
  </si>
  <si>
    <t>143</t>
  </si>
  <si>
    <t>RENARD BRUNO</t>
  </si>
  <si>
    <t>2485120</t>
  </si>
  <si>
    <t>144</t>
  </si>
  <si>
    <t>GUILLOTON GREGORY</t>
  </si>
  <si>
    <t>T320153</t>
  </si>
  <si>
    <t>48'00''</t>
  </si>
  <si>
    <t>145</t>
  </si>
  <si>
    <t>PACELLA HUGO</t>
  </si>
  <si>
    <t>48'03''</t>
  </si>
  <si>
    <t>146</t>
  </si>
  <si>
    <t>COUTAND LESLIE</t>
  </si>
  <si>
    <t>384982</t>
  </si>
  <si>
    <t>M0F / 1989</t>
  </si>
  <si>
    <t>48'05''</t>
  </si>
  <si>
    <t>147</t>
  </si>
  <si>
    <t>DECABOOTER JULIEN</t>
  </si>
  <si>
    <t>48'07''</t>
  </si>
  <si>
    <t>148</t>
  </si>
  <si>
    <t>PHILIPONA BRUNO</t>
  </si>
  <si>
    <t>1375321</t>
  </si>
  <si>
    <t>48'08''</t>
  </si>
  <si>
    <t>149</t>
  </si>
  <si>
    <t>GALMICHE BENJAMIN</t>
  </si>
  <si>
    <t>48'10''</t>
  </si>
  <si>
    <t>150</t>
  </si>
  <si>
    <t>OTHON FREDERIC</t>
  </si>
  <si>
    <t>1453417</t>
  </si>
  <si>
    <t>48'13''</t>
  </si>
  <si>
    <t>151</t>
  </si>
  <si>
    <t>MALET STEPHANE</t>
  </si>
  <si>
    <t>1230295</t>
  </si>
  <si>
    <t>48'15''</t>
  </si>
  <si>
    <t>152</t>
  </si>
  <si>
    <t>CHEVREMONT JAMES</t>
  </si>
  <si>
    <t>48'17''</t>
  </si>
  <si>
    <t>153</t>
  </si>
  <si>
    <t>GEOFFROY JACQUES</t>
  </si>
  <si>
    <t>M6M / 1955</t>
  </si>
  <si>
    <t>48'22''</t>
  </si>
  <si>
    <t>154</t>
  </si>
  <si>
    <t>TRENIER SOPHIE</t>
  </si>
  <si>
    <t>470014</t>
  </si>
  <si>
    <t>48'27''</t>
  </si>
  <si>
    <t>155</t>
  </si>
  <si>
    <t>NOUET THOMAS</t>
  </si>
  <si>
    <t>48'30''</t>
  </si>
  <si>
    <t>156</t>
  </si>
  <si>
    <t>BELAIN NICOLAS</t>
  </si>
  <si>
    <t>48'32''</t>
  </si>
  <si>
    <t>157</t>
  </si>
  <si>
    <t>BLEUZAT STEPHANE</t>
  </si>
  <si>
    <t>48'33''</t>
  </si>
  <si>
    <t>158</t>
  </si>
  <si>
    <t>DUGUEY NICOLAS</t>
  </si>
  <si>
    <t>48'42''</t>
  </si>
  <si>
    <t>159</t>
  </si>
  <si>
    <t>AUTHEVILLE VINCENT</t>
  </si>
  <si>
    <t>1507911</t>
  </si>
  <si>
    <t>48'46''</t>
  </si>
  <si>
    <t>160</t>
  </si>
  <si>
    <t>JOUHANNET SEBASTIEN</t>
  </si>
  <si>
    <t>Sad Milly La Foret</t>
  </si>
  <si>
    <t>48'48''</t>
  </si>
  <si>
    <t>161</t>
  </si>
  <si>
    <t>BLANC ERIC</t>
  </si>
  <si>
    <t>48'51''</t>
  </si>
  <si>
    <t>162</t>
  </si>
  <si>
    <t>DHALLUIN ROMUALD</t>
  </si>
  <si>
    <t>48'53''</t>
  </si>
  <si>
    <t>163</t>
  </si>
  <si>
    <t>BINET SYLVAIN</t>
  </si>
  <si>
    <t>927275</t>
  </si>
  <si>
    <t>Ozoir Triathlon</t>
  </si>
  <si>
    <t>48'57''</t>
  </si>
  <si>
    <t>164</t>
  </si>
  <si>
    <t>BURLOT YOHANN</t>
  </si>
  <si>
    <t>49'01''</t>
  </si>
  <si>
    <t>165</t>
  </si>
  <si>
    <t>GOUFFIER CAMILLE</t>
  </si>
  <si>
    <t>SEF / 1995</t>
  </si>
  <si>
    <t>49'13''</t>
  </si>
  <si>
    <t>D3</t>
  </si>
  <si>
    <t>166</t>
  </si>
  <si>
    <t>BELLOTO DAVID</t>
  </si>
  <si>
    <t>49'17''</t>
  </si>
  <si>
    <t>167</t>
  </si>
  <si>
    <t>CLIN AUDREY</t>
  </si>
  <si>
    <t>2175978</t>
  </si>
  <si>
    <t>M2F / 1979</t>
  </si>
  <si>
    <t>49'18''</t>
  </si>
  <si>
    <t>168</t>
  </si>
  <si>
    <t>BORRAS ADRIEN</t>
  </si>
  <si>
    <t>169</t>
  </si>
  <si>
    <t>AUBERGER STEPHANE</t>
  </si>
  <si>
    <t>49'22''</t>
  </si>
  <si>
    <t>170</t>
  </si>
  <si>
    <t>CUEILLE MYRIAM</t>
  </si>
  <si>
    <t>2125024</t>
  </si>
  <si>
    <t>M4F / 1969</t>
  </si>
  <si>
    <t>49'25''</t>
  </si>
  <si>
    <t>171</t>
  </si>
  <si>
    <t>VAN NIEKERK HENRY (RSA)</t>
  </si>
  <si>
    <t>2042470</t>
  </si>
  <si>
    <t>49'28''</t>
  </si>
  <si>
    <t>172</t>
  </si>
  <si>
    <t>LE GALL BASTIEN</t>
  </si>
  <si>
    <t>49'29''</t>
  </si>
  <si>
    <t>173</t>
  </si>
  <si>
    <t>BLANC CLARA</t>
  </si>
  <si>
    <t>2190348</t>
  </si>
  <si>
    <t>JUF / 2006</t>
  </si>
  <si>
    <t>174</t>
  </si>
  <si>
    <t>DALL AGNOLA MARION</t>
  </si>
  <si>
    <t>M1F / 1980</t>
  </si>
  <si>
    <t>49'31''</t>
  </si>
  <si>
    <t>175</t>
  </si>
  <si>
    <t>EMERY BASTIEN</t>
  </si>
  <si>
    <t>176</t>
  </si>
  <si>
    <t>HENISSE OLIVIER</t>
  </si>
  <si>
    <t>49'34''</t>
  </si>
  <si>
    <t>177</t>
  </si>
  <si>
    <t>LUCAS YANN</t>
  </si>
  <si>
    <t>49'36''</t>
  </si>
  <si>
    <t>178</t>
  </si>
  <si>
    <t>CORBEL JEAN-FRANCOIS</t>
  </si>
  <si>
    <t>49'39''</t>
  </si>
  <si>
    <t>179</t>
  </si>
  <si>
    <t>HODINOT LAURENT</t>
  </si>
  <si>
    <t>49'48''</t>
  </si>
  <si>
    <t>180</t>
  </si>
  <si>
    <t>SIBLET-BEUVAIN CHRISTINE</t>
  </si>
  <si>
    <t>2181786</t>
  </si>
  <si>
    <t>M4F / 1967</t>
  </si>
  <si>
    <t>As Rochette Dammarie Les</t>
  </si>
  <si>
    <t>181</t>
  </si>
  <si>
    <t>DELEPINE JEAN-PAUL</t>
  </si>
  <si>
    <t>M7M / 1951</t>
  </si>
  <si>
    <t>49'50''</t>
  </si>
  <si>
    <t>182</t>
  </si>
  <si>
    <t>FIRMIN PHILIPPE</t>
  </si>
  <si>
    <t>2059452</t>
  </si>
  <si>
    <t>49'53''</t>
  </si>
  <si>
    <t>183</t>
  </si>
  <si>
    <t>CHOLLET NATHAN</t>
  </si>
  <si>
    <t>1783459</t>
  </si>
  <si>
    <t>49'55''</t>
  </si>
  <si>
    <t>184</t>
  </si>
  <si>
    <t>BELLOTO DAMIEN</t>
  </si>
  <si>
    <t>49'57''</t>
  </si>
  <si>
    <t>185</t>
  </si>
  <si>
    <t>COUPLET CHLOE</t>
  </si>
  <si>
    <t>2438823</t>
  </si>
  <si>
    <t>SEF / 1991</t>
  </si>
  <si>
    <t>Hct</t>
  </si>
  <si>
    <t>092</t>
  </si>
  <si>
    <t>50'02''</t>
  </si>
  <si>
    <t>186</t>
  </si>
  <si>
    <t>GIRAUDEAU ANTHONY</t>
  </si>
  <si>
    <t>50'05''</t>
  </si>
  <si>
    <t>187</t>
  </si>
  <si>
    <t>QUERE YVON</t>
  </si>
  <si>
    <t>50'07''</t>
  </si>
  <si>
    <t>188</t>
  </si>
  <si>
    <t>PEREZ-MARTIN REMY</t>
  </si>
  <si>
    <t>50'09''</t>
  </si>
  <si>
    <t>189</t>
  </si>
  <si>
    <t>COQUET CORALIE</t>
  </si>
  <si>
    <t>M1F / 1981</t>
  </si>
  <si>
    <t>50'10''</t>
  </si>
  <si>
    <t>190</t>
  </si>
  <si>
    <t>FAUCHARD MAXENCE</t>
  </si>
  <si>
    <t>M0M / 1989</t>
  </si>
  <si>
    <t>Crossfit Senart Revive</t>
  </si>
  <si>
    <t>50'11''</t>
  </si>
  <si>
    <t>191</t>
  </si>
  <si>
    <t>BRESSON DOMINIQUE</t>
  </si>
  <si>
    <t>670975</t>
  </si>
  <si>
    <t>M7M / 1954</t>
  </si>
  <si>
    <t>Ua Villenoy</t>
  </si>
  <si>
    <t>50'14''</t>
  </si>
  <si>
    <t>192</t>
  </si>
  <si>
    <t>EL JABRI ILIES</t>
  </si>
  <si>
    <t>193</t>
  </si>
  <si>
    <t>MARILLER FIRMIN</t>
  </si>
  <si>
    <t>50'19''</t>
  </si>
  <si>
    <t>194</t>
  </si>
  <si>
    <t>AUBRY ALAIN</t>
  </si>
  <si>
    <t>971769</t>
  </si>
  <si>
    <t>M7M / 1950</t>
  </si>
  <si>
    <t>50'21''</t>
  </si>
  <si>
    <t>195</t>
  </si>
  <si>
    <t>CIESIELSKI CYRILLE</t>
  </si>
  <si>
    <t>221974</t>
  </si>
  <si>
    <t>50'30''</t>
  </si>
  <si>
    <t>196</t>
  </si>
  <si>
    <t>AUGUSTO DANIEL</t>
  </si>
  <si>
    <t>635954</t>
  </si>
  <si>
    <t>50'32''</t>
  </si>
  <si>
    <t>197</t>
  </si>
  <si>
    <t>LEVEL CHRISTELLE</t>
  </si>
  <si>
    <t>1692972</t>
  </si>
  <si>
    <t>M6F / 1959</t>
  </si>
  <si>
    <t>50'46''</t>
  </si>
  <si>
    <t>198</t>
  </si>
  <si>
    <t>VAN VIRGINIE</t>
  </si>
  <si>
    <t>51'02''</t>
  </si>
  <si>
    <t>199</t>
  </si>
  <si>
    <t>ETINOF LAURA</t>
  </si>
  <si>
    <t>51'05''</t>
  </si>
  <si>
    <t>200</t>
  </si>
  <si>
    <t>CUNY MARION</t>
  </si>
  <si>
    <t>51'11''</t>
  </si>
  <si>
    <t>201</t>
  </si>
  <si>
    <t>JACOB JEROME</t>
  </si>
  <si>
    <t>51'13''</t>
  </si>
  <si>
    <t>202</t>
  </si>
  <si>
    <t>DEBRION MAXIME</t>
  </si>
  <si>
    <t>51'17''</t>
  </si>
  <si>
    <t>203</t>
  </si>
  <si>
    <t>GAUTREAU DAVID</t>
  </si>
  <si>
    <t>2531036</t>
  </si>
  <si>
    <t>51'20''</t>
  </si>
  <si>
    <t>204</t>
  </si>
  <si>
    <t>LE BEL FRANCOIS</t>
  </si>
  <si>
    <t>2345611</t>
  </si>
  <si>
    <t>51'21''</t>
  </si>
  <si>
    <t>205</t>
  </si>
  <si>
    <t>MARCHAND GILLES</t>
  </si>
  <si>
    <t>206</t>
  </si>
  <si>
    <t>PFEUTY VICTOR</t>
  </si>
  <si>
    <t>Ultrasep</t>
  </si>
  <si>
    <t>51'26''</t>
  </si>
  <si>
    <t>207</t>
  </si>
  <si>
    <t>BOISHUS SEVERINE</t>
  </si>
  <si>
    <t>2254516</t>
  </si>
  <si>
    <t>51'41''</t>
  </si>
  <si>
    <t>208</t>
  </si>
  <si>
    <t>LEPOIVRE FLORENT</t>
  </si>
  <si>
    <t>51'45''</t>
  </si>
  <si>
    <t>209</t>
  </si>
  <si>
    <t>AVRIL ALEXIS</t>
  </si>
  <si>
    <t>2451305</t>
  </si>
  <si>
    <t>Union Sportive Le Chatel</t>
  </si>
  <si>
    <t>51'52''</t>
  </si>
  <si>
    <t>210</t>
  </si>
  <si>
    <t>VILELA ANA-BELLA</t>
  </si>
  <si>
    <t>M2F / 1975</t>
  </si>
  <si>
    <t>51'53''</t>
  </si>
  <si>
    <t>211</t>
  </si>
  <si>
    <t>CHABENAT JOHANN</t>
  </si>
  <si>
    <t>52'04''</t>
  </si>
  <si>
    <t>212</t>
  </si>
  <si>
    <t>AABAR SANDRINE</t>
  </si>
  <si>
    <t>1880436</t>
  </si>
  <si>
    <t>52'07''</t>
  </si>
  <si>
    <t>213</t>
  </si>
  <si>
    <t>CROISY JOEL</t>
  </si>
  <si>
    <t>705101</t>
  </si>
  <si>
    <t>52'14''</t>
  </si>
  <si>
    <t>214</t>
  </si>
  <si>
    <t>MOUMTAZ-TABI FADMA (MAR)</t>
  </si>
  <si>
    <t>2338626</t>
  </si>
  <si>
    <t>M3F / 1970</t>
  </si>
  <si>
    <t>Usm Audonienne</t>
  </si>
  <si>
    <t>093</t>
  </si>
  <si>
    <t>52'16''</t>
  </si>
  <si>
    <t>215</t>
  </si>
  <si>
    <t>CHARRIER PHILIPPE</t>
  </si>
  <si>
    <t>52'21''</t>
  </si>
  <si>
    <t>216</t>
  </si>
  <si>
    <t>DE SA JOSE</t>
  </si>
  <si>
    <t>52'31''</t>
  </si>
  <si>
    <t>217</t>
  </si>
  <si>
    <t>COURSET ISABELLE</t>
  </si>
  <si>
    <t>1682104</t>
  </si>
  <si>
    <t>52'56''</t>
  </si>
  <si>
    <t>218</t>
  </si>
  <si>
    <t>CACHEUX MARC</t>
  </si>
  <si>
    <t>219</t>
  </si>
  <si>
    <t>LOISEAU HENRY</t>
  </si>
  <si>
    <t>52'59''</t>
  </si>
  <si>
    <t>220</t>
  </si>
  <si>
    <t>DEMARQUAY JEAN-PHILIPPE</t>
  </si>
  <si>
    <t>53'00''</t>
  </si>
  <si>
    <t>221</t>
  </si>
  <si>
    <t>HENNAUT BAPTITE</t>
  </si>
  <si>
    <t>53'02''</t>
  </si>
  <si>
    <t>222</t>
  </si>
  <si>
    <t>BENATAR ERIC</t>
  </si>
  <si>
    <t>53'06''</t>
  </si>
  <si>
    <t>223</t>
  </si>
  <si>
    <t>BENATAR CHARLES</t>
  </si>
  <si>
    <t>1346633</t>
  </si>
  <si>
    <t>224</t>
  </si>
  <si>
    <t>EHRET QUENTIN</t>
  </si>
  <si>
    <t>1607780</t>
  </si>
  <si>
    <t>53'10''</t>
  </si>
  <si>
    <t>225</t>
  </si>
  <si>
    <t>MAGHIN THIERRY</t>
  </si>
  <si>
    <t>53'13''</t>
  </si>
  <si>
    <t>226</t>
  </si>
  <si>
    <t>BRAJON JORIS</t>
  </si>
  <si>
    <t>53'15''</t>
  </si>
  <si>
    <t>227</t>
  </si>
  <si>
    <t>PERE ANTHONY</t>
  </si>
  <si>
    <t>53'17''</t>
  </si>
  <si>
    <t>228</t>
  </si>
  <si>
    <t>JACQUELIN GUY</t>
  </si>
  <si>
    <t>53'18''</t>
  </si>
  <si>
    <t>229</t>
  </si>
  <si>
    <t>MACHIN MAGALI</t>
  </si>
  <si>
    <t>M4F / 1966</t>
  </si>
  <si>
    <t>53'20''</t>
  </si>
  <si>
    <t>230</t>
  </si>
  <si>
    <t>LACUISSE JEAN-FRANCOIS</t>
  </si>
  <si>
    <t>53'23''</t>
  </si>
  <si>
    <t>231</t>
  </si>
  <si>
    <t>CHEVAL MYRIAM</t>
  </si>
  <si>
    <t>1656462</t>
  </si>
  <si>
    <t>53'29''</t>
  </si>
  <si>
    <t>232</t>
  </si>
  <si>
    <t>HARNAIS DAVID</t>
  </si>
  <si>
    <t>53'39''</t>
  </si>
  <si>
    <t>233</t>
  </si>
  <si>
    <t>BONNET TIMEO</t>
  </si>
  <si>
    <t>53'42''</t>
  </si>
  <si>
    <t>234</t>
  </si>
  <si>
    <t>BOYER JULIEN</t>
  </si>
  <si>
    <t>905326</t>
  </si>
  <si>
    <t>53'44''</t>
  </si>
  <si>
    <t>235</t>
  </si>
  <si>
    <t>BEAUQUIER GUILLAUME</t>
  </si>
  <si>
    <t>53'46''</t>
  </si>
  <si>
    <t>236</t>
  </si>
  <si>
    <t>VANDEVORDE CEDRIC</t>
  </si>
  <si>
    <t>2111101</t>
  </si>
  <si>
    <t>Asa Maisons Alfort</t>
  </si>
  <si>
    <t>094</t>
  </si>
  <si>
    <t>53'53''</t>
  </si>
  <si>
    <t>237</t>
  </si>
  <si>
    <t>BIBILA BLANDINE</t>
  </si>
  <si>
    <t>53'55''</t>
  </si>
  <si>
    <t>238</t>
  </si>
  <si>
    <t>CREPEY JEROME</t>
  </si>
  <si>
    <t>53'57''</t>
  </si>
  <si>
    <t>239</t>
  </si>
  <si>
    <t>LOZANO TIFFANY</t>
  </si>
  <si>
    <t>2146142</t>
  </si>
  <si>
    <t>53'58''</t>
  </si>
  <si>
    <t>240</t>
  </si>
  <si>
    <t>JAMARD SHIRLEY</t>
  </si>
  <si>
    <t>SEF / 1992</t>
  </si>
  <si>
    <t>53'59''</t>
  </si>
  <si>
    <t>241</t>
  </si>
  <si>
    <t>KANGA RAYMOND (COG)</t>
  </si>
  <si>
    <t>242</t>
  </si>
  <si>
    <t>ORIOT FABIEN</t>
  </si>
  <si>
    <t>54'00''</t>
  </si>
  <si>
    <t>243</t>
  </si>
  <si>
    <t>MATUNDU KIOWA GRACE</t>
  </si>
  <si>
    <t>2259893</t>
  </si>
  <si>
    <t>JUF / 2005</t>
  </si>
  <si>
    <t>54'01''</t>
  </si>
  <si>
    <t>244</t>
  </si>
  <si>
    <t>TRICHET LUCAS</t>
  </si>
  <si>
    <t>54'16''</t>
  </si>
  <si>
    <t>245</t>
  </si>
  <si>
    <t>KETTOU MALIKA</t>
  </si>
  <si>
    <t>54'22''</t>
  </si>
  <si>
    <t>246</t>
  </si>
  <si>
    <t>BLONDEL CEDRIC</t>
  </si>
  <si>
    <t>54'30''</t>
  </si>
  <si>
    <t>247</t>
  </si>
  <si>
    <t>REFUVEILLE LAURENT</t>
  </si>
  <si>
    <t>54'36''</t>
  </si>
  <si>
    <t>248</t>
  </si>
  <si>
    <t>DANNA NICOLAS</t>
  </si>
  <si>
    <t>54'38''</t>
  </si>
  <si>
    <t>249</t>
  </si>
  <si>
    <t>MARIUS GUILLAUME</t>
  </si>
  <si>
    <t>54'40''</t>
  </si>
  <si>
    <t>250</t>
  </si>
  <si>
    <t>KOUOH SEIDOU IBRAHIM</t>
  </si>
  <si>
    <t>54'45''</t>
  </si>
  <si>
    <t>251</t>
  </si>
  <si>
    <t>DOS SANTOS ANDREANNE</t>
  </si>
  <si>
    <t>54'51''</t>
  </si>
  <si>
    <t>252</t>
  </si>
  <si>
    <t>DOS SANTOS THIERRY</t>
  </si>
  <si>
    <t>54'52''</t>
  </si>
  <si>
    <t>253</t>
  </si>
  <si>
    <t>PASQUINET FLORIAN</t>
  </si>
  <si>
    <t>54'55''</t>
  </si>
  <si>
    <t>254</t>
  </si>
  <si>
    <t>GUISOT AXEL</t>
  </si>
  <si>
    <t>54'59''</t>
  </si>
  <si>
    <t>255</t>
  </si>
  <si>
    <t>SCHWOB LUDOVIC</t>
  </si>
  <si>
    <t>55'08''</t>
  </si>
  <si>
    <t>256</t>
  </si>
  <si>
    <t>THOMAS LEIBENGUT LOUISE</t>
  </si>
  <si>
    <t>SEF / 2001</t>
  </si>
  <si>
    <t>55'11''</t>
  </si>
  <si>
    <t>257</t>
  </si>
  <si>
    <t>CIURKO-DURANT LAURENT</t>
  </si>
  <si>
    <t>258</t>
  </si>
  <si>
    <t>BUYWID CHRISTIAN</t>
  </si>
  <si>
    <t>1297730</t>
  </si>
  <si>
    <t>55'12''</t>
  </si>
  <si>
    <t>259</t>
  </si>
  <si>
    <t>FORETZ MARC</t>
  </si>
  <si>
    <t>260</t>
  </si>
  <si>
    <t>GESLIN FRANCK</t>
  </si>
  <si>
    <t>55'16''</t>
  </si>
  <si>
    <t>261</t>
  </si>
  <si>
    <t>FAVRE ANTOINE</t>
  </si>
  <si>
    <t>2224102</t>
  </si>
  <si>
    <t>55'21''</t>
  </si>
  <si>
    <t>262</t>
  </si>
  <si>
    <t>CHEVALLIER FANNY</t>
  </si>
  <si>
    <t>M2F / 1977</t>
  </si>
  <si>
    <t>55'22''</t>
  </si>
  <si>
    <t>263</t>
  </si>
  <si>
    <t>FULMART CELINE</t>
  </si>
  <si>
    <t>1868168</t>
  </si>
  <si>
    <t>55'23''</t>
  </si>
  <si>
    <t>264</t>
  </si>
  <si>
    <t>RICHARD--DONCEL EMILIE</t>
  </si>
  <si>
    <t>55'24''</t>
  </si>
  <si>
    <t>265</t>
  </si>
  <si>
    <t>DULAC ROMAIN</t>
  </si>
  <si>
    <t>2171635</t>
  </si>
  <si>
    <t>266</t>
  </si>
  <si>
    <t>MACE JEROME</t>
  </si>
  <si>
    <t>55'27''</t>
  </si>
  <si>
    <t>267</t>
  </si>
  <si>
    <t>GABORIT CHRYSTEL</t>
  </si>
  <si>
    <t>55'28''</t>
  </si>
  <si>
    <t>268</t>
  </si>
  <si>
    <t>PATERNE GAELLE</t>
  </si>
  <si>
    <t>55'30''</t>
  </si>
  <si>
    <t>269</t>
  </si>
  <si>
    <t>PASTOR THIERRY</t>
  </si>
  <si>
    <t>55'44''</t>
  </si>
  <si>
    <t>270</t>
  </si>
  <si>
    <t>VICERY CHANTAL</t>
  </si>
  <si>
    <t>1550856</t>
  </si>
  <si>
    <t>271</t>
  </si>
  <si>
    <t>GUERINET DELPHINE</t>
  </si>
  <si>
    <t>2523483</t>
  </si>
  <si>
    <t>55'47''</t>
  </si>
  <si>
    <t>272</t>
  </si>
  <si>
    <t>GALMICHE THOMAS</t>
  </si>
  <si>
    <t>55'49''</t>
  </si>
  <si>
    <t>273</t>
  </si>
  <si>
    <t>GUY AURELIE</t>
  </si>
  <si>
    <t>M1F / 1983</t>
  </si>
  <si>
    <t>55'51''</t>
  </si>
  <si>
    <t>274</t>
  </si>
  <si>
    <t>GUICHARD GUILLAUME</t>
  </si>
  <si>
    <t>1072636</t>
  </si>
  <si>
    <t>55'53''</t>
  </si>
  <si>
    <t>275</t>
  </si>
  <si>
    <t>TESSIER DIDIER</t>
  </si>
  <si>
    <t>2447345</t>
  </si>
  <si>
    <t>M6M / 1956</t>
  </si>
  <si>
    <t>Acm</t>
  </si>
  <si>
    <t>55'55''</t>
  </si>
  <si>
    <t>276</t>
  </si>
  <si>
    <t>MOREAU FREDERIC</t>
  </si>
  <si>
    <t>55'58''</t>
  </si>
  <si>
    <t>277</t>
  </si>
  <si>
    <t>SCHNEIDER GERALDINE</t>
  </si>
  <si>
    <t>T317977</t>
  </si>
  <si>
    <t>56'08''</t>
  </si>
  <si>
    <t>278</t>
  </si>
  <si>
    <t>RENAULT MICHEL</t>
  </si>
  <si>
    <t>M5M / 1961</t>
  </si>
  <si>
    <t>56'11''</t>
  </si>
  <si>
    <t>279</t>
  </si>
  <si>
    <t>PERRONNET ANNABELLE</t>
  </si>
  <si>
    <t>56'14''</t>
  </si>
  <si>
    <t>280</t>
  </si>
  <si>
    <t>MURZEAU FLORA</t>
  </si>
  <si>
    <t>ESF / 2004</t>
  </si>
  <si>
    <t>56'26''</t>
  </si>
  <si>
    <t>281</t>
  </si>
  <si>
    <t>POUSSE JACKY</t>
  </si>
  <si>
    <t>56'29''</t>
  </si>
  <si>
    <t>282</t>
  </si>
  <si>
    <t>CHAUFFOURIER CYRIL</t>
  </si>
  <si>
    <t>1863431</t>
  </si>
  <si>
    <t>56'32''</t>
  </si>
  <si>
    <t>283</t>
  </si>
  <si>
    <t>MORNARD NADIA</t>
  </si>
  <si>
    <t>2092017</t>
  </si>
  <si>
    <t>56'36''</t>
  </si>
  <si>
    <t>284</t>
  </si>
  <si>
    <t>BECQUET MICKAEL</t>
  </si>
  <si>
    <t>195135</t>
  </si>
  <si>
    <t>56'39''</t>
  </si>
  <si>
    <t>285</t>
  </si>
  <si>
    <t>AYIVI-TOGBASSA EULOGE</t>
  </si>
  <si>
    <t>919451</t>
  </si>
  <si>
    <t>56'47''</t>
  </si>
  <si>
    <t>286</t>
  </si>
  <si>
    <t>BONNELUCQ SEBASTIEN</t>
  </si>
  <si>
    <t>56'49''</t>
  </si>
  <si>
    <t>287</t>
  </si>
  <si>
    <t>CHEVRE ANNE-MARIE</t>
  </si>
  <si>
    <t>1767103</t>
  </si>
  <si>
    <t>M4F / 1968</t>
  </si>
  <si>
    <t>56'50''</t>
  </si>
  <si>
    <t>288</t>
  </si>
  <si>
    <t>JEHANNIN ALEXANDRE</t>
  </si>
  <si>
    <t>226601</t>
  </si>
  <si>
    <t>Team Ruban Bleu</t>
  </si>
  <si>
    <t>56'51''</t>
  </si>
  <si>
    <t>289</t>
  </si>
  <si>
    <t>DEMONCEAUX THOMAS</t>
  </si>
  <si>
    <t>56'52''</t>
  </si>
  <si>
    <t>290</t>
  </si>
  <si>
    <t>SANTIN SOPHIE</t>
  </si>
  <si>
    <t>M0F / 1986</t>
  </si>
  <si>
    <t>56'53''</t>
  </si>
  <si>
    <t>291</t>
  </si>
  <si>
    <t>POUSSE ELENA</t>
  </si>
  <si>
    <t>SEF / 1999</t>
  </si>
  <si>
    <t>56'58''</t>
  </si>
  <si>
    <t>292</t>
  </si>
  <si>
    <t>COLLE YAZMIN</t>
  </si>
  <si>
    <t>57'01''</t>
  </si>
  <si>
    <t>293</t>
  </si>
  <si>
    <t>BENYACHOU SARAH</t>
  </si>
  <si>
    <t>57'06''</t>
  </si>
  <si>
    <t>294</t>
  </si>
  <si>
    <t>GROSLEVIN GILLES</t>
  </si>
  <si>
    <t>57'12''</t>
  </si>
  <si>
    <t>295</t>
  </si>
  <si>
    <t>GARNIER ANGELIQUE</t>
  </si>
  <si>
    <t>57'14''</t>
  </si>
  <si>
    <t>296</t>
  </si>
  <si>
    <t>DIASSE ABDOU</t>
  </si>
  <si>
    <t>57'16''</t>
  </si>
  <si>
    <t>297</t>
  </si>
  <si>
    <t>ROSSIGNOL EMMANUEL</t>
  </si>
  <si>
    <t>2490163</t>
  </si>
  <si>
    <t>57'18''</t>
  </si>
  <si>
    <t>298</t>
  </si>
  <si>
    <t>OSMANO JUSTINE</t>
  </si>
  <si>
    <t>57'20''</t>
  </si>
  <si>
    <t>299</t>
  </si>
  <si>
    <t>DE ALMEIDA PIERRE</t>
  </si>
  <si>
    <t>57'21''</t>
  </si>
  <si>
    <t>300</t>
  </si>
  <si>
    <t>CABANNES RENAN</t>
  </si>
  <si>
    <t>57'25''</t>
  </si>
  <si>
    <t>301</t>
  </si>
  <si>
    <t>BOUTIGNY OLIVIER</t>
  </si>
  <si>
    <t>302</t>
  </si>
  <si>
    <t>LHOMMEAU TONY</t>
  </si>
  <si>
    <t>57'26''</t>
  </si>
  <si>
    <t>303</t>
  </si>
  <si>
    <t>DUTTWEILER KATIA</t>
  </si>
  <si>
    <t>57'27''</t>
  </si>
  <si>
    <t>304</t>
  </si>
  <si>
    <t>BONTHOUX GAEL</t>
  </si>
  <si>
    <t>57'34''</t>
  </si>
  <si>
    <t>305</t>
  </si>
  <si>
    <t>ENDERLIN CECILE</t>
  </si>
  <si>
    <t>57'37''</t>
  </si>
  <si>
    <t>306</t>
  </si>
  <si>
    <t>LEJEUNE DIANE</t>
  </si>
  <si>
    <t>57'40''</t>
  </si>
  <si>
    <t>307</t>
  </si>
  <si>
    <t>BELLOTO DANIEL</t>
  </si>
  <si>
    <t>57'48''</t>
  </si>
  <si>
    <t>308</t>
  </si>
  <si>
    <t>BRUNEAU CELINE</t>
  </si>
  <si>
    <t>2362797</t>
  </si>
  <si>
    <t>57'52''</t>
  </si>
  <si>
    <t>309</t>
  </si>
  <si>
    <t>BOURDAA NICOLAS</t>
  </si>
  <si>
    <t>57'57''</t>
  </si>
  <si>
    <t>310</t>
  </si>
  <si>
    <t>REMBERT FLORE</t>
  </si>
  <si>
    <t>152025</t>
  </si>
  <si>
    <t>57'59''</t>
  </si>
  <si>
    <t>311</t>
  </si>
  <si>
    <t>GRAS CHRISTINE</t>
  </si>
  <si>
    <t>2113191</t>
  </si>
  <si>
    <t>M5F / 1964</t>
  </si>
  <si>
    <t>Asrd Rochette/dammarie L</t>
  </si>
  <si>
    <t>58'03''</t>
  </si>
  <si>
    <t>312</t>
  </si>
  <si>
    <t>SARAZIN LAURENT</t>
  </si>
  <si>
    <t>58'11''</t>
  </si>
  <si>
    <t>313</t>
  </si>
  <si>
    <t>DEMOTIER ARNAUD</t>
  </si>
  <si>
    <t>58'18''</t>
  </si>
  <si>
    <t>314</t>
  </si>
  <si>
    <t>DEMOTIER ROMANE</t>
  </si>
  <si>
    <t>315</t>
  </si>
  <si>
    <t>TAVEAU GILLES</t>
  </si>
  <si>
    <t>697960</t>
  </si>
  <si>
    <t>58'29''</t>
  </si>
  <si>
    <t>316</t>
  </si>
  <si>
    <t>CORMIER CLAIRE</t>
  </si>
  <si>
    <t>2492977</t>
  </si>
  <si>
    <t>58'31''</t>
  </si>
  <si>
    <t>317</t>
  </si>
  <si>
    <t>DION ANTHONY</t>
  </si>
  <si>
    <t>666243</t>
  </si>
  <si>
    <t>58'34''</t>
  </si>
  <si>
    <t>318</t>
  </si>
  <si>
    <t>LAURENT CHRISTOPHE</t>
  </si>
  <si>
    <t>907852</t>
  </si>
  <si>
    <t>58'36''</t>
  </si>
  <si>
    <t>319</t>
  </si>
  <si>
    <t>LE GALL CLARISSE</t>
  </si>
  <si>
    <t>58'38''</t>
  </si>
  <si>
    <t>320</t>
  </si>
  <si>
    <t>PARANT MARIE</t>
  </si>
  <si>
    <t>M6F / 1957</t>
  </si>
  <si>
    <t>58'43''</t>
  </si>
  <si>
    <t>321</t>
  </si>
  <si>
    <t>DURANT ZINA</t>
  </si>
  <si>
    <t>58'46''</t>
  </si>
  <si>
    <t>322</t>
  </si>
  <si>
    <t>FREJUS MYRIAM</t>
  </si>
  <si>
    <t>1761279</t>
  </si>
  <si>
    <t>M3F / 1971</t>
  </si>
  <si>
    <t>58'57''</t>
  </si>
  <si>
    <t>323</t>
  </si>
  <si>
    <t>VAVON CAROLINE</t>
  </si>
  <si>
    <t>2173746</t>
  </si>
  <si>
    <t>59'14''</t>
  </si>
  <si>
    <t>324</t>
  </si>
  <si>
    <t>ABOUZAGLOU ANGELIQUE</t>
  </si>
  <si>
    <t>59'15''</t>
  </si>
  <si>
    <t>325</t>
  </si>
  <si>
    <t>STIEVENARD CLAIRE</t>
  </si>
  <si>
    <t>59'16''</t>
  </si>
  <si>
    <t>326</t>
  </si>
  <si>
    <t>VICCA FRANCK</t>
  </si>
  <si>
    <t>T319811</t>
  </si>
  <si>
    <t>Asct Tournan En Brie</t>
  </si>
  <si>
    <t>59'24''</t>
  </si>
  <si>
    <t>327</t>
  </si>
  <si>
    <t>SEHAIRI LUCAS</t>
  </si>
  <si>
    <t>59'30''</t>
  </si>
  <si>
    <t>328</t>
  </si>
  <si>
    <t>LUCAS STEPHANIE</t>
  </si>
  <si>
    <t>59'32''</t>
  </si>
  <si>
    <t>329</t>
  </si>
  <si>
    <t>JALLET PHILIPPE</t>
  </si>
  <si>
    <t>59'34''</t>
  </si>
  <si>
    <t>330</t>
  </si>
  <si>
    <t>BENGHEZAL NAJETTE</t>
  </si>
  <si>
    <t>2362794</t>
  </si>
  <si>
    <t>59'40''</t>
  </si>
  <si>
    <t>331</t>
  </si>
  <si>
    <t>ZAURIN ROSEMARIE</t>
  </si>
  <si>
    <t>M5F / 1961</t>
  </si>
  <si>
    <t>59'45''</t>
  </si>
  <si>
    <t>332</t>
  </si>
  <si>
    <t>LABLANCHE ANNE</t>
  </si>
  <si>
    <t>59'49''</t>
  </si>
  <si>
    <t>333</t>
  </si>
  <si>
    <t>BILLOT PAUL</t>
  </si>
  <si>
    <t>59'52''</t>
  </si>
  <si>
    <t>334</t>
  </si>
  <si>
    <t>BURIN DES ROZIERS NICOLAS</t>
  </si>
  <si>
    <t>59'59''</t>
  </si>
  <si>
    <t>335</t>
  </si>
  <si>
    <t>LEMAIRE JACQUES</t>
  </si>
  <si>
    <t>1h00'02''</t>
  </si>
  <si>
    <t>336</t>
  </si>
  <si>
    <t>PEROT OLIVIER</t>
  </si>
  <si>
    <t>803968</t>
  </si>
  <si>
    <t>1h00'06''</t>
  </si>
  <si>
    <t>337</t>
  </si>
  <si>
    <t>MANASSERE AURELIEN</t>
  </si>
  <si>
    <t>1h00'09''</t>
  </si>
  <si>
    <t>338</t>
  </si>
  <si>
    <t>TIGOULET FLORIAN</t>
  </si>
  <si>
    <t>2082590</t>
  </si>
  <si>
    <t>1h00'15''</t>
  </si>
  <si>
    <t>339</t>
  </si>
  <si>
    <t>LOPEZ DE RODAS CYRIL</t>
  </si>
  <si>
    <t>1h00'16''</t>
  </si>
  <si>
    <t>340</t>
  </si>
  <si>
    <t>PINHEIRO ANABELA (PRT)</t>
  </si>
  <si>
    <t>1h00'19''</t>
  </si>
  <si>
    <t>341</t>
  </si>
  <si>
    <t>ADDICHI RACHID</t>
  </si>
  <si>
    <t>1h00'21''</t>
  </si>
  <si>
    <t>342</t>
  </si>
  <si>
    <t>AUGER JEAN-PHILIPPE</t>
  </si>
  <si>
    <t>1h00'29''</t>
  </si>
  <si>
    <t>343</t>
  </si>
  <si>
    <t>CHOLLET GUILLAUME</t>
  </si>
  <si>
    <t>1h00'32''</t>
  </si>
  <si>
    <t>344</t>
  </si>
  <si>
    <t>AUGER NATHAN</t>
  </si>
  <si>
    <t>1h00'34''</t>
  </si>
  <si>
    <t>345</t>
  </si>
  <si>
    <t>COLLET CHRISTINE</t>
  </si>
  <si>
    <t>1h00'37''</t>
  </si>
  <si>
    <t>346</t>
  </si>
  <si>
    <t>SAGAL NADIA</t>
  </si>
  <si>
    <t>347</t>
  </si>
  <si>
    <t>GUERET CHRISTOPHE</t>
  </si>
  <si>
    <t>1h00'54''</t>
  </si>
  <si>
    <t>348</t>
  </si>
  <si>
    <t>BURNET CHRISTOPHE</t>
  </si>
  <si>
    <t>349</t>
  </si>
  <si>
    <t>LUCAS ERIC</t>
  </si>
  <si>
    <t>350</t>
  </si>
  <si>
    <t>1h00'55''</t>
  </si>
  <si>
    <t>351</t>
  </si>
  <si>
    <t>JUSTE CECILIA</t>
  </si>
  <si>
    <t>1519347</t>
  </si>
  <si>
    <t>M4F / 1965</t>
  </si>
  <si>
    <t>1h00'56''</t>
  </si>
  <si>
    <t>352</t>
  </si>
  <si>
    <t>BOUCHAKOUA AURELIE</t>
  </si>
  <si>
    <t>M1F / 1982</t>
  </si>
  <si>
    <t>1h00'59''</t>
  </si>
  <si>
    <t>353</t>
  </si>
  <si>
    <t>FORCETTI QUENTIN</t>
  </si>
  <si>
    <t>1h01'02''</t>
  </si>
  <si>
    <t>354</t>
  </si>
  <si>
    <t>GUERIF HUGO</t>
  </si>
  <si>
    <t>ESM / 2003</t>
  </si>
  <si>
    <t>1h01'03''</t>
  </si>
  <si>
    <t>355</t>
  </si>
  <si>
    <t>PLINGUET DONOVAN</t>
  </si>
  <si>
    <t>752361</t>
  </si>
  <si>
    <t>1h01'06''</t>
  </si>
  <si>
    <t>356</t>
  </si>
  <si>
    <t>CHIRAT ALINE</t>
  </si>
  <si>
    <t>1863832</t>
  </si>
  <si>
    <t>1h01'07''</t>
  </si>
  <si>
    <t>357</t>
  </si>
  <si>
    <t>LAGRANGE PHILIPPE</t>
  </si>
  <si>
    <t>1060241</t>
  </si>
  <si>
    <t>1h01'12''</t>
  </si>
  <si>
    <t>358</t>
  </si>
  <si>
    <t>CHERIF LATIFA</t>
  </si>
  <si>
    <t>1744123</t>
  </si>
  <si>
    <t>1h01'18''</t>
  </si>
  <si>
    <t>359</t>
  </si>
  <si>
    <t>CROIZER NADEGE</t>
  </si>
  <si>
    <t>1h01'24''</t>
  </si>
  <si>
    <t>360</t>
  </si>
  <si>
    <t>MOREIRA LAURE</t>
  </si>
  <si>
    <t>1557076</t>
  </si>
  <si>
    <t>VEF / 1963</t>
  </si>
  <si>
    <t>1h01'37''</t>
  </si>
  <si>
    <t>361</t>
  </si>
  <si>
    <t>DUMONTOIS SANDRINE</t>
  </si>
  <si>
    <t>1h01'42''</t>
  </si>
  <si>
    <t>362</t>
  </si>
  <si>
    <t>VAZ MYRIAM</t>
  </si>
  <si>
    <t>2456878</t>
  </si>
  <si>
    <t>1h01'44''</t>
  </si>
  <si>
    <t>363</t>
  </si>
  <si>
    <t>NONELLI PATRICK</t>
  </si>
  <si>
    <t>1759796</t>
  </si>
  <si>
    <t>1h01'47''</t>
  </si>
  <si>
    <t>364</t>
  </si>
  <si>
    <t>GIRAUDOT AURORE</t>
  </si>
  <si>
    <t>1h02'11''</t>
  </si>
  <si>
    <t>365</t>
  </si>
  <si>
    <t>LORDEZ HELOISE</t>
  </si>
  <si>
    <t>1890786</t>
  </si>
  <si>
    <t>ESF / 2002</t>
  </si>
  <si>
    <t>1h02'15''</t>
  </si>
  <si>
    <t>366</t>
  </si>
  <si>
    <t>BUGNET AUGUSTE</t>
  </si>
  <si>
    <t>1308314</t>
  </si>
  <si>
    <t>1h02'25''</t>
  </si>
  <si>
    <t>367</t>
  </si>
  <si>
    <t>PETITGAS ELISA</t>
  </si>
  <si>
    <t>SEF / 2000</t>
  </si>
  <si>
    <t>1h02'27''</t>
  </si>
  <si>
    <t>368</t>
  </si>
  <si>
    <t>JANVRIN ELISABETH</t>
  </si>
  <si>
    <t>1h02'35''</t>
  </si>
  <si>
    <t>369</t>
  </si>
  <si>
    <t>AUTHEVILLE LAURE</t>
  </si>
  <si>
    <t>1h02'36''</t>
  </si>
  <si>
    <t>370</t>
  </si>
  <si>
    <t>SECRESTAT KARINE</t>
  </si>
  <si>
    <t>1h02'37''</t>
  </si>
  <si>
    <t>371</t>
  </si>
  <si>
    <t>COLLE CHRISTOPHE</t>
  </si>
  <si>
    <t>1h02'38''</t>
  </si>
  <si>
    <t>372</t>
  </si>
  <si>
    <t>BONERE RUFFIN</t>
  </si>
  <si>
    <t>1h02'40''</t>
  </si>
  <si>
    <t>373</t>
  </si>
  <si>
    <t>FANION LAETITIA</t>
  </si>
  <si>
    <t>M3F / 1974</t>
  </si>
  <si>
    <t>Front Runners De Paris</t>
  </si>
  <si>
    <t>1h02'50''</t>
  </si>
  <si>
    <t>374</t>
  </si>
  <si>
    <t>MIKATY PATRICK</t>
  </si>
  <si>
    <t>M7M / 1952</t>
  </si>
  <si>
    <t>1h03'07''</t>
  </si>
  <si>
    <t>375</t>
  </si>
  <si>
    <t>BOURCIN GERALDINE</t>
  </si>
  <si>
    <t>1h03'09''</t>
  </si>
  <si>
    <t>376</t>
  </si>
  <si>
    <t>SOLBES CORALIE</t>
  </si>
  <si>
    <t>1h03'15''</t>
  </si>
  <si>
    <t>377</t>
  </si>
  <si>
    <t>MAZURIER CHLOE</t>
  </si>
  <si>
    <t>1h03'30''</t>
  </si>
  <si>
    <t>378</t>
  </si>
  <si>
    <t>PUGLIESE LUCAS</t>
  </si>
  <si>
    <t>1h04'32''</t>
  </si>
  <si>
    <t>379</t>
  </si>
  <si>
    <t>BRY MARC-ETIENNE</t>
  </si>
  <si>
    <t>1h04'34''</t>
  </si>
  <si>
    <t>380</t>
  </si>
  <si>
    <t>PUGLIESE JEAN-LUC</t>
  </si>
  <si>
    <t>1188463</t>
  </si>
  <si>
    <t>1h04'36''</t>
  </si>
  <si>
    <t>381</t>
  </si>
  <si>
    <t>POUSSINEAU JEAN</t>
  </si>
  <si>
    <t>892104</t>
  </si>
  <si>
    <t>M1M / 1937</t>
  </si>
  <si>
    <t>Sepab J3</t>
  </si>
  <si>
    <t>045</t>
  </si>
  <si>
    <t>CEN</t>
  </si>
  <si>
    <t>1h04'41''</t>
  </si>
  <si>
    <t>382</t>
  </si>
  <si>
    <t>MOREAU FLORIANE</t>
  </si>
  <si>
    <t>1h05'27''</t>
  </si>
  <si>
    <t>383</t>
  </si>
  <si>
    <t>VERRIER BENJAMIN</t>
  </si>
  <si>
    <t>1h05'30''</t>
  </si>
  <si>
    <t>384</t>
  </si>
  <si>
    <t>HERVIER FRANCINE</t>
  </si>
  <si>
    <t>1019915</t>
  </si>
  <si>
    <t>M5F / 1963</t>
  </si>
  <si>
    <t>Infosport Loiret</t>
  </si>
  <si>
    <t>1h05'50''</t>
  </si>
  <si>
    <t>385</t>
  </si>
  <si>
    <t>KHENNOUCI DJAMILA</t>
  </si>
  <si>
    <t>1h05'51''</t>
  </si>
  <si>
    <t>386</t>
  </si>
  <si>
    <t>ROUSSEAU DANIEL</t>
  </si>
  <si>
    <t>134401</t>
  </si>
  <si>
    <t>1h05'53''</t>
  </si>
  <si>
    <t>387</t>
  </si>
  <si>
    <t>REMBERT VERONIQUE</t>
  </si>
  <si>
    <t>Triathlete Attitude Vinc</t>
  </si>
  <si>
    <t>1h05'56''</t>
  </si>
  <si>
    <t>388</t>
  </si>
  <si>
    <t>CAIN ERIC</t>
  </si>
  <si>
    <t>2082585</t>
  </si>
  <si>
    <t>1h05'57''</t>
  </si>
  <si>
    <t>389</t>
  </si>
  <si>
    <t>GARNAULT MARC</t>
  </si>
  <si>
    <t>M6M / 1957</t>
  </si>
  <si>
    <t>1h05'59''</t>
  </si>
  <si>
    <t>390</t>
  </si>
  <si>
    <t>CHANCEREL TONY</t>
  </si>
  <si>
    <t>1h06'03''</t>
  </si>
  <si>
    <t>391</t>
  </si>
  <si>
    <t>IZARET KAMIL</t>
  </si>
  <si>
    <t>1h06'20''</t>
  </si>
  <si>
    <t>392</t>
  </si>
  <si>
    <t>AMADEI ELISE</t>
  </si>
  <si>
    <t>SEF / 1994</t>
  </si>
  <si>
    <t>1h06'27''</t>
  </si>
  <si>
    <t>393</t>
  </si>
  <si>
    <t>PUGLIESE DENIS</t>
  </si>
  <si>
    <t>1h06'29''</t>
  </si>
  <si>
    <t>394</t>
  </si>
  <si>
    <t>PUGLIESE SACHA</t>
  </si>
  <si>
    <t>1h06'33''</t>
  </si>
  <si>
    <t>395</t>
  </si>
  <si>
    <t>PANET MATHILDE</t>
  </si>
  <si>
    <t>1h06'37''</t>
  </si>
  <si>
    <t>396</t>
  </si>
  <si>
    <t>POLYDORE ROBERTO</t>
  </si>
  <si>
    <t>1h06'39''</t>
  </si>
  <si>
    <t>397</t>
  </si>
  <si>
    <t>LESTAL MARION</t>
  </si>
  <si>
    <t>Team77</t>
  </si>
  <si>
    <t>1h06'42''</t>
  </si>
  <si>
    <t>398</t>
  </si>
  <si>
    <t>ABLONET-BOURGEOT EMMA</t>
  </si>
  <si>
    <t>CAF / 2007</t>
  </si>
  <si>
    <t>1h06'45''</t>
  </si>
  <si>
    <t>399</t>
  </si>
  <si>
    <t>GARZARO SYLVIE</t>
  </si>
  <si>
    <t>1997005</t>
  </si>
  <si>
    <t>1h07'07''</t>
  </si>
  <si>
    <t>400</t>
  </si>
  <si>
    <t>MACE CLAIRE</t>
  </si>
  <si>
    <t>1h07'20''</t>
  </si>
  <si>
    <t>401</t>
  </si>
  <si>
    <t>CARDINAL JULIE</t>
  </si>
  <si>
    <t>1h07'35''</t>
  </si>
  <si>
    <t>402</t>
  </si>
  <si>
    <t>CERQUEIRA DAVID</t>
  </si>
  <si>
    <t>1h07'36''</t>
  </si>
  <si>
    <t>403</t>
  </si>
  <si>
    <t>TRENIER CHRISTIAN</t>
  </si>
  <si>
    <t>971748</t>
  </si>
  <si>
    <t>1h07'38''</t>
  </si>
  <si>
    <t>404</t>
  </si>
  <si>
    <t>ASSELIN CHRISTOPHE</t>
  </si>
  <si>
    <t>Team77 Du Departement De</t>
  </si>
  <si>
    <t>1h07'45''</t>
  </si>
  <si>
    <t>405</t>
  </si>
  <si>
    <t>LE SAUX MATHILDE</t>
  </si>
  <si>
    <t>1332978</t>
  </si>
  <si>
    <t>ESF / 2003</t>
  </si>
  <si>
    <t>1h07'50''</t>
  </si>
  <si>
    <t>406</t>
  </si>
  <si>
    <t>REVIDON EVE</t>
  </si>
  <si>
    <t>SEF / 1996</t>
  </si>
  <si>
    <t>1h08'53''</t>
  </si>
  <si>
    <t>407</t>
  </si>
  <si>
    <t>BOUTIGNY ALINE</t>
  </si>
  <si>
    <t>1h09'14''</t>
  </si>
  <si>
    <t>408</t>
  </si>
  <si>
    <t>BRISSET MAUD</t>
  </si>
  <si>
    <t>1h09'27''</t>
  </si>
  <si>
    <t>409</t>
  </si>
  <si>
    <t>REVIDON THOMAS</t>
  </si>
  <si>
    <t>1h09'47''</t>
  </si>
  <si>
    <t>410</t>
  </si>
  <si>
    <t>CHOULI HADDA</t>
  </si>
  <si>
    <t>1h09'49''</t>
  </si>
  <si>
    <t>411</t>
  </si>
  <si>
    <t>MALMASSARI ALEXANDRE</t>
  </si>
  <si>
    <t>1h09'51''</t>
  </si>
  <si>
    <t>412</t>
  </si>
  <si>
    <t>CHOLLET FABIENNE</t>
  </si>
  <si>
    <t>1h09'52''</t>
  </si>
  <si>
    <t>413</t>
  </si>
  <si>
    <t>MANSIRE KEVIN</t>
  </si>
  <si>
    <t>1h09'58''</t>
  </si>
  <si>
    <t>414</t>
  </si>
  <si>
    <t>AZEVEDO DA SILVA ANA</t>
  </si>
  <si>
    <t>1h11'06''</t>
  </si>
  <si>
    <t>415</t>
  </si>
  <si>
    <t>DA SILVA MORGAN</t>
  </si>
  <si>
    <t>1h11'08''</t>
  </si>
  <si>
    <t>416</t>
  </si>
  <si>
    <t>SAINT PIERRE CHRISTELLE</t>
  </si>
  <si>
    <t>1h11'09''</t>
  </si>
  <si>
    <t>417</t>
  </si>
  <si>
    <t>PASCAL LEANA</t>
  </si>
  <si>
    <t>1h11'10''</t>
  </si>
  <si>
    <t>418</t>
  </si>
  <si>
    <t>LAUDOU ARTHUR</t>
  </si>
  <si>
    <t>1h11'13''</t>
  </si>
  <si>
    <t>419</t>
  </si>
  <si>
    <t>YGOUF MATHILDE</t>
  </si>
  <si>
    <t>1h11'43''</t>
  </si>
  <si>
    <t>420</t>
  </si>
  <si>
    <t>MONTEIRO FRANCIS</t>
  </si>
  <si>
    <t>1h11'46''</t>
  </si>
  <si>
    <t>421</t>
  </si>
  <si>
    <t>MONTEIRO JOFFREY</t>
  </si>
  <si>
    <t>1h12'30''</t>
  </si>
  <si>
    <t>422</t>
  </si>
  <si>
    <t>LAGIEWSKI TIFFANY</t>
  </si>
  <si>
    <t>1h12'49''</t>
  </si>
  <si>
    <t>423</t>
  </si>
  <si>
    <t>CONSTANT PIERRE</t>
  </si>
  <si>
    <t>1h12'53''</t>
  </si>
  <si>
    <t>424</t>
  </si>
  <si>
    <t>REVIDON BRIGITTE</t>
  </si>
  <si>
    <t>1h12'56''</t>
  </si>
  <si>
    <t>425</t>
  </si>
  <si>
    <t>LASNIER VALERIE</t>
  </si>
  <si>
    <t>1h12'57''</t>
  </si>
  <si>
    <t>426</t>
  </si>
  <si>
    <t>MAURIET ALAIN</t>
  </si>
  <si>
    <t>M7M / 1953</t>
  </si>
  <si>
    <t>1h14'23''</t>
  </si>
  <si>
    <t>427</t>
  </si>
  <si>
    <t>ZERIBI FADELA</t>
  </si>
  <si>
    <t>1h14'30''</t>
  </si>
  <si>
    <t>428</t>
  </si>
  <si>
    <t>DUBOIS STEPHANIE</t>
  </si>
  <si>
    <t>377458</t>
  </si>
  <si>
    <t>1h14'31''</t>
  </si>
  <si>
    <t>429</t>
  </si>
  <si>
    <t>DAVIGNON SYLVIE</t>
  </si>
  <si>
    <t>1h14'32''</t>
  </si>
  <si>
    <t>430</t>
  </si>
  <si>
    <t>MAUGAIN NELLY</t>
  </si>
  <si>
    <t>M6F / 1956</t>
  </si>
  <si>
    <t>Front Runners Paris</t>
  </si>
  <si>
    <t>1h14'58''</t>
  </si>
  <si>
    <t>431</t>
  </si>
  <si>
    <t>MORIN BERNARD</t>
  </si>
  <si>
    <t>1h15'05''</t>
  </si>
  <si>
    <t>432</t>
  </si>
  <si>
    <t>HELDERLE PAUL</t>
  </si>
  <si>
    <t>1861953</t>
  </si>
  <si>
    <t>M8M / 1945</t>
  </si>
  <si>
    <t>1h18'32''</t>
  </si>
  <si>
    <t>433</t>
  </si>
  <si>
    <t>BORRAS MARIE-CLAUDE</t>
  </si>
  <si>
    <t>1h19'51''</t>
  </si>
  <si>
    <t>434</t>
  </si>
  <si>
    <t>LUDOT PATRICK</t>
  </si>
  <si>
    <t>207887</t>
  </si>
  <si>
    <t>1h22'39''</t>
  </si>
  <si>
    <t>435</t>
  </si>
  <si>
    <t>MORIN ANTOINE</t>
  </si>
  <si>
    <t>1h23'12''</t>
  </si>
  <si>
    <t>436</t>
  </si>
  <si>
    <t>ASSELIN AURELIE</t>
  </si>
  <si>
    <t>1h25'47''</t>
  </si>
  <si>
    <t>437</t>
  </si>
  <si>
    <t>VUILLEMIN GM</t>
  </si>
  <si>
    <t>1h28'01''</t>
  </si>
  <si>
    <t>438</t>
  </si>
  <si>
    <t>BOUCHER ALAIN</t>
  </si>
  <si>
    <t>705094</t>
  </si>
  <si>
    <t>1h32'21''</t>
  </si>
  <si>
    <t xml:space="preserve">Place </t>
  </si>
  <si>
    <t>Nom</t>
  </si>
  <si>
    <t>N°Licence</t>
  </si>
  <si>
    <t>Categorie</t>
  </si>
  <si>
    <t>Club</t>
  </si>
  <si>
    <t>Département</t>
  </si>
  <si>
    <t>Temps</t>
  </si>
  <si>
    <t>Colonne1</t>
  </si>
  <si>
    <t>Colonne2</t>
  </si>
  <si>
    <t>Colonne3</t>
  </si>
  <si>
    <t>Sexe</t>
  </si>
  <si>
    <t>SEM</t>
  </si>
  <si>
    <t>M</t>
  </si>
  <si>
    <t>M0M</t>
  </si>
  <si>
    <t>M1M</t>
  </si>
  <si>
    <t>M2M</t>
  </si>
  <si>
    <t>M4M</t>
  </si>
  <si>
    <t>M3M</t>
  </si>
  <si>
    <t>M6M</t>
  </si>
  <si>
    <t>SEF</t>
  </si>
  <si>
    <t>F</t>
  </si>
  <si>
    <t>M0F</t>
  </si>
  <si>
    <t>M5M</t>
  </si>
  <si>
    <t>M2F</t>
  </si>
  <si>
    <t>M3F</t>
  </si>
  <si>
    <t>M4F</t>
  </si>
  <si>
    <t>JUF</t>
  </si>
  <si>
    <t>M7M</t>
  </si>
  <si>
    <t>M6F</t>
  </si>
  <si>
    <t>M1F</t>
  </si>
  <si>
    <t>ESM</t>
  </si>
  <si>
    <t>M8M</t>
  </si>
  <si>
    <t>Challenge</t>
  </si>
  <si>
    <t>Catégorie</t>
  </si>
  <si>
    <t>POINTS</t>
  </si>
  <si>
    <t>Course</t>
  </si>
  <si>
    <t>PTS</t>
  </si>
  <si>
    <t>A</t>
  </si>
  <si>
    <t>B</t>
  </si>
  <si>
    <t>V</t>
  </si>
  <si>
    <t>P</t>
  </si>
  <si>
    <t>A+</t>
  </si>
  <si>
    <t>B+</t>
  </si>
  <si>
    <t>V+</t>
  </si>
  <si>
    <t>P+</t>
  </si>
  <si>
    <t>R</t>
  </si>
  <si>
    <t>R+</t>
  </si>
  <si>
    <t>Catégorie CHALL</t>
  </si>
  <si>
    <t>Equipes</t>
  </si>
  <si>
    <t>Coureurs</t>
  </si>
  <si>
    <t>Class Mixte</t>
  </si>
  <si>
    <t>Classement F</t>
  </si>
  <si>
    <t xml:space="preserve">Temps mixte </t>
  </si>
  <si>
    <t>Temps femme</t>
  </si>
  <si>
    <t>hommes</t>
  </si>
  <si>
    <t>femmes</t>
  </si>
  <si>
    <t>place</t>
  </si>
  <si>
    <t>club</t>
  </si>
  <si>
    <t>MIXTE</t>
  </si>
  <si>
    <t>temps</t>
  </si>
  <si>
    <t>points</t>
  </si>
  <si>
    <t>FEMMES</t>
  </si>
  <si>
    <t>Points</t>
  </si>
  <si>
    <t>M5F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</si>
</sst>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8" x14ac:knownFonts="1">
    <font>
      <sz val="10"/>
      <color indexed="8"/>
      <name val="MS Sans Serif"/>
    </font>
    <font>
      <b/>
      <sz val="12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theme="0"/>
      <name val="MS Sans Serif"/>
    </font>
    <font>
      <sz val="10"/>
      <color theme="1"/>
      <name val="MS Sans Serif"/>
    </font>
  </fonts>
  <fills count="7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30">
    <xf numFmtId="0" fontId="0" fillId="0" borderId="0" xfId="0" applyNumberFormat="1" applyFill="1" applyBorder="1" applyAlignment="1" applyProtection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164" fontId="0" fillId="0" borderId="0" xfId="0" applyNumberFormat="1" applyFill="1" applyBorder="1" applyAlignment="1" applyProtection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0" fillId="0" borderId="0" xfId="0" applyNumberFormat="1" applyFill="1" applyBorder="1" applyAlignment="1" applyProtection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</cellXfs>
  <cellStyles count="1">
    <cellStyle name="Normal" xfId="0" builtinId="0"/>
  </cellStyles>
  <dxfs count="60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onnections" Target="connections.xml"/><Relationship Id="rId30" Type="http://schemas.openxmlformats.org/officeDocument/2006/relationships/sheetMetadata" Target="metadata.xml"/><Relationship Id="rId8" Type="http://schemas.openxmlformats.org/officeDocument/2006/relationships/worksheet" Target="worksheets/sheet8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00000000-0016-0000-0200-000000000000}" autoFormatId="16" applyNumberFormats="0" applyBorderFormats="0" applyFontFormats="0" applyPatternFormats="0" applyAlignmentFormats="0" applyWidthHeightFormats="0">
  <queryTableRefresh nextId="8">
    <queryTableFields count="7">
      <queryTableField id="1" name="Place " tableColumnId="1"/>
      <queryTableField id="2" name="Nom" tableColumnId="2"/>
      <queryTableField id="3" name="N°Licence" tableColumnId="3"/>
      <queryTableField id="4" name="Categorie" tableColumnId="4"/>
      <queryTableField id="5" name="Club" tableColumnId="5"/>
      <queryTableField id="6" name="Sexe" tableColumnId="6"/>
      <queryTableField id="7" name="Challenge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00000000-0016-0000-0300-000001000000}" autoFormatId="16" applyNumberFormats="0" applyBorderFormats="0" applyFontFormats="0" applyPatternFormats="0" applyAlignmentFormats="0" applyWidthHeightFormats="0">
  <queryTableRefresh nextId="8">
    <queryTableFields count="7">
      <queryTableField id="1" name="Place " tableColumnId="1"/>
      <queryTableField id="2" name="Nom" tableColumnId="2"/>
      <queryTableField id="3" name="N°Licence" tableColumnId="3"/>
      <queryTableField id="4" name="Categorie" tableColumnId="4"/>
      <queryTableField id="5" name="Club" tableColumnId="5"/>
      <queryTableField id="6" name="Sexe" tableColumnId="6"/>
      <queryTableField id="7" name="Challenge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400-000002000000}" autoFormatId="16" applyNumberFormats="0" applyBorderFormats="0" applyFontFormats="0" applyPatternFormats="0" applyAlignmentFormats="0" applyWidthHeightFormats="0">
  <queryTableRefresh nextId="9" unboundColumnsRight="1">
    <queryTableFields count="8">
      <queryTableField id="1" name="Place " tableColumnId="1"/>
      <queryTableField id="2" name="Nom" tableColumnId="2"/>
      <queryTableField id="3" name="N°Licence" tableColumnId="3"/>
      <queryTableField id="4" name="Categorie.1" tableColumnId="4"/>
      <queryTableField id="5" name="Club" tableColumnId="5"/>
      <queryTableField id="6" name="Sexe" tableColumnId="6"/>
      <queryTableField id="7" name="Fusionné" tableColumnId="7"/>
      <queryTableField id="8" dataBound="0" tableColumnId="8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RUT" displayName="BRUT" ref="A19:J457" totalsRowShown="0" headerRowDxfId="59" dataDxfId="58">
  <autoFilter ref="A19:J457" xr:uid="{00000000-0009-0000-0100-000001000000}"/>
  <tableColumns count="10">
    <tableColumn id="1" xr3:uid="{00000000-0010-0000-0000-000001000000}" name="Place " dataDxfId="57"/>
    <tableColumn id="2" xr3:uid="{00000000-0010-0000-0000-000002000000}" name="Nom" dataDxfId="56"/>
    <tableColumn id="3" xr3:uid="{00000000-0010-0000-0000-000003000000}" name="Colonne1" dataDxfId="55"/>
    <tableColumn id="4" xr3:uid="{00000000-0010-0000-0000-000004000000}" name="N°Licence" dataDxfId="54"/>
    <tableColumn id="5" xr3:uid="{00000000-0010-0000-0000-000005000000}" name="Categorie" dataDxfId="53"/>
    <tableColumn id="6" xr3:uid="{00000000-0010-0000-0000-000006000000}" name="Club" dataDxfId="52"/>
    <tableColumn id="7" xr3:uid="{00000000-0010-0000-0000-000007000000}" name="Département" dataDxfId="51"/>
    <tableColumn id="8" xr3:uid="{00000000-0010-0000-0000-000008000000}" name="Colonne2" dataDxfId="50"/>
    <tableColumn id="9" xr3:uid="{00000000-0010-0000-0000-000009000000}" name="Temps" dataDxfId="49"/>
    <tableColumn id="10" xr3:uid="{00000000-0010-0000-0000-00000A000000}" name="Colonne3" dataDxfId="48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CATEGCHALL2" displayName="CATEGCHALL2" ref="B4:C12" totalsRowShown="0" headerRowDxfId="47" dataDxfId="46">
  <tableColumns count="2">
    <tableColumn id="1" xr3:uid="{00000000-0010-0000-0100-000001000000}" name="Catégorie" dataDxfId="45"/>
    <tableColumn id="2" xr3:uid="{00000000-0010-0000-0100-000002000000}" name="POINTS" dataDxfId="44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ATEGTEAM" displayName="CATEGTEAM" ref="F4:G12" totalsRowShown="0" headerRowDxfId="43" dataDxfId="42">
  <tableColumns count="2">
    <tableColumn id="1" xr3:uid="{00000000-0010-0000-0200-000001000000}" name="Course" dataDxfId="41"/>
    <tableColumn id="2" xr3:uid="{00000000-0010-0000-0200-000002000000}" name="PTS" dataDxfId="4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3000000}" name="CLASSEMENT_2" displayName="CLASSEMENT_2" ref="A1:G59" tableType="queryTable" totalsRowShown="0" headerRowDxfId="39" dataDxfId="38">
  <autoFilter ref="A1:G59" xr:uid="{00000000-0009-0000-0100-000009000000}"/>
  <tableColumns count="7">
    <tableColumn id="1" xr3:uid="{00000000-0010-0000-0300-000001000000}" uniqueName="1" name="Place " queryTableFieldId="1" dataDxfId="37"/>
    <tableColumn id="2" xr3:uid="{00000000-0010-0000-0300-000002000000}" uniqueName="2" name="Nom" queryTableFieldId="2" dataDxfId="36"/>
    <tableColumn id="3" xr3:uid="{00000000-0010-0000-0300-000003000000}" uniqueName="3" name="N°Licence" queryTableFieldId="3" dataDxfId="35"/>
    <tableColumn id="4" xr3:uid="{00000000-0010-0000-0300-000004000000}" uniqueName="4" name="Categorie" queryTableFieldId="4" dataDxfId="34"/>
    <tableColumn id="5" xr3:uid="{00000000-0010-0000-0300-000005000000}" uniqueName="5" name="Club" queryTableFieldId="5" dataDxfId="33"/>
    <tableColumn id="6" xr3:uid="{00000000-0010-0000-0300-000006000000}" uniqueName="6" name="Sexe" queryTableFieldId="6" dataDxfId="32"/>
    <tableColumn id="7" xr3:uid="{00000000-0010-0000-0300-000007000000}" uniqueName="7" name="Challenge" queryTableFieldId="7" dataDxfId="31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4000000}" name="CLASSEMENT__2" displayName="CLASSEMENT__2" ref="A1:G30" tableType="queryTable" totalsRowShown="0" headerRowDxfId="30" dataDxfId="29">
  <autoFilter ref="A1:G30" xr:uid="{00000000-0009-0000-0100-00000A000000}"/>
  <tableColumns count="7">
    <tableColumn id="1" xr3:uid="{00000000-0010-0000-0400-000001000000}" uniqueName="1" name="Place " queryTableFieldId="1" dataDxfId="28"/>
    <tableColumn id="2" xr3:uid="{00000000-0010-0000-0400-000002000000}" uniqueName="2" name="Nom" queryTableFieldId="2" dataDxfId="27"/>
    <tableColumn id="3" xr3:uid="{00000000-0010-0000-0400-000003000000}" uniqueName="3" name="N°Licence" queryTableFieldId="3" dataDxfId="26"/>
    <tableColumn id="4" xr3:uid="{00000000-0010-0000-0400-000004000000}" uniqueName="4" name="Categorie" queryTableFieldId="4" dataDxfId="25"/>
    <tableColumn id="5" xr3:uid="{00000000-0010-0000-0400-000005000000}" uniqueName="5" name="Club" queryTableFieldId="5" dataDxfId="24"/>
    <tableColumn id="6" xr3:uid="{00000000-0010-0000-0400-000006000000}" uniqueName="6" name="Sexe" queryTableFieldId="6" dataDxfId="23"/>
    <tableColumn id="7" xr3:uid="{00000000-0010-0000-0400-000007000000}" uniqueName="7" name="Challenge" queryTableFieldId="7" dataDxfId="22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CLASSEMENT" displayName="CLASSEMENT" ref="A1:H88" tableType="queryTable" totalsRowShown="0" headerRowDxfId="21" dataDxfId="20">
  <autoFilter ref="A1:H88" xr:uid="{00000000-0009-0000-0100-000002000000}"/>
  <tableColumns count="8">
    <tableColumn id="1" xr3:uid="{00000000-0010-0000-0500-000001000000}" uniqueName="1" name="Place " queryTableFieldId="1" dataDxfId="19"/>
    <tableColumn id="2" xr3:uid="{00000000-0010-0000-0500-000002000000}" uniqueName="2" name="Nom" queryTableFieldId="2" dataDxfId="18"/>
    <tableColumn id="3" xr3:uid="{00000000-0010-0000-0500-000003000000}" uniqueName="3" name="N°Licence" queryTableFieldId="3" dataDxfId="17"/>
    <tableColumn id="4" xr3:uid="{00000000-0010-0000-0500-000004000000}" uniqueName="4" name="Categorie" queryTableFieldId="4" dataDxfId="16"/>
    <tableColumn id="5" xr3:uid="{00000000-0010-0000-0500-000005000000}" uniqueName="5" name="Club" queryTableFieldId="5" dataDxfId="15"/>
    <tableColumn id="6" xr3:uid="{00000000-0010-0000-0500-000006000000}" uniqueName="6" name="Sexe" queryTableFieldId="6" dataDxfId="14"/>
    <tableColumn id="7" xr3:uid="{00000000-0010-0000-0500-000007000000}" uniqueName="7" name="Temps" queryTableFieldId="7" dataDxfId="13"/>
    <tableColumn id="8" xr3:uid="{00000000-0010-0000-0500-000008000000}" uniqueName="8" name="Challenge" queryTableFieldId="8" dataDxfId="12">
      <calculatedColumnFormula>IF(F2="M",MAX(VLOOKUP($L$1,CATEGCHALL2[],2,0)-1*COUNTIF($F$1:F1,"M"),1),
IF(F2="F",MAX(VLOOKUP($L$1,CATEGCHALL2[],2,0)-1*COUNTIFS($F$1:F1,"F"),1),""))</calculatedColumnFormula>
    </tableColumn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J6:M14" totalsRowShown="0" headerRowDxfId="11" dataDxfId="10">
  <autoFilter ref="J6:M14" xr:uid="{00000000-0009-0000-0100-000007000000}"/>
  <tableColumns count="4">
    <tableColumn id="1" xr3:uid="{00000000-0010-0000-0600-000001000000}" name="place" dataDxfId="9"/>
    <tableColumn id="2" xr3:uid="{00000000-0010-0000-0600-000002000000}" name="club" dataDxfId="8">
      <calculatedColumnFormula>_xlfn.XLOOKUP(Tableau7[[#This Row],[place]],INDEX!$K$5:$K$12,INDEX!$I$5:$I$12,"-",0)</calculatedColumnFormula>
    </tableColumn>
    <tableColumn id="3" xr3:uid="{00000000-0010-0000-0600-000003000000}" name="temps" dataDxfId="7">
      <calculatedColumnFormula>_xlfn.XLOOKUP(Tableau7[[#This Row],[place]],INDEX!$K$5:$K$12,INDEX!$M$5:$M$12,"-",0)</calculatedColumnFormula>
    </tableColumn>
    <tableColumn id="4" xr3:uid="{00000000-0010-0000-0600-000004000000}" name="points" dataDxfId="6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8" displayName="Tableau8" ref="J18:M21" totalsRowShown="0" headerRowDxfId="5" dataDxfId="4">
  <autoFilter ref="J18:M21" xr:uid="{00000000-0009-0000-0100-000008000000}"/>
  <tableColumns count="4">
    <tableColumn id="1" xr3:uid="{00000000-0010-0000-0700-000001000000}" name="place" dataDxfId="3"/>
    <tableColumn id="2" xr3:uid="{00000000-0010-0000-0700-000002000000}" name="Club" dataDxfId="2">
      <calculatedColumnFormula>_xlfn.XLOOKUP(Tableau8[[#This Row],[place]],INDEX!$L$5:$L$11,INDEX!$I$5:$I$11,"-",0)</calculatedColumnFormula>
    </tableColumn>
    <tableColumn id="3" xr3:uid="{00000000-0010-0000-0700-000003000000}" name="Temps" dataDxfId="1">
      <calculatedColumnFormula>_xlfn.XLOOKUP(Tableau8[[#This Row],[place]],INDEX!$L$5:$L$11,INDEX!$N$5:$N$11,"-",0)</calculatedColumnFormula>
    </tableColumn>
    <tableColumn id="4" xr3:uid="{00000000-0010-0000-0700-000004000000}" name="Point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11:J457"/>
  <sheetViews>
    <sheetView topLeftCell="A227" workbookViewId="0">
      <selection activeCell="M251" sqref="M251"/>
    </sheetView>
  </sheetViews>
  <sheetFormatPr baseColWidth="10" defaultRowHeight="12.75" x14ac:dyDescent="0.2"/>
  <cols>
    <col min="1" max="1" width="10.28515625" style="24" customWidth="1"/>
    <col min="2" max="2" width="29" style="24" customWidth="1"/>
    <col min="3" max="3" width="12.85546875" style="24" bestFit="1" customWidth="1"/>
    <col min="4" max="4" width="13.42578125" style="24" bestFit="1" customWidth="1"/>
    <col min="5" max="5" width="13.28515625" style="24" bestFit="1" customWidth="1"/>
    <col min="6" max="6" width="36.140625" style="24" customWidth="1"/>
    <col min="7" max="7" width="16.140625" style="24" bestFit="1" customWidth="1"/>
    <col min="8" max="8" width="12.85546875" style="24" bestFit="1" customWidth="1"/>
    <col min="9" max="9" width="10.42578125" style="24" bestFit="1" customWidth="1"/>
    <col min="10" max="10" width="12.85546875" style="24" bestFit="1" customWidth="1"/>
    <col min="11" max="16384" width="11.42578125" style="24"/>
  </cols>
  <sheetData>
    <row r="11" spans="6:6" ht="15.75" x14ac:dyDescent="0.2">
      <c r="F11" s="1" t="s">
        <v>0</v>
      </c>
    </row>
    <row r="13" spans="6:6" x14ac:dyDescent="0.2">
      <c r="F13" s="2" t="s">
        <v>1</v>
      </c>
    </row>
    <row r="14" spans="6:6" x14ac:dyDescent="0.2">
      <c r="F14" s="2" t="s">
        <v>2</v>
      </c>
    </row>
    <row r="15" spans="6:6" x14ac:dyDescent="0.2">
      <c r="F15" s="2" t="s">
        <v>3</v>
      </c>
    </row>
    <row r="18" spans="1:10" x14ac:dyDescent="0.2">
      <c r="A18" s="25" t="s">
        <v>4</v>
      </c>
      <c r="C18" s="25" t="s">
        <v>5</v>
      </c>
      <c r="E18" s="25" t="s">
        <v>6</v>
      </c>
      <c r="F18" s="25" t="s">
        <v>4</v>
      </c>
      <c r="G18" s="25" t="s">
        <v>7</v>
      </c>
    </row>
    <row r="19" spans="1:10" x14ac:dyDescent="0.2">
      <c r="A19" s="24" t="s">
        <v>1635</v>
      </c>
      <c r="B19" s="24" t="s">
        <v>1636</v>
      </c>
      <c r="C19" s="24" t="s">
        <v>1642</v>
      </c>
      <c r="D19" s="24" t="s">
        <v>1637</v>
      </c>
      <c r="E19" s="24" t="s">
        <v>1638</v>
      </c>
      <c r="F19" s="24" t="s">
        <v>1639</v>
      </c>
      <c r="G19" s="24" t="s">
        <v>1640</v>
      </c>
      <c r="H19" s="24" t="s">
        <v>1643</v>
      </c>
      <c r="I19" s="24" t="s">
        <v>1641</v>
      </c>
      <c r="J19" s="24" t="s">
        <v>1644</v>
      </c>
    </row>
    <row r="20" spans="1:10" x14ac:dyDescent="0.2">
      <c r="A20" s="25" t="s">
        <v>8</v>
      </c>
      <c r="B20" s="25" t="s">
        <v>9</v>
      </c>
      <c r="D20" s="25" t="s">
        <v>10</v>
      </c>
      <c r="E20" s="25" t="s">
        <v>11</v>
      </c>
      <c r="F20" s="26" t="s">
        <v>12</v>
      </c>
      <c r="G20" s="26" t="s">
        <v>13</v>
      </c>
      <c r="H20" s="26" t="s">
        <v>14</v>
      </c>
      <c r="I20" s="27" t="s">
        <v>15</v>
      </c>
    </row>
    <row r="21" spans="1:10" x14ac:dyDescent="0.2">
      <c r="A21" s="25" t="s">
        <v>16</v>
      </c>
      <c r="B21" s="25" t="s">
        <v>17</v>
      </c>
      <c r="D21" s="25" t="s">
        <v>18</v>
      </c>
      <c r="E21" s="25" t="s">
        <v>19</v>
      </c>
      <c r="F21" s="26" t="s">
        <v>20</v>
      </c>
      <c r="I21" s="27" t="s">
        <v>21</v>
      </c>
    </row>
    <row r="22" spans="1:10" x14ac:dyDescent="0.2">
      <c r="A22" s="25" t="s">
        <v>22</v>
      </c>
      <c r="B22" s="25" t="s">
        <v>23</v>
      </c>
      <c r="E22" s="25" t="s">
        <v>24</v>
      </c>
      <c r="F22" s="26" t="s">
        <v>25</v>
      </c>
      <c r="I22" s="27" t="s">
        <v>26</v>
      </c>
    </row>
    <row r="23" spans="1:10" x14ac:dyDescent="0.2">
      <c r="A23" s="25" t="s">
        <v>27</v>
      </c>
      <c r="B23" s="25" t="s">
        <v>28</v>
      </c>
      <c r="D23" s="25" t="s">
        <v>29</v>
      </c>
      <c r="E23" s="25" t="s">
        <v>30</v>
      </c>
      <c r="F23" s="26" t="s">
        <v>31</v>
      </c>
      <c r="I23" s="27" t="s">
        <v>32</v>
      </c>
    </row>
    <row r="24" spans="1:10" x14ac:dyDescent="0.2">
      <c r="A24" s="25" t="s">
        <v>33</v>
      </c>
      <c r="B24" s="25" t="s">
        <v>34</v>
      </c>
      <c r="E24" s="25" t="s">
        <v>35</v>
      </c>
      <c r="F24" s="26" t="s">
        <v>36</v>
      </c>
      <c r="I24" s="27" t="s">
        <v>37</v>
      </c>
    </row>
    <row r="25" spans="1:10" x14ac:dyDescent="0.2">
      <c r="A25" s="25" t="s">
        <v>38</v>
      </c>
      <c r="B25" s="25" t="s">
        <v>39</v>
      </c>
      <c r="D25" s="25" t="s">
        <v>40</v>
      </c>
      <c r="E25" s="25" t="s">
        <v>41</v>
      </c>
      <c r="F25" s="26" t="s">
        <v>36</v>
      </c>
      <c r="I25" s="27" t="s">
        <v>42</v>
      </c>
    </row>
    <row r="26" spans="1:10" x14ac:dyDescent="0.2">
      <c r="A26" s="25" t="s">
        <v>43</v>
      </c>
      <c r="B26" s="25" t="s">
        <v>44</v>
      </c>
      <c r="D26" s="25" t="s">
        <v>45</v>
      </c>
      <c r="E26" s="25" t="s">
        <v>46</v>
      </c>
      <c r="F26" s="26" t="s">
        <v>47</v>
      </c>
      <c r="G26" s="26" t="s">
        <v>13</v>
      </c>
      <c r="H26" s="26" t="s">
        <v>14</v>
      </c>
      <c r="I26" s="27" t="s">
        <v>48</v>
      </c>
    </row>
    <row r="27" spans="1:10" x14ac:dyDescent="0.2">
      <c r="A27" s="25" t="s">
        <v>49</v>
      </c>
      <c r="B27" s="25" t="s">
        <v>50</v>
      </c>
      <c r="D27" s="25" t="s">
        <v>51</v>
      </c>
      <c r="E27" s="25" t="s">
        <v>52</v>
      </c>
      <c r="F27" s="26"/>
      <c r="G27" s="26"/>
      <c r="H27" s="26"/>
      <c r="I27" s="27" t="s">
        <v>53</v>
      </c>
    </row>
    <row r="28" spans="1:10" x14ac:dyDescent="0.2">
      <c r="A28" s="25" t="s">
        <v>54</v>
      </c>
      <c r="B28" s="25" t="s">
        <v>55</v>
      </c>
      <c r="E28" s="25" t="s">
        <v>56</v>
      </c>
      <c r="F28" s="26" t="s">
        <v>36</v>
      </c>
      <c r="I28" s="27" t="s">
        <v>53</v>
      </c>
    </row>
    <row r="29" spans="1:10" x14ac:dyDescent="0.2">
      <c r="A29" s="25" t="s">
        <v>57</v>
      </c>
      <c r="B29" s="25" t="s">
        <v>58</v>
      </c>
      <c r="E29" s="25" t="s">
        <v>59</v>
      </c>
      <c r="F29" s="26" t="s">
        <v>36</v>
      </c>
      <c r="I29" s="27" t="s">
        <v>60</v>
      </c>
      <c r="J29" s="25" t="s">
        <v>61</v>
      </c>
    </row>
    <row r="30" spans="1:10" x14ac:dyDescent="0.2">
      <c r="A30" s="25" t="s">
        <v>62</v>
      </c>
      <c r="B30" s="25" t="s">
        <v>63</v>
      </c>
      <c r="E30" s="25" t="s">
        <v>56</v>
      </c>
      <c r="F30" s="26" t="s">
        <v>36</v>
      </c>
      <c r="I30" s="27" t="s">
        <v>64</v>
      </c>
      <c r="J30" s="25" t="s">
        <v>61</v>
      </c>
    </row>
    <row r="31" spans="1:10" x14ac:dyDescent="0.2">
      <c r="A31" s="25" t="s">
        <v>65</v>
      </c>
      <c r="B31" s="25" t="s">
        <v>66</v>
      </c>
      <c r="E31" s="25" t="s">
        <v>52</v>
      </c>
      <c r="F31" s="26" t="s">
        <v>36</v>
      </c>
      <c r="I31" s="27" t="s">
        <v>67</v>
      </c>
    </row>
    <row r="32" spans="1:10" x14ac:dyDescent="0.2">
      <c r="A32" s="25" t="s">
        <v>68</v>
      </c>
      <c r="B32" s="25" t="s">
        <v>69</v>
      </c>
      <c r="D32" s="25" t="s">
        <v>70</v>
      </c>
      <c r="E32" s="25" t="s">
        <v>52</v>
      </c>
      <c r="F32" s="26" t="s">
        <v>12</v>
      </c>
      <c r="G32" s="26" t="s">
        <v>13</v>
      </c>
      <c r="H32" s="26" t="s">
        <v>14</v>
      </c>
      <c r="I32" s="27" t="s">
        <v>71</v>
      </c>
    </row>
    <row r="33" spans="1:10" x14ac:dyDescent="0.2">
      <c r="A33" s="25" t="s">
        <v>72</v>
      </c>
      <c r="B33" s="25" t="s">
        <v>73</v>
      </c>
      <c r="E33" s="25" t="s">
        <v>74</v>
      </c>
      <c r="F33" s="26" t="s">
        <v>36</v>
      </c>
      <c r="I33" s="27" t="s">
        <v>75</v>
      </c>
    </row>
    <row r="34" spans="1:10" x14ac:dyDescent="0.2">
      <c r="A34" s="25" t="s">
        <v>76</v>
      </c>
      <c r="B34" s="25" t="s">
        <v>77</v>
      </c>
      <c r="D34" s="25" t="s">
        <v>78</v>
      </c>
      <c r="E34" s="25" t="s">
        <v>35</v>
      </c>
      <c r="F34" s="26" t="s">
        <v>79</v>
      </c>
      <c r="G34" s="26" t="s">
        <v>13</v>
      </c>
      <c r="H34" s="26" t="s">
        <v>14</v>
      </c>
      <c r="I34" s="27" t="s">
        <v>80</v>
      </c>
    </row>
    <row r="35" spans="1:10" x14ac:dyDescent="0.2">
      <c r="A35" s="25" t="s">
        <v>81</v>
      </c>
      <c r="B35" s="25" t="s">
        <v>82</v>
      </c>
      <c r="D35" s="25" t="s">
        <v>83</v>
      </c>
      <c r="E35" s="25" t="s">
        <v>59</v>
      </c>
      <c r="F35" s="26" t="s">
        <v>84</v>
      </c>
      <c r="I35" s="27" t="s">
        <v>85</v>
      </c>
    </row>
    <row r="36" spans="1:10" x14ac:dyDescent="0.2">
      <c r="A36" s="25" t="s">
        <v>86</v>
      </c>
      <c r="B36" s="25" t="s">
        <v>87</v>
      </c>
      <c r="D36" s="25" t="s">
        <v>88</v>
      </c>
      <c r="E36" s="25" t="s">
        <v>41</v>
      </c>
      <c r="F36" s="26" t="s">
        <v>89</v>
      </c>
      <c r="G36" s="26" t="s">
        <v>13</v>
      </c>
      <c r="H36" s="26" t="s">
        <v>14</v>
      </c>
      <c r="I36" s="27" t="s">
        <v>90</v>
      </c>
    </row>
    <row r="37" spans="1:10" x14ac:dyDescent="0.2">
      <c r="A37" s="25" t="s">
        <v>91</v>
      </c>
      <c r="B37" s="25" t="s">
        <v>92</v>
      </c>
      <c r="E37" s="25" t="s">
        <v>46</v>
      </c>
      <c r="F37" s="26" t="s">
        <v>93</v>
      </c>
      <c r="I37" s="27" t="s">
        <v>94</v>
      </c>
      <c r="J37" s="25" t="s">
        <v>95</v>
      </c>
    </row>
    <row r="38" spans="1:10" x14ac:dyDescent="0.2">
      <c r="A38" s="25" t="s">
        <v>96</v>
      </c>
      <c r="B38" s="25" t="s">
        <v>97</v>
      </c>
      <c r="D38" s="25" t="s">
        <v>98</v>
      </c>
      <c r="E38" s="25" t="s">
        <v>99</v>
      </c>
      <c r="F38" s="26" t="s">
        <v>100</v>
      </c>
      <c r="G38" s="26" t="s">
        <v>13</v>
      </c>
      <c r="H38" s="26" t="s">
        <v>14</v>
      </c>
      <c r="I38" s="27" t="s">
        <v>101</v>
      </c>
    </row>
    <row r="39" spans="1:10" x14ac:dyDescent="0.2">
      <c r="A39" s="25" t="s">
        <v>102</v>
      </c>
      <c r="B39" s="25" t="s">
        <v>103</v>
      </c>
      <c r="E39" s="25" t="s">
        <v>104</v>
      </c>
      <c r="F39" s="26" t="s">
        <v>36</v>
      </c>
      <c r="I39" s="27" t="s">
        <v>105</v>
      </c>
    </row>
    <row r="40" spans="1:10" x14ac:dyDescent="0.2">
      <c r="A40" s="25" t="s">
        <v>106</v>
      </c>
      <c r="B40" s="25" t="s">
        <v>107</v>
      </c>
      <c r="E40" s="25" t="s">
        <v>30</v>
      </c>
      <c r="F40" s="26" t="s">
        <v>36</v>
      </c>
      <c r="I40" s="27" t="s">
        <v>108</v>
      </c>
    </row>
    <row r="41" spans="1:10" x14ac:dyDescent="0.2">
      <c r="A41" s="25" t="s">
        <v>109</v>
      </c>
      <c r="B41" s="25" t="s">
        <v>110</v>
      </c>
      <c r="D41" s="25" t="s">
        <v>111</v>
      </c>
      <c r="E41" s="25" t="s">
        <v>112</v>
      </c>
      <c r="F41" s="26" t="s">
        <v>113</v>
      </c>
      <c r="G41" s="26" t="s">
        <v>13</v>
      </c>
      <c r="H41" s="26" t="s">
        <v>14</v>
      </c>
      <c r="I41" s="27" t="s">
        <v>114</v>
      </c>
    </row>
    <row r="42" spans="1:10" x14ac:dyDescent="0.2">
      <c r="A42" s="25" t="s">
        <v>115</v>
      </c>
      <c r="B42" s="25" t="s">
        <v>116</v>
      </c>
      <c r="D42" s="25" t="s">
        <v>117</v>
      </c>
      <c r="E42" s="25" t="s">
        <v>56</v>
      </c>
      <c r="F42" s="26" t="s">
        <v>100</v>
      </c>
      <c r="G42" s="26" t="s">
        <v>13</v>
      </c>
      <c r="H42" s="26" t="s">
        <v>14</v>
      </c>
      <c r="I42" s="27" t="s">
        <v>118</v>
      </c>
    </row>
    <row r="43" spans="1:10" x14ac:dyDescent="0.2">
      <c r="A43" s="25" t="s">
        <v>119</v>
      </c>
      <c r="B43" s="25" t="s">
        <v>120</v>
      </c>
      <c r="D43" s="25" t="s">
        <v>121</v>
      </c>
      <c r="E43" s="25" t="s">
        <v>122</v>
      </c>
      <c r="F43" s="26" t="s">
        <v>36</v>
      </c>
      <c r="I43" s="27" t="s">
        <v>123</v>
      </c>
    </row>
    <row r="44" spans="1:10" x14ac:dyDescent="0.2">
      <c r="A44" s="25" t="s">
        <v>124</v>
      </c>
      <c r="B44" s="25" t="s">
        <v>125</v>
      </c>
      <c r="D44" s="25" t="s">
        <v>126</v>
      </c>
      <c r="E44" s="25" t="s">
        <v>127</v>
      </c>
      <c r="F44" s="26" t="s">
        <v>36</v>
      </c>
      <c r="I44" s="27" t="s">
        <v>128</v>
      </c>
    </row>
    <row r="45" spans="1:10" x14ac:dyDescent="0.2">
      <c r="A45" s="25" t="s">
        <v>129</v>
      </c>
      <c r="B45" s="25" t="s">
        <v>130</v>
      </c>
      <c r="D45" s="25" t="s">
        <v>131</v>
      </c>
      <c r="E45" s="25" t="s">
        <v>132</v>
      </c>
      <c r="F45" s="26" t="s">
        <v>36</v>
      </c>
      <c r="I45" s="27" t="s">
        <v>133</v>
      </c>
    </row>
    <row r="46" spans="1:10" x14ac:dyDescent="0.2">
      <c r="A46" s="25" t="s">
        <v>134</v>
      </c>
      <c r="B46" s="25" t="s">
        <v>135</v>
      </c>
      <c r="D46" s="25" t="s">
        <v>136</v>
      </c>
      <c r="E46" s="25" t="s">
        <v>137</v>
      </c>
      <c r="F46" s="26" t="s">
        <v>36</v>
      </c>
      <c r="I46" s="27" t="s">
        <v>138</v>
      </c>
    </row>
    <row r="47" spans="1:10" x14ac:dyDescent="0.2">
      <c r="A47" s="25" t="s">
        <v>139</v>
      </c>
      <c r="B47" s="25" t="s">
        <v>140</v>
      </c>
      <c r="D47" s="25" t="s">
        <v>141</v>
      </c>
      <c r="E47" s="25" t="s">
        <v>142</v>
      </c>
      <c r="F47" s="26" t="s">
        <v>143</v>
      </c>
      <c r="G47" s="26" t="s">
        <v>13</v>
      </c>
      <c r="H47" s="26" t="s">
        <v>14</v>
      </c>
      <c r="I47" s="27" t="s">
        <v>144</v>
      </c>
    </row>
    <row r="48" spans="1:10" x14ac:dyDescent="0.2">
      <c r="A48" s="25" t="s">
        <v>145</v>
      </c>
      <c r="B48" s="25" t="s">
        <v>146</v>
      </c>
      <c r="E48" s="25" t="s">
        <v>147</v>
      </c>
      <c r="F48" s="26" t="s">
        <v>36</v>
      </c>
      <c r="I48" s="27" t="s">
        <v>148</v>
      </c>
    </row>
    <row r="49" spans="1:9" x14ac:dyDescent="0.2">
      <c r="A49" s="25" t="s">
        <v>149</v>
      </c>
      <c r="B49" s="25" t="s">
        <v>150</v>
      </c>
      <c r="D49" s="25" t="s">
        <v>151</v>
      </c>
      <c r="E49" s="25" t="s">
        <v>74</v>
      </c>
      <c r="F49" s="26" t="s">
        <v>100</v>
      </c>
      <c r="G49" s="26" t="s">
        <v>13</v>
      </c>
      <c r="H49" s="26" t="s">
        <v>14</v>
      </c>
      <c r="I49" s="27" t="s">
        <v>152</v>
      </c>
    </row>
    <row r="50" spans="1:9" x14ac:dyDescent="0.2">
      <c r="A50" s="25" t="s">
        <v>153</v>
      </c>
      <c r="B50" s="25" t="s">
        <v>154</v>
      </c>
      <c r="D50" s="25" t="s">
        <v>155</v>
      </c>
      <c r="E50" s="25" t="s">
        <v>156</v>
      </c>
      <c r="F50" s="26" t="s">
        <v>157</v>
      </c>
      <c r="I50" s="27" t="s">
        <v>158</v>
      </c>
    </row>
    <row r="51" spans="1:9" x14ac:dyDescent="0.2">
      <c r="A51" s="25" t="s">
        <v>159</v>
      </c>
      <c r="B51" s="25" t="s">
        <v>160</v>
      </c>
      <c r="E51" s="25" t="s">
        <v>161</v>
      </c>
      <c r="F51" s="26" t="s">
        <v>36</v>
      </c>
      <c r="I51" s="27" t="s">
        <v>162</v>
      </c>
    </row>
    <row r="52" spans="1:9" x14ac:dyDescent="0.2">
      <c r="A52" s="25" t="s">
        <v>163</v>
      </c>
      <c r="B52" s="25" t="s">
        <v>164</v>
      </c>
      <c r="D52" s="25" t="s">
        <v>165</v>
      </c>
      <c r="E52" s="25" t="s">
        <v>166</v>
      </c>
      <c r="F52" s="26" t="s">
        <v>113</v>
      </c>
      <c r="G52" s="26" t="s">
        <v>13</v>
      </c>
      <c r="H52" s="26" t="s">
        <v>14</v>
      </c>
      <c r="I52" s="27" t="s">
        <v>167</v>
      </c>
    </row>
    <row r="53" spans="1:9" x14ac:dyDescent="0.2">
      <c r="A53" s="25" t="s">
        <v>168</v>
      </c>
      <c r="B53" s="25" t="s">
        <v>169</v>
      </c>
      <c r="D53" s="25" t="s">
        <v>170</v>
      </c>
      <c r="E53" s="25" t="s">
        <v>46</v>
      </c>
      <c r="F53" s="26" t="s">
        <v>79</v>
      </c>
      <c r="G53" s="26" t="s">
        <v>13</v>
      </c>
      <c r="H53" s="26" t="s">
        <v>14</v>
      </c>
      <c r="I53" s="27" t="s">
        <v>171</v>
      </c>
    </row>
    <row r="54" spans="1:9" x14ac:dyDescent="0.2">
      <c r="A54" s="25" t="s">
        <v>172</v>
      </c>
      <c r="B54" s="25" t="s">
        <v>173</v>
      </c>
      <c r="D54" s="25" t="s">
        <v>174</v>
      </c>
      <c r="E54" s="25" t="s">
        <v>175</v>
      </c>
      <c r="F54" s="26" t="s">
        <v>176</v>
      </c>
      <c r="G54" s="26" t="s">
        <v>13</v>
      </c>
      <c r="H54" s="26" t="s">
        <v>14</v>
      </c>
      <c r="I54" s="27" t="s">
        <v>177</v>
      </c>
    </row>
    <row r="55" spans="1:9" x14ac:dyDescent="0.2">
      <c r="A55" s="25" t="s">
        <v>178</v>
      </c>
      <c r="B55" s="25" t="s">
        <v>179</v>
      </c>
      <c r="E55" s="25" t="s">
        <v>180</v>
      </c>
      <c r="F55" s="26" t="s">
        <v>36</v>
      </c>
      <c r="I55" s="27" t="s">
        <v>181</v>
      </c>
    </row>
    <row r="56" spans="1:9" x14ac:dyDescent="0.2">
      <c r="A56" s="25" t="s">
        <v>182</v>
      </c>
      <c r="B56" s="25" t="s">
        <v>183</v>
      </c>
      <c r="D56" s="25" t="s">
        <v>184</v>
      </c>
      <c r="E56" s="25" t="s">
        <v>99</v>
      </c>
      <c r="F56" s="26" t="s">
        <v>185</v>
      </c>
      <c r="G56" s="26" t="s">
        <v>186</v>
      </c>
      <c r="H56" s="26" t="s">
        <v>14</v>
      </c>
      <c r="I56" s="27" t="s">
        <v>187</v>
      </c>
    </row>
    <row r="57" spans="1:9" x14ac:dyDescent="0.2">
      <c r="A57" s="25" t="s">
        <v>188</v>
      </c>
      <c r="B57" s="25" t="s">
        <v>189</v>
      </c>
      <c r="E57" s="25" t="s">
        <v>156</v>
      </c>
      <c r="F57" s="26" t="s">
        <v>190</v>
      </c>
      <c r="I57" s="27" t="s">
        <v>191</v>
      </c>
    </row>
    <row r="58" spans="1:9" x14ac:dyDescent="0.2">
      <c r="A58" s="25" t="s">
        <v>192</v>
      </c>
      <c r="B58" s="25" t="s">
        <v>193</v>
      </c>
      <c r="E58" s="25" t="s">
        <v>194</v>
      </c>
      <c r="F58" s="26" t="s">
        <v>36</v>
      </c>
      <c r="I58" s="27" t="s">
        <v>195</v>
      </c>
    </row>
    <row r="59" spans="1:9" x14ac:dyDescent="0.2">
      <c r="A59" s="25" t="s">
        <v>196</v>
      </c>
      <c r="B59" s="25" t="s">
        <v>197</v>
      </c>
      <c r="D59" s="25" t="s">
        <v>198</v>
      </c>
      <c r="E59" s="25" t="s">
        <v>199</v>
      </c>
      <c r="F59" s="26" t="s">
        <v>200</v>
      </c>
      <c r="G59" s="26" t="s">
        <v>13</v>
      </c>
      <c r="H59" s="26" t="s">
        <v>14</v>
      </c>
      <c r="I59" s="27" t="s">
        <v>201</v>
      </c>
    </row>
    <row r="60" spans="1:9" x14ac:dyDescent="0.2">
      <c r="A60" s="25" t="s">
        <v>202</v>
      </c>
      <c r="B60" s="25" t="s">
        <v>203</v>
      </c>
      <c r="E60" s="25" t="s">
        <v>59</v>
      </c>
      <c r="F60" s="26" t="s">
        <v>36</v>
      </c>
      <c r="I60" s="27" t="s">
        <v>204</v>
      </c>
    </row>
    <row r="61" spans="1:9" x14ac:dyDescent="0.2">
      <c r="A61" s="25" t="s">
        <v>205</v>
      </c>
      <c r="B61" s="25" t="s">
        <v>206</v>
      </c>
      <c r="D61" s="25" t="s">
        <v>207</v>
      </c>
      <c r="E61" s="25" t="s">
        <v>208</v>
      </c>
      <c r="F61" s="26" t="s">
        <v>143</v>
      </c>
      <c r="G61" s="26" t="s">
        <v>13</v>
      </c>
      <c r="H61" s="26" t="s">
        <v>14</v>
      </c>
      <c r="I61" s="27" t="s">
        <v>209</v>
      </c>
    </row>
    <row r="62" spans="1:9" x14ac:dyDescent="0.2">
      <c r="A62" s="25" t="s">
        <v>210</v>
      </c>
      <c r="B62" s="25" t="s">
        <v>211</v>
      </c>
      <c r="D62" s="25" t="s">
        <v>212</v>
      </c>
      <c r="E62" s="25" t="s">
        <v>166</v>
      </c>
      <c r="F62" s="26" t="s">
        <v>113</v>
      </c>
      <c r="G62" s="26" t="s">
        <v>13</v>
      </c>
      <c r="H62" s="26" t="s">
        <v>14</v>
      </c>
      <c r="I62" s="27" t="s">
        <v>213</v>
      </c>
    </row>
    <row r="63" spans="1:9" x14ac:dyDescent="0.2">
      <c r="A63" s="25" t="s">
        <v>214</v>
      </c>
      <c r="B63" s="25" t="s">
        <v>215</v>
      </c>
      <c r="D63" s="25" t="s">
        <v>216</v>
      </c>
      <c r="E63" s="25" t="s">
        <v>142</v>
      </c>
      <c r="F63" s="26" t="s">
        <v>113</v>
      </c>
      <c r="G63" s="26" t="s">
        <v>13</v>
      </c>
      <c r="H63" s="26" t="s">
        <v>14</v>
      </c>
      <c r="I63" s="27" t="s">
        <v>217</v>
      </c>
    </row>
    <row r="64" spans="1:9" x14ac:dyDescent="0.2">
      <c r="A64" s="25" t="s">
        <v>218</v>
      </c>
      <c r="B64" s="25" t="s">
        <v>219</v>
      </c>
      <c r="D64" s="25" t="s">
        <v>220</v>
      </c>
      <c r="E64" s="25" t="s">
        <v>221</v>
      </c>
      <c r="F64" s="26" t="s">
        <v>200</v>
      </c>
      <c r="G64" s="26" t="s">
        <v>13</v>
      </c>
      <c r="H64" s="26" t="s">
        <v>14</v>
      </c>
      <c r="I64" s="27" t="s">
        <v>222</v>
      </c>
    </row>
    <row r="65" spans="1:10" x14ac:dyDescent="0.2">
      <c r="A65" s="25" t="s">
        <v>223</v>
      </c>
      <c r="B65" s="25" t="s">
        <v>224</v>
      </c>
      <c r="D65" s="25" t="s">
        <v>225</v>
      </c>
      <c r="E65" s="25" t="s">
        <v>104</v>
      </c>
      <c r="F65" s="26" t="s">
        <v>226</v>
      </c>
      <c r="G65" s="26" t="s">
        <v>186</v>
      </c>
      <c r="H65" s="26" t="s">
        <v>14</v>
      </c>
      <c r="I65" s="27" t="s">
        <v>227</v>
      </c>
    </row>
    <row r="66" spans="1:10" x14ac:dyDescent="0.2">
      <c r="A66" s="25" t="s">
        <v>228</v>
      </c>
      <c r="B66" s="25" t="s">
        <v>229</v>
      </c>
      <c r="E66" s="25" t="s">
        <v>230</v>
      </c>
      <c r="F66" s="26" t="s">
        <v>36</v>
      </c>
      <c r="I66" s="27" t="s">
        <v>231</v>
      </c>
      <c r="J66" s="25" t="s">
        <v>232</v>
      </c>
    </row>
    <row r="67" spans="1:10" x14ac:dyDescent="0.2">
      <c r="A67" s="25" t="s">
        <v>233</v>
      </c>
      <c r="B67" s="25" t="s">
        <v>234</v>
      </c>
      <c r="D67" s="25" t="s">
        <v>235</v>
      </c>
      <c r="E67" s="25" t="s">
        <v>236</v>
      </c>
      <c r="F67" s="26"/>
      <c r="G67" s="26"/>
      <c r="H67" s="26"/>
      <c r="I67" s="27" t="s">
        <v>237</v>
      </c>
    </row>
    <row r="68" spans="1:10" x14ac:dyDescent="0.2">
      <c r="A68" s="25" t="s">
        <v>238</v>
      </c>
      <c r="B68" s="25" t="s">
        <v>239</v>
      </c>
      <c r="D68" s="25" t="s">
        <v>240</v>
      </c>
      <c r="E68" s="25" t="s">
        <v>241</v>
      </c>
      <c r="F68" s="26" t="s">
        <v>36</v>
      </c>
      <c r="I68" s="27" t="s">
        <v>242</v>
      </c>
    </row>
    <row r="69" spans="1:10" x14ac:dyDescent="0.2">
      <c r="A69" s="25" t="s">
        <v>243</v>
      </c>
      <c r="B69" s="25" t="s">
        <v>244</v>
      </c>
      <c r="D69" s="25" t="s">
        <v>245</v>
      </c>
      <c r="E69" s="25" t="s">
        <v>246</v>
      </c>
      <c r="F69" s="26" t="s">
        <v>247</v>
      </c>
      <c r="G69" s="26" t="s">
        <v>248</v>
      </c>
      <c r="H69" s="26" t="s">
        <v>14</v>
      </c>
      <c r="I69" s="27" t="s">
        <v>249</v>
      </c>
    </row>
    <row r="70" spans="1:10" x14ac:dyDescent="0.2">
      <c r="A70" s="25" t="s">
        <v>250</v>
      </c>
      <c r="B70" s="25" t="s">
        <v>251</v>
      </c>
      <c r="E70" s="25" t="s">
        <v>132</v>
      </c>
      <c r="F70" s="26" t="s">
        <v>252</v>
      </c>
      <c r="I70" s="27" t="s">
        <v>249</v>
      </c>
    </row>
    <row r="71" spans="1:10" x14ac:dyDescent="0.2">
      <c r="A71" s="25" t="s">
        <v>253</v>
      </c>
      <c r="B71" s="25" t="s">
        <v>254</v>
      </c>
      <c r="D71" s="25" t="s">
        <v>255</v>
      </c>
      <c r="E71" s="25" t="s">
        <v>256</v>
      </c>
      <c r="F71" s="26" t="s">
        <v>113</v>
      </c>
      <c r="G71" s="26" t="s">
        <v>13</v>
      </c>
      <c r="H71" s="26" t="s">
        <v>14</v>
      </c>
      <c r="I71" s="27" t="s">
        <v>257</v>
      </c>
    </row>
    <row r="72" spans="1:10" x14ac:dyDescent="0.2">
      <c r="A72" s="25" t="s">
        <v>258</v>
      </c>
      <c r="B72" s="25" t="s">
        <v>259</v>
      </c>
      <c r="D72" s="25" t="s">
        <v>260</v>
      </c>
      <c r="E72" s="25" t="s">
        <v>261</v>
      </c>
      <c r="F72" s="26"/>
      <c r="G72" s="26"/>
      <c r="H72" s="26"/>
      <c r="I72" s="27" t="s">
        <v>262</v>
      </c>
    </row>
    <row r="73" spans="1:10" x14ac:dyDescent="0.2">
      <c r="A73" s="25" t="s">
        <v>263</v>
      </c>
      <c r="B73" s="25" t="s">
        <v>264</v>
      </c>
      <c r="E73" s="25" t="s">
        <v>104</v>
      </c>
      <c r="F73" s="26" t="s">
        <v>36</v>
      </c>
      <c r="I73" s="27" t="s">
        <v>265</v>
      </c>
    </row>
    <row r="74" spans="1:10" x14ac:dyDescent="0.2">
      <c r="A74" s="25" t="s">
        <v>266</v>
      </c>
      <c r="B74" s="25" t="s">
        <v>267</v>
      </c>
      <c r="D74" s="25" t="s">
        <v>268</v>
      </c>
      <c r="E74" s="25" t="s">
        <v>269</v>
      </c>
      <c r="F74" s="26" t="s">
        <v>270</v>
      </c>
      <c r="I74" s="27" t="s">
        <v>271</v>
      </c>
    </row>
    <row r="75" spans="1:10" x14ac:dyDescent="0.2">
      <c r="A75" s="25" t="s">
        <v>272</v>
      </c>
      <c r="B75" s="25" t="s">
        <v>273</v>
      </c>
      <c r="E75" s="25" t="s">
        <v>274</v>
      </c>
      <c r="F75" s="26" t="s">
        <v>36</v>
      </c>
      <c r="I75" s="27" t="s">
        <v>275</v>
      </c>
    </row>
    <row r="76" spans="1:10" x14ac:dyDescent="0.2">
      <c r="A76" s="25" t="s">
        <v>276</v>
      </c>
      <c r="B76" s="25" t="s">
        <v>277</v>
      </c>
      <c r="D76" s="25" t="s">
        <v>278</v>
      </c>
      <c r="E76" s="25" t="s">
        <v>221</v>
      </c>
      <c r="F76" s="26" t="s">
        <v>100</v>
      </c>
      <c r="G76" s="26" t="s">
        <v>13</v>
      </c>
      <c r="H76" s="26" t="s">
        <v>14</v>
      </c>
      <c r="I76" s="27" t="s">
        <v>279</v>
      </c>
    </row>
    <row r="77" spans="1:10" x14ac:dyDescent="0.2">
      <c r="A77" s="25" t="s">
        <v>280</v>
      </c>
      <c r="B77" s="25" t="s">
        <v>281</v>
      </c>
      <c r="D77" s="25" t="s">
        <v>282</v>
      </c>
      <c r="E77" s="25" t="s">
        <v>283</v>
      </c>
      <c r="F77" s="26" t="s">
        <v>143</v>
      </c>
      <c r="G77" s="26" t="s">
        <v>13</v>
      </c>
      <c r="H77" s="26" t="s">
        <v>14</v>
      </c>
      <c r="I77" s="27" t="s">
        <v>284</v>
      </c>
    </row>
    <row r="78" spans="1:10" x14ac:dyDescent="0.2">
      <c r="A78" s="25" t="s">
        <v>285</v>
      </c>
      <c r="B78" s="25" t="s">
        <v>286</v>
      </c>
      <c r="D78" s="25" t="s">
        <v>287</v>
      </c>
      <c r="E78" s="25" t="s">
        <v>288</v>
      </c>
      <c r="F78" s="26" t="s">
        <v>289</v>
      </c>
      <c r="G78" s="26" t="s">
        <v>13</v>
      </c>
      <c r="H78" s="26" t="s">
        <v>14</v>
      </c>
      <c r="I78" s="27" t="s">
        <v>290</v>
      </c>
    </row>
    <row r="79" spans="1:10" x14ac:dyDescent="0.2">
      <c r="A79" s="25" t="s">
        <v>291</v>
      </c>
      <c r="B79" s="25" t="s">
        <v>292</v>
      </c>
      <c r="D79" s="25" t="s">
        <v>293</v>
      </c>
      <c r="E79" s="25" t="s">
        <v>294</v>
      </c>
      <c r="F79" s="26" t="s">
        <v>36</v>
      </c>
      <c r="I79" s="27" t="s">
        <v>295</v>
      </c>
    </row>
    <row r="80" spans="1:10" x14ac:dyDescent="0.2">
      <c r="A80" s="25" t="s">
        <v>296</v>
      </c>
      <c r="B80" s="25" t="s">
        <v>297</v>
      </c>
      <c r="D80" s="25" t="s">
        <v>298</v>
      </c>
      <c r="E80" s="25" t="s">
        <v>156</v>
      </c>
      <c r="F80" s="26" t="s">
        <v>299</v>
      </c>
      <c r="I80" s="27" t="s">
        <v>300</v>
      </c>
      <c r="J80" s="25" t="s">
        <v>301</v>
      </c>
    </row>
    <row r="81" spans="1:9" x14ac:dyDescent="0.2">
      <c r="A81" s="25" t="s">
        <v>302</v>
      </c>
      <c r="B81" s="25" t="s">
        <v>303</v>
      </c>
      <c r="E81" s="25" t="s">
        <v>19</v>
      </c>
      <c r="F81" s="26" t="s">
        <v>36</v>
      </c>
      <c r="I81" s="27" t="s">
        <v>300</v>
      </c>
    </row>
    <row r="82" spans="1:9" x14ac:dyDescent="0.2">
      <c r="A82" s="25" t="s">
        <v>304</v>
      </c>
      <c r="B82" s="25" t="s">
        <v>305</v>
      </c>
      <c r="D82" s="25" t="s">
        <v>306</v>
      </c>
      <c r="E82" s="25" t="s">
        <v>59</v>
      </c>
      <c r="F82" s="26" t="s">
        <v>307</v>
      </c>
      <c r="G82" s="26" t="s">
        <v>13</v>
      </c>
      <c r="H82" s="26" t="s">
        <v>14</v>
      </c>
      <c r="I82" s="27" t="s">
        <v>308</v>
      </c>
    </row>
    <row r="83" spans="1:9" x14ac:dyDescent="0.2">
      <c r="A83" s="25" t="s">
        <v>309</v>
      </c>
      <c r="B83" s="25" t="s">
        <v>310</v>
      </c>
      <c r="E83" s="25" t="s">
        <v>30</v>
      </c>
      <c r="F83" s="26" t="s">
        <v>36</v>
      </c>
      <c r="I83" s="27" t="s">
        <v>311</v>
      </c>
    </row>
    <row r="84" spans="1:9" x14ac:dyDescent="0.2">
      <c r="A84" s="25" t="s">
        <v>312</v>
      </c>
      <c r="B84" s="25" t="s">
        <v>313</v>
      </c>
      <c r="D84" s="25" t="s">
        <v>314</v>
      </c>
      <c r="E84" s="25" t="s">
        <v>166</v>
      </c>
      <c r="F84" s="26" t="s">
        <v>113</v>
      </c>
      <c r="G84" s="26" t="s">
        <v>13</v>
      </c>
      <c r="H84" s="26" t="s">
        <v>14</v>
      </c>
      <c r="I84" s="27" t="s">
        <v>315</v>
      </c>
    </row>
    <row r="85" spans="1:9" x14ac:dyDescent="0.2">
      <c r="A85" s="25" t="s">
        <v>316</v>
      </c>
      <c r="B85" s="25" t="s">
        <v>317</v>
      </c>
      <c r="D85" s="25" t="s">
        <v>318</v>
      </c>
      <c r="E85" s="25" t="s">
        <v>56</v>
      </c>
      <c r="F85" s="26" t="s">
        <v>36</v>
      </c>
      <c r="I85" s="27" t="s">
        <v>319</v>
      </c>
    </row>
    <row r="86" spans="1:9" x14ac:dyDescent="0.2">
      <c r="A86" s="25" t="s">
        <v>320</v>
      </c>
      <c r="B86" s="25" t="s">
        <v>321</v>
      </c>
      <c r="D86" s="25" t="s">
        <v>322</v>
      </c>
      <c r="E86" s="25" t="s">
        <v>323</v>
      </c>
      <c r="F86" s="26" t="s">
        <v>12</v>
      </c>
      <c r="G86" s="26" t="s">
        <v>13</v>
      </c>
      <c r="H86" s="26" t="s">
        <v>14</v>
      </c>
      <c r="I86" s="27" t="s">
        <v>324</v>
      </c>
    </row>
    <row r="87" spans="1:9" x14ac:dyDescent="0.2">
      <c r="A87" s="25" t="s">
        <v>325</v>
      </c>
      <c r="B87" s="25" t="s">
        <v>326</v>
      </c>
      <c r="D87" s="25" t="s">
        <v>327</v>
      </c>
      <c r="E87" s="25" t="s">
        <v>175</v>
      </c>
      <c r="F87" s="26" t="s">
        <v>100</v>
      </c>
      <c r="G87" s="26" t="s">
        <v>13</v>
      </c>
      <c r="H87" s="26" t="s">
        <v>14</v>
      </c>
      <c r="I87" s="27" t="s">
        <v>328</v>
      </c>
    </row>
    <row r="88" spans="1:9" x14ac:dyDescent="0.2">
      <c r="A88" s="25" t="s">
        <v>329</v>
      </c>
      <c r="B88" s="25" t="s">
        <v>330</v>
      </c>
      <c r="D88" s="25" t="s">
        <v>331</v>
      </c>
      <c r="E88" s="25" t="s">
        <v>274</v>
      </c>
      <c r="F88" s="26" t="s">
        <v>332</v>
      </c>
      <c r="G88" s="26" t="s">
        <v>13</v>
      </c>
      <c r="H88" s="26" t="s">
        <v>14</v>
      </c>
      <c r="I88" s="27" t="s">
        <v>333</v>
      </c>
    </row>
    <row r="89" spans="1:9" x14ac:dyDescent="0.2">
      <c r="A89" s="25" t="s">
        <v>334</v>
      </c>
      <c r="B89" s="25" t="s">
        <v>335</v>
      </c>
      <c r="E89" s="25" t="s">
        <v>336</v>
      </c>
      <c r="F89" s="26" t="s">
        <v>36</v>
      </c>
      <c r="I89" s="27" t="s">
        <v>337</v>
      </c>
    </row>
    <row r="90" spans="1:9" x14ac:dyDescent="0.2">
      <c r="A90" s="25" t="s">
        <v>338</v>
      </c>
      <c r="B90" s="25" t="s">
        <v>339</v>
      </c>
      <c r="E90" s="25" t="s">
        <v>274</v>
      </c>
      <c r="F90" s="26" t="s">
        <v>190</v>
      </c>
      <c r="I90" s="27" t="s">
        <v>337</v>
      </c>
    </row>
    <row r="91" spans="1:9" x14ac:dyDescent="0.2">
      <c r="A91" s="25" t="s">
        <v>340</v>
      </c>
      <c r="B91" s="25" t="s">
        <v>341</v>
      </c>
      <c r="D91" s="25" t="s">
        <v>342</v>
      </c>
      <c r="E91" s="25" t="s">
        <v>294</v>
      </c>
      <c r="F91" s="26"/>
      <c r="G91" s="26"/>
      <c r="H91" s="26"/>
      <c r="I91" s="27" t="s">
        <v>343</v>
      </c>
    </row>
    <row r="92" spans="1:9" x14ac:dyDescent="0.2">
      <c r="A92" s="25" t="s">
        <v>344</v>
      </c>
      <c r="B92" s="25" t="s">
        <v>345</v>
      </c>
      <c r="D92" s="25" t="s">
        <v>346</v>
      </c>
      <c r="E92" s="25" t="s">
        <v>132</v>
      </c>
      <c r="F92" s="26" t="s">
        <v>36</v>
      </c>
      <c r="I92" s="27" t="s">
        <v>347</v>
      </c>
    </row>
    <row r="93" spans="1:9" x14ac:dyDescent="0.2">
      <c r="A93" s="25" t="s">
        <v>348</v>
      </c>
      <c r="B93" s="25" t="s">
        <v>349</v>
      </c>
      <c r="E93" s="25" t="s">
        <v>350</v>
      </c>
      <c r="F93" s="26" t="s">
        <v>36</v>
      </c>
      <c r="I93" s="27" t="s">
        <v>351</v>
      </c>
    </row>
    <row r="94" spans="1:9" x14ac:dyDescent="0.2">
      <c r="A94" s="25" t="s">
        <v>352</v>
      </c>
      <c r="B94" s="25" t="s">
        <v>353</v>
      </c>
      <c r="E94" s="25" t="s">
        <v>132</v>
      </c>
      <c r="F94" s="26" t="s">
        <v>36</v>
      </c>
      <c r="I94" s="27" t="s">
        <v>354</v>
      </c>
    </row>
    <row r="95" spans="1:9" x14ac:dyDescent="0.2">
      <c r="A95" s="25" t="s">
        <v>355</v>
      </c>
      <c r="B95" s="25" t="s">
        <v>356</v>
      </c>
      <c r="D95" s="25" t="s">
        <v>357</v>
      </c>
      <c r="E95" s="25" t="s">
        <v>147</v>
      </c>
      <c r="F95" s="26" t="s">
        <v>358</v>
      </c>
      <c r="I95" s="27" t="s">
        <v>359</v>
      </c>
    </row>
    <row r="96" spans="1:9" x14ac:dyDescent="0.2">
      <c r="A96" s="25" t="s">
        <v>360</v>
      </c>
      <c r="B96" s="25" t="s">
        <v>361</v>
      </c>
      <c r="E96" s="25" t="s">
        <v>59</v>
      </c>
      <c r="F96" s="26" t="s">
        <v>36</v>
      </c>
      <c r="I96" s="27" t="s">
        <v>362</v>
      </c>
    </row>
    <row r="97" spans="1:9" x14ac:dyDescent="0.2">
      <c r="A97" s="25" t="s">
        <v>363</v>
      </c>
      <c r="B97" s="25" t="s">
        <v>364</v>
      </c>
      <c r="D97" s="25" t="s">
        <v>365</v>
      </c>
      <c r="E97" s="25" t="s">
        <v>366</v>
      </c>
      <c r="F97" s="26" t="s">
        <v>113</v>
      </c>
      <c r="G97" s="26" t="s">
        <v>13</v>
      </c>
      <c r="H97" s="26" t="s">
        <v>14</v>
      </c>
      <c r="I97" s="27" t="s">
        <v>367</v>
      </c>
    </row>
    <row r="98" spans="1:9" x14ac:dyDescent="0.2">
      <c r="A98" s="25" t="s">
        <v>368</v>
      </c>
      <c r="B98" s="25" t="s">
        <v>369</v>
      </c>
      <c r="D98" s="25" t="s">
        <v>370</v>
      </c>
      <c r="E98" s="25" t="s">
        <v>74</v>
      </c>
      <c r="F98" s="26" t="s">
        <v>36</v>
      </c>
      <c r="I98" s="27" t="s">
        <v>371</v>
      </c>
    </row>
    <row r="99" spans="1:9" x14ac:dyDescent="0.2">
      <c r="A99" s="25" t="s">
        <v>372</v>
      </c>
      <c r="B99" s="25" t="s">
        <v>373</v>
      </c>
      <c r="D99" s="25" t="s">
        <v>374</v>
      </c>
      <c r="E99" s="25" t="s">
        <v>41</v>
      </c>
      <c r="F99" s="26" t="s">
        <v>332</v>
      </c>
      <c r="G99" s="26" t="s">
        <v>13</v>
      </c>
      <c r="H99" s="26" t="s">
        <v>14</v>
      </c>
      <c r="I99" s="27" t="s">
        <v>375</v>
      </c>
    </row>
    <row r="100" spans="1:9" x14ac:dyDescent="0.2">
      <c r="A100" s="25" t="s">
        <v>376</v>
      </c>
      <c r="B100" s="25" t="s">
        <v>377</v>
      </c>
      <c r="E100" s="25" t="s">
        <v>147</v>
      </c>
      <c r="F100" s="26" t="s">
        <v>36</v>
      </c>
      <c r="I100" s="27" t="s">
        <v>378</v>
      </c>
    </row>
    <row r="101" spans="1:9" x14ac:dyDescent="0.2">
      <c r="A101" s="25" t="s">
        <v>379</v>
      </c>
      <c r="B101" s="25" t="s">
        <v>380</v>
      </c>
      <c r="E101" s="25" t="s">
        <v>221</v>
      </c>
      <c r="F101" s="26" t="s">
        <v>36</v>
      </c>
      <c r="I101" s="27" t="s">
        <v>381</v>
      </c>
    </row>
    <row r="102" spans="1:9" x14ac:dyDescent="0.2">
      <c r="A102" s="25" t="s">
        <v>382</v>
      </c>
      <c r="B102" s="25" t="s">
        <v>383</v>
      </c>
      <c r="E102" s="25" t="s">
        <v>384</v>
      </c>
      <c r="F102" s="26" t="s">
        <v>36</v>
      </c>
      <c r="I102" s="27" t="s">
        <v>385</v>
      </c>
    </row>
    <row r="103" spans="1:9" x14ac:dyDescent="0.2">
      <c r="A103" s="25" t="s">
        <v>386</v>
      </c>
      <c r="B103" s="25" t="s">
        <v>387</v>
      </c>
      <c r="D103" s="25" t="s">
        <v>388</v>
      </c>
      <c r="E103" s="25" t="s">
        <v>389</v>
      </c>
      <c r="F103" s="26" t="s">
        <v>36</v>
      </c>
      <c r="I103" s="27" t="s">
        <v>385</v>
      </c>
    </row>
    <row r="104" spans="1:9" x14ac:dyDescent="0.2">
      <c r="A104" s="25" t="s">
        <v>390</v>
      </c>
      <c r="B104" s="25" t="s">
        <v>391</v>
      </c>
      <c r="D104" s="25" t="s">
        <v>392</v>
      </c>
      <c r="E104" s="25" t="s">
        <v>180</v>
      </c>
      <c r="F104" s="26" t="s">
        <v>393</v>
      </c>
      <c r="G104" s="26" t="s">
        <v>13</v>
      </c>
      <c r="H104" s="26" t="s">
        <v>14</v>
      </c>
      <c r="I104" s="27" t="s">
        <v>394</v>
      </c>
    </row>
    <row r="105" spans="1:9" x14ac:dyDescent="0.2">
      <c r="A105" s="25" t="s">
        <v>395</v>
      </c>
      <c r="B105" s="25" t="s">
        <v>396</v>
      </c>
      <c r="E105" s="25" t="s">
        <v>208</v>
      </c>
      <c r="F105" s="26" t="s">
        <v>36</v>
      </c>
      <c r="I105" s="27" t="s">
        <v>397</v>
      </c>
    </row>
    <row r="106" spans="1:9" x14ac:dyDescent="0.2">
      <c r="A106" s="25" t="s">
        <v>398</v>
      </c>
      <c r="B106" s="25" t="s">
        <v>399</v>
      </c>
      <c r="D106" s="25" t="s">
        <v>400</v>
      </c>
      <c r="E106" s="25" t="s">
        <v>46</v>
      </c>
      <c r="F106" s="26" t="s">
        <v>36</v>
      </c>
      <c r="I106" s="27" t="s">
        <v>401</v>
      </c>
    </row>
    <row r="107" spans="1:9" x14ac:dyDescent="0.2">
      <c r="A107" s="25" t="s">
        <v>402</v>
      </c>
      <c r="B107" s="25" t="s">
        <v>403</v>
      </c>
      <c r="E107" s="25" t="s">
        <v>59</v>
      </c>
      <c r="F107" s="26" t="s">
        <v>36</v>
      </c>
      <c r="I107" s="27" t="s">
        <v>404</v>
      </c>
    </row>
    <row r="108" spans="1:9" x14ac:dyDescent="0.2">
      <c r="A108" s="25" t="s">
        <v>405</v>
      </c>
      <c r="B108" s="25" t="s">
        <v>406</v>
      </c>
      <c r="D108" s="25" t="s">
        <v>407</v>
      </c>
      <c r="E108" s="25" t="s">
        <v>408</v>
      </c>
      <c r="F108" s="26" t="s">
        <v>176</v>
      </c>
      <c r="G108" s="26" t="s">
        <v>13</v>
      </c>
      <c r="H108" s="26" t="s">
        <v>14</v>
      </c>
      <c r="I108" s="27" t="s">
        <v>409</v>
      </c>
    </row>
    <row r="109" spans="1:9" x14ac:dyDescent="0.2">
      <c r="A109" s="25" t="s">
        <v>410</v>
      </c>
      <c r="B109" s="25" t="s">
        <v>411</v>
      </c>
      <c r="D109" s="25" t="s">
        <v>412</v>
      </c>
      <c r="E109" s="25" t="s">
        <v>180</v>
      </c>
      <c r="F109" s="26" t="s">
        <v>36</v>
      </c>
      <c r="I109" s="27" t="s">
        <v>413</v>
      </c>
    </row>
    <row r="110" spans="1:9" x14ac:dyDescent="0.2">
      <c r="A110" s="25" t="s">
        <v>414</v>
      </c>
      <c r="B110" s="25" t="s">
        <v>415</v>
      </c>
      <c r="D110" s="25" t="s">
        <v>416</v>
      </c>
      <c r="E110" s="25" t="s">
        <v>147</v>
      </c>
      <c r="F110" s="26"/>
      <c r="G110" s="26"/>
      <c r="H110" s="26"/>
      <c r="I110" s="27" t="s">
        <v>417</v>
      </c>
    </row>
    <row r="111" spans="1:9" x14ac:dyDescent="0.2">
      <c r="A111" s="25" t="s">
        <v>418</v>
      </c>
      <c r="B111" s="25" t="s">
        <v>419</v>
      </c>
      <c r="E111" s="25" t="s">
        <v>156</v>
      </c>
      <c r="F111" s="26" t="s">
        <v>36</v>
      </c>
      <c r="I111" s="27" t="s">
        <v>420</v>
      </c>
    </row>
    <row r="112" spans="1:9" x14ac:dyDescent="0.2">
      <c r="A112" s="25" t="s">
        <v>421</v>
      </c>
      <c r="B112" s="25" t="s">
        <v>422</v>
      </c>
      <c r="E112" s="25" t="s">
        <v>24</v>
      </c>
      <c r="F112" s="26" t="s">
        <v>36</v>
      </c>
      <c r="I112" s="27" t="s">
        <v>423</v>
      </c>
    </row>
    <row r="113" spans="1:9" x14ac:dyDescent="0.2">
      <c r="A113" s="25" t="s">
        <v>424</v>
      </c>
      <c r="B113" s="25" t="s">
        <v>425</v>
      </c>
      <c r="D113" s="25" t="s">
        <v>426</v>
      </c>
      <c r="E113" s="25" t="s">
        <v>59</v>
      </c>
      <c r="F113" s="26" t="s">
        <v>113</v>
      </c>
      <c r="G113" s="26" t="s">
        <v>13</v>
      </c>
      <c r="H113" s="26" t="s">
        <v>14</v>
      </c>
      <c r="I113" s="27" t="s">
        <v>423</v>
      </c>
    </row>
    <row r="114" spans="1:9" x14ac:dyDescent="0.2">
      <c r="A114" s="25" t="s">
        <v>427</v>
      </c>
      <c r="B114" s="25" t="s">
        <v>428</v>
      </c>
      <c r="D114" s="25" t="s">
        <v>429</v>
      </c>
      <c r="E114" s="25" t="s">
        <v>246</v>
      </c>
      <c r="F114" s="26" t="s">
        <v>307</v>
      </c>
      <c r="G114" s="26" t="s">
        <v>13</v>
      </c>
      <c r="H114" s="26" t="s">
        <v>14</v>
      </c>
      <c r="I114" s="27" t="s">
        <v>430</v>
      </c>
    </row>
    <row r="115" spans="1:9" x14ac:dyDescent="0.2">
      <c r="A115" s="25" t="s">
        <v>431</v>
      </c>
      <c r="B115" s="25" t="s">
        <v>432</v>
      </c>
      <c r="D115" s="25" t="s">
        <v>433</v>
      </c>
      <c r="E115" s="25" t="s">
        <v>408</v>
      </c>
      <c r="F115" s="26" t="s">
        <v>36</v>
      </c>
      <c r="I115" s="27" t="s">
        <v>434</v>
      </c>
    </row>
    <row r="116" spans="1:9" x14ac:dyDescent="0.2">
      <c r="A116" s="25" t="s">
        <v>435</v>
      </c>
      <c r="B116" s="25" t="s">
        <v>436</v>
      </c>
      <c r="E116" s="25" t="s">
        <v>142</v>
      </c>
      <c r="F116" s="26" t="s">
        <v>36</v>
      </c>
      <c r="I116" s="27" t="s">
        <v>437</v>
      </c>
    </row>
    <row r="117" spans="1:9" x14ac:dyDescent="0.2">
      <c r="A117" s="25" t="s">
        <v>438</v>
      </c>
      <c r="B117" s="25" t="s">
        <v>439</v>
      </c>
      <c r="D117" s="25" t="s">
        <v>440</v>
      </c>
      <c r="E117" s="25" t="s">
        <v>208</v>
      </c>
      <c r="F117" s="26" t="s">
        <v>113</v>
      </c>
      <c r="G117" s="26" t="s">
        <v>13</v>
      </c>
      <c r="H117" s="26" t="s">
        <v>14</v>
      </c>
      <c r="I117" s="27" t="s">
        <v>441</v>
      </c>
    </row>
    <row r="118" spans="1:9" x14ac:dyDescent="0.2">
      <c r="A118" s="25" t="s">
        <v>442</v>
      </c>
      <c r="B118" s="25" t="s">
        <v>443</v>
      </c>
      <c r="D118" s="25" t="s">
        <v>444</v>
      </c>
      <c r="E118" s="25" t="s">
        <v>445</v>
      </c>
      <c r="F118" s="26" t="s">
        <v>31</v>
      </c>
      <c r="G118" s="26" t="s">
        <v>13</v>
      </c>
      <c r="H118" s="26" t="s">
        <v>14</v>
      </c>
      <c r="I118" s="27" t="s">
        <v>446</v>
      </c>
    </row>
    <row r="119" spans="1:9" x14ac:dyDescent="0.2">
      <c r="A119" s="25" t="s">
        <v>447</v>
      </c>
      <c r="B119" s="25" t="s">
        <v>448</v>
      </c>
      <c r="D119" s="25" t="s">
        <v>449</v>
      </c>
      <c r="E119" s="25" t="s">
        <v>450</v>
      </c>
      <c r="F119" s="26" t="s">
        <v>113</v>
      </c>
      <c r="G119" s="26" t="s">
        <v>13</v>
      </c>
      <c r="H119" s="26" t="s">
        <v>14</v>
      </c>
      <c r="I119" s="27" t="s">
        <v>446</v>
      </c>
    </row>
    <row r="120" spans="1:9" x14ac:dyDescent="0.2">
      <c r="A120" s="25" t="s">
        <v>451</v>
      </c>
      <c r="B120" s="25" t="s">
        <v>452</v>
      </c>
      <c r="E120" s="25" t="s">
        <v>74</v>
      </c>
      <c r="F120" s="26" t="s">
        <v>36</v>
      </c>
      <c r="I120" s="27" t="s">
        <v>453</v>
      </c>
    </row>
    <row r="121" spans="1:9" x14ac:dyDescent="0.2">
      <c r="A121" s="25" t="s">
        <v>454</v>
      </c>
      <c r="B121" s="25" t="s">
        <v>455</v>
      </c>
      <c r="E121" s="25" t="s">
        <v>261</v>
      </c>
      <c r="F121" s="26" t="s">
        <v>36</v>
      </c>
      <c r="I121" s="27" t="s">
        <v>456</v>
      </c>
    </row>
    <row r="122" spans="1:9" x14ac:dyDescent="0.2">
      <c r="A122" s="25" t="s">
        <v>457</v>
      </c>
      <c r="B122" s="25" t="s">
        <v>458</v>
      </c>
      <c r="E122" s="25" t="s">
        <v>194</v>
      </c>
      <c r="F122" s="26" t="s">
        <v>36</v>
      </c>
      <c r="I122" s="27" t="s">
        <v>459</v>
      </c>
    </row>
    <row r="123" spans="1:9" x14ac:dyDescent="0.2">
      <c r="A123" s="25" t="s">
        <v>460</v>
      </c>
      <c r="B123" s="25" t="s">
        <v>461</v>
      </c>
      <c r="E123" s="25" t="s">
        <v>180</v>
      </c>
      <c r="F123" s="26" t="s">
        <v>36</v>
      </c>
      <c r="I123" s="27" t="s">
        <v>462</v>
      </c>
    </row>
    <row r="124" spans="1:9" x14ac:dyDescent="0.2">
      <c r="A124" s="25" t="s">
        <v>463</v>
      </c>
      <c r="B124" s="25" t="s">
        <v>464</v>
      </c>
      <c r="D124" s="25" t="s">
        <v>465</v>
      </c>
      <c r="E124" s="25" t="s">
        <v>466</v>
      </c>
      <c r="F124" s="26" t="s">
        <v>113</v>
      </c>
      <c r="G124" s="26" t="s">
        <v>13</v>
      </c>
      <c r="H124" s="26" t="s">
        <v>14</v>
      </c>
      <c r="I124" s="27" t="s">
        <v>467</v>
      </c>
    </row>
    <row r="125" spans="1:9" x14ac:dyDescent="0.2">
      <c r="A125" s="25" t="s">
        <v>468</v>
      </c>
      <c r="B125" s="25" t="s">
        <v>469</v>
      </c>
      <c r="E125" s="25" t="s">
        <v>52</v>
      </c>
      <c r="F125" s="26" t="s">
        <v>36</v>
      </c>
      <c r="I125" s="27" t="s">
        <v>470</v>
      </c>
    </row>
    <row r="126" spans="1:9" x14ac:dyDescent="0.2">
      <c r="A126" s="25" t="s">
        <v>471</v>
      </c>
      <c r="B126" s="25" t="s">
        <v>472</v>
      </c>
      <c r="E126" s="25" t="s">
        <v>473</v>
      </c>
      <c r="F126" s="26" t="s">
        <v>36</v>
      </c>
      <c r="I126" s="27" t="s">
        <v>474</v>
      </c>
    </row>
    <row r="127" spans="1:9" x14ac:dyDescent="0.2">
      <c r="A127" s="25" t="s">
        <v>475</v>
      </c>
      <c r="B127" s="25" t="s">
        <v>476</v>
      </c>
      <c r="D127" s="25" t="s">
        <v>477</v>
      </c>
      <c r="E127" s="25" t="s">
        <v>478</v>
      </c>
      <c r="F127" s="26" t="s">
        <v>479</v>
      </c>
      <c r="G127" s="26" t="s">
        <v>13</v>
      </c>
      <c r="H127" s="26" t="s">
        <v>14</v>
      </c>
      <c r="I127" s="27" t="s">
        <v>480</v>
      </c>
    </row>
    <row r="128" spans="1:9" x14ac:dyDescent="0.2">
      <c r="A128" s="25" t="s">
        <v>481</v>
      </c>
      <c r="B128" s="25" t="s">
        <v>482</v>
      </c>
      <c r="E128" s="25" t="s">
        <v>274</v>
      </c>
      <c r="F128" s="26" t="s">
        <v>36</v>
      </c>
      <c r="I128" s="27" t="s">
        <v>483</v>
      </c>
    </row>
    <row r="129" spans="1:9" x14ac:dyDescent="0.2">
      <c r="A129" s="25" t="s">
        <v>484</v>
      </c>
      <c r="B129" s="25" t="s">
        <v>485</v>
      </c>
      <c r="D129" s="25" t="s">
        <v>486</v>
      </c>
      <c r="E129" s="25" t="s">
        <v>132</v>
      </c>
      <c r="F129" s="26" t="s">
        <v>307</v>
      </c>
      <c r="G129" s="26" t="s">
        <v>13</v>
      </c>
      <c r="H129" s="26" t="s">
        <v>14</v>
      </c>
      <c r="I129" s="27" t="s">
        <v>487</v>
      </c>
    </row>
    <row r="130" spans="1:9" x14ac:dyDescent="0.2">
      <c r="A130" s="25" t="s">
        <v>488</v>
      </c>
      <c r="B130" s="25" t="s">
        <v>489</v>
      </c>
      <c r="E130" s="25" t="s">
        <v>180</v>
      </c>
      <c r="F130" s="26" t="s">
        <v>36</v>
      </c>
      <c r="I130" s="27" t="s">
        <v>490</v>
      </c>
    </row>
    <row r="131" spans="1:9" x14ac:dyDescent="0.2">
      <c r="A131" s="25" t="s">
        <v>491</v>
      </c>
      <c r="B131" s="25" t="s">
        <v>492</v>
      </c>
      <c r="D131" s="25" t="s">
        <v>493</v>
      </c>
      <c r="E131" s="25" t="s">
        <v>494</v>
      </c>
      <c r="F131" s="26" t="s">
        <v>495</v>
      </c>
      <c r="G131" s="26" t="s">
        <v>186</v>
      </c>
      <c r="H131" s="26" t="s">
        <v>14</v>
      </c>
      <c r="I131" s="27" t="s">
        <v>496</v>
      </c>
    </row>
    <row r="132" spans="1:9" x14ac:dyDescent="0.2">
      <c r="A132" s="25" t="s">
        <v>497</v>
      </c>
      <c r="B132" s="25" t="s">
        <v>498</v>
      </c>
      <c r="E132" s="25" t="s">
        <v>35</v>
      </c>
      <c r="F132" s="26" t="s">
        <v>36</v>
      </c>
      <c r="I132" s="27" t="s">
        <v>499</v>
      </c>
    </row>
    <row r="133" spans="1:9" x14ac:dyDescent="0.2">
      <c r="A133" s="25" t="s">
        <v>500</v>
      </c>
      <c r="B133" s="25" t="s">
        <v>501</v>
      </c>
      <c r="D133" s="25" t="s">
        <v>502</v>
      </c>
      <c r="E133" s="25" t="s">
        <v>274</v>
      </c>
      <c r="F133" s="26" t="s">
        <v>495</v>
      </c>
      <c r="G133" s="26" t="s">
        <v>186</v>
      </c>
      <c r="H133" s="26" t="s">
        <v>14</v>
      </c>
      <c r="I133" s="27" t="s">
        <v>503</v>
      </c>
    </row>
    <row r="134" spans="1:9" x14ac:dyDescent="0.2">
      <c r="A134" s="25" t="s">
        <v>504</v>
      </c>
      <c r="B134" s="25" t="s">
        <v>505</v>
      </c>
      <c r="E134" s="25" t="s">
        <v>59</v>
      </c>
      <c r="F134" s="26" t="s">
        <v>36</v>
      </c>
      <c r="I134" s="27" t="s">
        <v>506</v>
      </c>
    </row>
    <row r="135" spans="1:9" x14ac:dyDescent="0.2">
      <c r="A135" s="25" t="s">
        <v>507</v>
      </c>
      <c r="B135" s="25" t="s">
        <v>508</v>
      </c>
      <c r="D135" s="25" t="s">
        <v>509</v>
      </c>
      <c r="E135" s="25" t="s">
        <v>510</v>
      </c>
      <c r="F135" s="26" t="s">
        <v>36</v>
      </c>
      <c r="I135" s="27" t="s">
        <v>511</v>
      </c>
    </row>
    <row r="136" spans="1:9" x14ac:dyDescent="0.2">
      <c r="A136" s="25" t="s">
        <v>512</v>
      </c>
      <c r="B136" s="25" t="s">
        <v>513</v>
      </c>
      <c r="E136" s="25" t="s">
        <v>236</v>
      </c>
      <c r="F136" s="26" t="s">
        <v>36</v>
      </c>
      <c r="I136" s="27" t="s">
        <v>514</v>
      </c>
    </row>
    <row r="137" spans="1:9" x14ac:dyDescent="0.2">
      <c r="A137" s="25" t="s">
        <v>515</v>
      </c>
      <c r="B137" s="25" t="s">
        <v>516</v>
      </c>
      <c r="D137" s="25" t="s">
        <v>517</v>
      </c>
      <c r="E137" s="25" t="s">
        <v>518</v>
      </c>
      <c r="F137" s="26" t="s">
        <v>289</v>
      </c>
      <c r="G137" s="26" t="s">
        <v>13</v>
      </c>
      <c r="H137" s="26" t="s">
        <v>14</v>
      </c>
      <c r="I137" s="27" t="s">
        <v>519</v>
      </c>
    </row>
    <row r="138" spans="1:9" x14ac:dyDescent="0.2">
      <c r="A138" s="25" t="s">
        <v>520</v>
      </c>
      <c r="B138" s="25" t="s">
        <v>521</v>
      </c>
      <c r="E138" s="25" t="s">
        <v>194</v>
      </c>
      <c r="F138" s="26" t="s">
        <v>36</v>
      </c>
      <c r="I138" s="27" t="s">
        <v>522</v>
      </c>
    </row>
    <row r="139" spans="1:9" x14ac:dyDescent="0.2">
      <c r="A139" s="25" t="s">
        <v>523</v>
      </c>
      <c r="B139" s="25" t="s">
        <v>524</v>
      </c>
      <c r="E139" s="25" t="s">
        <v>180</v>
      </c>
      <c r="F139" s="26" t="s">
        <v>36</v>
      </c>
      <c r="I139" s="27" t="s">
        <v>525</v>
      </c>
    </row>
    <row r="140" spans="1:9" x14ac:dyDescent="0.2">
      <c r="A140" s="25" t="s">
        <v>526</v>
      </c>
      <c r="B140" s="25" t="s">
        <v>527</v>
      </c>
      <c r="D140" s="25" t="s">
        <v>528</v>
      </c>
      <c r="E140" s="25" t="s">
        <v>269</v>
      </c>
      <c r="F140" s="26" t="s">
        <v>36</v>
      </c>
      <c r="I140" s="27" t="s">
        <v>529</v>
      </c>
    </row>
    <row r="141" spans="1:9" x14ac:dyDescent="0.2">
      <c r="A141" s="25" t="s">
        <v>530</v>
      </c>
      <c r="B141" s="25" t="s">
        <v>531</v>
      </c>
      <c r="E141" s="25" t="s">
        <v>11</v>
      </c>
      <c r="F141" s="26" t="s">
        <v>36</v>
      </c>
      <c r="I141" s="27" t="s">
        <v>532</v>
      </c>
    </row>
    <row r="142" spans="1:9" x14ac:dyDescent="0.2">
      <c r="A142" s="25" t="s">
        <v>533</v>
      </c>
      <c r="B142" s="25" t="s">
        <v>534</v>
      </c>
      <c r="E142" s="25" t="s">
        <v>208</v>
      </c>
      <c r="F142" s="26" t="s">
        <v>36</v>
      </c>
      <c r="I142" s="27" t="s">
        <v>532</v>
      </c>
    </row>
    <row r="143" spans="1:9" x14ac:dyDescent="0.2">
      <c r="A143" s="25" t="s">
        <v>535</v>
      </c>
      <c r="B143" s="25" t="s">
        <v>536</v>
      </c>
      <c r="D143" s="25" t="s">
        <v>537</v>
      </c>
      <c r="E143" s="25" t="s">
        <v>112</v>
      </c>
      <c r="F143" s="26" t="s">
        <v>143</v>
      </c>
      <c r="G143" s="26" t="s">
        <v>13</v>
      </c>
      <c r="H143" s="26" t="s">
        <v>14</v>
      </c>
      <c r="I143" s="27" t="s">
        <v>538</v>
      </c>
    </row>
    <row r="144" spans="1:9" x14ac:dyDescent="0.2">
      <c r="A144" s="25" t="s">
        <v>539</v>
      </c>
      <c r="B144" s="25" t="s">
        <v>540</v>
      </c>
      <c r="E144" s="25" t="s">
        <v>236</v>
      </c>
      <c r="F144" s="26" t="s">
        <v>36</v>
      </c>
      <c r="I144" s="27" t="s">
        <v>541</v>
      </c>
    </row>
    <row r="145" spans="1:9" x14ac:dyDescent="0.2">
      <c r="A145" s="25" t="s">
        <v>542</v>
      </c>
      <c r="B145" s="25" t="s">
        <v>543</v>
      </c>
      <c r="D145" s="25" t="s">
        <v>544</v>
      </c>
      <c r="E145" s="25" t="s">
        <v>545</v>
      </c>
      <c r="F145" s="26" t="s">
        <v>393</v>
      </c>
      <c r="G145" s="26" t="s">
        <v>13</v>
      </c>
      <c r="H145" s="26" t="s">
        <v>14</v>
      </c>
      <c r="I145" s="27" t="s">
        <v>546</v>
      </c>
    </row>
    <row r="146" spans="1:9" x14ac:dyDescent="0.2">
      <c r="A146" s="25" t="s">
        <v>547</v>
      </c>
      <c r="B146" s="25" t="s">
        <v>548</v>
      </c>
      <c r="E146" s="25" t="s">
        <v>132</v>
      </c>
      <c r="F146" s="26" t="s">
        <v>36</v>
      </c>
      <c r="I146" s="27" t="s">
        <v>549</v>
      </c>
    </row>
    <row r="147" spans="1:9" x14ac:dyDescent="0.2">
      <c r="A147" s="25" t="s">
        <v>550</v>
      </c>
      <c r="B147" s="25" t="s">
        <v>551</v>
      </c>
      <c r="E147" s="25" t="s">
        <v>288</v>
      </c>
      <c r="F147" s="26" t="s">
        <v>36</v>
      </c>
      <c r="I147" s="27" t="s">
        <v>552</v>
      </c>
    </row>
    <row r="148" spans="1:9" x14ac:dyDescent="0.2">
      <c r="A148" s="25" t="s">
        <v>553</v>
      </c>
      <c r="B148" s="25" t="s">
        <v>554</v>
      </c>
      <c r="D148" s="25" t="s">
        <v>555</v>
      </c>
      <c r="E148" s="25" t="s">
        <v>366</v>
      </c>
      <c r="F148" s="26" t="s">
        <v>143</v>
      </c>
      <c r="G148" s="26" t="s">
        <v>13</v>
      </c>
      <c r="H148" s="26" t="s">
        <v>14</v>
      </c>
      <c r="I148" s="27" t="s">
        <v>556</v>
      </c>
    </row>
    <row r="149" spans="1:9" x14ac:dyDescent="0.2">
      <c r="A149" s="25" t="s">
        <v>557</v>
      </c>
      <c r="B149" s="25" t="s">
        <v>558</v>
      </c>
      <c r="D149" s="25" t="s">
        <v>559</v>
      </c>
      <c r="E149" s="25" t="s">
        <v>560</v>
      </c>
      <c r="F149" s="26" t="s">
        <v>143</v>
      </c>
      <c r="G149" s="26" t="s">
        <v>13</v>
      </c>
      <c r="H149" s="26" t="s">
        <v>14</v>
      </c>
      <c r="I149" s="27" t="s">
        <v>561</v>
      </c>
    </row>
    <row r="150" spans="1:9" x14ac:dyDescent="0.2">
      <c r="A150" s="25" t="s">
        <v>562</v>
      </c>
      <c r="B150" s="25" t="s">
        <v>563</v>
      </c>
      <c r="E150" s="25" t="s">
        <v>132</v>
      </c>
      <c r="F150" s="26" t="s">
        <v>36</v>
      </c>
      <c r="I150" s="27" t="s">
        <v>564</v>
      </c>
    </row>
    <row r="151" spans="1:9" x14ac:dyDescent="0.2">
      <c r="A151" s="25" t="s">
        <v>565</v>
      </c>
      <c r="B151" s="25" t="s">
        <v>566</v>
      </c>
      <c r="E151" s="25" t="s">
        <v>336</v>
      </c>
      <c r="F151" s="26" t="s">
        <v>36</v>
      </c>
      <c r="I151" s="27" t="s">
        <v>567</v>
      </c>
    </row>
    <row r="152" spans="1:9" x14ac:dyDescent="0.2">
      <c r="A152" s="25" t="s">
        <v>568</v>
      </c>
      <c r="B152" s="25" t="s">
        <v>569</v>
      </c>
      <c r="E152" s="25" t="s">
        <v>11</v>
      </c>
      <c r="F152" s="26" t="s">
        <v>36</v>
      </c>
      <c r="I152" s="27" t="s">
        <v>570</v>
      </c>
    </row>
    <row r="153" spans="1:9" x14ac:dyDescent="0.2">
      <c r="A153" s="25" t="s">
        <v>571</v>
      </c>
      <c r="B153" s="25" t="s">
        <v>572</v>
      </c>
      <c r="D153" s="25" t="s">
        <v>573</v>
      </c>
      <c r="E153" s="25" t="s">
        <v>99</v>
      </c>
      <c r="F153" s="26" t="s">
        <v>36</v>
      </c>
      <c r="I153" s="27" t="s">
        <v>570</v>
      </c>
    </row>
    <row r="154" spans="1:9" x14ac:dyDescent="0.2">
      <c r="A154" s="25" t="s">
        <v>574</v>
      </c>
      <c r="B154" s="25" t="s">
        <v>575</v>
      </c>
      <c r="E154" s="25" t="s">
        <v>384</v>
      </c>
      <c r="F154" s="26" t="s">
        <v>36</v>
      </c>
      <c r="I154" s="27" t="s">
        <v>576</v>
      </c>
    </row>
    <row r="155" spans="1:9" x14ac:dyDescent="0.2">
      <c r="A155" s="25" t="s">
        <v>577</v>
      </c>
      <c r="B155" s="25" t="s">
        <v>578</v>
      </c>
      <c r="E155" s="25" t="s">
        <v>221</v>
      </c>
      <c r="F155" s="26" t="s">
        <v>36</v>
      </c>
      <c r="I155" s="27" t="s">
        <v>576</v>
      </c>
    </row>
    <row r="156" spans="1:9" x14ac:dyDescent="0.2">
      <c r="A156" s="25" t="s">
        <v>579</v>
      </c>
      <c r="B156" s="25" t="s">
        <v>580</v>
      </c>
      <c r="D156" s="25" t="s">
        <v>581</v>
      </c>
      <c r="E156" s="25" t="s">
        <v>582</v>
      </c>
      <c r="F156" s="26" t="s">
        <v>36</v>
      </c>
      <c r="I156" s="27" t="s">
        <v>583</v>
      </c>
    </row>
    <row r="157" spans="1:9" x14ac:dyDescent="0.2">
      <c r="A157" s="25" t="s">
        <v>584</v>
      </c>
      <c r="B157" s="25" t="s">
        <v>585</v>
      </c>
      <c r="D157" s="25" t="s">
        <v>586</v>
      </c>
      <c r="E157" s="25" t="s">
        <v>180</v>
      </c>
      <c r="F157" s="26" t="s">
        <v>393</v>
      </c>
      <c r="G157" s="26" t="s">
        <v>13</v>
      </c>
      <c r="H157" s="26" t="s">
        <v>14</v>
      </c>
      <c r="I157" s="27" t="s">
        <v>587</v>
      </c>
    </row>
    <row r="158" spans="1:9" x14ac:dyDescent="0.2">
      <c r="A158" s="25" t="s">
        <v>588</v>
      </c>
      <c r="B158" s="25" t="s">
        <v>589</v>
      </c>
      <c r="E158" s="25" t="s">
        <v>241</v>
      </c>
      <c r="F158" s="26" t="s">
        <v>36</v>
      </c>
      <c r="I158" s="27" t="s">
        <v>590</v>
      </c>
    </row>
    <row r="159" spans="1:9" x14ac:dyDescent="0.2">
      <c r="A159" s="25" t="s">
        <v>591</v>
      </c>
      <c r="B159" s="25" t="s">
        <v>592</v>
      </c>
      <c r="E159" s="25" t="s">
        <v>241</v>
      </c>
      <c r="F159" s="26" t="s">
        <v>36</v>
      </c>
      <c r="I159" s="27" t="s">
        <v>593</v>
      </c>
    </row>
    <row r="160" spans="1:9" x14ac:dyDescent="0.2">
      <c r="A160" s="25" t="s">
        <v>594</v>
      </c>
      <c r="B160" s="25" t="s">
        <v>595</v>
      </c>
      <c r="D160" s="25" t="s">
        <v>596</v>
      </c>
      <c r="E160" s="25" t="s">
        <v>261</v>
      </c>
      <c r="F160" s="26" t="s">
        <v>89</v>
      </c>
      <c r="G160" s="26" t="s">
        <v>13</v>
      </c>
      <c r="H160" s="26" t="s">
        <v>14</v>
      </c>
      <c r="I160" s="27" t="s">
        <v>597</v>
      </c>
    </row>
    <row r="161" spans="1:9" x14ac:dyDescent="0.2">
      <c r="A161" s="25" t="s">
        <v>598</v>
      </c>
      <c r="B161" s="25" t="s">
        <v>599</v>
      </c>
      <c r="E161" s="25" t="s">
        <v>241</v>
      </c>
      <c r="F161" s="26" t="s">
        <v>36</v>
      </c>
      <c r="I161" s="27" t="s">
        <v>600</v>
      </c>
    </row>
    <row r="162" spans="1:9" x14ac:dyDescent="0.2">
      <c r="A162" s="25" t="s">
        <v>601</v>
      </c>
      <c r="B162" s="25" t="s">
        <v>602</v>
      </c>
      <c r="D162" s="25" t="s">
        <v>603</v>
      </c>
      <c r="E162" s="25" t="s">
        <v>288</v>
      </c>
      <c r="F162" s="26"/>
      <c r="G162" s="26"/>
      <c r="H162" s="26"/>
      <c r="I162" s="27" t="s">
        <v>600</v>
      </c>
    </row>
    <row r="163" spans="1:9" x14ac:dyDescent="0.2">
      <c r="A163" s="25" t="s">
        <v>604</v>
      </c>
      <c r="B163" s="25" t="s">
        <v>605</v>
      </c>
      <c r="D163" s="25" t="s">
        <v>606</v>
      </c>
      <c r="E163" s="25" t="s">
        <v>274</v>
      </c>
      <c r="F163" s="26" t="s">
        <v>36</v>
      </c>
      <c r="I163" s="27" t="s">
        <v>607</v>
      </c>
    </row>
    <row r="164" spans="1:9" x14ac:dyDescent="0.2">
      <c r="A164" s="25" t="s">
        <v>608</v>
      </c>
      <c r="B164" s="25" t="s">
        <v>609</v>
      </c>
      <c r="E164" s="25" t="s">
        <v>74</v>
      </c>
      <c r="F164" s="26" t="s">
        <v>36</v>
      </c>
      <c r="I164" s="27" t="s">
        <v>610</v>
      </c>
    </row>
    <row r="165" spans="1:9" x14ac:dyDescent="0.2">
      <c r="A165" s="25" t="s">
        <v>611</v>
      </c>
      <c r="B165" s="25" t="s">
        <v>612</v>
      </c>
      <c r="D165" s="25" t="s">
        <v>613</v>
      </c>
      <c r="E165" s="25" t="s">
        <v>614</v>
      </c>
      <c r="F165" s="26"/>
      <c r="G165" s="26"/>
      <c r="H165" s="26"/>
      <c r="I165" s="27" t="s">
        <v>615</v>
      </c>
    </row>
    <row r="166" spans="1:9" x14ac:dyDescent="0.2">
      <c r="A166" s="25" t="s">
        <v>616</v>
      </c>
      <c r="B166" s="25" t="s">
        <v>617</v>
      </c>
      <c r="E166" s="25" t="s">
        <v>46</v>
      </c>
      <c r="F166" s="26" t="s">
        <v>36</v>
      </c>
      <c r="I166" s="27" t="s">
        <v>618</v>
      </c>
    </row>
    <row r="167" spans="1:9" x14ac:dyDescent="0.2">
      <c r="A167" s="25" t="s">
        <v>619</v>
      </c>
      <c r="B167" s="25" t="s">
        <v>620</v>
      </c>
      <c r="D167" s="25" t="s">
        <v>621</v>
      </c>
      <c r="E167" s="25" t="s">
        <v>221</v>
      </c>
      <c r="F167" s="26" t="s">
        <v>79</v>
      </c>
      <c r="G167" s="26" t="s">
        <v>13</v>
      </c>
      <c r="H167" s="26" t="s">
        <v>14</v>
      </c>
      <c r="I167" s="27" t="s">
        <v>622</v>
      </c>
    </row>
    <row r="168" spans="1:9" x14ac:dyDescent="0.2">
      <c r="A168" s="25" t="s">
        <v>623</v>
      </c>
      <c r="B168" s="25" t="s">
        <v>624</v>
      </c>
      <c r="E168" s="25" t="s">
        <v>46</v>
      </c>
      <c r="F168" s="26" t="s">
        <v>36</v>
      </c>
      <c r="I168" s="27" t="s">
        <v>625</v>
      </c>
    </row>
    <row r="169" spans="1:9" x14ac:dyDescent="0.2">
      <c r="A169" s="25" t="s">
        <v>626</v>
      </c>
      <c r="B169" s="25" t="s">
        <v>627</v>
      </c>
      <c r="D169" s="25" t="s">
        <v>628</v>
      </c>
      <c r="E169" s="25" t="s">
        <v>582</v>
      </c>
      <c r="F169" s="26" t="s">
        <v>200</v>
      </c>
      <c r="G169" s="26" t="s">
        <v>13</v>
      </c>
      <c r="H169" s="26" t="s">
        <v>14</v>
      </c>
      <c r="I169" s="27" t="s">
        <v>629</v>
      </c>
    </row>
    <row r="170" spans="1:9" x14ac:dyDescent="0.2">
      <c r="A170" s="25" t="s">
        <v>630</v>
      </c>
      <c r="B170" s="25" t="s">
        <v>631</v>
      </c>
      <c r="D170" s="25" t="s">
        <v>632</v>
      </c>
      <c r="E170" s="25" t="s">
        <v>41</v>
      </c>
      <c r="F170" s="26" t="s">
        <v>36</v>
      </c>
      <c r="I170" s="27" t="s">
        <v>633</v>
      </c>
    </row>
    <row r="171" spans="1:9" x14ac:dyDescent="0.2">
      <c r="A171" s="25" t="s">
        <v>634</v>
      </c>
      <c r="B171" s="25" t="s">
        <v>635</v>
      </c>
      <c r="E171" s="25" t="s">
        <v>384</v>
      </c>
      <c r="F171" s="26" t="s">
        <v>36</v>
      </c>
      <c r="I171" s="27" t="s">
        <v>636</v>
      </c>
    </row>
    <row r="172" spans="1:9" x14ac:dyDescent="0.2">
      <c r="A172" s="25" t="s">
        <v>637</v>
      </c>
      <c r="B172" s="25" t="s">
        <v>638</v>
      </c>
      <c r="E172" s="25" t="s">
        <v>639</v>
      </c>
      <c r="F172" s="26" t="s">
        <v>36</v>
      </c>
      <c r="I172" s="27" t="s">
        <v>640</v>
      </c>
    </row>
    <row r="173" spans="1:9" x14ac:dyDescent="0.2">
      <c r="A173" s="25" t="s">
        <v>641</v>
      </c>
      <c r="B173" s="25" t="s">
        <v>642</v>
      </c>
      <c r="D173" s="25" t="s">
        <v>643</v>
      </c>
      <c r="E173" s="25" t="s">
        <v>478</v>
      </c>
      <c r="F173" s="26" t="s">
        <v>479</v>
      </c>
      <c r="G173" s="26" t="s">
        <v>13</v>
      </c>
      <c r="H173" s="26" t="s">
        <v>14</v>
      </c>
      <c r="I173" s="27" t="s">
        <v>644</v>
      </c>
    </row>
    <row r="174" spans="1:9" x14ac:dyDescent="0.2">
      <c r="A174" s="25" t="s">
        <v>645</v>
      </c>
      <c r="B174" s="25" t="s">
        <v>646</v>
      </c>
      <c r="E174" s="25" t="s">
        <v>74</v>
      </c>
      <c r="F174" s="26" t="s">
        <v>36</v>
      </c>
      <c r="I174" s="27" t="s">
        <v>647</v>
      </c>
    </row>
    <row r="175" spans="1:9" x14ac:dyDescent="0.2">
      <c r="A175" s="25" t="s">
        <v>648</v>
      </c>
      <c r="B175" s="25" t="s">
        <v>649</v>
      </c>
      <c r="E175" s="25" t="s">
        <v>35</v>
      </c>
      <c r="F175" s="26" t="s">
        <v>36</v>
      </c>
      <c r="I175" s="27" t="s">
        <v>650</v>
      </c>
    </row>
    <row r="176" spans="1:9" x14ac:dyDescent="0.2">
      <c r="A176" s="25" t="s">
        <v>651</v>
      </c>
      <c r="B176" s="25" t="s">
        <v>652</v>
      </c>
      <c r="E176" s="25" t="s">
        <v>246</v>
      </c>
      <c r="F176" s="26" t="s">
        <v>36</v>
      </c>
      <c r="I176" s="27" t="s">
        <v>653</v>
      </c>
    </row>
    <row r="177" spans="1:10" x14ac:dyDescent="0.2">
      <c r="A177" s="25" t="s">
        <v>654</v>
      </c>
      <c r="B177" s="25" t="s">
        <v>655</v>
      </c>
      <c r="E177" s="25" t="s">
        <v>156</v>
      </c>
      <c r="F177" s="26" t="s">
        <v>36</v>
      </c>
      <c r="I177" s="27" t="s">
        <v>656</v>
      </c>
    </row>
    <row r="178" spans="1:10" x14ac:dyDescent="0.2">
      <c r="A178" s="25" t="s">
        <v>657</v>
      </c>
      <c r="B178" s="25" t="s">
        <v>658</v>
      </c>
      <c r="D178" s="25" t="s">
        <v>659</v>
      </c>
      <c r="E178" s="25" t="s">
        <v>175</v>
      </c>
      <c r="F178" s="26" t="s">
        <v>36</v>
      </c>
      <c r="I178" s="27" t="s">
        <v>660</v>
      </c>
    </row>
    <row r="179" spans="1:10" x14ac:dyDescent="0.2">
      <c r="A179" s="25" t="s">
        <v>661</v>
      </c>
      <c r="B179" s="25" t="s">
        <v>662</v>
      </c>
      <c r="E179" s="25" t="s">
        <v>132</v>
      </c>
      <c r="F179" s="26" t="s">
        <v>663</v>
      </c>
      <c r="I179" s="27" t="s">
        <v>664</v>
      </c>
    </row>
    <row r="180" spans="1:10" x14ac:dyDescent="0.2">
      <c r="A180" s="25" t="s">
        <v>665</v>
      </c>
      <c r="B180" s="25" t="s">
        <v>666</v>
      </c>
      <c r="E180" s="25" t="s">
        <v>274</v>
      </c>
      <c r="F180" s="26" t="s">
        <v>36</v>
      </c>
      <c r="I180" s="27" t="s">
        <v>667</v>
      </c>
    </row>
    <row r="181" spans="1:10" x14ac:dyDescent="0.2">
      <c r="A181" s="25" t="s">
        <v>668</v>
      </c>
      <c r="B181" s="25" t="s">
        <v>669</v>
      </c>
      <c r="E181" s="25" t="s">
        <v>274</v>
      </c>
      <c r="F181" s="26" t="s">
        <v>36</v>
      </c>
      <c r="I181" s="27" t="s">
        <v>670</v>
      </c>
    </row>
    <row r="182" spans="1:10" x14ac:dyDescent="0.2">
      <c r="A182" s="25" t="s">
        <v>671</v>
      </c>
      <c r="B182" s="25" t="s">
        <v>672</v>
      </c>
      <c r="D182" s="25" t="s">
        <v>673</v>
      </c>
      <c r="E182" s="25" t="s">
        <v>639</v>
      </c>
      <c r="F182" s="26" t="s">
        <v>674</v>
      </c>
      <c r="I182" s="27" t="s">
        <v>675</v>
      </c>
    </row>
    <row r="183" spans="1:10" x14ac:dyDescent="0.2">
      <c r="A183" s="25" t="s">
        <v>676</v>
      </c>
      <c r="B183" s="25" t="s">
        <v>677</v>
      </c>
      <c r="E183" s="25" t="s">
        <v>384</v>
      </c>
      <c r="F183" s="26" t="s">
        <v>36</v>
      </c>
      <c r="I183" s="27" t="s">
        <v>678</v>
      </c>
    </row>
    <row r="184" spans="1:10" x14ac:dyDescent="0.2">
      <c r="A184" s="25" t="s">
        <v>679</v>
      </c>
      <c r="B184" s="25" t="s">
        <v>680</v>
      </c>
      <c r="E184" s="25" t="s">
        <v>681</v>
      </c>
      <c r="F184" s="26" t="s">
        <v>36</v>
      </c>
      <c r="I184" s="27" t="s">
        <v>682</v>
      </c>
      <c r="J184" s="25" t="s">
        <v>683</v>
      </c>
    </row>
    <row r="185" spans="1:10" x14ac:dyDescent="0.2">
      <c r="A185" s="25" t="s">
        <v>684</v>
      </c>
      <c r="B185" s="25" t="s">
        <v>685</v>
      </c>
      <c r="E185" s="25" t="s">
        <v>142</v>
      </c>
      <c r="F185" s="26" t="s">
        <v>36</v>
      </c>
      <c r="I185" s="27" t="s">
        <v>686</v>
      </c>
    </row>
    <row r="186" spans="1:10" x14ac:dyDescent="0.2">
      <c r="A186" s="25" t="s">
        <v>687</v>
      </c>
      <c r="B186" s="25" t="s">
        <v>688</v>
      </c>
      <c r="D186" s="25" t="s">
        <v>689</v>
      </c>
      <c r="E186" s="25" t="s">
        <v>690</v>
      </c>
      <c r="F186" s="26" t="s">
        <v>307</v>
      </c>
      <c r="G186" s="26" t="s">
        <v>13</v>
      </c>
      <c r="H186" s="26" t="s">
        <v>14</v>
      </c>
      <c r="I186" s="27" t="s">
        <v>691</v>
      </c>
    </row>
    <row r="187" spans="1:10" x14ac:dyDescent="0.2">
      <c r="A187" s="25" t="s">
        <v>692</v>
      </c>
      <c r="B187" s="25" t="s">
        <v>693</v>
      </c>
      <c r="E187" s="25" t="s">
        <v>199</v>
      </c>
      <c r="F187" s="26" t="s">
        <v>36</v>
      </c>
      <c r="I187" s="27" t="s">
        <v>691</v>
      </c>
    </row>
    <row r="188" spans="1:10" x14ac:dyDescent="0.2">
      <c r="A188" s="25" t="s">
        <v>694</v>
      </c>
      <c r="B188" s="25" t="s">
        <v>695</v>
      </c>
      <c r="E188" s="25" t="s">
        <v>35</v>
      </c>
      <c r="F188" s="26" t="s">
        <v>36</v>
      </c>
      <c r="I188" s="27" t="s">
        <v>696</v>
      </c>
    </row>
    <row r="189" spans="1:10" x14ac:dyDescent="0.2">
      <c r="A189" s="25" t="s">
        <v>697</v>
      </c>
      <c r="B189" s="25" t="s">
        <v>698</v>
      </c>
      <c r="D189" s="25" t="s">
        <v>699</v>
      </c>
      <c r="E189" s="25" t="s">
        <v>700</v>
      </c>
      <c r="F189" s="26" t="s">
        <v>143</v>
      </c>
      <c r="G189" s="26" t="s">
        <v>13</v>
      </c>
      <c r="H189" s="26" t="s">
        <v>14</v>
      </c>
      <c r="I189" s="27" t="s">
        <v>701</v>
      </c>
    </row>
    <row r="190" spans="1:10" x14ac:dyDescent="0.2">
      <c r="A190" s="25" t="s">
        <v>702</v>
      </c>
      <c r="B190" s="25" t="s">
        <v>703</v>
      </c>
      <c r="D190" s="25" t="s">
        <v>704</v>
      </c>
      <c r="E190" s="25" t="s">
        <v>35</v>
      </c>
      <c r="F190" s="26" t="s">
        <v>479</v>
      </c>
      <c r="G190" s="26" t="s">
        <v>13</v>
      </c>
      <c r="H190" s="26" t="s">
        <v>14</v>
      </c>
      <c r="I190" s="27" t="s">
        <v>705</v>
      </c>
    </row>
    <row r="191" spans="1:10" x14ac:dyDescent="0.2">
      <c r="A191" s="25" t="s">
        <v>706</v>
      </c>
      <c r="B191" s="25" t="s">
        <v>707</v>
      </c>
      <c r="E191" s="25" t="s">
        <v>180</v>
      </c>
      <c r="F191" s="26" t="s">
        <v>36</v>
      </c>
      <c r="I191" s="27" t="s">
        <v>708</v>
      </c>
    </row>
    <row r="192" spans="1:10" x14ac:dyDescent="0.2">
      <c r="A192" s="25" t="s">
        <v>709</v>
      </c>
      <c r="B192" s="25" t="s">
        <v>710</v>
      </c>
      <c r="D192" s="25" t="s">
        <v>711</v>
      </c>
      <c r="E192" s="25" t="s">
        <v>712</v>
      </c>
      <c r="F192" s="26" t="s">
        <v>12</v>
      </c>
      <c r="G192" s="26" t="s">
        <v>13</v>
      </c>
      <c r="H192" s="26" t="s">
        <v>14</v>
      </c>
      <c r="I192" s="27" t="s">
        <v>708</v>
      </c>
    </row>
    <row r="193" spans="1:10" x14ac:dyDescent="0.2">
      <c r="A193" s="25" t="s">
        <v>713</v>
      </c>
      <c r="B193" s="25" t="s">
        <v>714</v>
      </c>
      <c r="E193" s="25" t="s">
        <v>715</v>
      </c>
      <c r="F193" s="26" t="s">
        <v>36</v>
      </c>
      <c r="I193" s="27" t="s">
        <v>716</v>
      </c>
      <c r="J193" s="25" t="s">
        <v>683</v>
      </c>
    </row>
    <row r="194" spans="1:10" x14ac:dyDescent="0.2">
      <c r="A194" s="25" t="s">
        <v>717</v>
      </c>
      <c r="B194" s="25" t="s">
        <v>718</v>
      </c>
      <c r="E194" s="25" t="s">
        <v>41</v>
      </c>
      <c r="F194" s="26" t="s">
        <v>36</v>
      </c>
      <c r="I194" s="27" t="s">
        <v>716</v>
      </c>
    </row>
    <row r="195" spans="1:10" x14ac:dyDescent="0.2">
      <c r="A195" s="25" t="s">
        <v>719</v>
      </c>
      <c r="B195" s="25" t="s">
        <v>720</v>
      </c>
      <c r="E195" s="25" t="s">
        <v>132</v>
      </c>
      <c r="F195" s="26" t="s">
        <v>36</v>
      </c>
      <c r="I195" s="27" t="s">
        <v>721</v>
      </c>
    </row>
    <row r="196" spans="1:10" x14ac:dyDescent="0.2">
      <c r="A196" s="25" t="s">
        <v>722</v>
      </c>
      <c r="B196" s="25" t="s">
        <v>723</v>
      </c>
      <c r="E196" s="25" t="s">
        <v>56</v>
      </c>
      <c r="F196" s="26" t="s">
        <v>36</v>
      </c>
      <c r="I196" s="27" t="s">
        <v>724</v>
      </c>
    </row>
    <row r="197" spans="1:10" x14ac:dyDescent="0.2">
      <c r="A197" s="25" t="s">
        <v>725</v>
      </c>
      <c r="B197" s="25" t="s">
        <v>726</v>
      </c>
      <c r="E197" s="25" t="s">
        <v>350</v>
      </c>
      <c r="F197" s="26" t="s">
        <v>36</v>
      </c>
      <c r="I197" s="27" t="s">
        <v>727</v>
      </c>
    </row>
    <row r="198" spans="1:10" x14ac:dyDescent="0.2">
      <c r="A198" s="25" t="s">
        <v>728</v>
      </c>
      <c r="B198" s="25" t="s">
        <v>729</v>
      </c>
      <c r="E198" s="25" t="s">
        <v>261</v>
      </c>
      <c r="F198" s="26" t="s">
        <v>36</v>
      </c>
      <c r="I198" s="27" t="s">
        <v>730</v>
      </c>
    </row>
    <row r="199" spans="1:10" x14ac:dyDescent="0.2">
      <c r="A199" s="25" t="s">
        <v>731</v>
      </c>
      <c r="B199" s="25" t="s">
        <v>732</v>
      </c>
      <c r="D199" s="25" t="s">
        <v>733</v>
      </c>
      <c r="E199" s="25" t="s">
        <v>734</v>
      </c>
      <c r="F199" s="26" t="s">
        <v>735</v>
      </c>
      <c r="G199" s="26" t="s">
        <v>13</v>
      </c>
      <c r="H199" s="26" t="s">
        <v>14</v>
      </c>
      <c r="I199" s="27" t="s">
        <v>730</v>
      </c>
    </row>
    <row r="200" spans="1:10" x14ac:dyDescent="0.2">
      <c r="A200" s="25" t="s">
        <v>736</v>
      </c>
      <c r="B200" s="25" t="s">
        <v>737</v>
      </c>
      <c r="E200" s="25" t="s">
        <v>738</v>
      </c>
      <c r="F200" s="26" t="s">
        <v>36</v>
      </c>
      <c r="I200" s="27" t="s">
        <v>739</v>
      </c>
    </row>
    <row r="201" spans="1:10" x14ac:dyDescent="0.2">
      <c r="A201" s="25" t="s">
        <v>740</v>
      </c>
      <c r="B201" s="25" t="s">
        <v>741</v>
      </c>
      <c r="D201" s="25" t="s">
        <v>742</v>
      </c>
      <c r="E201" s="25" t="s">
        <v>473</v>
      </c>
      <c r="F201" s="26" t="s">
        <v>36</v>
      </c>
      <c r="I201" s="27" t="s">
        <v>743</v>
      </c>
    </row>
    <row r="202" spans="1:10" x14ac:dyDescent="0.2">
      <c r="A202" s="25" t="s">
        <v>744</v>
      </c>
      <c r="B202" s="25" t="s">
        <v>745</v>
      </c>
      <c r="D202" s="25" t="s">
        <v>746</v>
      </c>
      <c r="E202" s="25" t="s">
        <v>241</v>
      </c>
      <c r="F202" s="26" t="s">
        <v>36</v>
      </c>
      <c r="I202" s="27" t="s">
        <v>747</v>
      </c>
    </row>
    <row r="203" spans="1:10" x14ac:dyDescent="0.2">
      <c r="A203" s="25" t="s">
        <v>748</v>
      </c>
      <c r="B203" s="25" t="s">
        <v>749</v>
      </c>
      <c r="E203" s="25" t="s">
        <v>132</v>
      </c>
      <c r="F203" s="26" t="s">
        <v>36</v>
      </c>
      <c r="I203" s="27" t="s">
        <v>750</v>
      </c>
    </row>
    <row r="204" spans="1:10" x14ac:dyDescent="0.2">
      <c r="A204" s="25" t="s">
        <v>751</v>
      </c>
      <c r="B204" s="25" t="s">
        <v>752</v>
      </c>
      <c r="D204" s="25" t="s">
        <v>753</v>
      </c>
      <c r="E204" s="25" t="s">
        <v>754</v>
      </c>
      <c r="F204" s="26" t="s">
        <v>755</v>
      </c>
      <c r="G204" s="26" t="s">
        <v>756</v>
      </c>
      <c r="H204" s="26" t="s">
        <v>14</v>
      </c>
      <c r="I204" s="27" t="s">
        <v>757</v>
      </c>
    </row>
    <row r="205" spans="1:10" x14ac:dyDescent="0.2">
      <c r="A205" s="25" t="s">
        <v>758</v>
      </c>
      <c r="B205" s="25" t="s">
        <v>759</v>
      </c>
      <c r="E205" s="25" t="s">
        <v>199</v>
      </c>
      <c r="F205" s="26" t="s">
        <v>36</v>
      </c>
      <c r="I205" s="27" t="s">
        <v>760</v>
      </c>
    </row>
    <row r="206" spans="1:10" x14ac:dyDescent="0.2">
      <c r="A206" s="25" t="s">
        <v>761</v>
      </c>
      <c r="B206" s="25" t="s">
        <v>762</v>
      </c>
      <c r="E206" s="25" t="s">
        <v>288</v>
      </c>
      <c r="F206" s="26" t="s">
        <v>36</v>
      </c>
      <c r="I206" s="27" t="s">
        <v>763</v>
      </c>
    </row>
    <row r="207" spans="1:10" x14ac:dyDescent="0.2">
      <c r="A207" s="25" t="s">
        <v>764</v>
      </c>
      <c r="B207" s="25" t="s">
        <v>765</v>
      </c>
      <c r="E207" s="25" t="s">
        <v>122</v>
      </c>
      <c r="F207" s="26" t="s">
        <v>36</v>
      </c>
      <c r="I207" s="27" t="s">
        <v>766</v>
      </c>
    </row>
    <row r="208" spans="1:10" x14ac:dyDescent="0.2">
      <c r="A208" s="25" t="s">
        <v>767</v>
      </c>
      <c r="B208" s="25" t="s">
        <v>768</v>
      </c>
      <c r="E208" s="25" t="s">
        <v>769</v>
      </c>
      <c r="F208" s="26" t="s">
        <v>36</v>
      </c>
      <c r="I208" s="27" t="s">
        <v>770</v>
      </c>
    </row>
    <row r="209" spans="1:9" x14ac:dyDescent="0.2">
      <c r="A209" s="25" t="s">
        <v>771</v>
      </c>
      <c r="B209" s="25" t="s">
        <v>772</v>
      </c>
      <c r="E209" s="25" t="s">
        <v>773</v>
      </c>
      <c r="F209" s="26" t="s">
        <v>774</v>
      </c>
      <c r="I209" s="27" t="s">
        <v>775</v>
      </c>
    </row>
    <row r="210" spans="1:9" x14ac:dyDescent="0.2">
      <c r="A210" s="25" t="s">
        <v>776</v>
      </c>
      <c r="B210" s="25" t="s">
        <v>777</v>
      </c>
      <c r="D210" s="25" t="s">
        <v>778</v>
      </c>
      <c r="E210" s="25" t="s">
        <v>779</v>
      </c>
      <c r="F210" s="26" t="s">
        <v>780</v>
      </c>
      <c r="G210" s="26" t="s">
        <v>13</v>
      </c>
      <c r="H210" s="26" t="s">
        <v>14</v>
      </c>
      <c r="I210" s="27" t="s">
        <v>781</v>
      </c>
    </row>
    <row r="211" spans="1:9" x14ac:dyDescent="0.2">
      <c r="A211" s="25" t="s">
        <v>782</v>
      </c>
      <c r="B211" s="25" t="s">
        <v>783</v>
      </c>
      <c r="E211" s="25" t="s">
        <v>56</v>
      </c>
      <c r="F211" s="26" t="s">
        <v>36</v>
      </c>
      <c r="I211" s="27" t="s">
        <v>781</v>
      </c>
    </row>
    <row r="212" spans="1:9" x14ac:dyDescent="0.2">
      <c r="A212" s="25" t="s">
        <v>784</v>
      </c>
      <c r="B212" s="25" t="s">
        <v>785</v>
      </c>
      <c r="E212" s="25" t="s">
        <v>545</v>
      </c>
      <c r="F212" s="26" t="s">
        <v>36</v>
      </c>
      <c r="I212" s="27" t="s">
        <v>786</v>
      </c>
    </row>
    <row r="213" spans="1:9" x14ac:dyDescent="0.2">
      <c r="A213" s="25" t="s">
        <v>787</v>
      </c>
      <c r="B213" s="25" t="s">
        <v>788</v>
      </c>
      <c r="D213" s="25" t="s">
        <v>789</v>
      </c>
      <c r="E213" s="25" t="s">
        <v>790</v>
      </c>
      <c r="F213" s="26" t="s">
        <v>176</v>
      </c>
      <c r="G213" s="26" t="s">
        <v>13</v>
      </c>
      <c r="H213" s="26" t="s">
        <v>14</v>
      </c>
      <c r="I213" s="27" t="s">
        <v>791</v>
      </c>
    </row>
    <row r="214" spans="1:9" x14ac:dyDescent="0.2">
      <c r="A214" s="25" t="s">
        <v>792</v>
      </c>
      <c r="B214" s="25" t="s">
        <v>793</v>
      </c>
      <c r="D214" s="25" t="s">
        <v>794</v>
      </c>
      <c r="E214" s="25" t="s">
        <v>132</v>
      </c>
      <c r="F214" s="26" t="s">
        <v>36</v>
      </c>
      <c r="I214" s="27" t="s">
        <v>795</v>
      </c>
    </row>
    <row r="215" spans="1:9" x14ac:dyDescent="0.2">
      <c r="A215" s="25" t="s">
        <v>796</v>
      </c>
      <c r="B215" s="25" t="s">
        <v>797</v>
      </c>
      <c r="D215" s="25" t="s">
        <v>798</v>
      </c>
      <c r="E215" s="25" t="s">
        <v>288</v>
      </c>
      <c r="F215" s="26"/>
      <c r="G215" s="26"/>
      <c r="H215" s="26"/>
      <c r="I215" s="27" t="s">
        <v>799</v>
      </c>
    </row>
    <row r="216" spans="1:9" x14ac:dyDescent="0.2">
      <c r="A216" s="25" t="s">
        <v>800</v>
      </c>
      <c r="B216" s="25" t="s">
        <v>801</v>
      </c>
      <c r="D216" s="25" t="s">
        <v>802</v>
      </c>
      <c r="E216" s="25" t="s">
        <v>803</v>
      </c>
      <c r="F216" s="26" t="s">
        <v>143</v>
      </c>
      <c r="G216" s="26" t="s">
        <v>13</v>
      </c>
      <c r="H216" s="26" t="s">
        <v>14</v>
      </c>
      <c r="I216" s="27" t="s">
        <v>804</v>
      </c>
    </row>
    <row r="217" spans="1:9" x14ac:dyDescent="0.2">
      <c r="A217" s="25" t="s">
        <v>805</v>
      </c>
      <c r="B217" s="25" t="s">
        <v>806</v>
      </c>
      <c r="E217" s="25" t="s">
        <v>560</v>
      </c>
      <c r="F217" s="26" t="s">
        <v>36</v>
      </c>
      <c r="I217" s="27" t="s">
        <v>807</v>
      </c>
    </row>
    <row r="218" spans="1:9" x14ac:dyDescent="0.2">
      <c r="A218" s="25" t="s">
        <v>808</v>
      </c>
      <c r="B218" s="25" t="s">
        <v>809</v>
      </c>
      <c r="E218" s="25" t="s">
        <v>466</v>
      </c>
      <c r="F218" s="26" t="s">
        <v>36</v>
      </c>
      <c r="I218" s="27" t="s">
        <v>810</v>
      </c>
    </row>
    <row r="219" spans="1:9" x14ac:dyDescent="0.2">
      <c r="A219" s="25" t="s">
        <v>811</v>
      </c>
      <c r="B219" s="25" t="s">
        <v>812</v>
      </c>
      <c r="E219" s="25" t="s">
        <v>366</v>
      </c>
      <c r="F219" s="26" t="s">
        <v>93</v>
      </c>
      <c r="I219" s="27" t="s">
        <v>813</v>
      </c>
    </row>
    <row r="220" spans="1:9" x14ac:dyDescent="0.2">
      <c r="A220" s="25" t="s">
        <v>814</v>
      </c>
      <c r="B220" s="25" t="s">
        <v>815</v>
      </c>
      <c r="E220" s="25" t="s">
        <v>142</v>
      </c>
      <c r="F220" s="26" t="s">
        <v>36</v>
      </c>
      <c r="I220" s="27" t="s">
        <v>816</v>
      </c>
    </row>
    <row r="221" spans="1:9" x14ac:dyDescent="0.2">
      <c r="A221" s="25" t="s">
        <v>817</v>
      </c>
      <c r="B221" s="25" t="s">
        <v>818</v>
      </c>
      <c r="E221" s="25" t="s">
        <v>11</v>
      </c>
      <c r="F221" s="26" t="s">
        <v>36</v>
      </c>
      <c r="I221" s="27" t="s">
        <v>819</v>
      </c>
    </row>
    <row r="222" spans="1:9" x14ac:dyDescent="0.2">
      <c r="A222" s="25" t="s">
        <v>820</v>
      </c>
      <c r="B222" s="25" t="s">
        <v>821</v>
      </c>
      <c r="D222" s="25" t="s">
        <v>822</v>
      </c>
      <c r="E222" s="25" t="s">
        <v>274</v>
      </c>
      <c r="F222" s="26" t="s">
        <v>393</v>
      </c>
      <c r="G222" s="26" t="s">
        <v>13</v>
      </c>
      <c r="H222" s="26" t="s">
        <v>14</v>
      </c>
      <c r="I222" s="27" t="s">
        <v>823</v>
      </c>
    </row>
    <row r="223" spans="1:9" x14ac:dyDescent="0.2">
      <c r="A223" s="25" t="s">
        <v>824</v>
      </c>
      <c r="B223" s="25" t="s">
        <v>825</v>
      </c>
      <c r="D223" s="25" t="s">
        <v>826</v>
      </c>
      <c r="E223" s="25" t="s">
        <v>24</v>
      </c>
      <c r="F223" s="26" t="s">
        <v>393</v>
      </c>
      <c r="G223" s="26" t="s">
        <v>13</v>
      </c>
      <c r="H223" s="26" t="s">
        <v>14</v>
      </c>
      <c r="I223" s="27" t="s">
        <v>827</v>
      </c>
    </row>
    <row r="224" spans="1:9" x14ac:dyDescent="0.2">
      <c r="A224" s="25" t="s">
        <v>828</v>
      </c>
      <c r="B224" s="25" t="s">
        <v>829</v>
      </c>
      <c r="E224" s="25" t="s">
        <v>56</v>
      </c>
      <c r="F224" s="26" t="s">
        <v>36</v>
      </c>
      <c r="I224" s="27" t="s">
        <v>827</v>
      </c>
    </row>
    <row r="225" spans="1:9" x14ac:dyDescent="0.2">
      <c r="A225" s="25" t="s">
        <v>830</v>
      </c>
      <c r="B225" s="25" t="s">
        <v>831</v>
      </c>
      <c r="E225" s="25" t="s">
        <v>122</v>
      </c>
      <c r="F225" s="26" t="s">
        <v>832</v>
      </c>
      <c r="I225" s="27" t="s">
        <v>833</v>
      </c>
    </row>
    <row r="226" spans="1:9" x14ac:dyDescent="0.2">
      <c r="A226" s="25" t="s">
        <v>834</v>
      </c>
      <c r="B226" s="25" t="s">
        <v>835</v>
      </c>
      <c r="D226" s="25" t="s">
        <v>836</v>
      </c>
      <c r="E226" s="25" t="s">
        <v>690</v>
      </c>
      <c r="F226" s="26" t="s">
        <v>100</v>
      </c>
      <c r="G226" s="26" t="s">
        <v>13</v>
      </c>
      <c r="H226" s="26" t="s">
        <v>14</v>
      </c>
      <c r="I226" s="27" t="s">
        <v>837</v>
      </c>
    </row>
    <row r="227" spans="1:9" x14ac:dyDescent="0.2">
      <c r="A227" s="25" t="s">
        <v>838</v>
      </c>
      <c r="B227" s="25" t="s">
        <v>839</v>
      </c>
      <c r="E227" s="25" t="s">
        <v>180</v>
      </c>
      <c r="F227" s="26" t="s">
        <v>36</v>
      </c>
      <c r="I227" s="27" t="s">
        <v>840</v>
      </c>
    </row>
    <row r="228" spans="1:9" x14ac:dyDescent="0.2">
      <c r="A228" s="25" t="s">
        <v>841</v>
      </c>
      <c r="B228" s="25" t="s">
        <v>842</v>
      </c>
      <c r="D228" s="25" t="s">
        <v>843</v>
      </c>
      <c r="E228" s="25" t="s">
        <v>46</v>
      </c>
      <c r="F228" s="28" t="s">
        <v>844</v>
      </c>
      <c r="G228" s="26" t="s">
        <v>13</v>
      </c>
      <c r="H228" s="26" t="s">
        <v>14</v>
      </c>
      <c r="I228" s="27" t="s">
        <v>845</v>
      </c>
    </row>
    <row r="229" spans="1:9" x14ac:dyDescent="0.2">
      <c r="A229" s="25" t="s">
        <v>846</v>
      </c>
      <c r="B229" s="25" t="s">
        <v>847</v>
      </c>
      <c r="E229" s="25" t="s">
        <v>848</v>
      </c>
      <c r="F229" s="26" t="s">
        <v>36</v>
      </c>
      <c r="I229" s="27" t="s">
        <v>849</v>
      </c>
    </row>
    <row r="230" spans="1:9" x14ac:dyDescent="0.2">
      <c r="A230" s="25" t="s">
        <v>850</v>
      </c>
      <c r="B230" s="25" t="s">
        <v>851</v>
      </c>
      <c r="E230" s="25" t="s">
        <v>773</v>
      </c>
      <c r="F230" s="26" t="s">
        <v>36</v>
      </c>
      <c r="I230" s="27" t="s">
        <v>852</v>
      </c>
    </row>
    <row r="231" spans="1:9" x14ac:dyDescent="0.2">
      <c r="A231" s="25" t="s">
        <v>853</v>
      </c>
      <c r="B231" s="25" t="s">
        <v>854</v>
      </c>
      <c r="D231" s="25" t="s">
        <v>855</v>
      </c>
      <c r="E231" s="25" t="s">
        <v>389</v>
      </c>
      <c r="F231" s="26" t="s">
        <v>113</v>
      </c>
      <c r="G231" s="26" t="s">
        <v>13</v>
      </c>
      <c r="H231" s="26" t="s">
        <v>14</v>
      </c>
      <c r="I231" s="27" t="s">
        <v>856</v>
      </c>
    </row>
    <row r="232" spans="1:9" x14ac:dyDescent="0.2">
      <c r="A232" s="25" t="s">
        <v>857</v>
      </c>
      <c r="B232" s="25" t="s">
        <v>858</v>
      </c>
      <c r="D232" s="25" t="s">
        <v>859</v>
      </c>
      <c r="E232" s="25" t="s">
        <v>582</v>
      </c>
      <c r="F232" s="26" t="s">
        <v>36</v>
      </c>
      <c r="I232" s="27" t="s">
        <v>860</v>
      </c>
    </row>
    <row r="233" spans="1:9" x14ac:dyDescent="0.2">
      <c r="A233" s="25" t="s">
        <v>861</v>
      </c>
      <c r="B233" s="25" t="s">
        <v>862</v>
      </c>
      <c r="D233" s="25" t="s">
        <v>863</v>
      </c>
      <c r="E233" s="25" t="s">
        <v>864</v>
      </c>
      <c r="F233" s="26" t="s">
        <v>865</v>
      </c>
      <c r="G233" s="26" t="s">
        <v>866</v>
      </c>
      <c r="H233" s="26" t="s">
        <v>14</v>
      </c>
      <c r="I233" s="27" t="s">
        <v>867</v>
      </c>
    </row>
    <row r="234" spans="1:9" x14ac:dyDescent="0.2">
      <c r="A234" s="25" t="s">
        <v>868</v>
      </c>
      <c r="B234" s="25" t="s">
        <v>869</v>
      </c>
      <c r="E234" s="25" t="s">
        <v>473</v>
      </c>
      <c r="F234" s="26" t="s">
        <v>36</v>
      </c>
      <c r="I234" s="27" t="s">
        <v>870</v>
      </c>
    </row>
    <row r="235" spans="1:9" x14ac:dyDescent="0.2">
      <c r="A235" s="25" t="s">
        <v>871</v>
      </c>
      <c r="B235" s="25" t="s">
        <v>872</v>
      </c>
      <c r="E235" s="25" t="s">
        <v>24</v>
      </c>
      <c r="F235" s="26" t="s">
        <v>36</v>
      </c>
      <c r="I235" s="27" t="s">
        <v>873</v>
      </c>
    </row>
    <row r="236" spans="1:9" x14ac:dyDescent="0.2">
      <c r="A236" s="25" t="s">
        <v>874</v>
      </c>
      <c r="B236" s="25" t="s">
        <v>875</v>
      </c>
      <c r="D236" s="25" t="s">
        <v>876</v>
      </c>
      <c r="E236" s="25" t="s">
        <v>734</v>
      </c>
      <c r="F236" s="26" t="s">
        <v>100</v>
      </c>
      <c r="G236" s="26" t="s">
        <v>13</v>
      </c>
      <c r="H236" s="26" t="s">
        <v>14</v>
      </c>
      <c r="I236" s="27" t="s">
        <v>877</v>
      </c>
    </row>
    <row r="237" spans="1:9" x14ac:dyDescent="0.2">
      <c r="A237" s="25" t="s">
        <v>878</v>
      </c>
      <c r="B237" s="25" t="s">
        <v>879</v>
      </c>
      <c r="E237" s="25" t="s">
        <v>773</v>
      </c>
      <c r="F237" s="26" t="s">
        <v>36</v>
      </c>
      <c r="I237" s="27" t="s">
        <v>877</v>
      </c>
    </row>
    <row r="238" spans="1:9" x14ac:dyDescent="0.2">
      <c r="A238" s="25" t="s">
        <v>880</v>
      </c>
      <c r="B238" s="25" t="s">
        <v>881</v>
      </c>
      <c r="E238" s="25" t="s">
        <v>99</v>
      </c>
      <c r="F238" s="26" t="s">
        <v>36</v>
      </c>
      <c r="I238" s="27" t="s">
        <v>882</v>
      </c>
    </row>
    <row r="239" spans="1:9" x14ac:dyDescent="0.2">
      <c r="A239" s="25" t="s">
        <v>883</v>
      </c>
      <c r="B239" s="25" t="s">
        <v>884</v>
      </c>
      <c r="E239" s="25" t="s">
        <v>166</v>
      </c>
      <c r="F239" s="26" t="s">
        <v>36</v>
      </c>
      <c r="I239" s="27" t="s">
        <v>885</v>
      </c>
    </row>
    <row r="240" spans="1:9" x14ac:dyDescent="0.2">
      <c r="A240" s="25" t="s">
        <v>886</v>
      </c>
      <c r="B240" s="25" t="s">
        <v>887</v>
      </c>
      <c r="E240" s="25" t="s">
        <v>241</v>
      </c>
      <c r="F240" s="26" t="s">
        <v>36</v>
      </c>
      <c r="I240" s="27" t="s">
        <v>888</v>
      </c>
    </row>
    <row r="241" spans="1:9" x14ac:dyDescent="0.2">
      <c r="A241" s="25" t="s">
        <v>889</v>
      </c>
      <c r="B241" s="25" t="s">
        <v>890</v>
      </c>
      <c r="E241" s="25" t="s">
        <v>112</v>
      </c>
      <c r="F241" s="26" t="s">
        <v>36</v>
      </c>
      <c r="I241" s="27" t="s">
        <v>891</v>
      </c>
    </row>
    <row r="242" spans="1:9" x14ac:dyDescent="0.2">
      <c r="A242" s="25" t="s">
        <v>892</v>
      </c>
      <c r="B242" s="25" t="s">
        <v>893</v>
      </c>
      <c r="D242" s="25" t="s">
        <v>894</v>
      </c>
      <c r="E242" s="25" t="s">
        <v>104</v>
      </c>
      <c r="F242" s="26" t="s">
        <v>36</v>
      </c>
      <c r="I242" s="27" t="s">
        <v>891</v>
      </c>
    </row>
    <row r="243" spans="1:9" x14ac:dyDescent="0.2">
      <c r="A243" s="25" t="s">
        <v>895</v>
      </c>
      <c r="B243" s="25" t="s">
        <v>896</v>
      </c>
      <c r="D243" s="25" t="s">
        <v>897</v>
      </c>
      <c r="E243" s="25" t="s">
        <v>236</v>
      </c>
      <c r="F243" s="26" t="s">
        <v>36</v>
      </c>
      <c r="I243" s="27" t="s">
        <v>898</v>
      </c>
    </row>
    <row r="244" spans="1:9" x14ac:dyDescent="0.2">
      <c r="A244" s="25" t="s">
        <v>899</v>
      </c>
      <c r="B244" s="25" t="s">
        <v>900</v>
      </c>
      <c r="E244" s="25" t="s">
        <v>473</v>
      </c>
      <c r="F244" s="26" t="s">
        <v>36</v>
      </c>
      <c r="I244" s="27" t="s">
        <v>901</v>
      </c>
    </row>
    <row r="245" spans="1:9" x14ac:dyDescent="0.2">
      <c r="A245" s="25" t="s">
        <v>902</v>
      </c>
      <c r="B245" s="25" t="s">
        <v>903</v>
      </c>
      <c r="E245" s="25" t="s">
        <v>199</v>
      </c>
      <c r="F245" s="26" t="s">
        <v>36</v>
      </c>
      <c r="I245" s="27" t="s">
        <v>904</v>
      </c>
    </row>
    <row r="246" spans="1:9" x14ac:dyDescent="0.2">
      <c r="A246" s="25" t="s">
        <v>905</v>
      </c>
      <c r="B246" s="25" t="s">
        <v>906</v>
      </c>
      <c r="E246" s="25" t="s">
        <v>147</v>
      </c>
      <c r="F246" s="26" t="s">
        <v>36</v>
      </c>
      <c r="I246" s="27" t="s">
        <v>907</v>
      </c>
    </row>
    <row r="247" spans="1:9" x14ac:dyDescent="0.2">
      <c r="A247" s="25" t="s">
        <v>908</v>
      </c>
      <c r="B247" s="25" t="s">
        <v>909</v>
      </c>
      <c r="E247" s="25" t="s">
        <v>790</v>
      </c>
      <c r="F247" s="26" t="s">
        <v>36</v>
      </c>
      <c r="I247" s="27" t="s">
        <v>910</v>
      </c>
    </row>
    <row r="248" spans="1:9" x14ac:dyDescent="0.2">
      <c r="A248" s="25" t="s">
        <v>911</v>
      </c>
      <c r="B248" s="25" t="s">
        <v>912</v>
      </c>
      <c r="E248" s="25" t="s">
        <v>913</v>
      </c>
      <c r="F248" s="26" t="s">
        <v>36</v>
      </c>
      <c r="I248" s="27" t="s">
        <v>914</v>
      </c>
    </row>
    <row r="249" spans="1:9" x14ac:dyDescent="0.2">
      <c r="A249" s="25" t="s">
        <v>915</v>
      </c>
      <c r="B249" s="25" t="s">
        <v>916</v>
      </c>
      <c r="E249" s="25" t="s">
        <v>256</v>
      </c>
      <c r="F249" s="26" t="s">
        <v>36</v>
      </c>
      <c r="I249" s="27" t="s">
        <v>917</v>
      </c>
    </row>
    <row r="250" spans="1:9" x14ac:dyDescent="0.2">
      <c r="A250" s="25" t="s">
        <v>918</v>
      </c>
      <c r="B250" s="25" t="s">
        <v>919</v>
      </c>
      <c r="D250" s="25" t="s">
        <v>920</v>
      </c>
      <c r="E250" s="25" t="s">
        <v>560</v>
      </c>
      <c r="F250" s="26" t="s">
        <v>332</v>
      </c>
      <c r="G250" s="26" t="s">
        <v>13</v>
      </c>
      <c r="H250" s="26" t="s">
        <v>14</v>
      </c>
      <c r="I250" s="27" t="s">
        <v>921</v>
      </c>
    </row>
    <row r="251" spans="1:9" x14ac:dyDescent="0.2">
      <c r="A251" s="25" t="s">
        <v>922</v>
      </c>
      <c r="B251" s="25" t="s">
        <v>923</v>
      </c>
      <c r="E251" s="25" t="s">
        <v>132</v>
      </c>
      <c r="F251" s="26" t="s">
        <v>36</v>
      </c>
      <c r="I251" s="27" t="s">
        <v>924</v>
      </c>
    </row>
    <row r="252" spans="1:9" x14ac:dyDescent="0.2">
      <c r="A252" s="25" t="s">
        <v>925</v>
      </c>
      <c r="B252" s="25" t="s">
        <v>926</v>
      </c>
      <c r="E252" s="25" t="s">
        <v>156</v>
      </c>
      <c r="F252" s="26" t="s">
        <v>36</v>
      </c>
      <c r="I252" s="27" t="s">
        <v>927</v>
      </c>
    </row>
    <row r="253" spans="1:9" x14ac:dyDescent="0.2">
      <c r="A253" s="25" t="s">
        <v>928</v>
      </c>
      <c r="B253" s="25" t="s">
        <v>929</v>
      </c>
      <c r="D253" s="25" t="s">
        <v>930</v>
      </c>
      <c r="E253" s="25" t="s">
        <v>132</v>
      </c>
      <c r="F253" s="26" t="s">
        <v>36</v>
      </c>
      <c r="I253" s="27" t="s">
        <v>931</v>
      </c>
    </row>
    <row r="254" spans="1:9" x14ac:dyDescent="0.2">
      <c r="A254" s="25" t="s">
        <v>932</v>
      </c>
      <c r="B254" s="25" t="s">
        <v>933</v>
      </c>
      <c r="E254" s="25" t="s">
        <v>24</v>
      </c>
      <c r="F254" s="26" t="s">
        <v>36</v>
      </c>
      <c r="I254" s="27" t="s">
        <v>934</v>
      </c>
    </row>
    <row r="255" spans="1:9" x14ac:dyDescent="0.2">
      <c r="A255" s="25" t="s">
        <v>935</v>
      </c>
      <c r="B255" s="25" t="s">
        <v>936</v>
      </c>
      <c r="D255" s="25" t="s">
        <v>937</v>
      </c>
      <c r="E255" s="25" t="s">
        <v>56</v>
      </c>
      <c r="F255" s="26" t="s">
        <v>938</v>
      </c>
      <c r="G255" s="26" t="s">
        <v>939</v>
      </c>
      <c r="H255" s="26" t="s">
        <v>14</v>
      </c>
      <c r="I255" s="27" t="s">
        <v>940</v>
      </c>
    </row>
    <row r="256" spans="1:9" x14ac:dyDescent="0.2">
      <c r="A256" s="25" t="s">
        <v>941</v>
      </c>
      <c r="B256" s="25" t="s">
        <v>942</v>
      </c>
      <c r="E256" s="25" t="s">
        <v>715</v>
      </c>
      <c r="F256" s="26" t="s">
        <v>36</v>
      </c>
      <c r="I256" s="27" t="s">
        <v>943</v>
      </c>
    </row>
    <row r="257" spans="1:9" x14ac:dyDescent="0.2">
      <c r="A257" s="25" t="s">
        <v>944</v>
      </c>
      <c r="B257" s="25" t="s">
        <v>945</v>
      </c>
      <c r="E257" s="25" t="s">
        <v>122</v>
      </c>
      <c r="F257" s="26" t="s">
        <v>36</v>
      </c>
      <c r="I257" s="27" t="s">
        <v>946</v>
      </c>
    </row>
    <row r="258" spans="1:9" x14ac:dyDescent="0.2">
      <c r="A258" s="25" t="s">
        <v>947</v>
      </c>
      <c r="B258" s="25" t="s">
        <v>948</v>
      </c>
      <c r="D258" s="25" t="s">
        <v>949</v>
      </c>
      <c r="E258" s="25" t="s">
        <v>712</v>
      </c>
      <c r="F258" s="26" t="s">
        <v>735</v>
      </c>
      <c r="G258" s="26" t="s">
        <v>13</v>
      </c>
      <c r="H258" s="26" t="s">
        <v>14</v>
      </c>
      <c r="I258" s="27" t="s">
        <v>950</v>
      </c>
    </row>
    <row r="259" spans="1:9" x14ac:dyDescent="0.2">
      <c r="A259" s="25" t="s">
        <v>951</v>
      </c>
      <c r="B259" s="25" t="s">
        <v>952</v>
      </c>
      <c r="E259" s="25" t="s">
        <v>953</v>
      </c>
      <c r="F259" s="26" t="s">
        <v>36</v>
      </c>
      <c r="I259" s="27" t="s">
        <v>954</v>
      </c>
    </row>
    <row r="260" spans="1:9" x14ac:dyDescent="0.2">
      <c r="A260" s="25" t="s">
        <v>955</v>
      </c>
      <c r="B260" s="25" t="s">
        <v>956</v>
      </c>
      <c r="E260" s="25" t="s">
        <v>194</v>
      </c>
      <c r="F260" s="26" t="s">
        <v>36</v>
      </c>
      <c r="I260" s="27" t="s">
        <v>954</v>
      </c>
    </row>
    <row r="261" spans="1:9" x14ac:dyDescent="0.2">
      <c r="A261" s="25" t="s">
        <v>957</v>
      </c>
      <c r="B261" s="25" t="s">
        <v>958</v>
      </c>
      <c r="E261" s="25" t="s">
        <v>274</v>
      </c>
      <c r="F261" s="26" t="s">
        <v>36</v>
      </c>
      <c r="I261" s="27" t="s">
        <v>959</v>
      </c>
    </row>
    <row r="262" spans="1:9" x14ac:dyDescent="0.2">
      <c r="A262" s="25" t="s">
        <v>960</v>
      </c>
      <c r="B262" s="25" t="s">
        <v>961</v>
      </c>
      <c r="D262" s="25" t="s">
        <v>962</v>
      </c>
      <c r="E262" s="25" t="s">
        <v>963</v>
      </c>
      <c r="F262" s="26"/>
      <c r="G262" s="26"/>
      <c r="H262" s="26"/>
      <c r="I262" s="27" t="s">
        <v>964</v>
      </c>
    </row>
    <row r="263" spans="1:9" x14ac:dyDescent="0.2">
      <c r="A263" s="25" t="s">
        <v>965</v>
      </c>
      <c r="B263" s="25" t="s">
        <v>966</v>
      </c>
      <c r="E263" s="25" t="s">
        <v>122</v>
      </c>
      <c r="F263" s="26" t="s">
        <v>36</v>
      </c>
      <c r="I263" s="27" t="s">
        <v>967</v>
      </c>
    </row>
    <row r="264" spans="1:9" x14ac:dyDescent="0.2">
      <c r="A264" s="25" t="s">
        <v>968</v>
      </c>
      <c r="B264" s="25" t="s">
        <v>969</v>
      </c>
      <c r="E264" s="25" t="s">
        <v>864</v>
      </c>
      <c r="F264" s="26" t="s">
        <v>36</v>
      </c>
      <c r="I264" s="27" t="s">
        <v>970</v>
      </c>
    </row>
    <row r="265" spans="1:9" x14ac:dyDescent="0.2">
      <c r="A265" s="25" t="s">
        <v>971</v>
      </c>
      <c r="B265" s="25" t="s">
        <v>972</v>
      </c>
      <c r="E265" s="25" t="s">
        <v>56</v>
      </c>
      <c r="F265" s="26" t="s">
        <v>36</v>
      </c>
      <c r="I265" s="27" t="s">
        <v>973</v>
      </c>
    </row>
    <row r="266" spans="1:9" x14ac:dyDescent="0.2">
      <c r="A266" s="25" t="s">
        <v>974</v>
      </c>
      <c r="B266" s="25" t="s">
        <v>975</v>
      </c>
      <c r="E266" s="25" t="s">
        <v>274</v>
      </c>
      <c r="F266" s="26" t="s">
        <v>36</v>
      </c>
      <c r="I266" s="27" t="s">
        <v>976</v>
      </c>
    </row>
    <row r="267" spans="1:9" x14ac:dyDescent="0.2">
      <c r="A267" s="25" t="s">
        <v>977</v>
      </c>
      <c r="B267" s="25" t="s">
        <v>978</v>
      </c>
      <c r="E267" s="25" t="s">
        <v>246</v>
      </c>
      <c r="F267" s="26" t="s">
        <v>36</v>
      </c>
      <c r="I267" s="27" t="s">
        <v>979</v>
      </c>
    </row>
    <row r="268" spans="1:9" x14ac:dyDescent="0.2">
      <c r="A268" s="25" t="s">
        <v>980</v>
      </c>
      <c r="B268" s="25" t="s">
        <v>981</v>
      </c>
      <c r="E268" s="25" t="s">
        <v>41</v>
      </c>
      <c r="F268" s="26" t="s">
        <v>36</v>
      </c>
      <c r="I268" s="27" t="s">
        <v>982</v>
      </c>
    </row>
    <row r="269" spans="1:9" x14ac:dyDescent="0.2">
      <c r="A269" s="25" t="s">
        <v>983</v>
      </c>
      <c r="B269" s="25" t="s">
        <v>984</v>
      </c>
      <c r="E269" s="25" t="s">
        <v>294</v>
      </c>
      <c r="F269" s="26" t="s">
        <v>36</v>
      </c>
      <c r="I269" s="27" t="s">
        <v>985</v>
      </c>
    </row>
    <row r="270" spans="1:9" x14ac:dyDescent="0.2">
      <c r="A270" s="25" t="s">
        <v>986</v>
      </c>
      <c r="B270" s="25" t="s">
        <v>987</v>
      </c>
      <c r="E270" s="25" t="s">
        <v>450</v>
      </c>
      <c r="F270" s="26" t="s">
        <v>36</v>
      </c>
      <c r="I270" s="27" t="s">
        <v>988</v>
      </c>
    </row>
    <row r="271" spans="1:9" x14ac:dyDescent="0.2">
      <c r="A271" s="25" t="s">
        <v>989</v>
      </c>
      <c r="B271" s="25" t="s">
        <v>990</v>
      </c>
      <c r="E271" s="25" t="s">
        <v>408</v>
      </c>
      <c r="F271" s="26" t="s">
        <v>36</v>
      </c>
      <c r="I271" s="27" t="s">
        <v>991</v>
      </c>
    </row>
    <row r="272" spans="1:9" x14ac:dyDescent="0.2">
      <c r="A272" s="25" t="s">
        <v>992</v>
      </c>
      <c r="B272" s="25" t="s">
        <v>993</v>
      </c>
      <c r="E272" s="25" t="s">
        <v>199</v>
      </c>
      <c r="F272" s="26" t="s">
        <v>36</v>
      </c>
      <c r="I272" s="27" t="s">
        <v>994</v>
      </c>
    </row>
    <row r="273" spans="1:9" x14ac:dyDescent="0.2">
      <c r="A273" s="25" t="s">
        <v>995</v>
      </c>
      <c r="B273" s="25" t="s">
        <v>996</v>
      </c>
      <c r="E273" s="25" t="s">
        <v>294</v>
      </c>
      <c r="F273" s="26" t="s">
        <v>36</v>
      </c>
      <c r="I273" s="27" t="s">
        <v>997</v>
      </c>
    </row>
    <row r="274" spans="1:9" x14ac:dyDescent="0.2">
      <c r="A274" s="25" t="s">
        <v>998</v>
      </c>
      <c r="B274" s="25" t="s">
        <v>999</v>
      </c>
      <c r="E274" s="25" t="s">
        <v>104</v>
      </c>
      <c r="F274" s="26" t="s">
        <v>36</v>
      </c>
      <c r="I274" s="27" t="s">
        <v>1000</v>
      </c>
    </row>
    <row r="275" spans="1:9" x14ac:dyDescent="0.2">
      <c r="A275" s="25" t="s">
        <v>1001</v>
      </c>
      <c r="B275" s="25" t="s">
        <v>1002</v>
      </c>
      <c r="E275" s="25" t="s">
        <v>1003</v>
      </c>
      <c r="F275" s="26" t="s">
        <v>36</v>
      </c>
      <c r="I275" s="27" t="s">
        <v>1004</v>
      </c>
    </row>
    <row r="276" spans="1:9" x14ac:dyDescent="0.2">
      <c r="A276" s="25" t="s">
        <v>1005</v>
      </c>
      <c r="B276" s="25" t="s">
        <v>1006</v>
      </c>
      <c r="E276" s="25" t="s">
        <v>246</v>
      </c>
      <c r="F276" s="26" t="s">
        <v>36</v>
      </c>
      <c r="I276" s="27" t="s">
        <v>1004</v>
      </c>
    </row>
    <row r="277" spans="1:9" x14ac:dyDescent="0.2">
      <c r="A277" s="25" t="s">
        <v>1007</v>
      </c>
      <c r="B277" s="25" t="s">
        <v>1008</v>
      </c>
      <c r="D277" s="25" t="s">
        <v>1009</v>
      </c>
      <c r="E277" s="25" t="s">
        <v>473</v>
      </c>
      <c r="F277" s="26" t="s">
        <v>307</v>
      </c>
      <c r="G277" s="26" t="s">
        <v>13</v>
      </c>
      <c r="H277" s="26" t="s">
        <v>14</v>
      </c>
      <c r="I277" s="27" t="s">
        <v>1010</v>
      </c>
    </row>
    <row r="278" spans="1:9" x14ac:dyDescent="0.2">
      <c r="A278" s="25" t="s">
        <v>1011</v>
      </c>
      <c r="B278" s="25" t="s">
        <v>1012</v>
      </c>
      <c r="E278" s="25" t="s">
        <v>221</v>
      </c>
      <c r="F278" s="26" t="s">
        <v>36</v>
      </c>
      <c r="I278" s="27" t="s">
        <v>1010</v>
      </c>
    </row>
    <row r="279" spans="1:9" x14ac:dyDescent="0.2">
      <c r="A279" s="25" t="s">
        <v>1013</v>
      </c>
      <c r="B279" s="25" t="s">
        <v>1014</v>
      </c>
      <c r="E279" s="25" t="s">
        <v>175</v>
      </c>
      <c r="F279" s="26" t="s">
        <v>36</v>
      </c>
      <c r="I279" s="27" t="s">
        <v>1015</v>
      </c>
    </row>
    <row r="280" spans="1:9" x14ac:dyDescent="0.2">
      <c r="A280" s="25" t="s">
        <v>1016</v>
      </c>
      <c r="B280" s="25" t="s">
        <v>1017</v>
      </c>
      <c r="D280" s="25" t="s">
        <v>1018</v>
      </c>
      <c r="E280" s="25" t="s">
        <v>156</v>
      </c>
      <c r="F280" s="26" t="s">
        <v>36</v>
      </c>
      <c r="I280" s="27" t="s">
        <v>1019</v>
      </c>
    </row>
    <row r="281" spans="1:9" x14ac:dyDescent="0.2">
      <c r="A281" s="25" t="s">
        <v>1020</v>
      </c>
      <c r="B281" s="25" t="s">
        <v>1021</v>
      </c>
      <c r="E281" s="25" t="s">
        <v>1022</v>
      </c>
      <c r="F281" s="26" t="s">
        <v>36</v>
      </c>
      <c r="I281" s="27" t="s">
        <v>1023</v>
      </c>
    </row>
    <row r="282" spans="1:9" x14ac:dyDescent="0.2">
      <c r="A282" s="25" t="s">
        <v>1024</v>
      </c>
      <c r="B282" s="25" t="s">
        <v>1025</v>
      </c>
      <c r="D282" s="25" t="s">
        <v>1026</v>
      </c>
      <c r="E282" s="25" t="s">
        <v>389</v>
      </c>
      <c r="F282" s="26" t="s">
        <v>307</v>
      </c>
      <c r="G282" s="26" t="s">
        <v>13</v>
      </c>
      <c r="H282" s="26" t="s">
        <v>14</v>
      </c>
      <c r="I282" s="27" t="s">
        <v>1027</v>
      </c>
    </row>
    <row r="283" spans="1:9" x14ac:dyDescent="0.2">
      <c r="A283" s="25" t="s">
        <v>1028</v>
      </c>
      <c r="B283" s="25" t="s">
        <v>1029</v>
      </c>
      <c r="E283" s="25" t="s">
        <v>754</v>
      </c>
      <c r="F283" s="26" t="s">
        <v>36</v>
      </c>
      <c r="I283" s="27" t="s">
        <v>1030</v>
      </c>
    </row>
    <row r="284" spans="1:9" x14ac:dyDescent="0.2">
      <c r="A284" s="25" t="s">
        <v>1031</v>
      </c>
      <c r="B284" s="25" t="s">
        <v>1032</v>
      </c>
      <c r="D284" s="25" t="s">
        <v>1033</v>
      </c>
      <c r="E284" s="25" t="s">
        <v>11</v>
      </c>
      <c r="F284" s="26" t="s">
        <v>36</v>
      </c>
      <c r="I284" s="27" t="s">
        <v>1030</v>
      </c>
    </row>
    <row r="285" spans="1:9" x14ac:dyDescent="0.2">
      <c r="A285" s="25" t="s">
        <v>1034</v>
      </c>
      <c r="B285" s="25" t="s">
        <v>1035</v>
      </c>
      <c r="E285" s="25" t="s">
        <v>166</v>
      </c>
      <c r="F285" s="26" t="s">
        <v>36</v>
      </c>
      <c r="I285" s="27" t="s">
        <v>1036</v>
      </c>
    </row>
    <row r="286" spans="1:9" x14ac:dyDescent="0.2">
      <c r="A286" s="25" t="s">
        <v>1037</v>
      </c>
      <c r="B286" s="25" t="s">
        <v>1038</v>
      </c>
      <c r="E286" s="25" t="s">
        <v>715</v>
      </c>
      <c r="F286" s="26" t="s">
        <v>36</v>
      </c>
      <c r="I286" s="27" t="s">
        <v>1039</v>
      </c>
    </row>
    <row r="287" spans="1:9" x14ac:dyDescent="0.2">
      <c r="A287" s="25" t="s">
        <v>1040</v>
      </c>
      <c r="B287" s="25" t="s">
        <v>1041</v>
      </c>
      <c r="E287" s="25" t="s">
        <v>690</v>
      </c>
      <c r="F287" s="26" t="s">
        <v>36</v>
      </c>
      <c r="I287" s="27" t="s">
        <v>1042</v>
      </c>
    </row>
    <row r="288" spans="1:9" x14ac:dyDescent="0.2">
      <c r="A288" s="25" t="s">
        <v>1043</v>
      </c>
      <c r="B288" s="25" t="s">
        <v>1044</v>
      </c>
      <c r="E288" s="25" t="s">
        <v>473</v>
      </c>
      <c r="F288" s="26" t="s">
        <v>36</v>
      </c>
      <c r="I288" s="27" t="s">
        <v>1045</v>
      </c>
    </row>
    <row r="289" spans="1:9" x14ac:dyDescent="0.2">
      <c r="A289" s="25" t="s">
        <v>1046</v>
      </c>
      <c r="B289" s="25" t="s">
        <v>1047</v>
      </c>
      <c r="D289" s="25" t="s">
        <v>1048</v>
      </c>
      <c r="E289" s="25" t="s">
        <v>848</v>
      </c>
      <c r="F289" s="26" t="s">
        <v>176</v>
      </c>
      <c r="G289" s="26" t="s">
        <v>13</v>
      </c>
      <c r="H289" s="26" t="s">
        <v>14</v>
      </c>
      <c r="I289" s="27" t="s">
        <v>1045</v>
      </c>
    </row>
    <row r="290" spans="1:9" x14ac:dyDescent="0.2">
      <c r="A290" s="25" t="s">
        <v>1049</v>
      </c>
      <c r="B290" s="25" t="s">
        <v>1050</v>
      </c>
      <c r="D290" s="25" t="s">
        <v>1051</v>
      </c>
      <c r="E290" s="25" t="s">
        <v>769</v>
      </c>
      <c r="F290" s="26" t="s">
        <v>393</v>
      </c>
      <c r="G290" s="26" t="s">
        <v>13</v>
      </c>
      <c r="H290" s="26" t="s">
        <v>14</v>
      </c>
      <c r="I290" s="27" t="s">
        <v>1052</v>
      </c>
    </row>
    <row r="291" spans="1:9" x14ac:dyDescent="0.2">
      <c r="A291" s="25" t="s">
        <v>1053</v>
      </c>
      <c r="B291" s="25" t="s">
        <v>1054</v>
      </c>
      <c r="E291" s="25" t="s">
        <v>147</v>
      </c>
      <c r="F291" s="26" t="s">
        <v>36</v>
      </c>
      <c r="I291" s="27" t="s">
        <v>1055</v>
      </c>
    </row>
    <row r="292" spans="1:9" x14ac:dyDescent="0.2">
      <c r="A292" s="25" t="s">
        <v>1056</v>
      </c>
      <c r="B292" s="25" t="s">
        <v>1057</v>
      </c>
      <c r="E292" s="25" t="s">
        <v>1058</v>
      </c>
      <c r="F292" s="26" t="s">
        <v>36</v>
      </c>
      <c r="I292" s="27" t="s">
        <v>1059</v>
      </c>
    </row>
    <row r="293" spans="1:9" x14ac:dyDescent="0.2">
      <c r="A293" s="25" t="s">
        <v>1060</v>
      </c>
      <c r="B293" s="25" t="s">
        <v>1061</v>
      </c>
      <c r="D293" s="25" t="s">
        <v>1062</v>
      </c>
      <c r="E293" s="25" t="s">
        <v>104</v>
      </c>
      <c r="F293" s="26" t="s">
        <v>36</v>
      </c>
      <c r="I293" s="27" t="s">
        <v>1063</v>
      </c>
    </row>
    <row r="294" spans="1:9" x14ac:dyDescent="0.2">
      <c r="A294" s="25" t="s">
        <v>1064</v>
      </c>
      <c r="B294" s="25" t="s">
        <v>1065</v>
      </c>
      <c r="D294" s="25" t="s">
        <v>1066</v>
      </c>
      <c r="E294" s="25" t="s">
        <v>1067</v>
      </c>
      <c r="F294" s="26" t="s">
        <v>1068</v>
      </c>
      <c r="G294" s="26" t="s">
        <v>186</v>
      </c>
      <c r="H294" s="26" t="s">
        <v>14</v>
      </c>
      <c r="I294" s="27" t="s">
        <v>1069</v>
      </c>
    </row>
    <row r="295" spans="1:9" x14ac:dyDescent="0.2">
      <c r="A295" s="25" t="s">
        <v>1070</v>
      </c>
      <c r="B295" s="25" t="s">
        <v>1071</v>
      </c>
      <c r="E295" s="25" t="s">
        <v>199</v>
      </c>
      <c r="F295" s="26" t="s">
        <v>36</v>
      </c>
      <c r="I295" s="27" t="s">
        <v>1072</v>
      </c>
    </row>
    <row r="296" spans="1:9" x14ac:dyDescent="0.2">
      <c r="A296" s="25" t="s">
        <v>1073</v>
      </c>
      <c r="B296" s="25" t="s">
        <v>1074</v>
      </c>
      <c r="D296" s="25" t="s">
        <v>1075</v>
      </c>
      <c r="E296" s="25" t="s">
        <v>690</v>
      </c>
      <c r="F296" s="26" t="s">
        <v>36</v>
      </c>
      <c r="I296" s="27" t="s">
        <v>1076</v>
      </c>
    </row>
    <row r="297" spans="1:9" x14ac:dyDescent="0.2">
      <c r="A297" s="25" t="s">
        <v>1077</v>
      </c>
      <c r="B297" s="25" t="s">
        <v>1078</v>
      </c>
      <c r="E297" s="25" t="s">
        <v>1079</v>
      </c>
      <c r="F297" s="26" t="s">
        <v>36</v>
      </c>
      <c r="I297" s="27" t="s">
        <v>1080</v>
      </c>
    </row>
    <row r="298" spans="1:9" x14ac:dyDescent="0.2">
      <c r="A298" s="25" t="s">
        <v>1081</v>
      </c>
      <c r="B298" s="25" t="s">
        <v>1082</v>
      </c>
      <c r="E298" s="25" t="s">
        <v>466</v>
      </c>
      <c r="F298" s="26" t="s">
        <v>36</v>
      </c>
      <c r="I298" s="27" t="s">
        <v>1083</v>
      </c>
    </row>
    <row r="299" spans="1:9" x14ac:dyDescent="0.2">
      <c r="A299" s="25" t="s">
        <v>1084</v>
      </c>
      <c r="B299" s="25" t="s">
        <v>1085</v>
      </c>
      <c r="E299" s="25" t="s">
        <v>1086</v>
      </c>
      <c r="F299" s="26" t="s">
        <v>36</v>
      </c>
      <c r="I299" s="27" t="s">
        <v>1087</v>
      </c>
    </row>
    <row r="300" spans="1:9" x14ac:dyDescent="0.2">
      <c r="A300" s="25" t="s">
        <v>1088</v>
      </c>
      <c r="B300" s="25" t="s">
        <v>1089</v>
      </c>
      <c r="E300" s="25" t="s">
        <v>256</v>
      </c>
      <c r="F300" s="26" t="s">
        <v>36</v>
      </c>
      <c r="I300" s="27" t="s">
        <v>1090</v>
      </c>
    </row>
    <row r="301" spans="1:9" x14ac:dyDescent="0.2">
      <c r="A301" s="25" t="s">
        <v>1091</v>
      </c>
      <c r="B301" s="25" t="s">
        <v>1092</v>
      </c>
      <c r="D301" s="25" t="s">
        <v>1093</v>
      </c>
      <c r="E301" s="25" t="s">
        <v>350</v>
      </c>
      <c r="F301" s="26" t="s">
        <v>332</v>
      </c>
      <c r="G301" s="26" t="s">
        <v>13</v>
      </c>
      <c r="H301" s="26" t="s">
        <v>14</v>
      </c>
      <c r="I301" s="27" t="s">
        <v>1094</v>
      </c>
    </row>
    <row r="302" spans="1:9" x14ac:dyDescent="0.2">
      <c r="A302" s="25" t="s">
        <v>1095</v>
      </c>
      <c r="B302" s="25" t="s">
        <v>1096</v>
      </c>
      <c r="D302" s="25" t="s">
        <v>1097</v>
      </c>
      <c r="E302" s="25" t="s">
        <v>560</v>
      </c>
      <c r="F302" s="26" t="s">
        <v>36</v>
      </c>
      <c r="I302" s="27" t="s">
        <v>1098</v>
      </c>
    </row>
    <row r="303" spans="1:9" x14ac:dyDescent="0.2">
      <c r="A303" s="25" t="s">
        <v>1099</v>
      </c>
      <c r="B303" s="25" t="s">
        <v>1100</v>
      </c>
      <c r="D303" s="25" t="s">
        <v>1101</v>
      </c>
      <c r="E303" s="25" t="s">
        <v>142</v>
      </c>
      <c r="F303" s="26" t="s">
        <v>36</v>
      </c>
      <c r="I303" s="27" t="s">
        <v>1102</v>
      </c>
    </row>
    <row r="304" spans="1:9" x14ac:dyDescent="0.2">
      <c r="A304" s="25" t="s">
        <v>1103</v>
      </c>
      <c r="B304" s="25" t="s">
        <v>1104</v>
      </c>
      <c r="D304" s="25" t="s">
        <v>1105</v>
      </c>
      <c r="E304" s="25" t="s">
        <v>35</v>
      </c>
      <c r="F304" s="26" t="s">
        <v>36</v>
      </c>
      <c r="I304" s="27" t="s">
        <v>1106</v>
      </c>
    </row>
    <row r="305" spans="1:9" x14ac:dyDescent="0.2">
      <c r="A305" s="25" t="s">
        <v>1107</v>
      </c>
      <c r="B305" s="25" t="s">
        <v>1108</v>
      </c>
      <c r="E305" s="25" t="s">
        <v>56</v>
      </c>
      <c r="F305" s="26" t="s">
        <v>36</v>
      </c>
      <c r="I305" s="27" t="s">
        <v>1109</v>
      </c>
    </row>
    <row r="306" spans="1:9" x14ac:dyDescent="0.2">
      <c r="A306" s="25" t="s">
        <v>1110</v>
      </c>
      <c r="B306" s="25" t="s">
        <v>1111</v>
      </c>
      <c r="D306" s="25" t="s">
        <v>1112</v>
      </c>
      <c r="E306" s="25" t="s">
        <v>1113</v>
      </c>
      <c r="F306" s="26" t="s">
        <v>143</v>
      </c>
      <c r="G306" s="26" t="s">
        <v>13</v>
      </c>
      <c r="H306" s="26" t="s">
        <v>14</v>
      </c>
      <c r="I306" s="27" t="s">
        <v>1114</v>
      </c>
    </row>
    <row r="307" spans="1:9" x14ac:dyDescent="0.2">
      <c r="A307" s="25" t="s">
        <v>1115</v>
      </c>
      <c r="B307" s="25" t="s">
        <v>1116</v>
      </c>
      <c r="D307" s="25" t="s">
        <v>1117</v>
      </c>
      <c r="E307" s="25" t="s">
        <v>294</v>
      </c>
      <c r="F307" s="26" t="s">
        <v>1118</v>
      </c>
      <c r="I307" s="27" t="s">
        <v>1119</v>
      </c>
    </row>
    <row r="308" spans="1:9" x14ac:dyDescent="0.2">
      <c r="A308" s="25" t="s">
        <v>1120</v>
      </c>
      <c r="B308" s="25" t="s">
        <v>1121</v>
      </c>
      <c r="E308" s="25" t="s">
        <v>41</v>
      </c>
      <c r="F308" s="26" t="s">
        <v>1118</v>
      </c>
      <c r="I308" s="27" t="s">
        <v>1122</v>
      </c>
    </row>
    <row r="309" spans="1:9" x14ac:dyDescent="0.2">
      <c r="A309" s="25" t="s">
        <v>1123</v>
      </c>
      <c r="B309" s="25" t="s">
        <v>1124</v>
      </c>
      <c r="E309" s="25" t="s">
        <v>1125</v>
      </c>
      <c r="F309" s="26" t="s">
        <v>1118</v>
      </c>
      <c r="I309" s="27" t="s">
        <v>1126</v>
      </c>
    </row>
    <row r="310" spans="1:9" x14ac:dyDescent="0.2">
      <c r="A310" s="25" t="s">
        <v>1127</v>
      </c>
      <c r="B310" s="25" t="s">
        <v>1128</v>
      </c>
      <c r="E310" s="25" t="s">
        <v>1129</v>
      </c>
      <c r="F310" s="26" t="s">
        <v>36</v>
      </c>
      <c r="I310" s="27" t="s">
        <v>1130</v>
      </c>
    </row>
    <row r="311" spans="1:9" x14ac:dyDescent="0.2">
      <c r="A311" s="25" t="s">
        <v>1131</v>
      </c>
      <c r="B311" s="25" t="s">
        <v>1132</v>
      </c>
      <c r="E311" s="25" t="s">
        <v>690</v>
      </c>
      <c r="F311" s="26" t="s">
        <v>36</v>
      </c>
      <c r="I311" s="27" t="s">
        <v>1133</v>
      </c>
    </row>
    <row r="312" spans="1:9" x14ac:dyDescent="0.2">
      <c r="A312" s="25" t="s">
        <v>1134</v>
      </c>
      <c r="B312" s="25" t="s">
        <v>1135</v>
      </c>
      <c r="E312" s="25" t="s">
        <v>466</v>
      </c>
      <c r="F312" s="26" t="s">
        <v>36</v>
      </c>
      <c r="I312" s="27" t="s">
        <v>1136</v>
      </c>
    </row>
    <row r="313" spans="1:9" x14ac:dyDescent="0.2">
      <c r="A313" s="25" t="s">
        <v>1137</v>
      </c>
      <c r="B313" s="25" t="s">
        <v>1138</v>
      </c>
      <c r="E313" s="25" t="s">
        <v>112</v>
      </c>
      <c r="F313" s="26" t="s">
        <v>36</v>
      </c>
      <c r="I313" s="27" t="s">
        <v>1139</v>
      </c>
    </row>
    <row r="314" spans="1:9" x14ac:dyDescent="0.2">
      <c r="A314" s="25" t="s">
        <v>1140</v>
      </c>
      <c r="B314" s="25" t="s">
        <v>1141</v>
      </c>
      <c r="E314" s="25" t="s">
        <v>848</v>
      </c>
      <c r="F314" s="26" t="s">
        <v>36</v>
      </c>
      <c r="I314" s="27" t="s">
        <v>1142</v>
      </c>
    </row>
    <row r="315" spans="1:9" x14ac:dyDescent="0.2">
      <c r="A315" s="25" t="s">
        <v>1143</v>
      </c>
      <c r="B315" s="25" t="s">
        <v>1144</v>
      </c>
      <c r="E315" s="25" t="s">
        <v>142</v>
      </c>
      <c r="F315" s="26" t="s">
        <v>36</v>
      </c>
      <c r="I315" s="27" t="s">
        <v>1145</v>
      </c>
    </row>
    <row r="316" spans="1:9" x14ac:dyDescent="0.2">
      <c r="A316" s="25" t="s">
        <v>1146</v>
      </c>
      <c r="B316" s="25" t="s">
        <v>1147</v>
      </c>
      <c r="D316" s="25" t="s">
        <v>1148</v>
      </c>
      <c r="E316" s="25" t="s">
        <v>142</v>
      </c>
      <c r="F316" s="26" t="s">
        <v>36</v>
      </c>
      <c r="I316" s="27" t="s">
        <v>1149</v>
      </c>
    </row>
    <row r="317" spans="1:9" x14ac:dyDescent="0.2">
      <c r="A317" s="25" t="s">
        <v>1150</v>
      </c>
      <c r="B317" s="25" t="s">
        <v>1151</v>
      </c>
      <c r="E317" s="25" t="s">
        <v>1058</v>
      </c>
      <c r="F317" s="26" t="s">
        <v>36</v>
      </c>
      <c r="I317" s="27" t="s">
        <v>1152</v>
      </c>
    </row>
    <row r="318" spans="1:9" x14ac:dyDescent="0.2">
      <c r="A318" s="25" t="s">
        <v>1153</v>
      </c>
      <c r="B318" s="25" t="s">
        <v>1154</v>
      </c>
      <c r="E318" s="25" t="s">
        <v>180</v>
      </c>
      <c r="F318" s="26" t="s">
        <v>36</v>
      </c>
      <c r="I318" s="27" t="s">
        <v>1155</v>
      </c>
    </row>
    <row r="319" spans="1:9" x14ac:dyDescent="0.2">
      <c r="A319" s="25" t="s">
        <v>1156</v>
      </c>
      <c r="B319" s="25" t="s">
        <v>1157</v>
      </c>
      <c r="E319" s="25" t="s">
        <v>99</v>
      </c>
      <c r="F319" s="26" t="s">
        <v>36</v>
      </c>
      <c r="I319" s="27" t="s">
        <v>1158</v>
      </c>
    </row>
    <row r="320" spans="1:9" x14ac:dyDescent="0.2">
      <c r="A320" s="25" t="s">
        <v>1159</v>
      </c>
      <c r="B320" s="25" t="s">
        <v>1160</v>
      </c>
      <c r="E320" s="25" t="s">
        <v>99</v>
      </c>
      <c r="F320" s="26" t="s">
        <v>36</v>
      </c>
      <c r="I320" s="27" t="s">
        <v>1158</v>
      </c>
    </row>
    <row r="321" spans="1:9" x14ac:dyDescent="0.2">
      <c r="A321" s="25" t="s">
        <v>1161</v>
      </c>
      <c r="B321" s="25" t="s">
        <v>1162</v>
      </c>
      <c r="E321" s="25" t="s">
        <v>389</v>
      </c>
      <c r="F321" s="26" t="s">
        <v>36</v>
      </c>
      <c r="I321" s="27" t="s">
        <v>1163</v>
      </c>
    </row>
    <row r="322" spans="1:9" x14ac:dyDescent="0.2">
      <c r="A322" s="25" t="s">
        <v>1164</v>
      </c>
      <c r="B322" s="25" t="s">
        <v>1165</v>
      </c>
      <c r="E322" s="25" t="s">
        <v>715</v>
      </c>
      <c r="F322" s="26" t="s">
        <v>36</v>
      </c>
      <c r="I322" s="27" t="s">
        <v>1166</v>
      </c>
    </row>
    <row r="323" spans="1:9" x14ac:dyDescent="0.2">
      <c r="A323" s="25" t="s">
        <v>1167</v>
      </c>
      <c r="B323" s="25" t="s">
        <v>1168</v>
      </c>
      <c r="E323" s="25" t="s">
        <v>261</v>
      </c>
      <c r="F323" s="26" t="s">
        <v>36</v>
      </c>
      <c r="I323" s="27" t="s">
        <v>1169</v>
      </c>
    </row>
    <row r="324" spans="1:9" x14ac:dyDescent="0.2">
      <c r="A324" s="25" t="s">
        <v>1170</v>
      </c>
      <c r="B324" s="25" t="s">
        <v>1171</v>
      </c>
      <c r="E324" s="25" t="s">
        <v>913</v>
      </c>
      <c r="F324" s="26" t="s">
        <v>36</v>
      </c>
      <c r="I324" s="27" t="s">
        <v>1172</v>
      </c>
    </row>
    <row r="325" spans="1:9" x14ac:dyDescent="0.2">
      <c r="A325" s="25" t="s">
        <v>1173</v>
      </c>
      <c r="B325" s="25" t="s">
        <v>1174</v>
      </c>
      <c r="E325" s="25" t="s">
        <v>478</v>
      </c>
      <c r="F325" s="26" t="s">
        <v>36</v>
      </c>
      <c r="I325" s="27" t="s">
        <v>1175</v>
      </c>
    </row>
    <row r="326" spans="1:9" x14ac:dyDescent="0.2">
      <c r="A326" s="25" t="s">
        <v>1176</v>
      </c>
      <c r="B326" s="25" t="s">
        <v>1177</v>
      </c>
      <c r="E326" s="25" t="s">
        <v>738</v>
      </c>
      <c r="F326" s="26" t="s">
        <v>36</v>
      </c>
      <c r="I326" s="27" t="s">
        <v>1178</v>
      </c>
    </row>
    <row r="327" spans="1:9" x14ac:dyDescent="0.2">
      <c r="A327" s="25" t="s">
        <v>1179</v>
      </c>
      <c r="B327" s="25" t="s">
        <v>1180</v>
      </c>
      <c r="D327" s="25" t="s">
        <v>1181</v>
      </c>
      <c r="E327" s="25" t="s">
        <v>690</v>
      </c>
      <c r="F327" s="26" t="s">
        <v>113</v>
      </c>
      <c r="G327" s="26" t="s">
        <v>13</v>
      </c>
      <c r="H327" s="26" t="s">
        <v>14</v>
      </c>
      <c r="I327" s="27" t="s">
        <v>1182</v>
      </c>
    </row>
    <row r="328" spans="1:9" x14ac:dyDescent="0.2">
      <c r="A328" s="25" t="s">
        <v>1183</v>
      </c>
      <c r="B328" s="25" t="s">
        <v>1184</v>
      </c>
      <c r="E328" s="25" t="s">
        <v>41</v>
      </c>
      <c r="F328" s="26" t="s">
        <v>36</v>
      </c>
      <c r="I328" s="27" t="s">
        <v>1185</v>
      </c>
    </row>
    <row r="329" spans="1:9" x14ac:dyDescent="0.2">
      <c r="A329" s="25" t="s">
        <v>1186</v>
      </c>
      <c r="B329" s="25" t="s">
        <v>1187</v>
      </c>
      <c r="D329" s="25" t="s">
        <v>1188</v>
      </c>
      <c r="E329" s="25" t="s">
        <v>269</v>
      </c>
      <c r="F329" s="26" t="s">
        <v>36</v>
      </c>
      <c r="I329" s="27" t="s">
        <v>1189</v>
      </c>
    </row>
    <row r="330" spans="1:9" x14ac:dyDescent="0.2">
      <c r="A330" s="25" t="s">
        <v>1190</v>
      </c>
      <c r="B330" s="25" t="s">
        <v>1191</v>
      </c>
      <c r="D330" s="25" t="s">
        <v>1192</v>
      </c>
      <c r="E330" s="25" t="s">
        <v>1193</v>
      </c>
      <c r="F330" s="26" t="s">
        <v>1194</v>
      </c>
      <c r="I330" s="27" t="s">
        <v>1195</v>
      </c>
    </row>
    <row r="331" spans="1:9" x14ac:dyDescent="0.2">
      <c r="A331" s="25" t="s">
        <v>1196</v>
      </c>
      <c r="B331" s="25" t="s">
        <v>1197</v>
      </c>
      <c r="E331" s="25" t="s">
        <v>473</v>
      </c>
      <c r="F331" s="26" t="s">
        <v>36</v>
      </c>
      <c r="I331" s="27" t="s">
        <v>1198</v>
      </c>
    </row>
    <row r="332" spans="1:9" x14ac:dyDescent="0.2">
      <c r="A332" s="25" t="s">
        <v>1199</v>
      </c>
      <c r="B332" s="25" t="s">
        <v>1200</v>
      </c>
      <c r="E332" s="25" t="s">
        <v>261</v>
      </c>
      <c r="F332" s="26" t="s">
        <v>36</v>
      </c>
      <c r="I332" s="27" t="s">
        <v>1201</v>
      </c>
    </row>
    <row r="333" spans="1:9" x14ac:dyDescent="0.2">
      <c r="A333" s="25" t="s">
        <v>1202</v>
      </c>
      <c r="B333" s="25" t="s">
        <v>1203</v>
      </c>
      <c r="E333" s="25" t="s">
        <v>712</v>
      </c>
      <c r="F333" s="26" t="s">
        <v>36</v>
      </c>
      <c r="I333" s="27" t="s">
        <v>1201</v>
      </c>
    </row>
    <row r="334" spans="1:9" x14ac:dyDescent="0.2">
      <c r="A334" s="25" t="s">
        <v>1204</v>
      </c>
      <c r="B334" s="25" t="s">
        <v>1205</v>
      </c>
      <c r="D334" s="25" t="s">
        <v>1206</v>
      </c>
      <c r="E334" s="25" t="s">
        <v>112</v>
      </c>
      <c r="F334" s="26" t="s">
        <v>307</v>
      </c>
      <c r="G334" s="26" t="s">
        <v>13</v>
      </c>
      <c r="H334" s="26" t="s">
        <v>14</v>
      </c>
      <c r="I334" s="27" t="s">
        <v>1207</v>
      </c>
    </row>
    <row r="335" spans="1:9" x14ac:dyDescent="0.2">
      <c r="A335" s="25" t="s">
        <v>1208</v>
      </c>
      <c r="B335" s="25" t="s">
        <v>1209</v>
      </c>
      <c r="D335" s="25" t="s">
        <v>1210</v>
      </c>
      <c r="E335" s="25" t="s">
        <v>1022</v>
      </c>
      <c r="F335" s="26" t="s">
        <v>938</v>
      </c>
      <c r="G335" s="26" t="s">
        <v>939</v>
      </c>
      <c r="H335" s="26" t="s">
        <v>14</v>
      </c>
      <c r="I335" s="27" t="s">
        <v>1211</v>
      </c>
    </row>
    <row r="336" spans="1:9" x14ac:dyDescent="0.2">
      <c r="A336" s="25" t="s">
        <v>1212</v>
      </c>
      <c r="B336" s="25" t="s">
        <v>1213</v>
      </c>
      <c r="D336" s="25" t="s">
        <v>1214</v>
      </c>
      <c r="E336" s="25" t="s">
        <v>545</v>
      </c>
      <c r="F336" s="26" t="s">
        <v>36</v>
      </c>
      <c r="I336" s="27" t="s">
        <v>1215</v>
      </c>
    </row>
    <row r="337" spans="1:9" x14ac:dyDescent="0.2">
      <c r="A337" s="25" t="s">
        <v>1216</v>
      </c>
      <c r="B337" s="25" t="s">
        <v>1217</v>
      </c>
      <c r="D337" s="25" t="s">
        <v>1218</v>
      </c>
      <c r="E337" s="25" t="s">
        <v>274</v>
      </c>
      <c r="F337" s="26" t="s">
        <v>393</v>
      </c>
      <c r="G337" s="26" t="s">
        <v>13</v>
      </c>
      <c r="H337" s="26" t="s">
        <v>14</v>
      </c>
      <c r="I337" s="27" t="s">
        <v>1219</v>
      </c>
    </row>
    <row r="338" spans="1:9" x14ac:dyDescent="0.2">
      <c r="A338" s="25" t="s">
        <v>1220</v>
      </c>
      <c r="B338" s="25" t="s">
        <v>1221</v>
      </c>
      <c r="E338" s="25" t="s">
        <v>323</v>
      </c>
      <c r="F338" s="26" t="s">
        <v>36</v>
      </c>
      <c r="I338" s="27" t="s">
        <v>1222</v>
      </c>
    </row>
    <row r="339" spans="1:9" x14ac:dyDescent="0.2">
      <c r="A339" s="25" t="s">
        <v>1223</v>
      </c>
      <c r="B339" s="25" t="s">
        <v>1224</v>
      </c>
      <c r="E339" s="25" t="s">
        <v>1225</v>
      </c>
      <c r="F339" s="26" t="s">
        <v>36</v>
      </c>
      <c r="I339" s="27" t="s">
        <v>1226</v>
      </c>
    </row>
    <row r="340" spans="1:9" x14ac:dyDescent="0.2">
      <c r="A340" s="25" t="s">
        <v>1227</v>
      </c>
      <c r="B340" s="25" t="s">
        <v>1228</v>
      </c>
      <c r="E340" s="25" t="s">
        <v>466</v>
      </c>
      <c r="F340" s="26" t="s">
        <v>36</v>
      </c>
      <c r="I340" s="27" t="s">
        <v>1229</v>
      </c>
    </row>
    <row r="341" spans="1:9" x14ac:dyDescent="0.2">
      <c r="A341" s="25" t="s">
        <v>1230</v>
      </c>
      <c r="B341" s="25" t="s">
        <v>1231</v>
      </c>
      <c r="D341" s="25" t="s">
        <v>1232</v>
      </c>
      <c r="E341" s="25" t="s">
        <v>1233</v>
      </c>
      <c r="F341" s="26" t="s">
        <v>307</v>
      </c>
      <c r="G341" s="26" t="s">
        <v>13</v>
      </c>
      <c r="H341" s="26" t="s">
        <v>14</v>
      </c>
      <c r="I341" s="27" t="s">
        <v>1234</v>
      </c>
    </row>
    <row r="342" spans="1:9" x14ac:dyDescent="0.2">
      <c r="A342" s="25" t="s">
        <v>1235</v>
      </c>
      <c r="B342" s="25" t="s">
        <v>1236</v>
      </c>
      <c r="D342" s="25" t="s">
        <v>1237</v>
      </c>
      <c r="E342" s="25" t="s">
        <v>690</v>
      </c>
      <c r="F342" s="26" t="s">
        <v>332</v>
      </c>
      <c r="G342" s="26" t="s">
        <v>13</v>
      </c>
      <c r="H342" s="26" t="s">
        <v>14</v>
      </c>
      <c r="I342" s="27" t="s">
        <v>1238</v>
      </c>
    </row>
    <row r="343" spans="1:9" x14ac:dyDescent="0.2">
      <c r="A343" s="25" t="s">
        <v>1239</v>
      </c>
      <c r="B343" s="25" t="s">
        <v>1240</v>
      </c>
      <c r="E343" s="25" t="s">
        <v>1058</v>
      </c>
      <c r="F343" s="26" t="s">
        <v>36</v>
      </c>
      <c r="I343" s="27" t="s">
        <v>1241</v>
      </c>
    </row>
    <row r="344" spans="1:9" x14ac:dyDescent="0.2">
      <c r="A344" s="25" t="s">
        <v>1242</v>
      </c>
      <c r="B344" s="25" t="s">
        <v>1243</v>
      </c>
      <c r="E344" s="25" t="s">
        <v>560</v>
      </c>
      <c r="F344" s="26" t="s">
        <v>36</v>
      </c>
      <c r="I344" s="27" t="s">
        <v>1244</v>
      </c>
    </row>
    <row r="345" spans="1:9" x14ac:dyDescent="0.2">
      <c r="A345" s="25" t="s">
        <v>1245</v>
      </c>
      <c r="B345" s="25" t="s">
        <v>1246</v>
      </c>
      <c r="D345" s="25" t="s">
        <v>1247</v>
      </c>
      <c r="E345" s="25" t="s">
        <v>336</v>
      </c>
      <c r="F345" s="26" t="s">
        <v>1248</v>
      </c>
      <c r="I345" s="27" t="s">
        <v>1249</v>
      </c>
    </row>
    <row r="346" spans="1:9" x14ac:dyDescent="0.2">
      <c r="A346" s="25" t="s">
        <v>1250</v>
      </c>
      <c r="B346" s="25" t="s">
        <v>1251</v>
      </c>
      <c r="E346" s="25" t="s">
        <v>161</v>
      </c>
      <c r="F346" s="26" t="s">
        <v>36</v>
      </c>
      <c r="I346" s="27" t="s">
        <v>1252</v>
      </c>
    </row>
    <row r="347" spans="1:9" x14ac:dyDescent="0.2">
      <c r="A347" s="25" t="s">
        <v>1253</v>
      </c>
      <c r="B347" s="25" t="s">
        <v>1254</v>
      </c>
      <c r="E347" s="25" t="s">
        <v>389</v>
      </c>
      <c r="F347" s="26" t="s">
        <v>36</v>
      </c>
      <c r="I347" s="27" t="s">
        <v>1255</v>
      </c>
    </row>
    <row r="348" spans="1:9" x14ac:dyDescent="0.2">
      <c r="A348" s="25" t="s">
        <v>1256</v>
      </c>
      <c r="B348" s="25" t="s">
        <v>1257</v>
      </c>
      <c r="E348" s="25" t="s">
        <v>274</v>
      </c>
      <c r="F348" s="26" t="s">
        <v>36</v>
      </c>
      <c r="I348" s="27" t="s">
        <v>1258</v>
      </c>
    </row>
    <row r="349" spans="1:9" x14ac:dyDescent="0.2">
      <c r="A349" s="25" t="s">
        <v>1259</v>
      </c>
      <c r="B349" s="25" t="s">
        <v>1260</v>
      </c>
      <c r="D349" s="25" t="s">
        <v>1261</v>
      </c>
      <c r="E349" s="25" t="s">
        <v>560</v>
      </c>
      <c r="F349" s="26" t="s">
        <v>113</v>
      </c>
      <c r="G349" s="26" t="s">
        <v>13</v>
      </c>
      <c r="H349" s="26" t="s">
        <v>14</v>
      </c>
      <c r="I349" s="27" t="s">
        <v>1262</v>
      </c>
    </row>
    <row r="350" spans="1:9" x14ac:dyDescent="0.2">
      <c r="A350" s="25" t="s">
        <v>1263</v>
      </c>
      <c r="B350" s="25" t="s">
        <v>1264</v>
      </c>
      <c r="E350" s="25" t="s">
        <v>1265</v>
      </c>
      <c r="F350" s="26" t="s">
        <v>36</v>
      </c>
      <c r="I350" s="27" t="s">
        <v>1266</v>
      </c>
    </row>
    <row r="351" spans="1:9" x14ac:dyDescent="0.2">
      <c r="A351" s="25" t="s">
        <v>1267</v>
      </c>
      <c r="B351" s="25" t="s">
        <v>1268</v>
      </c>
      <c r="E351" s="25" t="s">
        <v>450</v>
      </c>
      <c r="F351" s="26" t="s">
        <v>36</v>
      </c>
      <c r="I351" s="27" t="s">
        <v>1269</v>
      </c>
    </row>
    <row r="352" spans="1:9" x14ac:dyDescent="0.2">
      <c r="A352" s="25" t="s">
        <v>1270</v>
      </c>
      <c r="B352" s="25" t="s">
        <v>1271</v>
      </c>
      <c r="E352" s="25" t="s">
        <v>236</v>
      </c>
      <c r="F352" s="26" t="s">
        <v>36</v>
      </c>
      <c r="I352" s="27" t="s">
        <v>1272</v>
      </c>
    </row>
    <row r="353" spans="1:9" x14ac:dyDescent="0.2">
      <c r="A353" s="25" t="s">
        <v>1273</v>
      </c>
      <c r="B353" s="25" t="s">
        <v>1274</v>
      </c>
      <c r="E353" s="25" t="s">
        <v>779</v>
      </c>
      <c r="F353" s="26" t="s">
        <v>36</v>
      </c>
      <c r="I353" s="27" t="s">
        <v>1275</v>
      </c>
    </row>
    <row r="354" spans="1:9" x14ac:dyDescent="0.2">
      <c r="A354" s="25" t="s">
        <v>1276</v>
      </c>
      <c r="B354" s="25" t="s">
        <v>1277</v>
      </c>
      <c r="E354" s="25" t="s">
        <v>779</v>
      </c>
      <c r="F354" s="26" t="s">
        <v>36</v>
      </c>
      <c r="I354" s="27" t="s">
        <v>1278</v>
      </c>
    </row>
    <row r="355" spans="1:9" x14ac:dyDescent="0.2">
      <c r="A355" s="25" t="s">
        <v>1279</v>
      </c>
      <c r="B355" s="25" t="s">
        <v>1280</v>
      </c>
      <c r="D355" s="25" t="s">
        <v>1281</v>
      </c>
      <c r="E355" s="25" t="s">
        <v>112</v>
      </c>
      <c r="F355" s="26" t="s">
        <v>36</v>
      </c>
      <c r="I355" s="27" t="s">
        <v>1282</v>
      </c>
    </row>
    <row r="356" spans="1:9" x14ac:dyDescent="0.2">
      <c r="A356" s="25" t="s">
        <v>1283</v>
      </c>
      <c r="B356" s="25" t="s">
        <v>1284</v>
      </c>
      <c r="E356" s="25" t="s">
        <v>122</v>
      </c>
      <c r="F356" s="26" t="s">
        <v>36</v>
      </c>
      <c r="I356" s="27" t="s">
        <v>1285</v>
      </c>
    </row>
    <row r="357" spans="1:9" x14ac:dyDescent="0.2">
      <c r="A357" s="25" t="s">
        <v>1286</v>
      </c>
      <c r="B357" s="25" t="s">
        <v>1287</v>
      </c>
      <c r="D357" s="25" t="s">
        <v>1288</v>
      </c>
      <c r="E357" s="25" t="s">
        <v>127</v>
      </c>
      <c r="F357" s="26" t="s">
        <v>307</v>
      </c>
      <c r="G357" s="26" t="s">
        <v>13</v>
      </c>
      <c r="H357" s="26" t="s">
        <v>14</v>
      </c>
      <c r="I357" s="27" t="s">
        <v>1289</v>
      </c>
    </row>
    <row r="358" spans="1:9" x14ac:dyDescent="0.2">
      <c r="A358" s="25" t="s">
        <v>1290</v>
      </c>
      <c r="B358" s="25" t="s">
        <v>1291</v>
      </c>
      <c r="E358" s="25" t="s">
        <v>41</v>
      </c>
      <c r="F358" s="26" t="s">
        <v>36</v>
      </c>
      <c r="I358" s="27" t="s">
        <v>1292</v>
      </c>
    </row>
    <row r="359" spans="1:9" x14ac:dyDescent="0.2">
      <c r="A359" s="25" t="s">
        <v>1293</v>
      </c>
      <c r="B359" s="25" t="s">
        <v>1294</v>
      </c>
      <c r="E359" s="25" t="s">
        <v>389</v>
      </c>
      <c r="F359" s="26" t="s">
        <v>36</v>
      </c>
      <c r="I359" s="27" t="s">
        <v>1295</v>
      </c>
    </row>
    <row r="360" spans="1:9" x14ac:dyDescent="0.2">
      <c r="A360" s="25" t="s">
        <v>1296</v>
      </c>
      <c r="B360" s="25" t="s">
        <v>1297</v>
      </c>
      <c r="E360" s="25" t="s">
        <v>19</v>
      </c>
      <c r="F360" s="26" t="s">
        <v>36</v>
      </c>
      <c r="I360" s="27" t="s">
        <v>1298</v>
      </c>
    </row>
    <row r="361" spans="1:9" x14ac:dyDescent="0.2">
      <c r="A361" s="25" t="s">
        <v>1299</v>
      </c>
      <c r="B361" s="25" t="s">
        <v>1300</v>
      </c>
      <c r="E361" s="25" t="s">
        <v>221</v>
      </c>
      <c r="F361" s="26" t="s">
        <v>36</v>
      </c>
      <c r="I361" s="27" t="s">
        <v>1301</v>
      </c>
    </row>
    <row r="362" spans="1:9" x14ac:dyDescent="0.2">
      <c r="A362" s="25" t="s">
        <v>1302</v>
      </c>
      <c r="B362" s="25" t="s">
        <v>1303</v>
      </c>
      <c r="E362" s="25" t="s">
        <v>56</v>
      </c>
      <c r="F362" s="26" t="s">
        <v>36</v>
      </c>
      <c r="I362" s="27" t="s">
        <v>1304</v>
      </c>
    </row>
    <row r="363" spans="1:9" x14ac:dyDescent="0.2">
      <c r="A363" s="25" t="s">
        <v>1305</v>
      </c>
      <c r="B363" s="25" t="s">
        <v>1306</v>
      </c>
      <c r="E363" s="25" t="s">
        <v>384</v>
      </c>
      <c r="F363" s="26" t="s">
        <v>36</v>
      </c>
      <c r="I363" s="27" t="s">
        <v>1307</v>
      </c>
    </row>
    <row r="364" spans="1:9" x14ac:dyDescent="0.2">
      <c r="A364" s="25" t="s">
        <v>1308</v>
      </c>
      <c r="B364" s="25" t="s">
        <v>1309</v>
      </c>
      <c r="E364" s="25" t="s">
        <v>864</v>
      </c>
      <c r="F364" s="26" t="s">
        <v>36</v>
      </c>
      <c r="I364" s="27" t="s">
        <v>1310</v>
      </c>
    </row>
    <row r="365" spans="1:9" x14ac:dyDescent="0.2">
      <c r="A365" s="25" t="s">
        <v>1311</v>
      </c>
      <c r="B365" s="25" t="s">
        <v>1312</v>
      </c>
      <c r="E365" s="25" t="s">
        <v>450</v>
      </c>
      <c r="F365" s="26" t="s">
        <v>36</v>
      </c>
      <c r="I365" s="27" t="s">
        <v>1310</v>
      </c>
    </row>
    <row r="366" spans="1:9" x14ac:dyDescent="0.2">
      <c r="A366" s="25" t="s">
        <v>1313</v>
      </c>
      <c r="B366" s="25" t="s">
        <v>1314</v>
      </c>
      <c r="E366" s="25" t="s">
        <v>256</v>
      </c>
      <c r="F366" s="26" t="s">
        <v>36</v>
      </c>
      <c r="I366" s="27" t="s">
        <v>1315</v>
      </c>
    </row>
    <row r="367" spans="1:9" x14ac:dyDescent="0.2">
      <c r="A367" s="25" t="s">
        <v>1316</v>
      </c>
      <c r="B367" s="25" t="s">
        <v>1317</v>
      </c>
      <c r="E367" s="25" t="s">
        <v>274</v>
      </c>
      <c r="F367" s="26" t="s">
        <v>36</v>
      </c>
      <c r="I367" s="27" t="s">
        <v>1315</v>
      </c>
    </row>
    <row r="368" spans="1:9" x14ac:dyDescent="0.2">
      <c r="A368" s="25" t="s">
        <v>1318</v>
      </c>
      <c r="B368" s="25" t="s">
        <v>1319</v>
      </c>
      <c r="E368" s="25" t="s">
        <v>408</v>
      </c>
      <c r="F368" s="26" t="s">
        <v>36</v>
      </c>
      <c r="I368" s="27" t="s">
        <v>1315</v>
      </c>
    </row>
    <row r="369" spans="1:9" x14ac:dyDescent="0.2">
      <c r="A369" s="25" t="s">
        <v>1320</v>
      </c>
      <c r="B369" s="25" t="s">
        <v>1319</v>
      </c>
      <c r="E369" s="25" t="s">
        <v>408</v>
      </c>
      <c r="F369" s="26" t="s">
        <v>36</v>
      </c>
      <c r="I369" s="27" t="s">
        <v>1321</v>
      </c>
    </row>
    <row r="370" spans="1:9" x14ac:dyDescent="0.2">
      <c r="A370" s="25" t="s">
        <v>1322</v>
      </c>
      <c r="B370" s="25" t="s">
        <v>1323</v>
      </c>
      <c r="D370" s="25" t="s">
        <v>1324</v>
      </c>
      <c r="E370" s="25" t="s">
        <v>1325</v>
      </c>
      <c r="F370" s="26" t="s">
        <v>36</v>
      </c>
      <c r="I370" s="27" t="s">
        <v>1326</v>
      </c>
    </row>
    <row r="371" spans="1:9" x14ac:dyDescent="0.2">
      <c r="A371" s="25" t="s">
        <v>1327</v>
      </c>
      <c r="B371" s="25" t="s">
        <v>1328</v>
      </c>
      <c r="E371" s="25" t="s">
        <v>1329</v>
      </c>
      <c r="F371" s="26" t="s">
        <v>36</v>
      </c>
      <c r="I371" s="27" t="s">
        <v>1330</v>
      </c>
    </row>
    <row r="372" spans="1:9" x14ac:dyDescent="0.2">
      <c r="A372" s="25" t="s">
        <v>1331</v>
      </c>
      <c r="B372" s="25" t="s">
        <v>1332</v>
      </c>
      <c r="E372" s="25" t="s">
        <v>147</v>
      </c>
      <c r="F372" s="26" t="s">
        <v>36</v>
      </c>
      <c r="I372" s="27" t="s">
        <v>1333</v>
      </c>
    </row>
    <row r="373" spans="1:9" x14ac:dyDescent="0.2">
      <c r="A373" s="25" t="s">
        <v>1334</v>
      </c>
      <c r="B373" s="25" t="s">
        <v>1335</v>
      </c>
      <c r="E373" s="25" t="s">
        <v>1336</v>
      </c>
      <c r="F373" s="26" t="s">
        <v>36</v>
      </c>
      <c r="I373" s="27" t="s">
        <v>1337</v>
      </c>
    </row>
    <row r="374" spans="1:9" x14ac:dyDescent="0.2">
      <c r="A374" s="25" t="s">
        <v>1338</v>
      </c>
      <c r="B374" s="25" t="s">
        <v>1339</v>
      </c>
      <c r="D374" s="25" t="s">
        <v>1340</v>
      </c>
      <c r="E374" s="25" t="s">
        <v>274</v>
      </c>
      <c r="F374" s="26" t="s">
        <v>479</v>
      </c>
      <c r="G374" s="26" t="s">
        <v>13</v>
      </c>
      <c r="H374" s="26" t="s">
        <v>14</v>
      </c>
      <c r="I374" s="27" t="s">
        <v>1341</v>
      </c>
    </row>
    <row r="375" spans="1:9" x14ac:dyDescent="0.2">
      <c r="A375" s="25" t="s">
        <v>1342</v>
      </c>
      <c r="B375" s="25" t="s">
        <v>1343</v>
      </c>
      <c r="D375" s="25" t="s">
        <v>1344</v>
      </c>
      <c r="E375" s="25" t="s">
        <v>913</v>
      </c>
      <c r="F375" s="26" t="s">
        <v>307</v>
      </c>
      <c r="G375" s="26" t="s">
        <v>13</v>
      </c>
      <c r="H375" s="26" t="s">
        <v>14</v>
      </c>
      <c r="I375" s="27" t="s">
        <v>1345</v>
      </c>
    </row>
    <row r="376" spans="1:9" x14ac:dyDescent="0.2">
      <c r="A376" s="25" t="s">
        <v>1346</v>
      </c>
      <c r="B376" s="25" t="s">
        <v>1347</v>
      </c>
      <c r="D376" s="25" t="s">
        <v>1348</v>
      </c>
      <c r="E376" s="25" t="s">
        <v>350</v>
      </c>
      <c r="F376" s="26"/>
      <c r="G376" s="26"/>
      <c r="H376" s="26"/>
      <c r="I376" s="27" t="s">
        <v>1349</v>
      </c>
    </row>
    <row r="377" spans="1:9" x14ac:dyDescent="0.2">
      <c r="A377" s="25" t="s">
        <v>1350</v>
      </c>
      <c r="B377" s="25" t="s">
        <v>1351</v>
      </c>
      <c r="D377" s="25" t="s">
        <v>1352</v>
      </c>
      <c r="E377" s="25" t="s">
        <v>614</v>
      </c>
      <c r="F377" s="26"/>
      <c r="G377" s="26"/>
      <c r="H377" s="26"/>
      <c r="I377" s="27" t="s">
        <v>1353</v>
      </c>
    </row>
    <row r="378" spans="1:9" x14ac:dyDescent="0.2">
      <c r="A378" s="25" t="s">
        <v>1354</v>
      </c>
      <c r="B378" s="25" t="s">
        <v>1355</v>
      </c>
      <c r="E378" s="25" t="s">
        <v>690</v>
      </c>
      <c r="F378" s="26" t="s">
        <v>36</v>
      </c>
      <c r="I378" s="27" t="s">
        <v>1356</v>
      </c>
    </row>
    <row r="379" spans="1:9" x14ac:dyDescent="0.2">
      <c r="A379" s="25" t="s">
        <v>1357</v>
      </c>
      <c r="B379" s="25" t="s">
        <v>1358</v>
      </c>
      <c r="D379" s="25" t="s">
        <v>1359</v>
      </c>
      <c r="E379" s="29" t="s">
        <v>1360</v>
      </c>
      <c r="F379" s="26" t="s">
        <v>307</v>
      </c>
      <c r="G379" s="26" t="s">
        <v>13</v>
      </c>
      <c r="H379" s="26" t="s">
        <v>14</v>
      </c>
      <c r="I379" s="27" t="s">
        <v>1361</v>
      </c>
    </row>
    <row r="380" spans="1:9" x14ac:dyDescent="0.2">
      <c r="A380" s="25" t="s">
        <v>1362</v>
      </c>
      <c r="B380" s="25" t="s">
        <v>1363</v>
      </c>
      <c r="E380" s="25" t="s">
        <v>864</v>
      </c>
      <c r="F380" s="26" t="s">
        <v>36</v>
      </c>
      <c r="I380" s="27" t="s">
        <v>1364</v>
      </c>
    </row>
    <row r="381" spans="1:9" x14ac:dyDescent="0.2">
      <c r="A381" s="25" t="s">
        <v>1365</v>
      </c>
      <c r="B381" s="25" t="s">
        <v>1366</v>
      </c>
      <c r="D381" s="25" t="s">
        <v>1367</v>
      </c>
      <c r="E381" s="25" t="s">
        <v>690</v>
      </c>
      <c r="F381" s="26" t="s">
        <v>143</v>
      </c>
      <c r="G381" s="26" t="s">
        <v>13</v>
      </c>
      <c r="H381" s="26" t="s">
        <v>14</v>
      </c>
      <c r="I381" s="27" t="s">
        <v>1368</v>
      </c>
    </row>
    <row r="382" spans="1:9" x14ac:dyDescent="0.2">
      <c r="A382" s="25" t="s">
        <v>1369</v>
      </c>
      <c r="B382" s="25" t="s">
        <v>1370</v>
      </c>
      <c r="D382" s="25" t="s">
        <v>1371</v>
      </c>
      <c r="E382" s="25" t="s">
        <v>779</v>
      </c>
      <c r="F382" s="26" t="s">
        <v>200</v>
      </c>
      <c r="G382" s="26" t="s">
        <v>13</v>
      </c>
      <c r="H382" s="26" t="s">
        <v>14</v>
      </c>
      <c r="I382" s="27" t="s">
        <v>1372</v>
      </c>
    </row>
    <row r="383" spans="1:9" x14ac:dyDescent="0.2">
      <c r="A383" s="25" t="s">
        <v>1373</v>
      </c>
      <c r="B383" s="25" t="s">
        <v>1374</v>
      </c>
      <c r="E383" s="25" t="s">
        <v>754</v>
      </c>
      <c r="F383" s="26" t="s">
        <v>36</v>
      </c>
      <c r="I383" s="27" t="s">
        <v>1375</v>
      </c>
    </row>
    <row r="384" spans="1:9" x14ac:dyDescent="0.2">
      <c r="A384" s="25" t="s">
        <v>1376</v>
      </c>
      <c r="B384" s="25" t="s">
        <v>1377</v>
      </c>
      <c r="D384" s="25" t="s">
        <v>1378</v>
      </c>
      <c r="E384" s="25" t="s">
        <v>1379</v>
      </c>
      <c r="F384" s="26" t="s">
        <v>36</v>
      </c>
      <c r="I384" s="27" t="s">
        <v>1380</v>
      </c>
    </row>
    <row r="385" spans="1:9" x14ac:dyDescent="0.2">
      <c r="A385" s="25" t="s">
        <v>1381</v>
      </c>
      <c r="B385" s="25" t="s">
        <v>1382</v>
      </c>
      <c r="D385" s="25" t="s">
        <v>1383</v>
      </c>
      <c r="E385" s="25" t="s">
        <v>74</v>
      </c>
      <c r="F385" s="26" t="s">
        <v>36</v>
      </c>
      <c r="I385" s="27" t="s">
        <v>1384</v>
      </c>
    </row>
    <row r="386" spans="1:9" x14ac:dyDescent="0.2">
      <c r="A386" s="25" t="s">
        <v>1385</v>
      </c>
      <c r="B386" s="25" t="s">
        <v>1386</v>
      </c>
      <c r="E386" s="25" t="s">
        <v>1387</v>
      </c>
      <c r="F386" s="26" t="s">
        <v>36</v>
      </c>
      <c r="I386" s="27" t="s">
        <v>1388</v>
      </c>
    </row>
    <row r="387" spans="1:9" x14ac:dyDescent="0.2">
      <c r="A387" s="25" t="s">
        <v>1389</v>
      </c>
      <c r="B387" s="25" t="s">
        <v>1390</v>
      </c>
      <c r="E387" s="25" t="s">
        <v>864</v>
      </c>
      <c r="F387" s="26" t="s">
        <v>36</v>
      </c>
      <c r="I387" s="27" t="s">
        <v>1391</v>
      </c>
    </row>
    <row r="388" spans="1:9" x14ac:dyDescent="0.2">
      <c r="A388" s="25" t="s">
        <v>1392</v>
      </c>
      <c r="B388" s="25" t="s">
        <v>1393</v>
      </c>
      <c r="E388" s="25" t="s">
        <v>1022</v>
      </c>
      <c r="F388" s="26" t="s">
        <v>36</v>
      </c>
      <c r="I388" s="27" t="s">
        <v>1394</v>
      </c>
    </row>
    <row r="389" spans="1:9" x14ac:dyDescent="0.2">
      <c r="A389" s="25" t="s">
        <v>1395</v>
      </c>
      <c r="B389" s="25" t="s">
        <v>1396</v>
      </c>
      <c r="E389" s="25" t="s">
        <v>560</v>
      </c>
      <c r="F389" s="26" t="s">
        <v>36</v>
      </c>
      <c r="I389" s="27" t="s">
        <v>1397</v>
      </c>
    </row>
    <row r="390" spans="1:9" x14ac:dyDescent="0.2">
      <c r="A390" s="25" t="s">
        <v>1398</v>
      </c>
      <c r="B390" s="25" t="s">
        <v>1399</v>
      </c>
      <c r="E390" s="25" t="s">
        <v>408</v>
      </c>
      <c r="F390" s="26" t="s">
        <v>36</v>
      </c>
      <c r="I390" s="27" t="s">
        <v>1400</v>
      </c>
    </row>
    <row r="391" spans="1:9" x14ac:dyDescent="0.2">
      <c r="A391" s="25" t="s">
        <v>1401</v>
      </c>
      <c r="B391" s="25" t="s">
        <v>1402</v>
      </c>
      <c r="E391" s="25" t="s">
        <v>1079</v>
      </c>
      <c r="F391" s="26" t="s">
        <v>36</v>
      </c>
      <c r="I391" s="27" t="s">
        <v>1403</v>
      </c>
    </row>
    <row r="392" spans="1:9" x14ac:dyDescent="0.2">
      <c r="A392" s="25" t="s">
        <v>1404</v>
      </c>
      <c r="B392" s="25" t="s">
        <v>1405</v>
      </c>
      <c r="E392" s="25" t="s">
        <v>1406</v>
      </c>
      <c r="F392" s="26" t="s">
        <v>1407</v>
      </c>
      <c r="I392" s="27" t="s">
        <v>1408</v>
      </c>
    </row>
    <row r="393" spans="1:9" x14ac:dyDescent="0.2">
      <c r="A393" s="25" t="s">
        <v>1409</v>
      </c>
      <c r="B393" s="25" t="s">
        <v>1410</v>
      </c>
      <c r="E393" s="25" t="s">
        <v>1411</v>
      </c>
      <c r="F393" s="26" t="s">
        <v>36</v>
      </c>
      <c r="I393" s="27" t="s">
        <v>1412</v>
      </c>
    </row>
    <row r="394" spans="1:9" x14ac:dyDescent="0.2">
      <c r="A394" s="25" t="s">
        <v>1413</v>
      </c>
      <c r="B394" s="25" t="s">
        <v>1414</v>
      </c>
      <c r="E394" s="25" t="s">
        <v>560</v>
      </c>
      <c r="F394" s="26" t="s">
        <v>36</v>
      </c>
      <c r="I394" s="27" t="s">
        <v>1415</v>
      </c>
    </row>
    <row r="395" spans="1:9" x14ac:dyDescent="0.2">
      <c r="A395" s="25" t="s">
        <v>1416</v>
      </c>
      <c r="B395" s="25" t="s">
        <v>1417</v>
      </c>
      <c r="E395" s="25" t="s">
        <v>1329</v>
      </c>
      <c r="F395" s="26" t="s">
        <v>36</v>
      </c>
      <c r="I395" s="27" t="s">
        <v>1418</v>
      </c>
    </row>
    <row r="396" spans="1:9" x14ac:dyDescent="0.2">
      <c r="A396" s="25" t="s">
        <v>1419</v>
      </c>
      <c r="B396" s="25" t="s">
        <v>1420</v>
      </c>
      <c r="E396" s="25" t="s">
        <v>323</v>
      </c>
      <c r="F396" s="26" t="s">
        <v>36</v>
      </c>
      <c r="I396" s="27" t="s">
        <v>1421</v>
      </c>
    </row>
    <row r="397" spans="1:9" x14ac:dyDescent="0.2">
      <c r="A397" s="25" t="s">
        <v>1422</v>
      </c>
      <c r="B397" s="25" t="s">
        <v>1423</v>
      </c>
      <c r="E397" s="25" t="s">
        <v>166</v>
      </c>
      <c r="F397" s="26" t="s">
        <v>36</v>
      </c>
      <c r="I397" s="27" t="s">
        <v>1424</v>
      </c>
    </row>
    <row r="398" spans="1:9" x14ac:dyDescent="0.2">
      <c r="A398" s="25" t="s">
        <v>1425</v>
      </c>
      <c r="B398" s="25" t="s">
        <v>1426</v>
      </c>
      <c r="E398" s="25" t="s">
        <v>582</v>
      </c>
      <c r="F398" s="26" t="s">
        <v>36</v>
      </c>
      <c r="I398" s="27" t="s">
        <v>1427</v>
      </c>
    </row>
    <row r="399" spans="1:9" x14ac:dyDescent="0.2">
      <c r="A399" s="25" t="s">
        <v>1428</v>
      </c>
      <c r="B399" s="25" t="s">
        <v>1429</v>
      </c>
      <c r="D399" s="25" t="s">
        <v>1430</v>
      </c>
      <c r="E399" s="25" t="s">
        <v>1067</v>
      </c>
      <c r="F399" s="26" t="s">
        <v>36</v>
      </c>
      <c r="I399" s="27" t="s">
        <v>1431</v>
      </c>
    </row>
    <row r="400" spans="1:9" x14ac:dyDescent="0.2">
      <c r="A400" s="25" t="s">
        <v>1432</v>
      </c>
      <c r="B400" s="25" t="s">
        <v>1433</v>
      </c>
      <c r="D400" s="25" t="s">
        <v>1434</v>
      </c>
      <c r="E400" s="25" t="s">
        <v>1435</v>
      </c>
      <c r="F400" s="26" t="s">
        <v>1436</v>
      </c>
      <c r="G400" s="26" t="s">
        <v>1437</v>
      </c>
      <c r="H400" s="26" t="s">
        <v>1438</v>
      </c>
      <c r="I400" s="27" t="s">
        <v>1439</v>
      </c>
    </row>
    <row r="401" spans="1:9" x14ac:dyDescent="0.2">
      <c r="A401" s="25" t="s">
        <v>1440</v>
      </c>
      <c r="B401" s="25" t="s">
        <v>1441</v>
      </c>
      <c r="E401" s="25" t="s">
        <v>953</v>
      </c>
      <c r="F401" s="26" t="s">
        <v>36</v>
      </c>
      <c r="I401" s="27" t="s">
        <v>1442</v>
      </c>
    </row>
    <row r="402" spans="1:9" x14ac:dyDescent="0.2">
      <c r="A402" s="25" t="s">
        <v>1443</v>
      </c>
      <c r="B402" s="25" t="s">
        <v>1444</v>
      </c>
      <c r="E402" s="25" t="s">
        <v>384</v>
      </c>
      <c r="F402" s="26" t="s">
        <v>36</v>
      </c>
      <c r="I402" s="27" t="s">
        <v>1445</v>
      </c>
    </row>
    <row r="403" spans="1:9" x14ac:dyDescent="0.2">
      <c r="A403" s="25" t="s">
        <v>1446</v>
      </c>
      <c r="B403" s="25" t="s">
        <v>1447</v>
      </c>
      <c r="D403" s="25" t="s">
        <v>1448</v>
      </c>
      <c r="E403" s="25" t="s">
        <v>1449</v>
      </c>
      <c r="F403" s="26" t="s">
        <v>1450</v>
      </c>
      <c r="G403" s="26" t="s">
        <v>1437</v>
      </c>
      <c r="H403" s="26" t="s">
        <v>1438</v>
      </c>
      <c r="I403" s="27" t="s">
        <v>1451</v>
      </c>
    </row>
    <row r="404" spans="1:9" x14ac:dyDescent="0.2">
      <c r="A404" s="25" t="s">
        <v>1452</v>
      </c>
      <c r="B404" s="25" t="s">
        <v>1453</v>
      </c>
      <c r="E404" s="25" t="s">
        <v>1233</v>
      </c>
      <c r="F404" s="26" t="s">
        <v>36</v>
      </c>
      <c r="I404" s="27" t="s">
        <v>1454</v>
      </c>
    </row>
    <row r="405" spans="1:9" x14ac:dyDescent="0.2">
      <c r="A405" s="25" t="s">
        <v>1455</v>
      </c>
      <c r="B405" s="25" t="s">
        <v>1456</v>
      </c>
      <c r="D405" s="25" t="s">
        <v>1457</v>
      </c>
      <c r="E405" s="25" t="s">
        <v>1067</v>
      </c>
      <c r="F405" s="26" t="s">
        <v>100</v>
      </c>
      <c r="G405" s="26" t="s">
        <v>13</v>
      </c>
      <c r="H405" s="26" t="s">
        <v>14</v>
      </c>
      <c r="I405" s="27" t="s">
        <v>1458</v>
      </c>
    </row>
    <row r="406" spans="1:9" x14ac:dyDescent="0.2">
      <c r="A406" s="25" t="s">
        <v>1459</v>
      </c>
      <c r="B406" s="25" t="s">
        <v>1460</v>
      </c>
      <c r="E406" s="25" t="s">
        <v>1265</v>
      </c>
      <c r="F406" s="26" t="s">
        <v>1461</v>
      </c>
      <c r="I406" s="27" t="s">
        <v>1462</v>
      </c>
    </row>
    <row r="407" spans="1:9" x14ac:dyDescent="0.2">
      <c r="A407" s="25" t="s">
        <v>1463</v>
      </c>
      <c r="B407" s="25" t="s">
        <v>1464</v>
      </c>
      <c r="D407" s="25" t="s">
        <v>1465</v>
      </c>
      <c r="E407" s="25" t="s">
        <v>582</v>
      </c>
      <c r="F407" s="26" t="s">
        <v>307</v>
      </c>
      <c r="G407" s="26" t="s">
        <v>13</v>
      </c>
      <c r="H407" s="26" t="s">
        <v>14</v>
      </c>
      <c r="I407" s="27" t="s">
        <v>1466</v>
      </c>
    </row>
    <row r="408" spans="1:9" x14ac:dyDescent="0.2">
      <c r="A408" s="25" t="s">
        <v>1467</v>
      </c>
      <c r="B408" s="25" t="s">
        <v>1468</v>
      </c>
      <c r="E408" s="25" t="s">
        <v>1469</v>
      </c>
      <c r="F408" s="26" t="s">
        <v>36</v>
      </c>
      <c r="I408" s="27" t="s">
        <v>1470</v>
      </c>
    </row>
    <row r="409" spans="1:9" x14ac:dyDescent="0.2">
      <c r="A409" s="25" t="s">
        <v>1471</v>
      </c>
      <c r="B409" s="25" t="s">
        <v>1472</v>
      </c>
      <c r="E409" s="25" t="s">
        <v>56</v>
      </c>
      <c r="F409" s="26" t="s">
        <v>36</v>
      </c>
      <c r="I409" s="27" t="s">
        <v>1473</v>
      </c>
    </row>
    <row r="410" spans="1:9" x14ac:dyDescent="0.2">
      <c r="A410" s="25" t="s">
        <v>1474</v>
      </c>
      <c r="B410" s="25" t="s">
        <v>1475</v>
      </c>
      <c r="E410" s="25" t="s">
        <v>74</v>
      </c>
      <c r="F410" s="26" t="s">
        <v>36</v>
      </c>
      <c r="I410" s="27" t="s">
        <v>1476</v>
      </c>
    </row>
    <row r="411" spans="1:9" x14ac:dyDescent="0.2">
      <c r="A411" s="25" t="s">
        <v>1477</v>
      </c>
      <c r="B411" s="25" t="s">
        <v>1478</v>
      </c>
      <c r="E411" s="25" t="s">
        <v>1479</v>
      </c>
      <c r="F411" s="26" t="s">
        <v>36</v>
      </c>
      <c r="I411" s="27" t="s">
        <v>1480</v>
      </c>
    </row>
    <row r="412" spans="1:9" x14ac:dyDescent="0.2">
      <c r="A412" s="25" t="s">
        <v>1481</v>
      </c>
      <c r="B412" s="25" t="s">
        <v>1482</v>
      </c>
      <c r="E412" s="25" t="s">
        <v>473</v>
      </c>
      <c r="F412" s="26" t="s">
        <v>36</v>
      </c>
      <c r="I412" s="27" t="s">
        <v>1483</v>
      </c>
    </row>
    <row r="413" spans="1:9" x14ac:dyDescent="0.2">
      <c r="A413" s="25" t="s">
        <v>1484</v>
      </c>
      <c r="B413" s="25" t="s">
        <v>1485</v>
      </c>
      <c r="E413" s="25" t="s">
        <v>323</v>
      </c>
      <c r="F413" s="26" t="s">
        <v>36</v>
      </c>
      <c r="I413" s="27" t="s">
        <v>1486</v>
      </c>
    </row>
    <row r="414" spans="1:9" x14ac:dyDescent="0.2">
      <c r="A414" s="25" t="s">
        <v>1487</v>
      </c>
      <c r="B414" s="25" t="s">
        <v>1488</v>
      </c>
      <c r="E414" s="25" t="s">
        <v>953</v>
      </c>
      <c r="F414" s="26" t="s">
        <v>36</v>
      </c>
      <c r="I414" s="27" t="s">
        <v>1489</v>
      </c>
    </row>
    <row r="415" spans="1:9" x14ac:dyDescent="0.2">
      <c r="A415" s="25" t="s">
        <v>1490</v>
      </c>
      <c r="B415" s="25" t="s">
        <v>1491</v>
      </c>
      <c r="E415" s="25" t="s">
        <v>639</v>
      </c>
      <c r="F415" s="26" t="s">
        <v>36</v>
      </c>
      <c r="I415" s="27" t="s">
        <v>1492</v>
      </c>
    </row>
    <row r="416" spans="1:9" x14ac:dyDescent="0.2">
      <c r="A416" s="25" t="s">
        <v>1493</v>
      </c>
      <c r="B416" s="25" t="s">
        <v>1494</v>
      </c>
      <c r="E416" s="25" t="s">
        <v>137</v>
      </c>
      <c r="F416" s="26" t="s">
        <v>1495</v>
      </c>
      <c r="I416" s="27" t="s">
        <v>1496</v>
      </c>
    </row>
    <row r="417" spans="1:9" x14ac:dyDescent="0.2">
      <c r="A417" s="25" t="s">
        <v>1497</v>
      </c>
      <c r="B417" s="25" t="s">
        <v>1498</v>
      </c>
      <c r="E417" s="25" t="s">
        <v>1499</v>
      </c>
      <c r="F417" s="26" t="s">
        <v>36</v>
      </c>
      <c r="I417" s="27" t="s">
        <v>1500</v>
      </c>
    </row>
    <row r="418" spans="1:9" x14ac:dyDescent="0.2">
      <c r="A418" s="25" t="s">
        <v>1501</v>
      </c>
      <c r="B418" s="25" t="s">
        <v>1502</v>
      </c>
      <c r="D418" s="25" t="s">
        <v>1503</v>
      </c>
      <c r="E418" s="25" t="s">
        <v>560</v>
      </c>
      <c r="F418" s="26"/>
      <c r="G418" s="26"/>
      <c r="H418" s="26"/>
      <c r="I418" s="27" t="s">
        <v>1504</v>
      </c>
    </row>
    <row r="419" spans="1:9" x14ac:dyDescent="0.2">
      <c r="A419" s="25" t="s">
        <v>1505</v>
      </c>
      <c r="B419" s="25" t="s">
        <v>1506</v>
      </c>
      <c r="E419" s="25" t="s">
        <v>715</v>
      </c>
      <c r="F419" s="26" t="s">
        <v>36</v>
      </c>
      <c r="I419" s="27" t="s">
        <v>1507</v>
      </c>
    </row>
    <row r="420" spans="1:9" x14ac:dyDescent="0.2">
      <c r="A420" s="25" t="s">
        <v>1508</v>
      </c>
      <c r="B420" s="25" t="s">
        <v>1509</v>
      </c>
      <c r="E420" s="25" t="s">
        <v>466</v>
      </c>
      <c r="F420" s="26" t="s">
        <v>36</v>
      </c>
      <c r="I420" s="27" t="s">
        <v>1510</v>
      </c>
    </row>
    <row r="421" spans="1:9" x14ac:dyDescent="0.2">
      <c r="A421" s="25" t="s">
        <v>1511</v>
      </c>
      <c r="B421" s="25" t="s">
        <v>1512</v>
      </c>
      <c r="E421" s="25" t="s">
        <v>59</v>
      </c>
      <c r="F421" s="26" t="s">
        <v>36</v>
      </c>
      <c r="I421" s="27" t="s">
        <v>1513</v>
      </c>
    </row>
    <row r="422" spans="1:9" x14ac:dyDescent="0.2">
      <c r="A422" s="25" t="s">
        <v>1514</v>
      </c>
      <c r="B422" s="25" t="s">
        <v>1515</v>
      </c>
      <c r="D422" s="25" t="s">
        <v>1516</v>
      </c>
      <c r="E422" s="25" t="s">
        <v>779</v>
      </c>
      <c r="F422" s="26" t="s">
        <v>479</v>
      </c>
      <c r="G422" s="26" t="s">
        <v>13</v>
      </c>
      <c r="H422" s="26" t="s">
        <v>14</v>
      </c>
      <c r="I422" s="27" t="s">
        <v>1517</v>
      </c>
    </row>
    <row r="423" spans="1:9" x14ac:dyDescent="0.2">
      <c r="A423" s="25" t="s">
        <v>1518</v>
      </c>
      <c r="B423" s="25" t="s">
        <v>1519</v>
      </c>
      <c r="E423" s="25" t="s">
        <v>41</v>
      </c>
      <c r="F423" s="26" t="s">
        <v>1520</v>
      </c>
      <c r="I423" s="27" t="s">
        <v>1521</v>
      </c>
    </row>
    <row r="424" spans="1:9" x14ac:dyDescent="0.2">
      <c r="A424" s="25" t="s">
        <v>1522</v>
      </c>
      <c r="B424" s="25" t="s">
        <v>1523</v>
      </c>
      <c r="D424" s="25" t="s">
        <v>1524</v>
      </c>
      <c r="E424" s="25" t="s">
        <v>1525</v>
      </c>
      <c r="F424" s="26" t="s">
        <v>36</v>
      </c>
      <c r="I424" s="27" t="s">
        <v>1526</v>
      </c>
    </row>
    <row r="425" spans="1:9" x14ac:dyDescent="0.2">
      <c r="A425" s="25" t="s">
        <v>1527</v>
      </c>
      <c r="B425" s="25" t="s">
        <v>1528</v>
      </c>
      <c r="E425" s="25" t="s">
        <v>1529</v>
      </c>
      <c r="F425" s="26" t="s">
        <v>36</v>
      </c>
      <c r="I425" s="27" t="s">
        <v>1530</v>
      </c>
    </row>
    <row r="426" spans="1:9" x14ac:dyDescent="0.2">
      <c r="A426" s="25" t="s">
        <v>1531</v>
      </c>
      <c r="B426" s="25" t="s">
        <v>1532</v>
      </c>
      <c r="E426" s="25" t="s">
        <v>715</v>
      </c>
      <c r="F426" s="26" t="s">
        <v>36</v>
      </c>
      <c r="I426" s="27" t="s">
        <v>1533</v>
      </c>
    </row>
    <row r="427" spans="1:9" x14ac:dyDescent="0.2">
      <c r="A427" s="25" t="s">
        <v>1534</v>
      </c>
      <c r="B427" s="25" t="s">
        <v>1535</v>
      </c>
      <c r="E427" s="25" t="s">
        <v>1125</v>
      </c>
      <c r="F427" s="26" t="s">
        <v>36</v>
      </c>
      <c r="I427" s="27" t="s">
        <v>1536</v>
      </c>
    </row>
    <row r="428" spans="1:9" x14ac:dyDescent="0.2">
      <c r="A428" s="25" t="s">
        <v>1537</v>
      </c>
      <c r="B428" s="25" t="s">
        <v>1538</v>
      </c>
      <c r="E428" s="25" t="s">
        <v>52</v>
      </c>
      <c r="F428" s="26" t="s">
        <v>36</v>
      </c>
      <c r="I428" s="27" t="s">
        <v>1539</v>
      </c>
    </row>
    <row r="429" spans="1:9" x14ac:dyDescent="0.2">
      <c r="A429" s="25" t="s">
        <v>1540</v>
      </c>
      <c r="B429" s="25" t="s">
        <v>1541</v>
      </c>
      <c r="E429" s="25" t="s">
        <v>1233</v>
      </c>
      <c r="F429" s="26" t="s">
        <v>36</v>
      </c>
      <c r="I429" s="27" t="s">
        <v>1542</v>
      </c>
    </row>
    <row r="430" spans="1:9" x14ac:dyDescent="0.2">
      <c r="A430" s="25" t="s">
        <v>1543</v>
      </c>
      <c r="B430" s="25" t="s">
        <v>1544</v>
      </c>
      <c r="E430" s="25" t="s">
        <v>147</v>
      </c>
      <c r="F430" s="26" t="s">
        <v>36</v>
      </c>
      <c r="I430" s="27" t="s">
        <v>1545</v>
      </c>
    </row>
    <row r="431" spans="1:9" x14ac:dyDescent="0.2">
      <c r="A431" s="25" t="s">
        <v>1546</v>
      </c>
      <c r="B431" s="25" t="s">
        <v>1547</v>
      </c>
      <c r="E431" s="25" t="s">
        <v>1022</v>
      </c>
      <c r="F431" s="26" t="s">
        <v>36</v>
      </c>
      <c r="I431" s="27" t="s">
        <v>1548</v>
      </c>
    </row>
    <row r="432" spans="1:9" x14ac:dyDescent="0.2">
      <c r="A432" s="25" t="s">
        <v>1549</v>
      </c>
      <c r="B432" s="25" t="s">
        <v>1550</v>
      </c>
      <c r="E432" s="25" t="s">
        <v>294</v>
      </c>
      <c r="F432" s="26" t="s">
        <v>36</v>
      </c>
      <c r="I432" s="27" t="s">
        <v>1551</v>
      </c>
    </row>
    <row r="433" spans="1:9" x14ac:dyDescent="0.2">
      <c r="A433" s="25" t="s">
        <v>1552</v>
      </c>
      <c r="B433" s="25" t="s">
        <v>1553</v>
      </c>
      <c r="E433" s="25" t="s">
        <v>734</v>
      </c>
      <c r="F433" s="26" t="s">
        <v>36</v>
      </c>
      <c r="I433" s="27" t="s">
        <v>1554</v>
      </c>
    </row>
    <row r="434" spans="1:9" x14ac:dyDescent="0.2">
      <c r="A434" s="25" t="s">
        <v>1555</v>
      </c>
      <c r="B434" s="25" t="s">
        <v>1556</v>
      </c>
      <c r="E434" s="25" t="s">
        <v>199</v>
      </c>
      <c r="F434" s="26" t="s">
        <v>36</v>
      </c>
      <c r="I434" s="27" t="s">
        <v>1557</v>
      </c>
    </row>
    <row r="435" spans="1:9" x14ac:dyDescent="0.2">
      <c r="A435" s="25" t="s">
        <v>1558</v>
      </c>
      <c r="B435" s="25" t="s">
        <v>1559</v>
      </c>
      <c r="E435" s="25" t="s">
        <v>1406</v>
      </c>
      <c r="F435" s="26" t="s">
        <v>36</v>
      </c>
      <c r="I435" s="27" t="s">
        <v>1560</v>
      </c>
    </row>
    <row r="436" spans="1:9" x14ac:dyDescent="0.2">
      <c r="A436" s="25" t="s">
        <v>1561</v>
      </c>
      <c r="B436" s="25" t="s">
        <v>1562</v>
      </c>
      <c r="E436" s="25" t="s">
        <v>1003</v>
      </c>
      <c r="F436" s="26" t="s">
        <v>36</v>
      </c>
      <c r="I436" s="27" t="s">
        <v>1563</v>
      </c>
    </row>
    <row r="437" spans="1:9" x14ac:dyDescent="0.2">
      <c r="A437" s="25" t="s">
        <v>1564</v>
      </c>
      <c r="B437" s="25" t="s">
        <v>1565</v>
      </c>
      <c r="E437" s="25" t="s">
        <v>104</v>
      </c>
      <c r="F437" s="26" t="s">
        <v>36</v>
      </c>
      <c r="I437" s="27" t="s">
        <v>1566</v>
      </c>
    </row>
    <row r="438" spans="1:9" x14ac:dyDescent="0.2">
      <c r="A438" s="25" t="s">
        <v>1567</v>
      </c>
      <c r="B438" s="25" t="s">
        <v>1568</v>
      </c>
      <c r="E438" s="25" t="s">
        <v>681</v>
      </c>
      <c r="F438" s="26" t="s">
        <v>36</v>
      </c>
      <c r="I438" s="27" t="s">
        <v>1569</v>
      </c>
    </row>
    <row r="439" spans="1:9" x14ac:dyDescent="0.2">
      <c r="A439" s="25" t="s">
        <v>1570</v>
      </c>
      <c r="B439" s="25" t="s">
        <v>1571</v>
      </c>
      <c r="E439" s="25" t="s">
        <v>473</v>
      </c>
      <c r="F439" s="26" t="s">
        <v>36</v>
      </c>
      <c r="I439" s="27" t="s">
        <v>1572</v>
      </c>
    </row>
    <row r="440" spans="1:9" x14ac:dyDescent="0.2">
      <c r="A440" s="25" t="s">
        <v>1573</v>
      </c>
      <c r="B440" s="25" t="s">
        <v>1574</v>
      </c>
      <c r="E440" s="25" t="s">
        <v>147</v>
      </c>
      <c r="F440" s="26" t="s">
        <v>36</v>
      </c>
      <c r="I440" s="27" t="s">
        <v>1575</v>
      </c>
    </row>
    <row r="441" spans="1:9" x14ac:dyDescent="0.2">
      <c r="A441" s="25" t="s">
        <v>1576</v>
      </c>
      <c r="B441" s="25" t="s">
        <v>1577</v>
      </c>
      <c r="E441" s="25" t="s">
        <v>466</v>
      </c>
      <c r="F441" s="26" t="s">
        <v>36</v>
      </c>
      <c r="I441" s="27" t="s">
        <v>1578</v>
      </c>
    </row>
    <row r="442" spans="1:9" x14ac:dyDescent="0.2">
      <c r="A442" s="25" t="s">
        <v>1579</v>
      </c>
      <c r="B442" s="25" t="s">
        <v>1580</v>
      </c>
      <c r="E442" s="25" t="s">
        <v>1411</v>
      </c>
      <c r="F442" s="26" t="s">
        <v>36</v>
      </c>
      <c r="I442" s="27" t="s">
        <v>1581</v>
      </c>
    </row>
    <row r="443" spans="1:9" x14ac:dyDescent="0.2">
      <c r="A443" s="25" t="s">
        <v>1582</v>
      </c>
      <c r="B443" s="25" t="s">
        <v>1583</v>
      </c>
      <c r="E443" s="25" t="s">
        <v>1265</v>
      </c>
      <c r="F443" s="26" t="s">
        <v>36</v>
      </c>
      <c r="I443" s="27" t="s">
        <v>1584</v>
      </c>
    </row>
    <row r="444" spans="1:9" x14ac:dyDescent="0.2">
      <c r="A444" s="25" t="s">
        <v>1585</v>
      </c>
      <c r="B444" s="25" t="s">
        <v>1586</v>
      </c>
      <c r="E444" s="25" t="s">
        <v>864</v>
      </c>
      <c r="F444" s="26" t="s">
        <v>36</v>
      </c>
      <c r="I444" s="27" t="s">
        <v>1587</v>
      </c>
    </row>
    <row r="445" spans="1:9" x14ac:dyDescent="0.2">
      <c r="A445" s="25" t="s">
        <v>1588</v>
      </c>
      <c r="B445" s="25" t="s">
        <v>1589</v>
      </c>
      <c r="E445" s="25" t="s">
        <v>1590</v>
      </c>
      <c r="F445" s="26" t="s">
        <v>36</v>
      </c>
      <c r="I445" s="27" t="s">
        <v>1591</v>
      </c>
    </row>
    <row r="446" spans="1:9" x14ac:dyDescent="0.2">
      <c r="A446" s="25" t="s">
        <v>1592</v>
      </c>
      <c r="B446" s="25" t="s">
        <v>1593</v>
      </c>
      <c r="E446" s="25" t="s">
        <v>690</v>
      </c>
      <c r="F446" s="26" t="s">
        <v>36</v>
      </c>
      <c r="I446" s="27" t="s">
        <v>1594</v>
      </c>
    </row>
    <row r="447" spans="1:9" x14ac:dyDescent="0.2">
      <c r="A447" s="25" t="s">
        <v>1595</v>
      </c>
      <c r="B447" s="25" t="s">
        <v>1596</v>
      </c>
      <c r="D447" s="25" t="s">
        <v>1597</v>
      </c>
      <c r="E447" s="25" t="s">
        <v>230</v>
      </c>
      <c r="F447" s="26" t="s">
        <v>36</v>
      </c>
      <c r="I447" s="27" t="s">
        <v>1598</v>
      </c>
    </row>
    <row r="448" spans="1:9" x14ac:dyDescent="0.2">
      <c r="A448" s="25" t="s">
        <v>1599</v>
      </c>
      <c r="B448" s="25" t="s">
        <v>1600</v>
      </c>
      <c r="E448" s="25" t="s">
        <v>1325</v>
      </c>
      <c r="F448" s="26" t="s">
        <v>36</v>
      </c>
      <c r="I448" s="27" t="s">
        <v>1601</v>
      </c>
    </row>
    <row r="449" spans="1:9" x14ac:dyDescent="0.2">
      <c r="A449" s="25" t="s">
        <v>1602</v>
      </c>
      <c r="B449" s="25" t="s">
        <v>1603</v>
      </c>
      <c r="E449" s="25" t="s">
        <v>1604</v>
      </c>
      <c r="F449" s="26" t="s">
        <v>1605</v>
      </c>
      <c r="I449" s="27" t="s">
        <v>1606</v>
      </c>
    </row>
    <row r="450" spans="1:9" x14ac:dyDescent="0.2">
      <c r="A450" s="25" t="s">
        <v>1607</v>
      </c>
      <c r="B450" s="25" t="s">
        <v>1608</v>
      </c>
      <c r="E450" s="25" t="s">
        <v>294</v>
      </c>
      <c r="F450" s="26" t="s">
        <v>36</v>
      </c>
      <c r="I450" s="27" t="s">
        <v>1609</v>
      </c>
    </row>
    <row r="451" spans="1:9" x14ac:dyDescent="0.2">
      <c r="A451" s="25" t="s">
        <v>1610</v>
      </c>
      <c r="B451" s="25" t="s">
        <v>1611</v>
      </c>
      <c r="D451" s="25" t="s">
        <v>1612</v>
      </c>
      <c r="E451" s="25" t="s">
        <v>1613</v>
      </c>
      <c r="F451" s="26" t="s">
        <v>332</v>
      </c>
      <c r="G451" s="26" t="s">
        <v>13</v>
      </c>
      <c r="H451" s="26" t="s">
        <v>14</v>
      </c>
      <c r="I451" s="27" t="s">
        <v>1614</v>
      </c>
    </row>
    <row r="452" spans="1:9" x14ac:dyDescent="0.2">
      <c r="A452" s="25" t="s">
        <v>1615</v>
      </c>
      <c r="B452" s="25" t="s">
        <v>1616</v>
      </c>
      <c r="E452" s="25" t="s">
        <v>1449</v>
      </c>
      <c r="F452" s="26" t="s">
        <v>36</v>
      </c>
      <c r="I452" s="27" t="s">
        <v>1617</v>
      </c>
    </row>
    <row r="453" spans="1:9" x14ac:dyDescent="0.2">
      <c r="A453" s="25" t="s">
        <v>1618</v>
      </c>
      <c r="B453" s="25" t="s">
        <v>1619</v>
      </c>
      <c r="D453" s="25" t="s">
        <v>1620</v>
      </c>
      <c r="E453" s="25" t="s">
        <v>1590</v>
      </c>
      <c r="F453" s="26" t="s">
        <v>36</v>
      </c>
      <c r="I453" s="27" t="s">
        <v>1621</v>
      </c>
    </row>
    <row r="454" spans="1:9" x14ac:dyDescent="0.2">
      <c r="A454" s="25" t="s">
        <v>1622</v>
      </c>
      <c r="B454" s="25" t="s">
        <v>1623</v>
      </c>
      <c r="E454" s="25" t="s">
        <v>545</v>
      </c>
      <c r="F454" s="26" t="s">
        <v>36</v>
      </c>
      <c r="I454" s="27" t="s">
        <v>1624</v>
      </c>
    </row>
    <row r="455" spans="1:9" x14ac:dyDescent="0.2">
      <c r="A455" s="25" t="s">
        <v>1625</v>
      </c>
      <c r="B455" s="25" t="s">
        <v>1626</v>
      </c>
      <c r="E455" s="25" t="s">
        <v>137</v>
      </c>
      <c r="F455" s="26" t="s">
        <v>36</v>
      </c>
      <c r="I455" s="27" t="s">
        <v>1627</v>
      </c>
    </row>
    <row r="456" spans="1:9" x14ac:dyDescent="0.2">
      <c r="A456" s="25" t="s">
        <v>1628</v>
      </c>
      <c r="B456" s="25" t="s">
        <v>1629</v>
      </c>
      <c r="E456" s="25" t="s">
        <v>261</v>
      </c>
      <c r="F456" s="26" t="s">
        <v>36</v>
      </c>
      <c r="I456" s="27" t="s">
        <v>1630</v>
      </c>
    </row>
    <row r="457" spans="1:9" x14ac:dyDescent="0.2">
      <c r="A457" s="25" t="s">
        <v>1631</v>
      </c>
      <c r="B457" s="25" t="s">
        <v>1632</v>
      </c>
      <c r="D457" s="25" t="s">
        <v>1633</v>
      </c>
      <c r="E457" s="25" t="s">
        <v>1590</v>
      </c>
      <c r="F457" s="26" t="s">
        <v>36</v>
      </c>
      <c r="I457" s="27" t="s">
        <v>1634</v>
      </c>
    </row>
  </sheetData>
  <pageMargins left="0.15748031496062992" right="0.15748031496062992" top="0.23622047244094491" bottom="0.39370078740157483" header="0.51181102362204722" footer="0.51181102362204722"/>
  <pageSetup paperSize="9" scale="55" fitToHeight="4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3:P23"/>
  <sheetViews>
    <sheetView workbookViewId="0">
      <selection activeCell="M5" sqref="M5"/>
    </sheetView>
  </sheetViews>
  <sheetFormatPr baseColWidth="10" defaultRowHeight="12.75" x14ac:dyDescent="0.2"/>
  <cols>
    <col min="2" max="2" width="10.85546875" bestFit="1" customWidth="1"/>
    <col min="3" max="3" width="9.28515625" bestFit="1" customWidth="1"/>
    <col min="6" max="6" width="8.28515625" bestFit="1" customWidth="1"/>
    <col min="7" max="7" width="5.5703125" bestFit="1" customWidth="1"/>
    <col min="9" max="9" width="24.42578125" bestFit="1" customWidth="1"/>
    <col min="10" max="10" width="8.7109375" bestFit="1" customWidth="1"/>
    <col min="11" max="11" width="10.7109375" bestFit="1" customWidth="1"/>
    <col min="12" max="12" width="12.7109375" bestFit="1" customWidth="1"/>
    <col min="13" max="13" width="12.42578125" bestFit="1" customWidth="1"/>
    <col min="14" max="14" width="13.42578125" bestFit="1" customWidth="1"/>
    <col min="15" max="15" width="8.42578125" bestFit="1" customWidth="1"/>
    <col min="16" max="16" width="7.85546875" bestFit="1" customWidth="1"/>
  </cols>
  <sheetData>
    <row r="3" spans="2:16" x14ac:dyDescent="0.2">
      <c r="B3" s="5"/>
      <c r="C3" s="5"/>
      <c r="D3" s="5"/>
      <c r="E3" s="5"/>
      <c r="F3" s="5"/>
      <c r="G3" s="5"/>
    </row>
    <row r="4" spans="2:16" x14ac:dyDescent="0.2">
      <c r="B4" s="6" t="s">
        <v>1668</v>
      </c>
      <c r="C4" s="6" t="s">
        <v>1669</v>
      </c>
      <c r="D4" s="5"/>
      <c r="E4" s="5"/>
      <c r="F4" s="6" t="s">
        <v>1670</v>
      </c>
      <c r="G4" s="6" t="s">
        <v>1671</v>
      </c>
      <c r="I4" s="3" t="s">
        <v>1683</v>
      </c>
      <c r="J4" s="3" t="s">
        <v>1684</v>
      </c>
      <c r="K4" s="3" t="s">
        <v>1685</v>
      </c>
      <c r="L4" s="3" t="s">
        <v>1686</v>
      </c>
      <c r="M4" s="3" t="s">
        <v>1687</v>
      </c>
      <c r="N4" s="3" t="s">
        <v>1688</v>
      </c>
      <c r="O4" s="3" t="s">
        <v>1689</v>
      </c>
      <c r="P4" s="6" t="s">
        <v>1690</v>
      </c>
    </row>
    <row r="5" spans="2:16" x14ac:dyDescent="0.2">
      <c r="B5" s="6" t="s">
        <v>1672</v>
      </c>
      <c r="C5" s="6">
        <v>50</v>
      </c>
      <c r="D5" s="5"/>
      <c r="E5" s="5"/>
      <c r="F5" s="7" t="s">
        <v>1672</v>
      </c>
      <c r="G5" s="8">
        <v>10</v>
      </c>
      <c r="I5" s="3" t="str" cm="1">
        <f t="array" ref="I5:I12">_xlfn.UNIQUE(_xlfn._xlws.FILTER(CLASSEMENT[Club],(CLASSEMENT[Club]&lt;&gt;"")*(COUNTIF(CLASSEMENT[Club],CLASSEMENT[Club])&gt;=5)))</f>
        <v>Le Mee Sp. Athletisme</v>
      </c>
      <c r="J5" s="3">
        <f>COUNTIF('CLASSEMENT'!E2:E88,INDEX!I5)</f>
        <v>8</v>
      </c>
      <c r="K5" s="3">
        <f>IF(ISNUMBER(M5),+RANK(M5,$M$5:$M$12,1)+COUNTIF(M5:M$12,M5)-1,"-")</f>
        <v>1</v>
      </c>
      <c r="L5" s="3" t="str">
        <f>IF(ISNUMBER(N5),+RANK(N5,$N$5:$N$11,1)+COUNTIF(N5:N$11,N5)-1,"-")</f>
        <v>-</v>
      </c>
      <c r="M5" s="4" cm="1">
        <f t="array" ref="M5">IFERROR(SUM(_xlfn.AGGREGATE(15,6,CLASSEMENT[Temps]/(CLASSEMENT[Club]=I5),_xlfn.SEQUENCE(5))),"")</f>
        <v>0.14109953703703701</v>
      </c>
      <c r="N5" s="4" t="str" cm="1">
        <f t="array" ref="N5">IFERROR(SUM(_xlfn.AGGREGATE(15,6,CLASSEMENT[Temps]/((CLASSEMENT[Club]=I5)*(CLASSEMENT[Sexe]="F")),_xlfn.SEQUENCE(3))),"-")</f>
        <v>-</v>
      </c>
      <c r="O5" s="3">
        <f>COUNTIFS(CLASSEMENT[Club],I5,CLASSEMENT[Sexe],"M")</f>
        <v>6</v>
      </c>
      <c r="P5" s="3">
        <f>COUNTIFS(CLASSEMENT[Club],I5,CLASSEMENT[Sexe],"F")</f>
        <v>2</v>
      </c>
    </row>
    <row r="6" spans="2:16" x14ac:dyDescent="0.2">
      <c r="B6" s="6" t="s">
        <v>1673</v>
      </c>
      <c r="C6" s="6">
        <v>40</v>
      </c>
      <c r="D6" s="5"/>
      <c r="E6" s="5"/>
      <c r="F6" s="9" t="s">
        <v>1673</v>
      </c>
      <c r="G6" s="10">
        <v>8</v>
      </c>
      <c r="I6" s="3" t="str">
        <v>Us Roissy En Brie</v>
      </c>
      <c r="J6" s="3">
        <f>COUNTIF('CLASSEMENT'!E3:E89,INDEX!I6)</f>
        <v>14</v>
      </c>
      <c r="K6" s="3">
        <f>IF(ISNUMBER(M6),+RANK(M6,$M$5:$M$12,1)+COUNTIF(M6:M$12,M6)-1,"-")</f>
        <v>2</v>
      </c>
      <c r="L6" s="3">
        <f>IF(ISNUMBER(N6),+RANK(N6,$N$5:$N$11,1)+COUNTIF(N6:N$11,N6)-1,"-")</f>
        <v>1</v>
      </c>
      <c r="M6" s="4" cm="1">
        <f t="array" ref="M6">IFERROR(SUM(_xlfn.AGGREGATE(15,6,CLASSEMENT[Temps]/(CLASSEMENT[Club]=I6),_xlfn.SEQUENCE(5))),"")</f>
        <v>0.14112268518518517</v>
      </c>
      <c r="N6" s="4" cm="1">
        <f t="array" ref="N6">IFERROR(SUM(_xlfn.AGGREGATE(15,6,CLASSEMENT[Temps]/((CLASSEMENT[Club]=I6)*(CLASSEMENT[Sexe]="F")),_xlfn.SEQUENCE(3))),"-")</f>
        <v>9.3761574074074081E-2</v>
      </c>
      <c r="O6" s="3">
        <f>COUNTIFS(CLASSEMENT[Club],I6,CLASSEMENT[Sexe],"M")</f>
        <v>8</v>
      </c>
      <c r="P6" s="3">
        <f>COUNTIFS(CLASSEMENT[Club],I6,CLASSEMENT[Sexe],"F")</f>
        <v>6</v>
      </c>
    </row>
    <row r="7" spans="2:16" x14ac:dyDescent="0.2">
      <c r="B7" s="6" t="s">
        <v>1674</v>
      </c>
      <c r="C7" s="6">
        <v>50</v>
      </c>
      <c r="D7" s="5"/>
      <c r="E7" s="5"/>
      <c r="F7" s="7" t="s">
        <v>1674</v>
      </c>
      <c r="G7" s="8">
        <v>10</v>
      </c>
      <c r="I7" s="3" t="str">
        <v>Pays De Nemours Running</v>
      </c>
      <c r="J7" s="3">
        <f>COUNTIF('CLASSEMENT'!E4:E90,INDEX!I7)</f>
        <v>10</v>
      </c>
      <c r="K7" s="3">
        <f>IF(ISNUMBER(M7),+RANK(M7,$M$5:$M$12,1)+COUNTIF(M7:M$12,M7)-1,"-")</f>
        <v>3</v>
      </c>
      <c r="L7" s="3">
        <f>IF(ISNUMBER(N7),+RANK(N7,$N$5:$N$11,1)+COUNTIF(N7:N$11,N7)-1,"-")</f>
        <v>2</v>
      </c>
      <c r="M7" s="4" cm="1">
        <f t="array" ref="M7">IFERROR(SUM(_xlfn.AGGREGATE(15,6,CLASSEMENT[Temps]/(CLASSEMENT[Club]=I7),_xlfn.SEQUENCE(5))),"")</f>
        <v>0.15096064814814814</v>
      </c>
      <c r="N7" s="4" cm="1">
        <f t="array" ref="N7">IFERROR(SUM(_xlfn.AGGREGATE(15,6,CLASSEMENT[Temps]/((CLASSEMENT[Club]=I7)*(CLASSEMENT[Sexe]="F")),_xlfn.SEQUENCE(3))),"-")</f>
        <v>9.9780092592592587E-2</v>
      </c>
      <c r="O7" s="3">
        <f>COUNTIFS(CLASSEMENT[Club],I7,CLASSEMENT[Sexe],"M")</f>
        <v>4</v>
      </c>
      <c r="P7" s="3">
        <f>COUNTIFS(CLASSEMENT[Club],I7,CLASSEMENT[Sexe],"F")</f>
        <v>6</v>
      </c>
    </row>
    <row r="8" spans="2:16" x14ac:dyDescent="0.2">
      <c r="B8" s="6" t="s">
        <v>1675</v>
      </c>
      <c r="C8" s="6">
        <v>30</v>
      </c>
      <c r="D8" s="5"/>
      <c r="E8" s="5"/>
      <c r="F8" s="7" t="s">
        <v>1676</v>
      </c>
      <c r="G8" s="8">
        <v>12</v>
      </c>
      <c r="I8" s="3" t="str">
        <v>Union Sportive Chatelet</v>
      </c>
      <c r="J8" s="3">
        <f>COUNTIF('CLASSEMENT'!E5:E91,INDEX!I8)</f>
        <v>5</v>
      </c>
      <c r="K8" s="3">
        <f>IF(ISNUMBER(M8),+RANK(M8,$M$5:$M$12,1)+COUNTIF(M8:M$12,M8)-1,"-")</f>
        <v>6</v>
      </c>
      <c r="L8" s="3" t="str">
        <f>IF(ISNUMBER(N8),+RANK(N8,$N$5:$N$11,1)+COUNTIF(N8:N$11,N8)-1,"-")</f>
        <v>-</v>
      </c>
      <c r="M8" s="4" cm="1">
        <f t="array" ref="M8">IFERROR(SUM(_xlfn.AGGREGATE(15,6,CLASSEMENT[Temps]/(CLASSEMENT[Club]=I8),_xlfn.SEQUENCE(5))),"")</f>
        <v>0.16864583333333336</v>
      </c>
      <c r="N8" s="4" t="str" cm="1">
        <f t="array" ref="N8">IFERROR(SUM(_xlfn.AGGREGATE(15,6,CLASSEMENT[Temps]/((CLASSEMENT[Club]=I8)*(CLASSEMENT[Sexe]="F")),_xlfn.SEQUENCE(3))),"-")</f>
        <v>-</v>
      </c>
      <c r="O8" s="3">
        <f>COUNTIFS(CLASSEMENT[Club],I8,CLASSEMENT[Sexe],"M")</f>
        <v>4</v>
      </c>
      <c r="P8" s="3">
        <f>COUNTIFS(CLASSEMENT[Club],I8,CLASSEMENT[Sexe],"F")</f>
        <v>1</v>
      </c>
    </row>
    <row r="9" spans="2:16" x14ac:dyDescent="0.2">
      <c r="B9" s="6" t="s">
        <v>1676</v>
      </c>
      <c r="C9" s="6">
        <v>70</v>
      </c>
      <c r="D9" s="5"/>
      <c r="E9" s="5"/>
      <c r="F9" s="9" t="s">
        <v>1677</v>
      </c>
      <c r="G9" s="10">
        <v>10</v>
      </c>
      <c r="I9" s="3" t="str">
        <v>As Nandy Athletisme</v>
      </c>
      <c r="J9" s="3">
        <f>COUNTIF('CLASSEMENT'!E6:E92,INDEX!I9)</f>
        <v>12</v>
      </c>
      <c r="K9" s="3">
        <f>IF(ISNUMBER(M9),+RANK(M9,$M$5:$M$12,1)+COUNTIF(M9:M$12,M9)-1,"-")</f>
        <v>4</v>
      </c>
      <c r="L9" s="3">
        <f>IF(ISNUMBER(N9),+RANK(N9,$N$5:$N$11,1)+COUNTIF(N9:N$11,N9)-1,"-")</f>
        <v>3</v>
      </c>
      <c r="M9" s="4" cm="1">
        <f t="array" ref="M9">IFERROR(SUM(_xlfn.AGGREGATE(15,6,CLASSEMENT[Temps]/(CLASSEMENT[Club]=I9),_xlfn.SEQUENCE(5))),"")</f>
        <v>0.16589120370370369</v>
      </c>
      <c r="N9" s="4" cm="1">
        <f t="array" ref="N9">IFERROR(SUM(_xlfn.AGGREGATE(15,6,CLASSEMENT[Temps]/((CLASSEMENT[Club]=I9)*(CLASSEMENT[Sexe]="F")),_xlfn.SEQUENCE(3))),"-")</f>
        <v>0.11363425925925925</v>
      </c>
      <c r="O9" s="3">
        <f>COUNTIFS(CLASSEMENT[Club],I9,CLASSEMENT[Sexe],"M")</f>
        <v>7</v>
      </c>
      <c r="P9" s="3">
        <f>COUNTIFS(CLASSEMENT[Club],I9,CLASSEMENT[Sexe],"F")</f>
        <v>5</v>
      </c>
    </row>
    <row r="10" spans="2:16" x14ac:dyDescent="0.2">
      <c r="B10" s="6" t="s">
        <v>1677</v>
      </c>
      <c r="C10" s="6">
        <v>60</v>
      </c>
      <c r="D10" s="5"/>
      <c r="E10" s="5"/>
      <c r="F10" s="9" t="s">
        <v>1678</v>
      </c>
      <c r="G10" s="10">
        <v>12</v>
      </c>
      <c r="I10" s="3" t="str">
        <v>Courir Cesson   Vert Sai</v>
      </c>
      <c r="J10" s="3">
        <f>COUNTIF('CLASSEMENT'!E7:E93,INDEX!I10)</f>
        <v>6</v>
      </c>
      <c r="K10" s="3">
        <f>IF(ISNUMBER(M10),+RANK(M10,$M$5:$M$12,1)+COUNTIF(M10:M$12,M10)-1,"-")</f>
        <v>7</v>
      </c>
      <c r="L10" s="3" t="str">
        <f>IF(ISNUMBER(N10),+RANK(N10,$N$5:$N$11,1)+COUNTIF(N10:N$11,N10)-1,"-")</f>
        <v>-</v>
      </c>
      <c r="M10" s="4" cm="1">
        <f t="array" ref="M10">IFERROR(SUM(_xlfn.AGGREGATE(15,6,CLASSEMENT[Temps]/(CLASSEMENT[Club]=I10),_xlfn.SEQUENCE(5))),"")</f>
        <v>0.17846064814814813</v>
      </c>
      <c r="N10" s="4" t="str" cm="1">
        <f t="array" ref="N10">IFERROR(SUM(_xlfn.AGGREGATE(15,6,CLASSEMENT[Temps]/((CLASSEMENT[Club]=I10)*(CLASSEMENT[Sexe]="F")),_xlfn.SEQUENCE(3))),"-")</f>
        <v>-</v>
      </c>
      <c r="O10" s="3">
        <f>COUNTIFS(CLASSEMENT[Club],I10,CLASSEMENT[Sexe],"M")</f>
        <v>4</v>
      </c>
      <c r="P10" s="3">
        <f>COUNTIFS(CLASSEMENT[Club],I10,CLASSEMENT[Sexe],"F")</f>
        <v>2</v>
      </c>
    </row>
    <row r="11" spans="2:16" x14ac:dyDescent="0.2">
      <c r="B11" s="6" t="s">
        <v>1679</v>
      </c>
      <c r="C11" s="6">
        <v>50</v>
      </c>
      <c r="D11" s="5"/>
      <c r="E11" s="5"/>
      <c r="F11" s="7" t="s">
        <v>1680</v>
      </c>
      <c r="G11" s="8">
        <v>10</v>
      </c>
      <c r="I11" s="3" t="str">
        <v>Athle Nordik Trail En Pr</v>
      </c>
      <c r="J11" s="3">
        <f>COUNTIF('CLASSEMENT'!E8:E94,INDEX!I11)</f>
        <v>7</v>
      </c>
      <c r="K11" s="3">
        <f>IF(ISNUMBER(M11),+RANK(M11,$M$5:$M$12,1)+COUNTIF(M11:M$12,M11)-1,"-")</f>
        <v>5</v>
      </c>
      <c r="L11" s="3" t="str">
        <f>IF(ISNUMBER(N11),+RANK(N11,$N$5:$N$11,1)+COUNTIF(N11:N$11,N11)-1,"-")</f>
        <v>-</v>
      </c>
      <c r="M11" s="4" cm="1">
        <f t="array" ref="M11">IFERROR(SUM(_xlfn.AGGREGATE(15,6,CLASSEMENT[Temps]/(CLASSEMENT[Club]=I11),_xlfn.SEQUENCE(5))),"")</f>
        <v>0.1678125</v>
      </c>
      <c r="N11" s="4" t="str" cm="1">
        <f t="array" ref="N11">IFERROR(SUM(_xlfn.AGGREGATE(15,6,CLASSEMENT[Temps]/((CLASSEMENT[Club]=I11)*(CLASSEMENT[Sexe]="F")),_xlfn.SEQUENCE(3))),"-")</f>
        <v>-</v>
      </c>
      <c r="O11" s="3">
        <f>COUNTIFS(CLASSEMENT[Club],I11,CLASSEMENT[Sexe],"M")</f>
        <v>6</v>
      </c>
      <c r="P11" s="3">
        <f>COUNTIFS(CLASSEMENT[Club],I11,CLASSEMENT[Sexe],"F")</f>
        <v>1</v>
      </c>
    </row>
    <row r="12" spans="2:16" x14ac:dyDescent="0.2">
      <c r="B12" s="6" t="s">
        <v>1678</v>
      </c>
      <c r="C12" s="6">
        <v>70</v>
      </c>
      <c r="D12" s="5"/>
      <c r="E12" s="5"/>
      <c r="F12" s="11" t="s">
        <v>1681</v>
      </c>
      <c r="G12" s="12">
        <v>12</v>
      </c>
      <c r="I12" t="str">
        <v>Le Chatelet En Brie Athl</v>
      </c>
      <c r="J12" s="3">
        <f>COUNTIF('CLASSEMENT'!E9:E95,INDEX!I12)</f>
        <v>5</v>
      </c>
      <c r="K12" s="3">
        <f>IF(ISNUMBER(M12),+RANK(M12,$M$5:$M$12,1)+COUNTIF(M12:M$12,M12)-1,"-")</f>
        <v>8</v>
      </c>
      <c r="L12" s="3" t="str">
        <f>IF(ISNUMBER(N12),+RANK(N12,$N$5:$N$11,1)+COUNTIF(N$11:N12,N12)-1,"-")</f>
        <v>-</v>
      </c>
      <c r="M12" s="4" cm="1">
        <f t="array" ref="M12">IFERROR(SUM(_xlfn.AGGREGATE(15,6,CLASSEMENT[Temps]/(CLASSEMENT[Club]=I12),_xlfn.SEQUENCE(5))),"")</f>
        <v>0.18925925925925927</v>
      </c>
    </row>
    <row r="13" spans="2:16" x14ac:dyDescent="0.2">
      <c r="B13" s="5"/>
      <c r="C13" s="5"/>
      <c r="D13" s="5"/>
      <c r="E13" s="5"/>
      <c r="F13" s="5"/>
      <c r="G13" s="5"/>
    </row>
    <row r="14" spans="2:16" x14ac:dyDescent="0.2">
      <c r="B14" s="5"/>
      <c r="C14" s="5"/>
      <c r="D14" s="5"/>
      <c r="E14" s="5"/>
      <c r="F14" s="5"/>
      <c r="G14" s="5"/>
    </row>
    <row r="15" spans="2:16" x14ac:dyDescent="0.2">
      <c r="B15" s="5"/>
      <c r="C15" s="5"/>
      <c r="D15" s="5"/>
      <c r="E15" s="5"/>
      <c r="F15" s="5"/>
      <c r="G15" s="5"/>
      <c r="I15" s="6"/>
      <c r="J15" s="6"/>
      <c r="K15" s="5"/>
      <c r="L15" s="5"/>
      <c r="M15" s="13"/>
      <c r="N15" s="13"/>
    </row>
    <row r="16" spans="2:16" x14ac:dyDescent="0.2">
      <c r="I16" s="6"/>
      <c r="J16" s="6"/>
      <c r="K16" s="5"/>
      <c r="L16" s="5"/>
      <c r="M16" s="13"/>
      <c r="N16" s="13"/>
    </row>
    <row r="17" spans="9:14" x14ac:dyDescent="0.2">
      <c r="I17" s="6"/>
      <c r="J17" s="6"/>
      <c r="K17" s="5"/>
      <c r="L17" s="5"/>
      <c r="M17" s="13"/>
      <c r="N17" s="13"/>
    </row>
    <row r="18" spans="9:14" x14ac:dyDescent="0.2">
      <c r="I18" s="6"/>
      <c r="J18" s="6"/>
      <c r="K18" s="5"/>
      <c r="L18" s="5"/>
      <c r="M18" s="13"/>
      <c r="N18" s="13"/>
    </row>
    <row r="19" spans="9:14" x14ac:dyDescent="0.2">
      <c r="I19" s="6"/>
      <c r="J19" s="6"/>
      <c r="K19" s="5"/>
      <c r="L19" s="5"/>
      <c r="M19" s="13"/>
      <c r="N19" s="13"/>
    </row>
    <row r="20" spans="9:14" x14ac:dyDescent="0.2">
      <c r="I20" s="6"/>
      <c r="J20" s="6"/>
      <c r="K20" s="5"/>
      <c r="L20" s="5"/>
      <c r="M20" s="13"/>
      <c r="N20" s="13"/>
    </row>
    <row r="21" spans="9:14" x14ac:dyDescent="0.2">
      <c r="J21" s="5"/>
      <c r="K21" s="5"/>
      <c r="L21" s="5"/>
      <c r="M21" s="5"/>
      <c r="N21" s="5"/>
    </row>
    <row r="22" spans="9:14" x14ac:dyDescent="0.2">
      <c r="J22" s="5"/>
      <c r="K22" s="5"/>
      <c r="L22" s="5"/>
      <c r="M22" s="5"/>
      <c r="N22" s="5"/>
    </row>
    <row r="23" spans="9:14" x14ac:dyDescent="0.2">
      <c r="J23" s="5"/>
      <c r="K23" s="5"/>
      <c r="L23" s="5"/>
      <c r="M23" s="5"/>
      <c r="N23" s="5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9"/>
  <sheetViews>
    <sheetView workbookViewId="0">
      <selection activeCell="A61" sqref="A61"/>
    </sheetView>
  </sheetViews>
  <sheetFormatPr baseColWidth="10" defaultRowHeight="12.75" x14ac:dyDescent="0.2"/>
  <cols>
    <col min="1" max="1" width="12.140625" style="3" bestFit="1" customWidth="1"/>
    <col min="2" max="2" width="26.85546875" style="3" bestFit="1" customWidth="1"/>
    <col min="3" max="3" width="15.7109375" style="3" bestFit="1" customWidth="1"/>
    <col min="4" max="4" width="15.5703125" style="3" bestFit="1" customWidth="1"/>
    <col min="5" max="5" width="24.42578125" style="3" bestFit="1" customWidth="1"/>
    <col min="6" max="6" width="10.85546875" style="3" bestFit="1" customWidth="1"/>
    <col min="7" max="7" width="15.85546875" style="3" bestFit="1" customWidth="1"/>
    <col min="8" max="16384" width="11.42578125" style="3"/>
  </cols>
  <sheetData>
    <row r="1" spans="1:7" x14ac:dyDescent="0.2">
      <c r="A1" s="3" t="s">
        <v>1635</v>
      </c>
      <c r="B1" s="3" t="s">
        <v>1636</v>
      </c>
      <c r="C1" s="3" t="s">
        <v>1637</v>
      </c>
      <c r="D1" s="3" t="s">
        <v>1638</v>
      </c>
      <c r="E1" s="3" t="s">
        <v>1639</v>
      </c>
      <c r="F1" s="3" t="s">
        <v>1645</v>
      </c>
      <c r="G1" s="3" t="s">
        <v>1667</v>
      </c>
    </row>
    <row r="2" spans="1:7" x14ac:dyDescent="0.2">
      <c r="A2" s="3">
        <f>RANK(CLASSEMENT_2[[#This Row],[Challenge]],CLASSEMENT_2[Challenge],0)</f>
        <v>1</v>
      </c>
      <c r="B2" s="3" t="s">
        <v>9</v>
      </c>
      <c r="C2" s="3">
        <v>1023124</v>
      </c>
      <c r="D2" s="3" t="s">
        <v>1646</v>
      </c>
      <c r="E2" s="3" t="s">
        <v>12</v>
      </c>
      <c r="F2" s="3" t="s">
        <v>1647</v>
      </c>
      <c r="G2" s="3">
        <v>50</v>
      </c>
    </row>
    <row r="3" spans="1:7" x14ac:dyDescent="0.2">
      <c r="A3" s="3">
        <f>RANK(CLASSEMENT_2[[#This Row],[Challenge]],CLASSEMENT_2[Challenge],0)</f>
        <v>2</v>
      </c>
      <c r="B3" s="3" t="s">
        <v>44</v>
      </c>
      <c r="C3" s="3">
        <v>1219545</v>
      </c>
      <c r="D3" s="3" t="s">
        <v>1648</v>
      </c>
      <c r="E3" s="3" t="s">
        <v>47</v>
      </c>
      <c r="F3" s="3" t="s">
        <v>1647</v>
      </c>
      <c r="G3" s="3">
        <v>49</v>
      </c>
    </row>
    <row r="4" spans="1:7" x14ac:dyDescent="0.2">
      <c r="A4" s="3">
        <f>RANK(CLASSEMENT_2[[#This Row],[Challenge]],CLASSEMENT_2[Challenge],0)</f>
        <v>3</v>
      </c>
      <c r="B4" s="3" t="s">
        <v>69</v>
      </c>
      <c r="C4" s="3">
        <v>1494705</v>
      </c>
      <c r="D4" s="3" t="s">
        <v>1646</v>
      </c>
      <c r="E4" s="3" t="s">
        <v>12</v>
      </c>
      <c r="F4" s="3" t="s">
        <v>1647</v>
      </c>
      <c r="G4" s="3">
        <v>48</v>
      </c>
    </row>
    <row r="5" spans="1:7" x14ac:dyDescent="0.2">
      <c r="A5" s="3">
        <f>RANK(CLASSEMENT_2[[#This Row],[Challenge]],CLASSEMENT_2[Challenge],0)</f>
        <v>4</v>
      </c>
      <c r="B5" s="3" t="s">
        <v>77</v>
      </c>
      <c r="C5" s="3">
        <v>2256809</v>
      </c>
      <c r="D5" s="3" t="s">
        <v>1649</v>
      </c>
      <c r="E5" s="3" t="s">
        <v>79</v>
      </c>
      <c r="F5" s="3" t="s">
        <v>1647</v>
      </c>
      <c r="G5" s="3">
        <v>47</v>
      </c>
    </row>
    <row r="6" spans="1:7" x14ac:dyDescent="0.2">
      <c r="A6" s="3">
        <f>RANK(CLASSEMENT_2[[#This Row],[Challenge]],CLASSEMENT_2[Challenge],0)</f>
        <v>5</v>
      </c>
      <c r="B6" s="3" t="s">
        <v>87</v>
      </c>
      <c r="C6" s="3">
        <v>918426</v>
      </c>
      <c r="D6" s="3" t="s">
        <v>1648</v>
      </c>
      <c r="E6" s="3" t="s">
        <v>89</v>
      </c>
      <c r="F6" s="3" t="s">
        <v>1647</v>
      </c>
      <c r="G6" s="3">
        <v>46</v>
      </c>
    </row>
    <row r="7" spans="1:7" x14ac:dyDescent="0.2">
      <c r="A7" s="3">
        <f>RANK(CLASSEMENT_2[[#This Row],[Challenge]],CLASSEMENT_2[Challenge],0)</f>
        <v>6</v>
      </c>
      <c r="B7" s="3" t="s">
        <v>97</v>
      </c>
      <c r="C7" s="3">
        <v>1862942</v>
      </c>
      <c r="D7" s="3" t="s">
        <v>1650</v>
      </c>
      <c r="E7" s="3" t="s">
        <v>100</v>
      </c>
      <c r="F7" s="3" t="s">
        <v>1647</v>
      </c>
      <c r="G7" s="3">
        <v>45</v>
      </c>
    </row>
    <row r="8" spans="1:7" x14ac:dyDescent="0.2">
      <c r="A8" s="3">
        <f>RANK(CLASSEMENT_2[[#This Row],[Challenge]],CLASSEMENT_2[Challenge],0)</f>
        <v>7</v>
      </c>
      <c r="B8" s="3" t="s">
        <v>110</v>
      </c>
      <c r="C8" s="3">
        <v>1650530</v>
      </c>
      <c r="D8" s="3" t="s">
        <v>1651</v>
      </c>
      <c r="E8" s="3" t="s">
        <v>113</v>
      </c>
      <c r="F8" s="3" t="s">
        <v>1647</v>
      </c>
      <c r="G8" s="3">
        <v>44</v>
      </c>
    </row>
    <row r="9" spans="1:7" x14ac:dyDescent="0.2">
      <c r="A9" s="3">
        <f>RANK(CLASSEMENT_2[[#This Row],[Challenge]],CLASSEMENT_2[Challenge],0)</f>
        <v>8</v>
      </c>
      <c r="B9" s="3" t="s">
        <v>116</v>
      </c>
      <c r="C9" s="3">
        <v>1094267</v>
      </c>
      <c r="D9" s="3" t="s">
        <v>1650</v>
      </c>
      <c r="E9" s="3" t="s">
        <v>100</v>
      </c>
      <c r="F9" s="3" t="s">
        <v>1647</v>
      </c>
      <c r="G9" s="3">
        <v>43</v>
      </c>
    </row>
    <row r="10" spans="1:7" x14ac:dyDescent="0.2">
      <c r="A10" s="3">
        <f>RANK(CLASSEMENT_2[[#This Row],[Challenge]],CLASSEMENT_2[Challenge],0)</f>
        <v>9</v>
      </c>
      <c r="B10" s="3" t="s">
        <v>140</v>
      </c>
      <c r="C10" s="3">
        <v>1781399</v>
      </c>
      <c r="D10" s="3" t="s">
        <v>1652</v>
      </c>
      <c r="E10" s="3" t="s">
        <v>143</v>
      </c>
      <c r="F10" s="3" t="s">
        <v>1647</v>
      </c>
      <c r="G10" s="3">
        <v>42</v>
      </c>
    </row>
    <row r="11" spans="1:7" x14ac:dyDescent="0.2">
      <c r="A11" s="3">
        <f>RANK(CLASSEMENT_2[[#This Row],[Challenge]],CLASSEMENT_2[Challenge],0)</f>
        <v>10</v>
      </c>
      <c r="B11" s="3" t="s">
        <v>150</v>
      </c>
      <c r="C11" s="3">
        <v>2192121</v>
      </c>
      <c r="D11" s="3" t="s">
        <v>1646</v>
      </c>
      <c r="E11" s="3" t="s">
        <v>100</v>
      </c>
      <c r="F11" s="3" t="s">
        <v>1647</v>
      </c>
      <c r="G11" s="3">
        <v>41</v>
      </c>
    </row>
    <row r="12" spans="1:7" x14ac:dyDescent="0.2">
      <c r="A12" s="3">
        <f>RANK(CLASSEMENT_2[[#This Row],[Challenge]],CLASSEMENT_2[Challenge],0)</f>
        <v>11</v>
      </c>
      <c r="B12" s="3" t="s">
        <v>164</v>
      </c>
      <c r="C12" s="3">
        <v>1469512</v>
      </c>
      <c r="D12" s="3" t="s">
        <v>1650</v>
      </c>
      <c r="E12" s="3" t="s">
        <v>113</v>
      </c>
      <c r="F12" s="3" t="s">
        <v>1647</v>
      </c>
      <c r="G12" s="3">
        <v>40</v>
      </c>
    </row>
    <row r="13" spans="1:7" x14ac:dyDescent="0.2">
      <c r="A13" s="3">
        <f>RANK(CLASSEMENT_2[[#This Row],[Challenge]],CLASSEMENT_2[Challenge],0)</f>
        <v>12</v>
      </c>
      <c r="B13" s="3" t="s">
        <v>169</v>
      </c>
      <c r="C13" s="3">
        <v>1376517</v>
      </c>
      <c r="D13" s="3" t="s">
        <v>1648</v>
      </c>
      <c r="E13" s="3" t="s">
        <v>79</v>
      </c>
      <c r="F13" s="3" t="s">
        <v>1647</v>
      </c>
      <c r="G13" s="3">
        <v>39</v>
      </c>
    </row>
    <row r="14" spans="1:7" x14ac:dyDescent="0.2">
      <c r="A14" s="3">
        <f>RANK(CLASSEMENT_2[[#This Row],[Challenge]],CLASSEMENT_2[Challenge],0)</f>
        <v>13</v>
      </c>
      <c r="B14" s="3" t="s">
        <v>173</v>
      </c>
      <c r="C14" s="3">
        <v>2014126</v>
      </c>
      <c r="D14" s="3" t="s">
        <v>1652</v>
      </c>
      <c r="E14" s="3" t="s">
        <v>176</v>
      </c>
      <c r="F14" s="3" t="s">
        <v>1647</v>
      </c>
      <c r="G14" s="3">
        <v>38</v>
      </c>
    </row>
    <row r="15" spans="1:7" x14ac:dyDescent="0.2">
      <c r="A15" s="3">
        <f>RANK(CLASSEMENT_2[[#This Row],[Challenge]],CLASSEMENT_2[Challenge],0)</f>
        <v>14</v>
      </c>
      <c r="B15" s="3" t="s">
        <v>197</v>
      </c>
      <c r="C15" s="3">
        <v>1973304</v>
      </c>
      <c r="D15" s="3" t="s">
        <v>1646</v>
      </c>
      <c r="E15" s="3" t="s">
        <v>200</v>
      </c>
      <c r="F15" s="3" t="s">
        <v>1647</v>
      </c>
      <c r="G15" s="3">
        <v>37</v>
      </c>
    </row>
    <row r="16" spans="1:7" x14ac:dyDescent="0.2">
      <c r="A16" s="3">
        <f>RANK(CLASSEMENT_2[[#This Row],[Challenge]],CLASSEMENT_2[Challenge],0)</f>
        <v>15</v>
      </c>
      <c r="B16" s="3" t="s">
        <v>206</v>
      </c>
      <c r="C16" s="3">
        <v>1258429</v>
      </c>
      <c r="D16" s="3" t="s">
        <v>1651</v>
      </c>
      <c r="E16" s="3" t="s">
        <v>143</v>
      </c>
      <c r="F16" s="3" t="s">
        <v>1647</v>
      </c>
      <c r="G16" s="3">
        <v>36</v>
      </c>
    </row>
    <row r="17" spans="1:7" x14ac:dyDescent="0.2">
      <c r="A17" s="3">
        <f>RANK(CLASSEMENT_2[[#This Row],[Challenge]],CLASSEMENT_2[Challenge],0)</f>
        <v>16</v>
      </c>
      <c r="B17" s="3" t="s">
        <v>211</v>
      </c>
      <c r="C17" s="3">
        <v>2163662</v>
      </c>
      <c r="D17" s="3" t="s">
        <v>1650</v>
      </c>
      <c r="E17" s="3" t="s">
        <v>113</v>
      </c>
      <c r="F17" s="3" t="s">
        <v>1647</v>
      </c>
      <c r="G17" s="3">
        <v>35</v>
      </c>
    </row>
    <row r="18" spans="1:7" x14ac:dyDescent="0.2">
      <c r="A18" s="3">
        <f>RANK(CLASSEMENT_2[[#This Row],[Challenge]],CLASSEMENT_2[Challenge],0)</f>
        <v>17</v>
      </c>
      <c r="B18" s="3" t="s">
        <v>215</v>
      </c>
      <c r="C18" s="3">
        <v>2271411</v>
      </c>
      <c r="D18" s="3" t="s">
        <v>1652</v>
      </c>
      <c r="E18" s="3" t="s">
        <v>113</v>
      </c>
      <c r="F18" s="3" t="s">
        <v>1647</v>
      </c>
      <c r="G18" s="3">
        <v>34</v>
      </c>
    </row>
    <row r="19" spans="1:7" x14ac:dyDescent="0.2">
      <c r="A19" s="3">
        <f>RANK(CLASSEMENT_2[[#This Row],[Challenge]],CLASSEMENT_2[Challenge],0)</f>
        <v>18</v>
      </c>
      <c r="B19" s="3" t="s">
        <v>219</v>
      </c>
      <c r="C19" s="3">
        <v>1146281</v>
      </c>
      <c r="D19" s="3" t="s">
        <v>1651</v>
      </c>
      <c r="E19" s="3" t="s">
        <v>200</v>
      </c>
      <c r="F19" s="3" t="s">
        <v>1647</v>
      </c>
      <c r="G19" s="3">
        <v>33</v>
      </c>
    </row>
    <row r="20" spans="1:7" x14ac:dyDescent="0.2">
      <c r="A20" s="3">
        <f>RANK(CLASSEMENT_2[[#This Row],[Challenge]],CLASSEMENT_2[Challenge],0)</f>
        <v>19</v>
      </c>
      <c r="B20" s="3" t="s">
        <v>254</v>
      </c>
      <c r="C20" s="3">
        <v>1557066</v>
      </c>
      <c r="D20" s="3" t="s">
        <v>1651</v>
      </c>
      <c r="E20" s="3" t="s">
        <v>113</v>
      </c>
      <c r="F20" s="3" t="s">
        <v>1647</v>
      </c>
      <c r="G20" s="3">
        <v>32</v>
      </c>
    </row>
    <row r="21" spans="1:7" x14ac:dyDescent="0.2">
      <c r="A21" s="3">
        <f>RANK(CLASSEMENT_2[[#This Row],[Challenge]],CLASSEMENT_2[Challenge],0)</f>
        <v>20</v>
      </c>
      <c r="B21" s="3" t="s">
        <v>277</v>
      </c>
      <c r="C21" s="3">
        <v>134073</v>
      </c>
      <c r="D21" s="3" t="s">
        <v>1651</v>
      </c>
      <c r="E21" s="3" t="s">
        <v>100</v>
      </c>
      <c r="F21" s="3" t="s">
        <v>1647</v>
      </c>
      <c r="G21" s="3">
        <v>31</v>
      </c>
    </row>
    <row r="22" spans="1:7" x14ac:dyDescent="0.2">
      <c r="A22" s="3">
        <f>RANK(CLASSEMENT_2[[#This Row],[Challenge]],CLASSEMENT_2[Challenge],0)</f>
        <v>21</v>
      </c>
      <c r="B22" s="3" t="s">
        <v>281</v>
      </c>
      <c r="C22" s="3">
        <v>1041469</v>
      </c>
      <c r="D22" s="3" t="s">
        <v>1653</v>
      </c>
      <c r="E22" s="3" t="s">
        <v>143</v>
      </c>
      <c r="F22" s="3" t="s">
        <v>1647</v>
      </c>
      <c r="G22" s="3">
        <v>30</v>
      </c>
    </row>
    <row r="23" spans="1:7" x14ac:dyDescent="0.2">
      <c r="A23" s="3">
        <f>RANK(CLASSEMENT_2[[#This Row],[Challenge]],CLASSEMENT_2[Challenge],0)</f>
        <v>22</v>
      </c>
      <c r="B23" s="3" t="s">
        <v>286</v>
      </c>
      <c r="C23" s="3">
        <v>2444275</v>
      </c>
      <c r="D23" s="3" t="s">
        <v>1652</v>
      </c>
      <c r="E23" s="3" t="s">
        <v>289</v>
      </c>
      <c r="F23" s="3" t="s">
        <v>1647</v>
      </c>
      <c r="G23" s="3">
        <v>29</v>
      </c>
    </row>
    <row r="24" spans="1:7" x14ac:dyDescent="0.2">
      <c r="A24" s="3">
        <f>RANK(CLASSEMENT_2[[#This Row],[Challenge]],CLASSEMENT_2[Challenge],0)</f>
        <v>23</v>
      </c>
      <c r="B24" s="3" t="s">
        <v>305</v>
      </c>
      <c r="C24" s="3">
        <v>2284550</v>
      </c>
      <c r="D24" s="3" t="s">
        <v>1649</v>
      </c>
      <c r="E24" s="3" t="s">
        <v>307</v>
      </c>
      <c r="F24" s="3" t="s">
        <v>1647</v>
      </c>
      <c r="G24" s="3">
        <v>28</v>
      </c>
    </row>
    <row r="25" spans="1:7" x14ac:dyDescent="0.2">
      <c r="A25" s="3">
        <f>RANK(CLASSEMENT_2[[#This Row],[Challenge]],CLASSEMENT_2[Challenge],0)</f>
        <v>24</v>
      </c>
      <c r="B25" s="3" t="s">
        <v>313</v>
      </c>
      <c r="C25" s="3">
        <v>2287692</v>
      </c>
      <c r="D25" s="3" t="s">
        <v>1650</v>
      </c>
      <c r="E25" s="3" t="s">
        <v>113</v>
      </c>
      <c r="F25" s="3" t="s">
        <v>1647</v>
      </c>
      <c r="G25" s="3">
        <v>27</v>
      </c>
    </row>
    <row r="26" spans="1:7" x14ac:dyDescent="0.2">
      <c r="A26" s="3">
        <f>RANK(CLASSEMENT_2[[#This Row],[Challenge]],CLASSEMENT_2[Challenge],0)</f>
        <v>25</v>
      </c>
      <c r="B26" s="3" t="s">
        <v>326</v>
      </c>
      <c r="C26" s="3">
        <v>477397</v>
      </c>
      <c r="D26" s="3" t="s">
        <v>1652</v>
      </c>
      <c r="E26" s="3" t="s">
        <v>100</v>
      </c>
      <c r="F26" s="3" t="s">
        <v>1647</v>
      </c>
      <c r="G26" s="3">
        <v>26</v>
      </c>
    </row>
    <row r="27" spans="1:7" x14ac:dyDescent="0.2">
      <c r="A27" s="3">
        <f>RANK(CLASSEMENT_2[[#This Row],[Challenge]],CLASSEMENT_2[Challenge],0)</f>
        <v>26</v>
      </c>
      <c r="B27" s="3" t="s">
        <v>330</v>
      </c>
      <c r="C27" s="3">
        <v>2345287</v>
      </c>
      <c r="D27" s="3" t="s">
        <v>1650</v>
      </c>
      <c r="E27" s="3" t="s">
        <v>332</v>
      </c>
      <c r="F27" s="3" t="s">
        <v>1647</v>
      </c>
      <c r="G27" s="3">
        <v>25</v>
      </c>
    </row>
    <row r="28" spans="1:7" x14ac:dyDescent="0.2">
      <c r="A28" s="3">
        <f>RANK(CLASSEMENT_2[[#This Row],[Challenge]],CLASSEMENT_2[Challenge],0)</f>
        <v>27</v>
      </c>
      <c r="B28" s="3" t="s">
        <v>373</v>
      </c>
      <c r="C28" s="3">
        <v>2338741</v>
      </c>
      <c r="D28" s="3" t="s">
        <v>1648</v>
      </c>
      <c r="E28" s="3" t="s">
        <v>332</v>
      </c>
      <c r="F28" s="3" t="s">
        <v>1647</v>
      </c>
      <c r="G28" s="3">
        <v>24</v>
      </c>
    </row>
    <row r="29" spans="1:7" x14ac:dyDescent="0.2">
      <c r="A29" s="3">
        <f>RANK(CLASSEMENT_2[[#This Row],[Challenge]],CLASSEMENT_2[Challenge],0)</f>
        <v>28</v>
      </c>
      <c r="B29" s="3" t="s">
        <v>391</v>
      </c>
      <c r="C29" s="3">
        <v>2438274</v>
      </c>
      <c r="D29" s="3" t="s">
        <v>1646</v>
      </c>
      <c r="E29" s="3" t="s">
        <v>393</v>
      </c>
      <c r="F29" s="3" t="s">
        <v>1647</v>
      </c>
      <c r="G29" s="3">
        <v>23</v>
      </c>
    </row>
    <row r="30" spans="1:7" x14ac:dyDescent="0.2">
      <c r="A30" s="3">
        <f>RANK(CLASSEMENT_2[[#This Row],[Challenge]],CLASSEMENT_2[Challenge],0)</f>
        <v>29</v>
      </c>
      <c r="B30" s="3" t="s">
        <v>406</v>
      </c>
      <c r="C30" s="3">
        <v>1587269</v>
      </c>
      <c r="D30" s="3" t="s">
        <v>1652</v>
      </c>
      <c r="E30" s="3" t="s">
        <v>176</v>
      </c>
      <c r="F30" s="3" t="s">
        <v>1647</v>
      </c>
      <c r="G30" s="3">
        <v>22</v>
      </c>
    </row>
    <row r="31" spans="1:7" x14ac:dyDescent="0.2">
      <c r="A31" s="3">
        <f>RANK(CLASSEMENT_2[[#This Row],[Challenge]],CLASSEMENT_2[Challenge],0)</f>
        <v>30</v>
      </c>
      <c r="B31" s="3" t="s">
        <v>425</v>
      </c>
      <c r="C31" s="3">
        <v>2267246</v>
      </c>
      <c r="D31" s="3" t="s">
        <v>1649</v>
      </c>
      <c r="E31" s="3" t="s">
        <v>113</v>
      </c>
      <c r="F31" s="3" t="s">
        <v>1647</v>
      </c>
      <c r="G31" s="3">
        <v>21</v>
      </c>
    </row>
    <row r="32" spans="1:7" x14ac:dyDescent="0.2">
      <c r="A32" s="3">
        <f>RANK(CLASSEMENT_2[[#This Row],[Challenge]],CLASSEMENT_2[Challenge],0)</f>
        <v>31</v>
      </c>
      <c r="B32" s="3" t="s">
        <v>428</v>
      </c>
      <c r="C32" s="3">
        <v>1988815</v>
      </c>
      <c r="D32" s="3" t="s">
        <v>1652</v>
      </c>
      <c r="E32" s="3" t="s">
        <v>307</v>
      </c>
      <c r="F32" s="3" t="s">
        <v>1647</v>
      </c>
      <c r="G32" s="3">
        <v>20</v>
      </c>
    </row>
    <row r="33" spans="1:7" x14ac:dyDescent="0.2">
      <c r="A33" s="3">
        <f>RANK(CLASSEMENT_2[[#This Row],[Challenge]],CLASSEMENT_2[Challenge],0)</f>
        <v>32</v>
      </c>
      <c r="B33" s="3" t="s">
        <v>439</v>
      </c>
      <c r="C33" s="3">
        <v>497410</v>
      </c>
      <c r="D33" s="3" t="s">
        <v>1651</v>
      </c>
      <c r="E33" s="3" t="s">
        <v>113</v>
      </c>
      <c r="F33" s="3" t="s">
        <v>1647</v>
      </c>
      <c r="G33" s="3">
        <v>19</v>
      </c>
    </row>
    <row r="34" spans="1:7" x14ac:dyDescent="0.2">
      <c r="A34" s="3">
        <f>RANK(CLASSEMENT_2[[#This Row],[Challenge]],CLASSEMENT_2[Challenge],0)</f>
        <v>33</v>
      </c>
      <c r="B34" s="3" t="s">
        <v>443</v>
      </c>
      <c r="C34" s="3">
        <v>354801</v>
      </c>
      <c r="D34" s="3" t="s">
        <v>1657</v>
      </c>
      <c r="E34" s="3" t="s">
        <v>31</v>
      </c>
      <c r="F34" s="3" t="s">
        <v>1647</v>
      </c>
      <c r="G34" s="3">
        <v>18</v>
      </c>
    </row>
    <row r="35" spans="1:7" x14ac:dyDescent="0.2">
      <c r="A35" s="3">
        <f>RANK(CLASSEMENT_2[[#This Row],[Challenge]],CLASSEMENT_2[Challenge],0)</f>
        <v>34</v>
      </c>
      <c r="B35" s="3" t="s">
        <v>485</v>
      </c>
      <c r="C35" s="3">
        <v>2524455</v>
      </c>
      <c r="D35" s="3" t="s">
        <v>1649</v>
      </c>
      <c r="E35" s="3" t="s">
        <v>307</v>
      </c>
      <c r="F35" s="3" t="s">
        <v>1647</v>
      </c>
      <c r="G35" s="3">
        <v>17</v>
      </c>
    </row>
    <row r="36" spans="1:7" x14ac:dyDescent="0.2">
      <c r="A36" s="3">
        <f>RANK(CLASSEMENT_2[[#This Row],[Challenge]],CLASSEMENT_2[Challenge],0)</f>
        <v>35</v>
      </c>
      <c r="B36" s="3" t="s">
        <v>516</v>
      </c>
      <c r="C36" s="3">
        <v>104743</v>
      </c>
      <c r="D36" s="3" t="s">
        <v>1653</v>
      </c>
      <c r="E36" s="3" t="s">
        <v>289</v>
      </c>
      <c r="F36" s="3" t="s">
        <v>1647</v>
      </c>
      <c r="G36" s="3">
        <v>16</v>
      </c>
    </row>
    <row r="37" spans="1:7" x14ac:dyDescent="0.2">
      <c r="A37" s="3">
        <f>RANK(CLASSEMENT_2[[#This Row],[Challenge]],CLASSEMENT_2[Challenge],0)</f>
        <v>36</v>
      </c>
      <c r="B37" s="3" t="s">
        <v>536</v>
      </c>
      <c r="C37" s="3">
        <v>2451328</v>
      </c>
      <c r="D37" s="3" t="s">
        <v>1651</v>
      </c>
      <c r="E37" s="3" t="s">
        <v>143</v>
      </c>
      <c r="F37" s="3" t="s">
        <v>1647</v>
      </c>
      <c r="G37" s="3">
        <v>15</v>
      </c>
    </row>
    <row r="38" spans="1:7" x14ac:dyDescent="0.2">
      <c r="A38" s="3">
        <f>RANK(CLASSEMENT_2[[#This Row],[Challenge]],CLASSEMENT_2[Challenge],0)</f>
        <v>37</v>
      </c>
      <c r="B38" s="3" t="s">
        <v>543</v>
      </c>
      <c r="C38" s="3">
        <v>2445319</v>
      </c>
      <c r="D38" s="3" t="s">
        <v>1646</v>
      </c>
      <c r="E38" s="3" t="s">
        <v>393</v>
      </c>
      <c r="F38" s="3" t="s">
        <v>1647</v>
      </c>
      <c r="G38" s="3">
        <v>14</v>
      </c>
    </row>
    <row r="39" spans="1:7" x14ac:dyDescent="0.2">
      <c r="A39" s="3">
        <f>RANK(CLASSEMENT_2[[#This Row],[Challenge]],CLASSEMENT_2[Challenge],0)</f>
        <v>38</v>
      </c>
      <c r="B39" s="3" t="s">
        <v>585</v>
      </c>
      <c r="C39" s="3">
        <v>2437236</v>
      </c>
      <c r="D39" s="3" t="s">
        <v>1646</v>
      </c>
      <c r="E39" s="3" t="s">
        <v>393</v>
      </c>
      <c r="F39" s="3" t="s">
        <v>1647</v>
      </c>
      <c r="G39" s="3">
        <v>13</v>
      </c>
    </row>
    <row r="40" spans="1:7" x14ac:dyDescent="0.2">
      <c r="A40" s="3">
        <f>RANK(CLASSEMENT_2[[#This Row],[Challenge]],CLASSEMENT_2[Challenge],0)</f>
        <v>39</v>
      </c>
      <c r="B40" s="3" t="s">
        <v>595</v>
      </c>
      <c r="C40" s="3">
        <v>1380615</v>
      </c>
      <c r="D40" s="3" t="s">
        <v>1650</v>
      </c>
      <c r="E40" s="3" t="s">
        <v>89</v>
      </c>
      <c r="F40" s="3" t="s">
        <v>1647</v>
      </c>
      <c r="G40" s="3">
        <v>12</v>
      </c>
    </row>
    <row r="41" spans="1:7" x14ac:dyDescent="0.2">
      <c r="A41" s="3">
        <f>RANK(CLASSEMENT_2[[#This Row],[Challenge]],CLASSEMENT_2[Challenge],0)</f>
        <v>40</v>
      </c>
      <c r="B41" s="3" t="s">
        <v>620</v>
      </c>
      <c r="C41" s="3">
        <v>1375321</v>
      </c>
      <c r="D41" s="3" t="s">
        <v>1651</v>
      </c>
      <c r="E41" s="3" t="s">
        <v>79</v>
      </c>
      <c r="F41" s="3" t="s">
        <v>1647</v>
      </c>
      <c r="G41" s="3">
        <v>11</v>
      </c>
    </row>
    <row r="42" spans="1:7" x14ac:dyDescent="0.2">
      <c r="A42" s="3">
        <f>RANK(CLASSEMENT_2[[#This Row],[Challenge]],CLASSEMENT_2[Challenge],0)</f>
        <v>41</v>
      </c>
      <c r="B42" s="3" t="s">
        <v>627</v>
      </c>
      <c r="C42" s="3">
        <v>1453417</v>
      </c>
      <c r="D42" s="3" t="s">
        <v>1657</v>
      </c>
      <c r="E42" s="3" t="s">
        <v>200</v>
      </c>
      <c r="F42" s="3" t="s">
        <v>1647</v>
      </c>
      <c r="G42" s="3">
        <v>10</v>
      </c>
    </row>
    <row r="43" spans="1:7" x14ac:dyDescent="0.2">
      <c r="A43" s="3">
        <f>RANK(CLASSEMENT_2[[#This Row],[Challenge]],CLASSEMENT_2[Challenge],0)</f>
        <v>42</v>
      </c>
      <c r="B43" s="3" t="s">
        <v>703</v>
      </c>
      <c r="C43" s="3">
        <v>2042470</v>
      </c>
      <c r="D43" s="3" t="s">
        <v>1649</v>
      </c>
      <c r="E43" s="3" t="s">
        <v>479</v>
      </c>
      <c r="F43" s="3" t="s">
        <v>1647</v>
      </c>
      <c r="G43" s="3">
        <v>9</v>
      </c>
    </row>
    <row r="44" spans="1:7" x14ac:dyDescent="0.2">
      <c r="A44" s="3">
        <f>RANK(CLASSEMENT_2[[#This Row],[Challenge]],CLASSEMENT_2[Challenge],0)</f>
        <v>43</v>
      </c>
      <c r="B44" s="3" t="s">
        <v>777</v>
      </c>
      <c r="C44" s="3">
        <v>670975</v>
      </c>
      <c r="D44" s="3" t="s">
        <v>1662</v>
      </c>
      <c r="E44" s="3" t="s">
        <v>780</v>
      </c>
      <c r="F44" s="3" t="s">
        <v>1647</v>
      </c>
      <c r="G44" s="3">
        <v>8</v>
      </c>
    </row>
    <row r="45" spans="1:7" x14ac:dyDescent="0.2">
      <c r="A45" s="3">
        <f>RANK(CLASSEMENT_2[[#This Row],[Challenge]],CLASSEMENT_2[Challenge],0)</f>
        <v>44</v>
      </c>
      <c r="B45" s="3" t="s">
        <v>788</v>
      </c>
      <c r="C45" s="3">
        <v>971769</v>
      </c>
      <c r="D45" s="3" t="s">
        <v>1662</v>
      </c>
      <c r="E45" s="3" t="s">
        <v>176</v>
      </c>
      <c r="F45" s="3" t="s">
        <v>1647</v>
      </c>
      <c r="G45" s="3">
        <v>7</v>
      </c>
    </row>
    <row r="46" spans="1:7" x14ac:dyDescent="0.2">
      <c r="A46" s="3">
        <f>RANK(CLASSEMENT_2[[#This Row],[Challenge]],CLASSEMENT_2[Challenge],0)</f>
        <v>45</v>
      </c>
      <c r="B46" s="3" t="s">
        <v>821</v>
      </c>
      <c r="C46" s="3">
        <v>2531036</v>
      </c>
      <c r="D46" s="3" t="s">
        <v>1650</v>
      </c>
      <c r="E46" s="3" t="s">
        <v>393</v>
      </c>
      <c r="F46" s="3" t="s">
        <v>1647</v>
      </c>
      <c r="G46" s="3">
        <v>6</v>
      </c>
    </row>
    <row r="47" spans="1:7" x14ac:dyDescent="0.2">
      <c r="A47" s="3">
        <f>RANK(CLASSEMENT_2[[#This Row],[Challenge]],CLASSEMENT_2[Challenge],0)</f>
        <v>46</v>
      </c>
      <c r="B47" s="3" t="s">
        <v>825</v>
      </c>
      <c r="C47" s="3">
        <v>2345611</v>
      </c>
      <c r="D47" s="3" t="s">
        <v>1649</v>
      </c>
      <c r="E47" s="3" t="s">
        <v>393</v>
      </c>
      <c r="F47" s="3" t="s">
        <v>1647</v>
      </c>
      <c r="G47" s="3">
        <v>5</v>
      </c>
    </row>
    <row r="48" spans="1:7" x14ac:dyDescent="0.2">
      <c r="A48" s="3">
        <f>RANK(CLASSEMENT_2[[#This Row],[Challenge]],CLASSEMENT_2[Challenge],0)</f>
        <v>47</v>
      </c>
      <c r="B48" s="3" t="s">
        <v>842</v>
      </c>
      <c r="C48" s="3">
        <v>2451305</v>
      </c>
      <c r="D48" s="3" t="s">
        <v>1648</v>
      </c>
      <c r="E48" s="3" t="s">
        <v>844</v>
      </c>
      <c r="F48" s="3" t="s">
        <v>1647</v>
      </c>
      <c r="G48" s="3">
        <v>4</v>
      </c>
    </row>
    <row r="49" spans="1:7" x14ac:dyDescent="0.2">
      <c r="A49" s="3">
        <f>RANK(CLASSEMENT_2[[#This Row],[Challenge]],CLASSEMENT_2[Challenge],0)</f>
        <v>48</v>
      </c>
      <c r="B49" s="3" t="s">
        <v>1008</v>
      </c>
      <c r="C49" s="3">
        <v>1297730</v>
      </c>
      <c r="D49" s="3" t="s">
        <v>1657</v>
      </c>
      <c r="E49" s="3" t="s">
        <v>307</v>
      </c>
      <c r="F49" s="3" t="s">
        <v>1647</v>
      </c>
      <c r="G49" s="3">
        <v>3</v>
      </c>
    </row>
    <row r="50" spans="1:7" x14ac:dyDescent="0.2">
      <c r="A50" s="3">
        <f>RANK(CLASSEMENT_2[[#This Row],[Challenge]],CLASSEMENT_2[Challenge],0)</f>
        <v>49</v>
      </c>
      <c r="B50" s="3" t="s">
        <v>1092</v>
      </c>
      <c r="C50" s="3">
        <v>1863431</v>
      </c>
      <c r="D50" s="3" t="s">
        <v>1651</v>
      </c>
      <c r="E50" s="3" t="s">
        <v>332</v>
      </c>
      <c r="F50" s="3" t="s">
        <v>1647</v>
      </c>
      <c r="G50" s="3">
        <v>2</v>
      </c>
    </row>
    <row r="51" spans="1:7" x14ac:dyDescent="0.2">
      <c r="A51" s="3">
        <f>RANK(CLASSEMENT_2[[#This Row],[Challenge]],CLASSEMENT_2[Challenge],0)</f>
        <v>50</v>
      </c>
      <c r="B51" s="3" t="s">
        <v>1205</v>
      </c>
      <c r="C51" s="3">
        <v>697960</v>
      </c>
      <c r="D51" s="3" t="s">
        <v>1651</v>
      </c>
      <c r="E51" s="3" t="s">
        <v>307</v>
      </c>
      <c r="F51" s="3" t="s">
        <v>1647</v>
      </c>
      <c r="G51" s="3">
        <v>1</v>
      </c>
    </row>
    <row r="52" spans="1:7" x14ac:dyDescent="0.2">
      <c r="A52" s="3">
        <v>51</v>
      </c>
      <c r="B52" s="3" t="s">
        <v>1217</v>
      </c>
      <c r="C52" s="3">
        <v>907852</v>
      </c>
      <c r="D52" s="3" t="s">
        <v>1650</v>
      </c>
      <c r="E52" s="3" t="s">
        <v>393</v>
      </c>
      <c r="F52" s="3" t="s">
        <v>1647</v>
      </c>
      <c r="G52" s="3">
        <v>1</v>
      </c>
    </row>
    <row r="53" spans="1:7" x14ac:dyDescent="0.2">
      <c r="A53" s="3">
        <v>52</v>
      </c>
      <c r="B53" s="3" t="s">
        <v>1287</v>
      </c>
      <c r="C53" s="3">
        <v>2082590</v>
      </c>
      <c r="D53" s="3" t="s">
        <v>1665</v>
      </c>
      <c r="E53" s="3" t="s">
        <v>307</v>
      </c>
      <c r="F53" s="3" t="s">
        <v>1647</v>
      </c>
      <c r="G53" s="3">
        <v>1</v>
      </c>
    </row>
    <row r="54" spans="1:7" x14ac:dyDescent="0.2">
      <c r="A54" s="3">
        <v>53</v>
      </c>
      <c r="B54" s="3" t="s">
        <v>1339</v>
      </c>
      <c r="C54" s="3">
        <v>752361</v>
      </c>
      <c r="D54" s="3" t="s">
        <v>1650</v>
      </c>
      <c r="E54" s="3" t="s">
        <v>479</v>
      </c>
      <c r="F54" s="3" t="s">
        <v>1647</v>
      </c>
      <c r="G54" s="3">
        <v>1</v>
      </c>
    </row>
    <row r="55" spans="1:7" x14ac:dyDescent="0.2">
      <c r="A55" s="3">
        <v>54</v>
      </c>
      <c r="B55" s="3" t="s">
        <v>1370</v>
      </c>
      <c r="C55" s="3">
        <v>1759796</v>
      </c>
      <c r="D55" s="3" t="s">
        <v>1662</v>
      </c>
      <c r="E55" s="3" t="s">
        <v>200</v>
      </c>
      <c r="F55" s="3" t="s">
        <v>1647</v>
      </c>
      <c r="G55" s="3">
        <v>1</v>
      </c>
    </row>
    <row r="56" spans="1:7" x14ac:dyDescent="0.2">
      <c r="A56" s="3">
        <v>55</v>
      </c>
      <c r="B56" s="3" t="s">
        <v>1456</v>
      </c>
      <c r="C56" s="3">
        <v>134401</v>
      </c>
      <c r="D56" s="3" t="s">
        <v>1653</v>
      </c>
      <c r="E56" s="3" t="s">
        <v>100</v>
      </c>
      <c r="F56" s="3" t="s">
        <v>1647</v>
      </c>
      <c r="G56" s="3">
        <v>1</v>
      </c>
    </row>
    <row r="57" spans="1:7" x14ac:dyDescent="0.2">
      <c r="A57" s="3">
        <v>56</v>
      </c>
      <c r="B57" s="3" t="s">
        <v>1464</v>
      </c>
      <c r="C57" s="3">
        <v>2082585</v>
      </c>
      <c r="D57" s="3" t="s">
        <v>1657</v>
      </c>
      <c r="E57" s="3" t="s">
        <v>307</v>
      </c>
      <c r="F57" s="3" t="s">
        <v>1647</v>
      </c>
      <c r="G57" s="3">
        <v>1</v>
      </c>
    </row>
    <row r="58" spans="1:7" x14ac:dyDescent="0.2">
      <c r="A58" s="3">
        <v>57</v>
      </c>
      <c r="B58" s="3" t="s">
        <v>1515</v>
      </c>
      <c r="C58" s="3">
        <v>971748</v>
      </c>
      <c r="D58" s="3" t="s">
        <v>1662</v>
      </c>
      <c r="E58" s="3" t="s">
        <v>479</v>
      </c>
      <c r="F58" s="3" t="s">
        <v>1647</v>
      </c>
      <c r="G58" s="3">
        <v>1</v>
      </c>
    </row>
    <row r="59" spans="1:7" x14ac:dyDescent="0.2">
      <c r="A59" s="3">
        <v>58</v>
      </c>
      <c r="B59" s="3" t="s">
        <v>1611</v>
      </c>
      <c r="C59" s="3">
        <v>1861953</v>
      </c>
      <c r="D59" s="3" t="s">
        <v>1666</v>
      </c>
      <c r="E59" s="3" t="s">
        <v>332</v>
      </c>
      <c r="F59" s="3" t="s">
        <v>1647</v>
      </c>
      <c r="G59" s="3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0"/>
  <sheetViews>
    <sheetView tabSelected="1" workbookViewId="0">
      <selection activeCell="D30" sqref="D30"/>
    </sheetView>
  </sheetViews>
  <sheetFormatPr baseColWidth="10" defaultRowHeight="12.75" x14ac:dyDescent="0.2"/>
  <cols>
    <col min="1" max="1" width="12.140625" style="3" bestFit="1" customWidth="1"/>
    <col min="2" max="2" width="27.7109375" style="3" bestFit="1" customWidth="1"/>
    <col min="3" max="3" width="15.7109375" style="3" bestFit="1" customWidth="1"/>
    <col min="4" max="4" width="15.5703125" style="3" bestFit="1" customWidth="1"/>
    <col min="5" max="5" width="24.7109375" style="3" bestFit="1" customWidth="1"/>
    <col min="6" max="6" width="10.85546875" style="3" bestFit="1" customWidth="1"/>
    <col min="7" max="7" width="15.85546875" style="3" bestFit="1" customWidth="1"/>
    <col min="8" max="16384" width="11.42578125" style="3"/>
  </cols>
  <sheetData>
    <row r="1" spans="1:7" x14ac:dyDescent="0.2">
      <c r="A1" s="3" t="s">
        <v>1635</v>
      </c>
      <c r="B1" s="3" t="s">
        <v>1636</v>
      </c>
      <c r="C1" s="3" t="s">
        <v>1637</v>
      </c>
      <c r="D1" s="3" t="s">
        <v>1638</v>
      </c>
      <c r="E1" s="3" t="s">
        <v>1639</v>
      </c>
      <c r="F1" s="3" t="s">
        <v>1645</v>
      </c>
      <c r="G1" s="3" t="s">
        <v>1667</v>
      </c>
    </row>
    <row r="2" spans="1:7" x14ac:dyDescent="0.2">
      <c r="A2" s="3">
        <f>RANK(CLASSEMENT__2[[#This Row],[Challenge]],CLASSEMENT__2[Challenge],0)</f>
        <v>1</v>
      </c>
      <c r="B2" s="3" t="s">
        <v>321</v>
      </c>
      <c r="C2" s="3">
        <v>2372538</v>
      </c>
      <c r="D2" s="3" t="s">
        <v>1654</v>
      </c>
      <c r="E2" s="3" t="s">
        <v>12</v>
      </c>
      <c r="F2" s="3" t="s">
        <v>1655</v>
      </c>
      <c r="G2" s="3">
        <v>50</v>
      </c>
    </row>
    <row r="3" spans="1:7" x14ac:dyDescent="0.2">
      <c r="A3" s="3">
        <f>RANK(CLASSEMENT__2[[#This Row],[Challenge]],CLASSEMENT__2[Challenge],0)</f>
        <v>2</v>
      </c>
      <c r="B3" s="3" t="s">
        <v>364</v>
      </c>
      <c r="C3" s="3">
        <v>2321761</v>
      </c>
      <c r="D3" s="3" t="s">
        <v>1656</v>
      </c>
      <c r="E3" s="3" t="s">
        <v>113</v>
      </c>
      <c r="F3" s="3" t="s">
        <v>1655</v>
      </c>
      <c r="G3" s="3">
        <v>49</v>
      </c>
    </row>
    <row r="4" spans="1:7" x14ac:dyDescent="0.2">
      <c r="A4" s="3">
        <f>RANK(CLASSEMENT__2[[#This Row],[Challenge]],CLASSEMENT__2[Challenge],0)</f>
        <v>3</v>
      </c>
      <c r="B4" s="3" t="s">
        <v>448</v>
      </c>
      <c r="C4" s="3">
        <v>1769667</v>
      </c>
      <c r="D4" s="3" t="s">
        <v>1658</v>
      </c>
      <c r="E4" s="3" t="s">
        <v>113</v>
      </c>
      <c r="F4" s="3" t="s">
        <v>1655</v>
      </c>
      <c r="G4" s="3">
        <v>48</v>
      </c>
    </row>
    <row r="5" spans="1:7" x14ac:dyDescent="0.2">
      <c r="A5" s="3">
        <f>RANK(CLASSEMENT__2[[#This Row],[Challenge]],CLASSEMENT__2[Challenge],0)</f>
        <v>4</v>
      </c>
      <c r="B5" s="3" t="s">
        <v>464</v>
      </c>
      <c r="C5" s="3">
        <v>2185800</v>
      </c>
      <c r="D5" s="3" t="s">
        <v>1654</v>
      </c>
      <c r="E5" s="3" t="s">
        <v>113</v>
      </c>
      <c r="F5" s="3" t="s">
        <v>1655</v>
      </c>
      <c r="G5" s="3">
        <v>47</v>
      </c>
    </row>
    <row r="6" spans="1:7" x14ac:dyDescent="0.2">
      <c r="A6" s="3">
        <f>RANK(CLASSEMENT__2[[#This Row],[Challenge]],CLASSEMENT__2[Challenge],0)</f>
        <v>5</v>
      </c>
      <c r="B6" s="3" t="s">
        <v>476</v>
      </c>
      <c r="C6" s="3">
        <v>470013</v>
      </c>
      <c r="D6" s="3" t="s">
        <v>1656</v>
      </c>
      <c r="E6" s="3" t="s">
        <v>479</v>
      </c>
      <c r="F6" s="3" t="s">
        <v>1655</v>
      </c>
      <c r="G6" s="3">
        <v>46</v>
      </c>
    </row>
    <row r="7" spans="1:7" x14ac:dyDescent="0.2">
      <c r="A7" s="3">
        <f>RANK(CLASSEMENT__2[[#This Row],[Challenge]],CLASSEMENT__2[Challenge],0)</f>
        <v>6</v>
      </c>
      <c r="B7" s="3" t="s">
        <v>554</v>
      </c>
      <c r="C7" s="3">
        <v>711278</v>
      </c>
      <c r="D7" s="3" t="s">
        <v>1656</v>
      </c>
      <c r="E7" s="3" t="s">
        <v>143</v>
      </c>
      <c r="F7" s="3" t="s">
        <v>1655</v>
      </c>
      <c r="G7" s="3">
        <v>45</v>
      </c>
    </row>
    <row r="8" spans="1:7" x14ac:dyDescent="0.2">
      <c r="A8" s="3">
        <f>RANK(CLASSEMENT__2[[#This Row],[Challenge]],CLASSEMENT__2[Challenge],0)</f>
        <v>7</v>
      </c>
      <c r="B8" s="3" t="s">
        <v>558</v>
      </c>
      <c r="C8" s="3">
        <v>1926253</v>
      </c>
      <c r="D8" s="3" t="s">
        <v>1659</v>
      </c>
      <c r="E8" s="3" t="s">
        <v>143</v>
      </c>
      <c r="F8" s="3" t="s">
        <v>1655</v>
      </c>
      <c r="G8" s="3">
        <v>44</v>
      </c>
    </row>
    <row r="9" spans="1:7" x14ac:dyDescent="0.2">
      <c r="A9" s="3">
        <f>RANK(CLASSEMENT__2[[#This Row],[Challenge]],CLASSEMENT__2[Challenge],0)</f>
        <v>8</v>
      </c>
      <c r="B9" s="3" t="s">
        <v>642</v>
      </c>
      <c r="C9" s="3">
        <v>470014</v>
      </c>
      <c r="D9" s="3" t="s">
        <v>1656</v>
      </c>
      <c r="E9" s="3" t="s">
        <v>479</v>
      </c>
      <c r="F9" s="3" t="s">
        <v>1655</v>
      </c>
      <c r="G9" s="3">
        <v>43</v>
      </c>
    </row>
    <row r="10" spans="1:7" x14ac:dyDescent="0.2">
      <c r="A10" s="3">
        <f>RANK(CLASSEMENT__2[[#This Row],[Challenge]],CLASSEMENT__2[Challenge],0)</f>
        <v>9</v>
      </c>
      <c r="B10" s="3" t="s">
        <v>688</v>
      </c>
      <c r="C10" s="3">
        <v>2175978</v>
      </c>
      <c r="D10" s="3" t="s">
        <v>1658</v>
      </c>
      <c r="E10" s="3" t="s">
        <v>307</v>
      </c>
      <c r="F10" s="3" t="s">
        <v>1655</v>
      </c>
      <c r="G10" s="3">
        <v>42</v>
      </c>
    </row>
    <row r="11" spans="1:7" x14ac:dyDescent="0.2">
      <c r="A11" s="3">
        <f>RANK(CLASSEMENT__2[[#This Row],[Challenge]],CLASSEMENT__2[Challenge],0)</f>
        <v>10</v>
      </c>
      <c r="B11" s="3" t="s">
        <v>698</v>
      </c>
      <c r="C11" s="3">
        <v>2125024</v>
      </c>
      <c r="D11" s="3" t="s">
        <v>1660</v>
      </c>
      <c r="E11" s="3" t="s">
        <v>143</v>
      </c>
      <c r="F11" s="3" t="s">
        <v>1655</v>
      </c>
      <c r="G11" s="3">
        <v>41</v>
      </c>
    </row>
    <row r="12" spans="1:7" x14ac:dyDescent="0.2">
      <c r="A12" s="3">
        <f>RANK(CLASSEMENT__2[[#This Row],[Challenge]],CLASSEMENT__2[Challenge],0)</f>
        <v>11</v>
      </c>
      <c r="B12" s="3" t="s">
        <v>710</v>
      </c>
      <c r="C12" s="3">
        <v>2190348</v>
      </c>
      <c r="D12" s="3" t="s">
        <v>1661</v>
      </c>
      <c r="E12" s="3" t="s">
        <v>12</v>
      </c>
      <c r="F12" s="3" t="s">
        <v>1655</v>
      </c>
      <c r="G12" s="3">
        <v>40</v>
      </c>
    </row>
    <row r="13" spans="1:7" x14ac:dyDescent="0.2">
      <c r="A13" s="3">
        <f>RANK(CLASSEMENT__2[[#This Row],[Challenge]],CLASSEMENT__2[Challenge],0)</f>
        <v>12</v>
      </c>
      <c r="B13" s="3" t="s">
        <v>732</v>
      </c>
      <c r="C13" s="3">
        <v>2181786</v>
      </c>
      <c r="D13" s="3" t="s">
        <v>1660</v>
      </c>
      <c r="E13" s="3" t="s">
        <v>735</v>
      </c>
      <c r="F13" s="3" t="s">
        <v>1655</v>
      </c>
      <c r="G13" s="3">
        <v>39</v>
      </c>
    </row>
    <row r="14" spans="1:7" x14ac:dyDescent="0.2">
      <c r="A14" s="3">
        <f>RANK(CLASSEMENT__2[[#This Row],[Challenge]],CLASSEMENT__2[Challenge],0)</f>
        <v>13</v>
      </c>
      <c r="B14" s="3" t="s">
        <v>801</v>
      </c>
      <c r="C14" s="3">
        <v>1692972</v>
      </c>
      <c r="D14" s="3" t="s">
        <v>1663</v>
      </c>
      <c r="E14" s="3" t="s">
        <v>143</v>
      </c>
      <c r="F14" s="3" t="s">
        <v>1655</v>
      </c>
      <c r="G14" s="3">
        <v>38</v>
      </c>
    </row>
    <row r="15" spans="1:7" x14ac:dyDescent="0.2">
      <c r="A15" s="3">
        <f>RANK(CLASSEMENT__2[[#This Row],[Challenge]],CLASSEMENT__2[Challenge],0)</f>
        <v>14</v>
      </c>
      <c r="B15" s="3" t="s">
        <v>835</v>
      </c>
      <c r="C15" s="3">
        <v>2254516</v>
      </c>
      <c r="D15" s="3" t="s">
        <v>1658</v>
      </c>
      <c r="E15" s="3" t="s">
        <v>100</v>
      </c>
      <c r="F15" s="3" t="s">
        <v>1655</v>
      </c>
      <c r="G15" s="3">
        <v>37</v>
      </c>
    </row>
    <row r="16" spans="1:7" x14ac:dyDescent="0.2">
      <c r="A16" s="3">
        <f>RANK(CLASSEMENT__2[[#This Row],[Challenge]],CLASSEMENT__2[Challenge],0)</f>
        <v>15</v>
      </c>
      <c r="B16" s="3" t="s">
        <v>854</v>
      </c>
      <c r="C16" s="3">
        <v>1880436</v>
      </c>
      <c r="D16" s="3" t="s">
        <v>1658</v>
      </c>
      <c r="E16" s="3" t="s">
        <v>113</v>
      </c>
      <c r="F16" s="3" t="s">
        <v>1655</v>
      </c>
      <c r="G16" s="3">
        <v>36</v>
      </c>
    </row>
    <row r="17" spans="1:7" x14ac:dyDescent="0.2">
      <c r="A17" s="3">
        <f>RANK(CLASSEMENT__2[[#This Row],[Challenge]],CLASSEMENT__2[Challenge],0)</f>
        <v>16</v>
      </c>
      <c r="B17" s="3" t="s">
        <v>875</v>
      </c>
      <c r="C17" s="3">
        <v>1682104</v>
      </c>
      <c r="D17" s="3" t="s">
        <v>1660</v>
      </c>
      <c r="E17" s="3" t="s">
        <v>100</v>
      </c>
      <c r="F17" s="3" t="s">
        <v>1655</v>
      </c>
      <c r="G17" s="3">
        <v>35</v>
      </c>
    </row>
    <row r="18" spans="1:7" x14ac:dyDescent="0.2">
      <c r="A18" s="3">
        <f>RANK(CLASSEMENT__2[[#This Row],[Challenge]],CLASSEMENT__2[Challenge],0)</f>
        <v>17</v>
      </c>
      <c r="B18" s="3" t="s">
        <v>919</v>
      </c>
      <c r="C18" s="3">
        <v>1656462</v>
      </c>
      <c r="D18" s="3" t="s">
        <v>1659</v>
      </c>
      <c r="E18" s="3" t="s">
        <v>332</v>
      </c>
      <c r="F18" s="3" t="s">
        <v>1655</v>
      </c>
      <c r="G18" s="3">
        <v>34</v>
      </c>
    </row>
    <row r="19" spans="1:7" x14ac:dyDescent="0.2">
      <c r="A19" s="3">
        <f>RANK(CLASSEMENT__2[[#This Row],[Challenge]],CLASSEMENT__2[Challenge],0)</f>
        <v>18</v>
      </c>
      <c r="B19" s="3" t="s">
        <v>948</v>
      </c>
      <c r="C19" s="3">
        <v>2146142</v>
      </c>
      <c r="D19" s="3" t="s">
        <v>1661</v>
      </c>
      <c r="E19" s="3" t="s">
        <v>735</v>
      </c>
      <c r="F19" s="3" t="s">
        <v>1655</v>
      </c>
      <c r="G19" s="3">
        <v>33</v>
      </c>
    </row>
    <row r="20" spans="1:7" x14ac:dyDescent="0.2">
      <c r="A20" s="3">
        <f>RANK(CLASSEMENT__2[[#This Row],[Challenge]],CLASSEMENT__2[Challenge],0)</f>
        <v>19</v>
      </c>
      <c r="B20" s="3" t="s">
        <v>1025</v>
      </c>
      <c r="C20" s="3">
        <v>1868168</v>
      </c>
      <c r="D20" s="3" t="s">
        <v>1658</v>
      </c>
      <c r="E20" s="3" t="s">
        <v>307</v>
      </c>
      <c r="F20" s="3" t="s">
        <v>1655</v>
      </c>
      <c r="G20" s="3">
        <v>32</v>
      </c>
    </row>
    <row r="21" spans="1:7" x14ac:dyDescent="0.2">
      <c r="A21" s="3">
        <f>RANK(CLASSEMENT__2[[#This Row],[Challenge]],CLASSEMENT__2[Challenge],0)</f>
        <v>20</v>
      </c>
      <c r="B21" s="3" t="s">
        <v>1047</v>
      </c>
      <c r="C21" s="3">
        <v>1550856</v>
      </c>
      <c r="D21" s="3" t="s">
        <v>1658</v>
      </c>
      <c r="E21" s="3" t="s">
        <v>176</v>
      </c>
      <c r="F21" s="3" t="s">
        <v>1655</v>
      </c>
      <c r="G21" s="3">
        <v>31</v>
      </c>
    </row>
    <row r="22" spans="1:7" x14ac:dyDescent="0.2">
      <c r="A22" s="3">
        <f>RANK(CLASSEMENT__2[[#This Row],[Challenge]],CLASSEMENT__2[Challenge],0)</f>
        <v>21</v>
      </c>
      <c r="B22" s="3" t="s">
        <v>1050</v>
      </c>
      <c r="C22" s="3">
        <v>2523483</v>
      </c>
      <c r="D22" s="3" t="s">
        <v>1664</v>
      </c>
      <c r="E22" s="3" t="s">
        <v>393</v>
      </c>
      <c r="F22" s="3" t="s">
        <v>1655</v>
      </c>
      <c r="G22" s="3">
        <v>30</v>
      </c>
    </row>
    <row r="23" spans="1:7" x14ac:dyDescent="0.2">
      <c r="A23" s="3">
        <f>RANK(CLASSEMENT__2[[#This Row],[Challenge]],CLASSEMENT__2[Challenge],0)</f>
        <v>22</v>
      </c>
      <c r="B23" s="3" t="s">
        <v>1111</v>
      </c>
      <c r="C23" s="3">
        <v>1767103</v>
      </c>
      <c r="D23" s="3" t="s">
        <v>1660</v>
      </c>
      <c r="E23" s="3" t="s">
        <v>143</v>
      </c>
      <c r="F23" s="3" t="s">
        <v>1655</v>
      </c>
      <c r="G23" s="3">
        <v>29</v>
      </c>
    </row>
    <row r="24" spans="1:7" x14ac:dyDescent="0.2">
      <c r="A24" s="3">
        <f>RANK(CLASSEMENT__2[[#This Row],[Challenge]],CLASSEMENT__2[Challenge],0)</f>
        <v>23</v>
      </c>
      <c r="B24" s="3" t="s">
        <v>1180</v>
      </c>
      <c r="C24" s="3">
        <v>2362797</v>
      </c>
      <c r="D24" s="3" t="s">
        <v>1658</v>
      </c>
      <c r="E24" s="3" t="s">
        <v>113</v>
      </c>
      <c r="F24" s="3" t="s">
        <v>1655</v>
      </c>
      <c r="G24" s="3">
        <v>28</v>
      </c>
    </row>
    <row r="25" spans="1:7" x14ac:dyDescent="0.2">
      <c r="A25" s="3">
        <f>RANK(CLASSEMENT__2[[#This Row],[Challenge]],CLASSEMENT__2[Challenge],0)</f>
        <v>24</v>
      </c>
      <c r="B25" s="3" t="s">
        <v>1231</v>
      </c>
      <c r="C25" s="3">
        <v>1761279</v>
      </c>
      <c r="D25" s="3" t="s">
        <v>1659</v>
      </c>
      <c r="E25" s="3" t="s">
        <v>307</v>
      </c>
      <c r="F25" s="3" t="s">
        <v>1655</v>
      </c>
      <c r="G25" s="3">
        <v>27</v>
      </c>
    </row>
    <row r="26" spans="1:7" x14ac:dyDescent="0.2">
      <c r="A26" s="3">
        <f>RANK(CLASSEMENT__2[[#This Row],[Challenge]],CLASSEMENT__2[Challenge],0)</f>
        <v>25</v>
      </c>
      <c r="B26" s="3" t="s">
        <v>1236</v>
      </c>
      <c r="C26" s="3">
        <v>2173746</v>
      </c>
      <c r="D26" s="3" t="s">
        <v>1658</v>
      </c>
      <c r="E26" s="3" t="s">
        <v>332</v>
      </c>
      <c r="F26" s="3" t="s">
        <v>1655</v>
      </c>
      <c r="G26" s="3">
        <v>26</v>
      </c>
    </row>
    <row r="27" spans="1:7" x14ac:dyDescent="0.2">
      <c r="A27" s="3">
        <f>RANK(CLASSEMENT__2[[#This Row],[Challenge]],CLASSEMENT__2[Challenge],0)</f>
        <v>26</v>
      </c>
      <c r="B27" s="3" t="s">
        <v>1260</v>
      </c>
      <c r="C27" s="3">
        <v>2362794</v>
      </c>
      <c r="D27" s="3" t="s">
        <v>1659</v>
      </c>
      <c r="E27" s="3" t="s">
        <v>113</v>
      </c>
      <c r="F27" s="3" t="s">
        <v>1655</v>
      </c>
      <c r="G27" s="3">
        <v>25</v>
      </c>
    </row>
    <row r="28" spans="1:7" x14ac:dyDescent="0.2">
      <c r="A28" s="3">
        <f>RANK(CLASSEMENT__2[[#This Row],[Challenge]],CLASSEMENT__2[Challenge],0)</f>
        <v>27</v>
      </c>
      <c r="B28" s="3" t="s">
        <v>1343</v>
      </c>
      <c r="C28" s="3">
        <v>1863832</v>
      </c>
      <c r="D28" s="3" t="s">
        <v>1660</v>
      </c>
      <c r="E28" s="3" t="s">
        <v>307</v>
      </c>
      <c r="F28" s="3" t="s">
        <v>1655</v>
      </c>
      <c r="G28" s="3">
        <v>24</v>
      </c>
    </row>
    <row r="29" spans="1:7" x14ac:dyDescent="0.2">
      <c r="A29" s="3">
        <f>RANK(CLASSEMENT__2[[#This Row],[Challenge]],CLASSEMENT__2[Challenge],0)</f>
        <v>28</v>
      </c>
      <c r="B29" s="3" t="s">
        <v>1358</v>
      </c>
      <c r="C29" s="3">
        <v>1557076</v>
      </c>
      <c r="D29" s="3" t="s">
        <v>1698</v>
      </c>
      <c r="E29" s="3" t="s">
        <v>307</v>
      </c>
      <c r="F29" s="3" t="s">
        <v>1655</v>
      </c>
      <c r="G29" s="3">
        <v>23</v>
      </c>
    </row>
    <row r="30" spans="1:7" x14ac:dyDescent="0.2">
      <c r="A30" s="3">
        <f>RANK(CLASSEMENT__2[[#This Row],[Challenge]],CLASSEMENT__2[Challenge],0)</f>
        <v>29</v>
      </c>
      <c r="B30" s="3" t="s">
        <v>1366</v>
      </c>
      <c r="C30" s="3">
        <v>2456878</v>
      </c>
      <c r="D30" s="3" t="s">
        <v>1658</v>
      </c>
      <c r="E30" s="3" t="s">
        <v>143</v>
      </c>
      <c r="F30" s="3" t="s">
        <v>1655</v>
      </c>
      <c r="G30" s="3">
        <v>22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M88"/>
  <sheetViews>
    <sheetView workbookViewId="0">
      <selection activeCell="A2" sqref="A2"/>
    </sheetView>
  </sheetViews>
  <sheetFormatPr baseColWidth="10" defaultRowHeight="12.75" x14ac:dyDescent="0.2"/>
  <cols>
    <col min="1" max="1" width="12.140625" style="3" bestFit="1" customWidth="1"/>
    <col min="2" max="2" width="27.7109375" style="3" bestFit="1" customWidth="1"/>
    <col min="3" max="3" width="15.7109375" style="3" bestFit="1" customWidth="1"/>
    <col min="4" max="4" width="15.5703125" style="3" bestFit="1" customWidth="1"/>
    <col min="5" max="5" width="24.7109375" style="3" bestFit="1" customWidth="1"/>
    <col min="6" max="6" width="10.85546875" style="3" bestFit="1" customWidth="1"/>
    <col min="7" max="7" width="12.7109375" style="3" bestFit="1" customWidth="1"/>
    <col min="8" max="8" width="15.85546875" style="3" bestFit="1" customWidth="1"/>
    <col min="9" max="10" width="11.42578125" style="3"/>
    <col min="11" max="11" width="24.42578125" style="3" bestFit="1" customWidth="1"/>
    <col min="12" max="12" width="12.7109375" style="3" bestFit="1" customWidth="1"/>
    <col min="13" max="13" width="12" style="3" bestFit="1" customWidth="1"/>
    <col min="14" max="16384" width="11.42578125" style="3"/>
  </cols>
  <sheetData>
    <row r="1" spans="1:13" x14ac:dyDescent="0.2">
      <c r="A1" s="3" t="s">
        <v>1635</v>
      </c>
      <c r="B1" s="3" t="s">
        <v>1636</v>
      </c>
      <c r="C1" s="3" t="s">
        <v>1637</v>
      </c>
      <c r="D1" s="3" t="s">
        <v>1638</v>
      </c>
      <c r="E1" s="3" t="s">
        <v>1639</v>
      </c>
      <c r="F1" s="3" t="s">
        <v>1645</v>
      </c>
      <c r="G1" s="3" t="s">
        <v>1641</v>
      </c>
      <c r="H1" s="3" t="s">
        <v>1667</v>
      </c>
      <c r="K1" s="3" t="s">
        <v>1682</v>
      </c>
      <c r="L1" s="3" t="s">
        <v>1672</v>
      </c>
    </row>
    <row r="2" spans="1:13" x14ac:dyDescent="0.2">
      <c r="A2" s="3">
        <v>1</v>
      </c>
      <c r="B2" s="3" t="s">
        <v>9</v>
      </c>
      <c r="C2" s="3" t="s">
        <v>10</v>
      </c>
      <c r="D2" s="3" t="s">
        <v>1646</v>
      </c>
      <c r="E2" s="3" t="s">
        <v>12</v>
      </c>
      <c r="F2" s="3" t="s">
        <v>1647</v>
      </c>
      <c r="G2" s="4">
        <v>2.298611111111111E-2</v>
      </c>
      <c r="H2" s="3">
        <f>IF(F2="M",MAX(VLOOKUP($L$1,CATEGCHALL2[],2,0)-1*COUNTIF($F$1:F1,"M"),1),
IF(F2="F",MAX(VLOOKUP($L$1,CATEGCHALL2[],2,0)-1*COUNTIFS($F$1:F1,"F"),1),""))</f>
        <v>50</v>
      </c>
    </row>
    <row r="3" spans="1:13" x14ac:dyDescent="0.2">
      <c r="A3" s="3">
        <v>7</v>
      </c>
      <c r="B3" s="3" t="s">
        <v>44</v>
      </c>
      <c r="C3" s="3" t="s">
        <v>45</v>
      </c>
      <c r="D3" s="3" t="s">
        <v>1648</v>
      </c>
      <c r="E3" s="3" t="s">
        <v>47</v>
      </c>
      <c r="F3" s="3" t="s">
        <v>1647</v>
      </c>
      <c r="G3" s="4">
        <v>2.5486111111111112E-2</v>
      </c>
      <c r="H3" s="3">
        <f>IF(F3="M",MAX(VLOOKUP($L$1,CATEGCHALL2[],2,0)-1*COUNTIF($F$1:F2,"M"),1),
IF(F3="F",MAX(VLOOKUP($L$1,CATEGCHALL2[],2,0)-1*COUNTIFS($F$1:F2,"F"),1),""))</f>
        <v>49</v>
      </c>
    </row>
    <row r="4" spans="1:13" x14ac:dyDescent="0.2">
      <c r="A4" s="3">
        <v>13</v>
      </c>
      <c r="B4" s="3" t="s">
        <v>69</v>
      </c>
      <c r="C4" s="3" t="s">
        <v>70</v>
      </c>
      <c r="D4" s="3" t="s">
        <v>1646</v>
      </c>
      <c r="E4" s="3" t="s">
        <v>12</v>
      </c>
      <c r="F4" s="3" t="s">
        <v>1647</v>
      </c>
      <c r="G4" s="4">
        <v>2.6030092592592594E-2</v>
      </c>
      <c r="H4" s="3">
        <f>IF(F4="M",MAX(VLOOKUP($L$1,CATEGCHALL2[],2,0)-1*COUNTIF($F$1:F3,"M"),1),
IF(F4="F",MAX(VLOOKUP($L$1,CATEGCHALL2[],2,0)-1*COUNTIFS($F$1:F3,"F"),1),""))</f>
        <v>48</v>
      </c>
    </row>
    <row r="5" spans="1:13" x14ac:dyDescent="0.2">
      <c r="A5" s="3">
        <v>15</v>
      </c>
      <c r="B5" s="3" t="s">
        <v>77</v>
      </c>
      <c r="C5" s="3" t="s">
        <v>78</v>
      </c>
      <c r="D5" s="3" t="s">
        <v>1649</v>
      </c>
      <c r="E5" s="3" t="s">
        <v>79</v>
      </c>
      <c r="F5" s="3" t="s">
        <v>1647</v>
      </c>
      <c r="G5" s="4">
        <v>2.6365740740740742E-2</v>
      </c>
      <c r="H5" s="3">
        <f>IF(F5="M",MAX(VLOOKUP($L$1,CATEGCHALL2[],2,0)-1*COUNTIF($F$1:F4,"M"),1),
IF(F5="F",MAX(VLOOKUP($L$1,CATEGCHALL2[],2,0)-1*COUNTIFS($F$1:F4,"F"),1),""))</f>
        <v>47</v>
      </c>
      <c r="K5" s="3" t="s">
        <v>1693</v>
      </c>
    </row>
    <row r="6" spans="1:13" x14ac:dyDescent="0.2">
      <c r="A6" s="3">
        <v>17</v>
      </c>
      <c r="B6" s="3" t="s">
        <v>87</v>
      </c>
      <c r="C6" s="3" t="s">
        <v>88</v>
      </c>
      <c r="D6" s="3" t="s">
        <v>1648</v>
      </c>
      <c r="E6" s="3" t="s">
        <v>89</v>
      </c>
      <c r="F6" s="3" t="s">
        <v>1647</v>
      </c>
      <c r="G6" s="4">
        <v>2.6585648148148146E-2</v>
      </c>
      <c r="H6" s="3">
        <f>IF(F6="M",MAX(VLOOKUP($L$1,CATEGCHALL2[],2,0)-1*COUNTIF($F$1:F5,"M"),1),
IF(F6="F",MAX(VLOOKUP($L$1,CATEGCHALL2[],2,0)-1*COUNTIFS($F$1:F5,"F"),1),""))</f>
        <v>46</v>
      </c>
      <c r="J6" s="3" t="s">
        <v>1691</v>
      </c>
      <c r="K6" s="3" t="s">
        <v>1692</v>
      </c>
      <c r="L6" s="3" t="s">
        <v>1694</v>
      </c>
      <c r="M6" s="3" t="s">
        <v>1695</v>
      </c>
    </row>
    <row r="7" spans="1:13" x14ac:dyDescent="0.2">
      <c r="A7" s="3">
        <v>19</v>
      </c>
      <c r="B7" s="3" t="s">
        <v>97</v>
      </c>
      <c r="C7" s="3" t="s">
        <v>98</v>
      </c>
      <c r="D7" s="3" t="s">
        <v>1650</v>
      </c>
      <c r="E7" s="3" t="s">
        <v>100</v>
      </c>
      <c r="F7" s="3" t="s">
        <v>1647</v>
      </c>
      <c r="G7" s="4">
        <v>2.6712962962962963E-2</v>
      </c>
      <c r="H7" s="3">
        <f>IF(F7="M",MAX(VLOOKUP($L$1,CATEGCHALL2[],2,0)-1*COUNTIF($F$1:F6,"M"),1),
IF(F7="F",MAX(VLOOKUP($L$1,CATEGCHALL2[],2,0)-1*COUNTIFS($F$1:F6,"F"),1),""))</f>
        <v>45</v>
      </c>
      <c r="J7" s="3">
        <v>1</v>
      </c>
      <c r="K7" s="3" t="str">
        <f>_xlfn.XLOOKUP(Tableau7[[#This Row],[place]],INDEX!$K$5:$K$12,INDEX!$I$5:$I$12,"-",0)</f>
        <v>Le Mee Sp. Athletisme</v>
      </c>
      <c r="L7" s="4">
        <f>_xlfn.XLOOKUP(Tableau7[[#This Row],[place]],INDEX!$K$5:$K$12,INDEX!$M$5:$M$12,"-",0)</f>
        <v>0.14109953703703701</v>
      </c>
      <c r="M7" s="3">
        <v>10</v>
      </c>
    </row>
    <row r="8" spans="1:13" x14ac:dyDescent="0.2">
      <c r="A8" s="3">
        <v>22</v>
      </c>
      <c r="B8" s="3" t="s">
        <v>110</v>
      </c>
      <c r="C8" s="3" t="s">
        <v>111</v>
      </c>
      <c r="D8" s="3" t="s">
        <v>1651</v>
      </c>
      <c r="E8" s="3" t="s">
        <v>113</v>
      </c>
      <c r="F8" s="3" t="s">
        <v>1647</v>
      </c>
      <c r="G8" s="4">
        <v>2.6886574074074073E-2</v>
      </c>
      <c r="H8" s="3">
        <f>IF(F8="M",MAX(VLOOKUP($L$1,CATEGCHALL2[],2,0)-1*COUNTIF($F$1:F7,"M"),1),
IF(F8="F",MAX(VLOOKUP($L$1,CATEGCHALL2[],2,0)-1*COUNTIFS($F$1:F7,"F"),1),""))</f>
        <v>44</v>
      </c>
      <c r="J8" s="3">
        <v>2</v>
      </c>
      <c r="K8" s="3" t="str">
        <f>_xlfn.XLOOKUP(Tableau7[[#This Row],[place]],INDEX!$K$5:$K$12,INDEX!$I$5:$I$12,"-",0)</f>
        <v>Us Roissy En Brie</v>
      </c>
      <c r="L8" s="4">
        <f>_xlfn.XLOOKUP(Tableau7[[#This Row],[place]],INDEX!$K$5:$K$12,INDEX!$M$5:$M$12,"-",0)</f>
        <v>0.14112268518518517</v>
      </c>
      <c r="M8" s="3">
        <v>9</v>
      </c>
    </row>
    <row r="9" spans="1:13" x14ac:dyDescent="0.2">
      <c r="A9" s="3">
        <v>23</v>
      </c>
      <c r="B9" s="3" t="s">
        <v>116</v>
      </c>
      <c r="C9" s="3" t="s">
        <v>117</v>
      </c>
      <c r="D9" s="3" t="s">
        <v>1650</v>
      </c>
      <c r="E9" s="3" t="s">
        <v>100</v>
      </c>
      <c r="F9" s="3" t="s">
        <v>1647</v>
      </c>
      <c r="G9" s="4">
        <v>2.7094907407407408E-2</v>
      </c>
      <c r="H9" s="3">
        <f>IF(F9="M",MAX(VLOOKUP($L$1,CATEGCHALL2[],2,0)-1*COUNTIF($F$1:F8,"M"),1),
IF(F9="F",MAX(VLOOKUP($L$1,CATEGCHALL2[],2,0)-1*COUNTIFS($F$1:F8,"F"),1),""))</f>
        <v>43</v>
      </c>
      <c r="J9" s="3">
        <v>3</v>
      </c>
      <c r="K9" s="3" t="str">
        <f>_xlfn.XLOOKUP(Tableau7[[#This Row],[place]],INDEX!$K$5:$K$12,INDEX!$I$5:$I$12,"-",0)</f>
        <v>Pays De Nemours Running</v>
      </c>
      <c r="L9" s="4">
        <f>_xlfn.XLOOKUP(Tableau7[[#This Row],[place]],INDEX!$K$5:$K$12,INDEX!$M$5:$M$12,"-",0)</f>
        <v>0.15096064814814814</v>
      </c>
      <c r="M9" s="3">
        <v>8</v>
      </c>
    </row>
    <row r="10" spans="1:13" x14ac:dyDescent="0.2">
      <c r="A10" s="3">
        <v>28</v>
      </c>
      <c r="B10" s="3" t="s">
        <v>140</v>
      </c>
      <c r="C10" s="3" t="s">
        <v>141</v>
      </c>
      <c r="D10" s="3" t="s">
        <v>1652</v>
      </c>
      <c r="E10" s="3" t="s">
        <v>143</v>
      </c>
      <c r="F10" s="3" t="s">
        <v>1647</v>
      </c>
      <c r="G10" s="4">
        <v>2.7476851851851853E-2</v>
      </c>
      <c r="H10" s="3">
        <f>IF(F10="M",MAX(VLOOKUP($L$1,CATEGCHALL2[],2,0)-1*COUNTIF($F$1:F9,"M"),1),
IF(F10="F",MAX(VLOOKUP($L$1,CATEGCHALL2[],2,0)-1*COUNTIFS($F$1:F9,"F"),1),""))</f>
        <v>42</v>
      </c>
      <c r="J10" s="3">
        <v>4</v>
      </c>
      <c r="K10" s="3" t="str">
        <f>_xlfn.XLOOKUP(Tableau7[[#This Row],[place]],INDEX!$K$5:$K$12,INDEX!$I$5:$I$12,"-",0)</f>
        <v>As Nandy Athletisme</v>
      </c>
      <c r="L10" s="4">
        <f>_xlfn.XLOOKUP(Tableau7[[#This Row],[place]],INDEX!$K$5:$K$12,INDEX!$M$5:$M$12,"-",0)</f>
        <v>0.16589120370370369</v>
      </c>
      <c r="M10" s="3">
        <v>7</v>
      </c>
    </row>
    <row r="11" spans="1:13" x14ac:dyDescent="0.2">
      <c r="A11" s="3">
        <v>30</v>
      </c>
      <c r="B11" s="3" t="s">
        <v>150</v>
      </c>
      <c r="C11" s="3" t="s">
        <v>151</v>
      </c>
      <c r="D11" s="3" t="s">
        <v>1646</v>
      </c>
      <c r="E11" s="3" t="s">
        <v>100</v>
      </c>
      <c r="F11" s="3" t="s">
        <v>1647</v>
      </c>
      <c r="G11" s="4">
        <v>2.7615740740740739E-2</v>
      </c>
      <c r="H11" s="3">
        <f>IF(F11="M",MAX(VLOOKUP($L$1,CATEGCHALL2[],2,0)-1*COUNTIF($F$1:F10,"M"),1),
IF(F11="F",MAX(VLOOKUP($L$1,CATEGCHALL2[],2,0)-1*COUNTIFS($F$1:F10,"F"),1),""))</f>
        <v>41</v>
      </c>
      <c r="J11" s="3">
        <v>5</v>
      </c>
      <c r="K11" s="3" t="str">
        <f>_xlfn.XLOOKUP(Tableau7[[#This Row],[place]],INDEX!$K$5:$K$12,INDEX!$I$5:$I$12,"-",0)</f>
        <v>Athle Nordik Trail En Pr</v>
      </c>
      <c r="L11" s="4">
        <f>_xlfn.XLOOKUP(Tableau7[[#This Row],[place]],INDEX!$K$5:$K$12,INDEX!$M$5:$M$12,"-",0)</f>
        <v>0.1678125</v>
      </c>
      <c r="M11" s="3">
        <v>6</v>
      </c>
    </row>
    <row r="12" spans="1:13" x14ac:dyDescent="0.2">
      <c r="A12" s="3">
        <v>33</v>
      </c>
      <c r="B12" s="3" t="s">
        <v>164</v>
      </c>
      <c r="C12" s="3" t="s">
        <v>165</v>
      </c>
      <c r="D12" s="3" t="s">
        <v>1650</v>
      </c>
      <c r="E12" s="3" t="s">
        <v>113</v>
      </c>
      <c r="F12" s="3" t="s">
        <v>1647</v>
      </c>
      <c r="G12" s="4">
        <v>2.7696759259259258E-2</v>
      </c>
      <c r="H12" s="3">
        <f>IF(F12="M",MAX(VLOOKUP($L$1,CATEGCHALL2[],2,0)-1*COUNTIF($F$1:F11,"M"),1),
IF(F12="F",MAX(VLOOKUP($L$1,CATEGCHALL2[],2,0)-1*COUNTIFS($F$1:F11,"F"),1),""))</f>
        <v>40</v>
      </c>
      <c r="J12" s="3">
        <v>6</v>
      </c>
      <c r="K12" s="3" t="str">
        <f>_xlfn.XLOOKUP(Tableau7[[#This Row],[place]],INDEX!$K$5:$K$12,INDEX!$I$5:$I$12,"-",0)</f>
        <v>Union Sportive Chatelet</v>
      </c>
      <c r="L12" s="4">
        <f>_xlfn.XLOOKUP(Tableau7[[#This Row],[place]],INDEX!$K$5:$K$12,INDEX!$M$5:$M$12,"-",0)</f>
        <v>0.16864583333333336</v>
      </c>
      <c r="M12" s="3">
        <v>5</v>
      </c>
    </row>
    <row r="13" spans="1:13" x14ac:dyDescent="0.2">
      <c r="A13" s="3">
        <v>34</v>
      </c>
      <c r="B13" s="3" t="s">
        <v>169</v>
      </c>
      <c r="C13" s="3" t="s">
        <v>170</v>
      </c>
      <c r="D13" s="3" t="s">
        <v>1648</v>
      </c>
      <c r="E13" s="3" t="s">
        <v>79</v>
      </c>
      <c r="F13" s="3" t="s">
        <v>1647</v>
      </c>
      <c r="G13" s="4">
        <v>2.7708333333333335E-2</v>
      </c>
      <c r="H13" s="3">
        <f>IF(F13="M",MAX(VLOOKUP($L$1,CATEGCHALL2[],2,0)-1*COUNTIF($F$1:F12,"M"),1),
IF(F13="F",MAX(VLOOKUP($L$1,CATEGCHALL2[],2,0)-1*COUNTIFS($F$1:F12,"F"),1),""))</f>
        <v>39</v>
      </c>
      <c r="J13" s="3">
        <v>7</v>
      </c>
      <c r="K13" s="3" t="str">
        <f>_xlfn.XLOOKUP(Tableau7[[#This Row],[place]],INDEX!$K$5:$K$12,INDEX!$I$5:$I$12,"-",0)</f>
        <v>Courir Cesson   Vert Sai</v>
      </c>
      <c r="L13" s="4">
        <f>_xlfn.XLOOKUP(Tableau7[[#This Row],[place]],INDEX!$K$5:$K$12,INDEX!$M$5:$M$12,"-",0)</f>
        <v>0.17846064814814813</v>
      </c>
      <c r="M13" s="3">
        <v>4</v>
      </c>
    </row>
    <row r="14" spans="1:13" x14ac:dyDescent="0.2">
      <c r="A14" s="3">
        <v>35</v>
      </c>
      <c r="B14" s="3" t="s">
        <v>173</v>
      </c>
      <c r="C14" s="3" t="s">
        <v>174</v>
      </c>
      <c r="D14" s="3" t="s">
        <v>1652</v>
      </c>
      <c r="E14" s="3" t="s">
        <v>176</v>
      </c>
      <c r="F14" s="3" t="s">
        <v>1647</v>
      </c>
      <c r="G14" s="4">
        <v>2.7766203703703703E-2</v>
      </c>
      <c r="H14" s="3">
        <f>IF(F14="M",MAX(VLOOKUP($L$1,CATEGCHALL2[],2,0)-1*COUNTIF($F$1:F13,"M"),1),
IF(F14="F",MAX(VLOOKUP($L$1,CATEGCHALL2[],2,0)-1*COUNTIFS($F$1:F13,"F"),1),""))</f>
        <v>38</v>
      </c>
      <c r="J14" s="3">
        <v>8</v>
      </c>
      <c r="K14" s="3" t="str">
        <f>_xlfn.XLOOKUP(Tableau7[[#This Row],[place]],INDEX!$K$5:$K$12,INDEX!$I$5:$I$12,"-",0)</f>
        <v>Le Chatelet En Brie Athl</v>
      </c>
      <c r="L14" s="4">
        <f>_xlfn.XLOOKUP(Tableau7[[#This Row],[place]],INDEX!$K$5:$K$12,INDEX!$M$5:$M$12,"-",0)</f>
        <v>0.18925925925925927</v>
      </c>
      <c r="M14" s="3">
        <v>3</v>
      </c>
    </row>
    <row r="15" spans="1:13" x14ac:dyDescent="0.2">
      <c r="A15" s="3">
        <v>40</v>
      </c>
      <c r="B15" s="3" t="s">
        <v>197</v>
      </c>
      <c r="C15" s="3" t="s">
        <v>198</v>
      </c>
      <c r="D15" s="3" t="s">
        <v>1646</v>
      </c>
      <c r="E15" s="3" t="s">
        <v>200</v>
      </c>
      <c r="F15" s="3" t="s">
        <v>1647</v>
      </c>
      <c r="G15" s="4">
        <v>2.8287037037037038E-2</v>
      </c>
      <c r="H15" s="3">
        <f>IF(F15="M",MAX(VLOOKUP($L$1,CATEGCHALL2[],2,0)-1*COUNTIF($F$1:F14,"M"),1),
IF(F15="F",MAX(VLOOKUP($L$1,CATEGCHALL2[],2,0)-1*COUNTIFS($F$1:F14,"F"),1),""))</f>
        <v>37</v>
      </c>
    </row>
    <row r="16" spans="1:13" x14ac:dyDescent="0.2">
      <c r="A16" s="3">
        <v>42</v>
      </c>
      <c r="B16" s="3" t="s">
        <v>206</v>
      </c>
      <c r="C16" s="3" t="s">
        <v>207</v>
      </c>
      <c r="D16" s="3" t="s">
        <v>1651</v>
      </c>
      <c r="E16" s="3" t="s">
        <v>143</v>
      </c>
      <c r="F16" s="3" t="s">
        <v>1647</v>
      </c>
      <c r="G16" s="4">
        <v>2.8564814814814814E-2</v>
      </c>
      <c r="H16" s="3">
        <f>IF(F16="M",MAX(VLOOKUP($L$1,CATEGCHALL2[],2,0)-1*COUNTIF($F$1:F15,"M"),1),
IF(F16="F",MAX(VLOOKUP($L$1,CATEGCHALL2[],2,0)-1*COUNTIFS($F$1:F15,"F"),1),""))</f>
        <v>36</v>
      </c>
    </row>
    <row r="17" spans="1:13" x14ac:dyDescent="0.2">
      <c r="A17" s="3">
        <v>43</v>
      </c>
      <c r="B17" s="3" t="s">
        <v>211</v>
      </c>
      <c r="C17" s="3" t="s">
        <v>212</v>
      </c>
      <c r="D17" s="3" t="s">
        <v>1650</v>
      </c>
      <c r="E17" s="3" t="s">
        <v>113</v>
      </c>
      <c r="F17" s="3" t="s">
        <v>1647</v>
      </c>
      <c r="G17" s="4">
        <v>2.8611111111111111E-2</v>
      </c>
      <c r="H17" s="3">
        <f>IF(F17="M",MAX(VLOOKUP($L$1,CATEGCHALL2[],2,0)-1*COUNTIF($F$1:F16,"M"),1),
IF(F17="F",MAX(VLOOKUP($L$1,CATEGCHALL2[],2,0)-1*COUNTIFS($F$1:F16,"F"),1),""))</f>
        <v>35</v>
      </c>
      <c r="K17" s="3" t="s">
        <v>1696</v>
      </c>
    </row>
    <row r="18" spans="1:13" x14ac:dyDescent="0.2">
      <c r="A18" s="3">
        <v>44</v>
      </c>
      <c r="B18" s="3" t="s">
        <v>215</v>
      </c>
      <c r="C18" s="3" t="s">
        <v>216</v>
      </c>
      <c r="D18" s="3" t="s">
        <v>1652</v>
      </c>
      <c r="E18" s="3" t="s">
        <v>113</v>
      </c>
      <c r="F18" s="3" t="s">
        <v>1647</v>
      </c>
      <c r="G18" s="4">
        <v>2.8645833333333332E-2</v>
      </c>
      <c r="H18" s="3">
        <f>IF(F18="M",MAX(VLOOKUP($L$1,CATEGCHALL2[],2,0)-1*COUNTIF($F$1:F17,"M"),1),
IF(F18="F",MAX(VLOOKUP($L$1,CATEGCHALL2[],2,0)-1*COUNTIFS($F$1:F17,"F"),1),""))</f>
        <v>34</v>
      </c>
      <c r="J18" s="3" t="s">
        <v>1691</v>
      </c>
      <c r="K18" s="3" t="s">
        <v>1639</v>
      </c>
      <c r="L18" s="3" t="s">
        <v>1641</v>
      </c>
      <c r="M18" s="3" t="s">
        <v>1697</v>
      </c>
    </row>
    <row r="19" spans="1:13" x14ac:dyDescent="0.2">
      <c r="A19" s="3">
        <v>45</v>
      </c>
      <c r="B19" s="3" t="s">
        <v>219</v>
      </c>
      <c r="C19" s="3" t="s">
        <v>220</v>
      </c>
      <c r="D19" s="3" t="s">
        <v>1651</v>
      </c>
      <c r="E19" s="3" t="s">
        <v>200</v>
      </c>
      <c r="F19" s="3" t="s">
        <v>1647</v>
      </c>
      <c r="G19" s="4">
        <v>2.8842592592592593E-2</v>
      </c>
      <c r="H19" s="3">
        <f>IF(F19="M",MAX(VLOOKUP($L$1,CATEGCHALL2[],2,0)-1*COUNTIF($F$1:F18,"M"),1),
IF(F19="F",MAX(VLOOKUP($L$1,CATEGCHALL2[],2,0)-1*COUNTIFS($F$1:F18,"F"),1),""))</f>
        <v>33</v>
      </c>
      <c r="J19" s="3">
        <v>1</v>
      </c>
      <c r="K19" s="3" t="str">
        <f>_xlfn.XLOOKUP(Tableau8[[#This Row],[place]],INDEX!$L$5:$L$11,INDEX!$I$5:$I$11,"-",0)</f>
        <v>Us Roissy En Brie</v>
      </c>
      <c r="L19" s="4">
        <f>_xlfn.XLOOKUP(Tableau8[[#This Row],[place]],INDEX!$L$5:$L$11,INDEX!$N$5:$N$11,"-",0)</f>
        <v>9.3761574074074081E-2</v>
      </c>
      <c r="M19" s="3">
        <v>10</v>
      </c>
    </row>
    <row r="20" spans="1:13" x14ac:dyDescent="0.2">
      <c r="A20" s="3">
        <v>52</v>
      </c>
      <c r="B20" s="3" t="s">
        <v>254</v>
      </c>
      <c r="C20" s="3" t="s">
        <v>255</v>
      </c>
      <c r="D20" s="3" t="s">
        <v>1651</v>
      </c>
      <c r="E20" s="3" t="s">
        <v>113</v>
      </c>
      <c r="F20" s="3" t="s">
        <v>1647</v>
      </c>
      <c r="G20" s="4">
        <v>2.9282407407407406E-2</v>
      </c>
      <c r="H20" s="3">
        <f>IF(F20="M",MAX(VLOOKUP($L$1,CATEGCHALL2[],2,0)-1*COUNTIF($F$1:F19,"M"),1),
IF(F20="F",MAX(VLOOKUP($L$1,CATEGCHALL2[],2,0)-1*COUNTIFS($F$1:F19,"F"),1),""))</f>
        <v>32</v>
      </c>
      <c r="J20" s="3">
        <v>2</v>
      </c>
      <c r="K20" s="3" t="str">
        <f>_xlfn.XLOOKUP(Tableau8[[#This Row],[place]],INDEX!$L$5:$L$11,INDEX!$I$5:$I$11,"-",0)</f>
        <v>Pays De Nemours Running</v>
      </c>
      <c r="L20" s="4">
        <f>_xlfn.XLOOKUP(Tableau8[[#This Row],[place]],INDEX!$L$5:$L$11,INDEX!$N$5:$N$11,"-",0)</f>
        <v>9.9780092592592587E-2</v>
      </c>
      <c r="M20" s="3">
        <v>9</v>
      </c>
    </row>
    <row r="21" spans="1:13" x14ac:dyDescent="0.2">
      <c r="A21" s="3">
        <v>57</v>
      </c>
      <c r="B21" s="3" t="s">
        <v>277</v>
      </c>
      <c r="C21" s="3" t="s">
        <v>278</v>
      </c>
      <c r="D21" s="3" t="s">
        <v>1651</v>
      </c>
      <c r="E21" s="3" t="s">
        <v>100</v>
      </c>
      <c r="F21" s="3" t="s">
        <v>1647</v>
      </c>
      <c r="G21" s="4">
        <v>2.9618055555555557E-2</v>
      </c>
      <c r="H21" s="3">
        <f>IF(F21="M",MAX(VLOOKUP($L$1,CATEGCHALL2[],2,0)-1*COUNTIF($F$1:F20,"M"),1),
IF(F21="F",MAX(VLOOKUP($L$1,CATEGCHALL2[],2,0)-1*COUNTIFS($F$1:F20,"F"),1),""))</f>
        <v>31</v>
      </c>
      <c r="J21" s="3">
        <v>3</v>
      </c>
      <c r="K21" s="3" t="str">
        <f>_xlfn.XLOOKUP(Tableau8[[#This Row],[place]],INDEX!$L$5:$L$11,INDEX!$I$5:$I$11,"-",0)</f>
        <v>As Nandy Athletisme</v>
      </c>
      <c r="L21" s="4">
        <f>_xlfn.XLOOKUP(Tableau8[[#This Row],[place]],INDEX!$L$5:$L$11,INDEX!$N$5:$N$11,"-",0)</f>
        <v>0.11363425925925925</v>
      </c>
      <c r="M21" s="3">
        <v>8</v>
      </c>
    </row>
    <row r="22" spans="1:13" x14ac:dyDescent="0.2">
      <c r="A22" s="3">
        <v>58</v>
      </c>
      <c r="B22" s="3" t="s">
        <v>281</v>
      </c>
      <c r="C22" s="3" t="s">
        <v>282</v>
      </c>
      <c r="D22" s="3" t="s">
        <v>1653</v>
      </c>
      <c r="E22" s="3" t="s">
        <v>143</v>
      </c>
      <c r="F22" s="3" t="s">
        <v>1647</v>
      </c>
      <c r="G22" s="4">
        <v>2.9687499999999999E-2</v>
      </c>
      <c r="H22" s="3">
        <f>IF(F22="M",MAX(VLOOKUP($L$1,CATEGCHALL2[],2,0)-1*COUNTIF($F$1:F21,"M"),1),
IF(F22="F",MAX(VLOOKUP($L$1,CATEGCHALL2[],2,0)-1*COUNTIFS($F$1:F21,"F"),1),""))</f>
        <v>30</v>
      </c>
    </row>
    <row r="23" spans="1:13" x14ac:dyDescent="0.2">
      <c r="A23" s="3">
        <v>59</v>
      </c>
      <c r="B23" s="3" t="s">
        <v>286</v>
      </c>
      <c r="C23" s="3" t="s">
        <v>287</v>
      </c>
      <c r="D23" s="3" t="s">
        <v>1652</v>
      </c>
      <c r="E23" s="3" t="s">
        <v>289</v>
      </c>
      <c r="F23" s="3" t="s">
        <v>1647</v>
      </c>
      <c r="G23" s="4">
        <v>2.9722222222222223E-2</v>
      </c>
      <c r="H23" s="3">
        <f>IF(F23="M",MAX(VLOOKUP($L$1,CATEGCHALL2[],2,0)-1*COUNTIF($F$1:F22,"M"),1),
IF(F23="F",MAX(VLOOKUP($L$1,CATEGCHALL2[],2,0)-1*COUNTIFS($F$1:F22,"F"),1),""))</f>
        <v>29</v>
      </c>
    </row>
    <row r="24" spans="1:13" x14ac:dyDescent="0.2">
      <c r="A24" s="3">
        <v>63</v>
      </c>
      <c r="B24" s="3" t="s">
        <v>305</v>
      </c>
      <c r="C24" s="3" t="s">
        <v>306</v>
      </c>
      <c r="D24" s="3" t="s">
        <v>1649</v>
      </c>
      <c r="E24" s="3" t="s">
        <v>307</v>
      </c>
      <c r="F24" s="3" t="s">
        <v>1647</v>
      </c>
      <c r="G24" s="4">
        <v>2.9907407407407407E-2</v>
      </c>
      <c r="H24" s="3">
        <f>IF(F24="M",MAX(VLOOKUP($L$1,CATEGCHALL2[],2,0)-1*COUNTIF($F$1:F23,"M"),1),
IF(F24="F",MAX(VLOOKUP($L$1,CATEGCHALL2[],2,0)-1*COUNTIFS($F$1:F23,"F"),1),""))</f>
        <v>28</v>
      </c>
    </row>
    <row r="25" spans="1:13" x14ac:dyDescent="0.2">
      <c r="A25" s="3">
        <v>65</v>
      </c>
      <c r="B25" s="3" t="s">
        <v>313</v>
      </c>
      <c r="C25" s="3" t="s">
        <v>314</v>
      </c>
      <c r="D25" s="3" t="s">
        <v>1650</v>
      </c>
      <c r="E25" s="3" t="s">
        <v>113</v>
      </c>
      <c r="F25" s="3" t="s">
        <v>1647</v>
      </c>
      <c r="G25" s="4">
        <v>2.9965277777777778E-2</v>
      </c>
      <c r="H25" s="3">
        <f>IF(F25="M",MAX(VLOOKUP($L$1,CATEGCHALL2[],2,0)-1*COUNTIF($F$1:F24,"M"),1),
IF(F25="F",MAX(VLOOKUP($L$1,CATEGCHALL2[],2,0)-1*COUNTIFS($F$1:F24,"F"),1),""))</f>
        <v>27</v>
      </c>
    </row>
    <row r="26" spans="1:13" x14ac:dyDescent="0.2">
      <c r="A26" s="3">
        <v>67</v>
      </c>
      <c r="B26" s="3" t="s">
        <v>321</v>
      </c>
      <c r="C26" s="3" t="s">
        <v>322</v>
      </c>
      <c r="D26" s="3" t="s">
        <v>1654</v>
      </c>
      <c r="E26" s="3" t="s">
        <v>12</v>
      </c>
      <c r="F26" s="3" t="s">
        <v>1655</v>
      </c>
      <c r="G26" s="4">
        <v>3.0011574074074072E-2</v>
      </c>
      <c r="H26" s="3">
        <f>IF(F26="M",MAX(VLOOKUP($L$1,CATEGCHALL2[],2,0)-1*COUNTIF($F$1:F25,"M"),1),
IF(F26="F",MAX(VLOOKUP($L$1,CATEGCHALL2[],2,0)-1*COUNTIFS($F$1:F25,"F"),1),""))</f>
        <v>50</v>
      </c>
    </row>
    <row r="27" spans="1:13" x14ac:dyDescent="0.2">
      <c r="A27" s="3">
        <v>68</v>
      </c>
      <c r="B27" s="3" t="s">
        <v>326</v>
      </c>
      <c r="C27" s="3" t="s">
        <v>327</v>
      </c>
      <c r="D27" s="3" t="s">
        <v>1652</v>
      </c>
      <c r="E27" s="3" t="s">
        <v>100</v>
      </c>
      <c r="F27" s="3" t="s">
        <v>1647</v>
      </c>
      <c r="G27" s="4">
        <v>3.005787037037037E-2</v>
      </c>
      <c r="H27" s="3">
        <f>IF(F27="M",MAX(VLOOKUP($L$1,CATEGCHALL2[],2,0)-1*COUNTIF($F$1:F26,"M"),1),
IF(F27="F",MAX(VLOOKUP($L$1,CATEGCHALL2[],2,0)-1*COUNTIFS($F$1:F26,"F"),1),""))</f>
        <v>26</v>
      </c>
    </row>
    <row r="28" spans="1:13" x14ac:dyDescent="0.2">
      <c r="A28" s="3">
        <v>69</v>
      </c>
      <c r="B28" s="3" t="s">
        <v>330</v>
      </c>
      <c r="C28" s="3" t="s">
        <v>331</v>
      </c>
      <c r="D28" s="3" t="s">
        <v>1650</v>
      </c>
      <c r="E28" s="3" t="s">
        <v>332</v>
      </c>
      <c r="F28" s="3" t="s">
        <v>1647</v>
      </c>
      <c r="G28" s="4">
        <v>3.0173611111111109E-2</v>
      </c>
      <c r="H28" s="3">
        <f>IF(F28="M",MAX(VLOOKUP($L$1,CATEGCHALL2[],2,0)-1*COUNTIF($F$1:F27,"M"),1),
IF(F28="F",MAX(VLOOKUP($L$1,CATEGCHALL2[],2,0)-1*COUNTIFS($F$1:F27,"F"),1),""))</f>
        <v>25</v>
      </c>
    </row>
    <row r="29" spans="1:13" x14ac:dyDescent="0.2">
      <c r="A29" s="3">
        <v>78</v>
      </c>
      <c r="B29" s="3" t="s">
        <v>364</v>
      </c>
      <c r="C29" s="3" t="s">
        <v>365</v>
      </c>
      <c r="D29" s="3" t="s">
        <v>1656</v>
      </c>
      <c r="E29" s="3" t="s">
        <v>113</v>
      </c>
      <c r="F29" s="3" t="s">
        <v>1655</v>
      </c>
      <c r="G29" s="4">
        <v>3.0578703703703705E-2</v>
      </c>
      <c r="H29" s="3">
        <f>IF(F29="M",MAX(VLOOKUP($L$1,CATEGCHALL2[],2,0)-1*COUNTIF($F$1:F28,"M"),1),
IF(F29="F",MAX(VLOOKUP($L$1,CATEGCHALL2[],2,0)-1*COUNTIFS($F$1:F28,"F"),1),""))</f>
        <v>49</v>
      </c>
    </row>
    <row r="30" spans="1:13" x14ac:dyDescent="0.2">
      <c r="A30" s="3">
        <v>80</v>
      </c>
      <c r="B30" s="3" t="s">
        <v>373</v>
      </c>
      <c r="C30" s="3" t="s">
        <v>374</v>
      </c>
      <c r="D30" s="3" t="s">
        <v>1648</v>
      </c>
      <c r="E30" s="3" t="s">
        <v>332</v>
      </c>
      <c r="F30" s="3" t="s">
        <v>1647</v>
      </c>
      <c r="G30" s="4">
        <v>3.0752314814814816E-2</v>
      </c>
      <c r="H30" s="3">
        <f>IF(F30="M",MAX(VLOOKUP($L$1,CATEGCHALL2[],2,0)-1*COUNTIF($F$1:F29,"M"),1),
IF(F30="F",MAX(VLOOKUP($L$1,CATEGCHALL2[],2,0)-1*COUNTIFS($F$1:F29,"F"),1),""))</f>
        <v>24</v>
      </c>
    </row>
    <row r="31" spans="1:13" x14ac:dyDescent="0.2">
      <c r="A31" s="3">
        <v>85</v>
      </c>
      <c r="B31" s="3" t="s">
        <v>391</v>
      </c>
      <c r="C31" s="3" t="s">
        <v>392</v>
      </c>
      <c r="D31" s="3" t="s">
        <v>1646</v>
      </c>
      <c r="E31" s="3" t="s">
        <v>393</v>
      </c>
      <c r="F31" s="3" t="s">
        <v>1647</v>
      </c>
      <c r="G31" s="4">
        <v>3.0902777777777779E-2</v>
      </c>
      <c r="H31" s="3">
        <f>IF(F31="M",MAX(VLOOKUP($L$1,CATEGCHALL2[],2,0)-1*COUNTIF($F$1:F30,"M"),1),
IF(F31="F",MAX(VLOOKUP($L$1,CATEGCHALL2[],2,0)-1*COUNTIFS($F$1:F30,"F"),1),""))</f>
        <v>23</v>
      </c>
    </row>
    <row r="32" spans="1:13" x14ac:dyDescent="0.2">
      <c r="A32" s="3">
        <v>89</v>
      </c>
      <c r="B32" s="3" t="s">
        <v>406</v>
      </c>
      <c r="C32" s="3" t="s">
        <v>407</v>
      </c>
      <c r="D32" s="3" t="s">
        <v>1652</v>
      </c>
      <c r="E32" s="3" t="s">
        <v>176</v>
      </c>
      <c r="F32" s="3" t="s">
        <v>1647</v>
      </c>
      <c r="G32" s="4">
        <v>3.1192129629629629E-2</v>
      </c>
      <c r="H32" s="3">
        <f>IF(F32="M",MAX(VLOOKUP($L$1,CATEGCHALL2[],2,0)-1*COUNTIF($F$1:F31,"M"),1),
IF(F32="F",MAX(VLOOKUP($L$1,CATEGCHALL2[],2,0)-1*COUNTIFS($F$1:F31,"F"),1),""))</f>
        <v>22</v>
      </c>
    </row>
    <row r="33" spans="1:8" x14ac:dyDescent="0.2">
      <c r="A33" s="3">
        <v>94</v>
      </c>
      <c r="B33" s="3" t="s">
        <v>425</v>
      </c>
      <c r="C33" s="3" t="s">
        <v>426</v>
      </c>
      <c r="D33" s="3" t="s">
        <v>1649</v>
      </c>
      <c r="E33" s="3" t="s">
        <v>113</v>
      </c>
      <c r="F33" s="3" t="s">
        <v>1647</v>
      </c>
      <c r="G33" s="4">
        <v>3.1354166666666669E-2</v>
      </c>
      <c r="H33" s="3">
        <f>IF(F33="M",MAX(VLOOKUP($L$1,CATEGCHALL2[],2,0)-1*COUNTIF($F$1:F32,"M"),1),
IF(F33="F",MAX(VLOOKUP($L$1,CATEGCHALL2[],2,0)-1*COUNTIFS($F$1:F32,"F"),1),""))</f>
        <v>21</v>
      </c>
    </row>
    <row r="34" spans="1:8" x14ac:dyDescent="0.2">
      <c r="A34" s="3">
        <v>95</v>
      </c>
      <c r="B34" s="3" t="s">
        <v>428</v>
      </c>
      <c r="C34" s="3" t="s">
        <v>429</v>
      </c>
      <c r="D34" s="3" t="s">
        <v>1652</v>
      </c>
      <c r="E34" s="3" t="s">
        <v>307</v>
      </c>
      <c r="F34" s="3" t="s">
        <v>1647</v>
      </c>
      <c r="G34" s="4">
        <v>3.138888888888889E-2</v>
      </c>
      <c r="H34" s="3">
        <f>IF(F34="M",MAX(VLOOKUP($L$1,CATEGCHALL2[],2,0)-1*COUNTIF($F$1:F33,"M"),1),
IF(F34="F",MAX(VLOOKUP($L$1,CATEGCHALL2[],2,0)-1*COUNTIFS($F$1:F33,"F"),1),""))</f>
        <v>20</v>
      </c>
    </row>
    <row r="35" spans="1:8" x14ac:dyDescent="0.2">
      <c r="A35" s="3">
        <v>98</v>
      </c>
      <c r="B35" s="3" t="s">
        <v>439</v>
      </c>
      <c r="C35" s="3" t="s">
        <v>440</v>
      </c>
      <c r="D35" s="3" t="s">
        <v>1651</v>
      </c>
      <c r="E35" s="3" t="s">
        <v>113</v>
      </c>
      <c r="F35" s="3" t="s">
        <v>1647</v>
      </c>
      <c r="G35" s="4">
        <v>3.1493055555555559E-2</v>
      </c>
      <c r="H35" s="3">
        <f>IF(F35="M",MAX(VLOOKUP($L$1,CATEGCHALL2[],2,0)-1*COUNTIF($F$1:F34,"M"),1),
IF(F35="F",MAX(VLOOKUP($L$1,CATEGCHALL2[],2,0)-1*COUNTIFS($F$1:F34,"F"),1),""))</f>
        <v>19</v>
      </c>
    </row>
    <row r="36" spans="1:8" x14ac:dyDescent="0.2">
      <c r="A36" s="3">
        <v>99</v>
      </c>
      <c r="B36" s="3" t="s">
        <v>443</v>
      </c>
      <c r="C36" s="3" t="s">
        <v>444</v>
      </c>
      <c r="D36" s="3" t="s">
        <v>1657</v>
      </c>
      <c r="E36" s="3" t="s">
        <v>31</v>
      </c>
      <c r="F36" s="3" t="s">
        <v>1647</v>
      </c>
      <c r="G36" s="4">
        <v>3.1504629629629632E-2</v>
      </c>
      <c r="H36" s="3">
        <f>IF(F36="M",MAX(VLOOKUP($L$1,CATEGCHALL2[],2,0)-1*COUNTIF($F$1:F35,"M"),1),
IF(F36="F",MAX(VLOOKUP($L$1,CATEGCHALL2[],2,0)-1*COUNTIFS($F$1:F35,"F"),1),""))</f>
        <v>18</v>
      </c>
    </row>
    <row r="37" spans="1:8" x14ac:dyDescent="0.2">
      <c r="A37" s="3">
        <v>100</v>
      </c>
      <c r="B37" s="3" t="s">
        <v>448</v>
      </c>
      <c r="C37" s="3" t="s">
        <v>449</v>
      </c>
      <c r="D37" s="3" t="s">
        <v>1658</v>
      </c>
      <c r="E37" s="3" t="s">
        <v>113</v>
      </c>
      <c r="F37" s="3" t="s">
        <v>1655</v>
      </c>
      <c r="G37" s="4">
        <v>3.1504629629629632E-2</v>
      </c>
      <c r="H37" s="3">
        <f>IF(F37="M",MAX(VLOOKUP($L$1,CATEGCHALL2[],2,0)-1*COUNTIF($F$1:F36,"M"),1),
IF(F37="F",MAX(VLOOKUP($L$1,CATEGCHALL2[],2,0)-1*COUNTIFS($F$1:F36,"F"),1),""))</f>
        <v>48</v>
      </c>
    </row>
    <row r="38" spans="1:8" x14ac:dyDescent="0.2">
      <c r="A38" s="3">
        <v>105</v>
      </c>
      <c r="B38" s="3" t="s">
        <v>464</v>
      </c>
      <c r="C38" s="3" t="s">
        <v>465</v>
      </c>
      <c r="D38" s="3" t="s">
        <v>1654</v>
      </c>
      <c r="E38" s="3" t="s">
        <v>113</v>
      </c>
      <c r="F38" s="3" t="s">
        <v>1655</v>
      </c>
      <c r="G38" s="4">
        <v>3.1678240740740743E-2</v>
      </c>
      <c r="H38" s="3">
        <f>IF(F38="M",MAX(VLOOKUP($L$1,CATEGCHALL2[],2,0)-1*COUNTIF($F$1:F37,"M"),1),
IF(F38="F",MAX(VLOOKUP($L$1,CATEGCHALL2[],2,0)-1*COUNTIFS($F$1:F37,"F"),1),""))</f>
        <v>47</v>
      </c>
    </row>
    <row r="39" spans="1:8" x14ac:dyDescent="0.2">
      <c r="A39" s="3">
        <v>108</v>
      </c>
      <c r="B39" s="3" t="s">
        <v>476</v>
      </c>
      <c r="C39" s="3" t="s">
        <v>477</v>
      </c>
      <c r="D39" s="3" t="s">
        <v>1656</v>
      </c>
      <c r="E39" s="3" t="s">
        <v>479</v>
      </c>
      <c r="F39" s="3" t="s">
        <v>1655</v>
      </c>
      <c r="G39" s="4">
        <v>3.1863425925925927E-2</v>
      </c>
      <c r="H39" s="3">
        <f>IF(F39="M",MAX(VLOOKUP($L$1,CATEGCHALL2[],2,0)-1*COUNTIF($F$1:F38,"M"),1),
IF(F39="F",MAX(VLOOKUP($L$1,CATEGCHALL2[],2,0)-1*COUNTIFS($F$1:F38,"F"),1),""))</f>
        <v>46</v>
      </c>
    </row>
    <row r="40" spans="1:8" x14ac:dyDescent="0.2">
      <c r="A40" s="3">
        <v>110</v>
      </c>
      <c r="B40" s="3" t="s">
        <v>485</v>
      </c>
      <c r="C40" s="3" t="s">
        <v>486</v>
      </c>
      <c r="D40" s="3" t="s">
        <v>1649</v>
      </c>
      <c r="E40" s="3" t="s">
        <v>307</v>
      </c>
      <c r="F40" s="3" t="s">
        <v>1647</v>
      </c>
      <c r="G40" s="4">
        <v>3.2025462962962964E-2</v>
      </c>
      <c r="H40" s="3">
        <f>IF(F40="M",MAX(VLOOKUP($L$1,CATEGCHALL2[],2,0)-1*COUNTIF($F$1:F39,"M"),1),
IF(F40="F",MAX(VLOOKUP($L$1,CATEGCHALL2[],2,0)-1*COUNTIFS($F$1:F39,"F"),1),""))</f>
        <v>17</v>
      </c>
    </row>
    <row r="41" spans="1:8" x14ac:dyDescent="0.2">
      <c r="A41" s="3">
        <v>118</v>
      </c>
      <c r="B41" s="3" t="s">
        <v>516</v>
      </c>
      <c r="C41" s="3" t="s">
        <v>517</v>
      </c>
      <c r="D41" s="3" t="s">
        <v>1653</v>
      </c>
      <c r="E41" s="3" t="s">
        <v>289</v>
      </c>
      <c r="F41" s="3" t="s">
        <v>1647</v>
      </c>
      <c r="G41" s="4">
        <v>3.2268518518518516E-2</v>
      </c>
      <c r="H41" s="3">
        <f>IF(F41="M",MAX(VLOOKUP($L$1,CATEGCHALL2[],2,0)-1*COUNTIF($F$1:F40,"M"),1),
IF(F41="F",MAX(VLOOKUP($L$1,CATEGCHALL2[],2,0)-1*COUNTIFS($F$1:F40,"F"),1),""))</f>
        <v>16</v>
      </c>
    </row>
    <row r="42" spans="1:8" x14ac:dyDescent="0.2">
      <c r="A42" s="3">
        <v>124</v>
      </c>
      <c r="B42" s="3" t="s">
        <v>536</v>
      </c>
      <c r="C42" s="3" t="s">
        <v>537</v>
      </c>
      <c r="D42" s="3" t="s">
        <v>1651</v>
      </c>
      <c r="E42" s="3" t="s">
        <v>143</v>
      </c>
      <c r="F42" s="3" t="s">
        <v>1647</v>
      </c>
      <c r="G42" s="4">
        <v>3.2523148148148148E-2</v>
      </c>
      <c r="H42" s="3">
        <f>IF(F42="M",MAX(VLOOKUP($L$1,CATEGCHALL2[],2,0)-1*COUNTIF($F$1:F41,"M"),1),
IF(F42="F",MAX(VLOOKUP($L$1,CATEGCHALL2[],2,0)-1*COUNTIFS($F$1:F41,"F"),1),""))</f>
        <v>15</v>
      </c>
    </row>
    <row r="43" spans="1:8" x14ac:dyDescent="0.2">
      <c r="A43" s="3">
        <v>126</v>
      </c>
      <c r="B43" s="3" t="s">
        <v>543</v>
      </c>
      <c r="C43" s="3" t="s">
        <v>544</v>
      </c>
      <c r="D43" s="3" t="s">
        <v>1646</v>
      </c>
      <c r="E43" s="3" t="s">
        <v>393</v>
      </c>
      <c r="F43" s="3" t="s">
        <v>1647</v>
      </c>
      <c r="G43" s="4">
        <v>3.2557870370370369E-2</v>
      </c>
      <c r="H43" s="3">
        <f>IF(F43="M",MAX(VLOOKUP($L$1,CATEGCHALL2[],2,0)-1*COUNTIF($F$1:F42,"M"),1),
IF(F43="F",MAX(VLOOKUP($L$1,CATEGCHALL2[],2,0)-1*COUNTIFS($F$1:F42,"F"),1),""))</f>
        <v>14</v>
      </c>
    </row>
    <row r="44" spans="1:8" x14ac:dyDescent="0.2">
      <c r="A44" s="3">
        <v>129</v>
      </c>
      <c r="B44" s="3" t="s">
        <v>554</v>
      </c>
      <c r="C44" s="3" t="s">
        <v>555</v>
      </c>
      <c r="D44" s="3" t="s">
        <v>1656</v>
      </c>
      <c r="E44" s="3" t="s">
        <v>143</v>
      </c>
      <c r="F44" s="3" t="s">
        <v>1655</v>
      </c>
      <c r="G44" s="4">
        <v>3.2708333333333332E-2</v>
      </c>
      <c r="H44" s="3">
        <f>IF(F44="M",MAX(VLOOKUP($L$1,CATEGCHALL2[],2,0)-1*COUNTIF($F$1:F43,"M"),1),
IF(F44="F",MAX(VLOOKUP($L$1,CATEGCHALL2[],2,0)-1*COUNTIFS($F$1:F43,"F"),1),""))</f>
        <v>45</v>
      </c>
    </row>
    <row r="45" spans="1:8" x14ac:dyDescent="0.2">
      <c r="A45" s="3">
        <v>130</v>
      </c>
      <c r="B45" s="3" t="s">
        <v>558</v>
      </c>
      <c r="C45" s="3" t="s">
        <v>559</v>
      </c>
      <c r="D45" s="3" t="s">
        <v>1659</v>
      </c>
      <c r="E45" s="3" t="s">
        <v>143</v>
      </c>
      <c r="F45" s="3" t="s">
        <v>1655</v>
      </c>
      <c r="G45" s="4">
        <v>3.2754629629629627E-2</v>
      </c>
      <c r="H45" s="3">
        <f>IF(F45="M",MAX(VLOOKUP($L$1,CATEGCHALL2[],2,0)-1*COUNTIF($F$1:F44,"M"),1),
IF(F45="F",MAX(VLOOKUP($L$1,CATEGCHALL2[],2,0)-1*COUNTIFS($F$1:F44,"F"),1),""))</f>
        <v>44</v>
      </c>
    </row>
    <row r="46" spans="1:8" x14ac:dyDescent="0.2">
      <c r="A46" s="3">
        <v>138</v>
      </c>
      <c r="B46" s="3" t="s">
        <v>585</v>
      </c>
      <c r="C46" s="3" t="s">
        <v>586</v>
      </c>
      <c r="D46" s="3" t="s">
        <v>1646</v>
      </c>
      <c r="E46" s="3" t="s">
        <v>393</v>
      </c>
      <c r="F46" s="3" t="s">
        <v>1647</v>
      </c>
      <c r="G46" s="4">
        <v>3.304398148148148E-2</v>
      </c>
      <c r="H46" s="3">
        <f>IF(F46="M",MAX(VLOOKUP($L$1,CATEGCHALL2[],2,0)-1*COUNTIF($F$1:F45,"M"),1),
IF(F46="F",MAX(VLOOKUP($L$1,CATEGCHALL2[],2,0)-1*COUNTIFS($F$1:F45,"F"),1),""))</f>
        <v>13</v>
      </c>
    </row>
    <row r="47" spans="1:8" x14ac:dyDescent="0.2">
      <c r="A47" s="3">
        <v>141</v>
      </c>
      <c r="B47" s="3" t="s">
        <v>595</v>
      </c>
      <c r="C47" s="3" t="s">
        <v>596</v>
      </c>
      <c r="D47" s="3" t="s">
        <v>1650</v>
      </c>
      <c r="E47" s="3" t="s">
        <v>89</v>
      </c>
      <c r="F47" s="3" t="s">
        <v>1647</v>
      </c>
      <c r="G47" s="4">
        <v>3.3287037037037039E-2</v>
      </c>
      <c r="H47" s="3">
        <f>IF(F47="M",MAX(VLOOKUP($L$1,CATEGCHALL2[],2,0)-1*COUNTIF($F$1:F46,"M"),1),
IF(F47="F",MAX(VLOOKUP($L$1,CATEGCHALL2[],2,0)-1*COUNTIFS($F$1:F46,"F"),1),""))</f>
        <v>12</v>
      </c>
    </row>
    <row r="48" spans="1:8" x14ac:dyDescent="0.2">
      <c r="A48" s="3">
        <v>148</v>
      </c>
      <c r="B48" s="3" t="s">
        <v>620</v>
      </c>
      <c r="C48" s="3" t="s">
        <v>621</v>
      </c>
      <c r="D48" s="3" t="s">
        <v>1651</v>
      </c>
      <c r="E48" s="3" t="s">
        <v>79</v>
      </c>
      <c r="F48" s="3" t="s">
        <v>1647</v>
      </c>
      <c r="G48" s="4">
        <v>3.3425925925925928E-2</v>
      </c>
      <c r="H48" s="3">
        <f>IF(F48="M",MAX(VLOOKUP($L$1,CATEGCHALL2[],2,0)-1*COUNTIF($F$1:F47,"M"),1),
IF(F48="F",MAX(VLOOKUP($L$1,CATEGCHALL2[],2,0)-1*COUNTIFS($F$1:F47,"F"),1),""))</f>
        <v>11</v>
      </c>
    </row>
    <row r="49" spans="1:8" x14ac:dyDescent="0.2">
      <c r="A49" s="3">
        <v>150</v>
      </c>
      <c r="B49" s="3" t="s">
        <v>627</v>
      </c>
      <c r="C49" s="3" t="s">
        <v>628</v>
      </c>
      <c r="D49" s="3" t="s">
        <v>1657</v>
      </c>
      <c r="E49" s="3" t="s">
        <v>200</v>
      </c>
      <c r="F49" s="3" t="s">
        <v>1647</v>
      </c>
      <c r="G49" s="4">
        <v>3.3483796296296296E-2</v>
      </c>
      <c r="H49" s="3">
        <f>IF(F49="M",MAX(VLOOKUP($L$1,CATEGCHALL2[],2,0)-1*COUNTIF($F$1:F48,"M"),1),
IF(F49="F",MAX(VLOOKUP($L$1,CATEGCHALL2[],2,0)-1*COUNTIFS($F$1:F48,"F"),1),""))</f>
        <v>10</v>
      </c>
    </row>
    <row r="50" spans="1:8" x14ac:dyDescent="0.2">
      <c r="A50" s="3">
        <v>154</v>
      </c>
      <c r="B50" s="3" t="s">
        <v>642</v>
      </c>
      <c r="C50" s="3" t="s">
        <v>643</v>
      </c>
      <c r="D50" s="3" t="s">
        <v>1656</v>
      </c>
      <c r="E50" s="3" t="s">
        <v>479</v>
      </c>
      <c r="F50" s="3" t="s">
        <v>1655</v>
      </c>
      <c r="G50" s="4">
        <v>3.3645833333333333E-2</v>
      </c>
      <c r="H50" s="3">
        <f>IF(F50="M",MAX(VLOOKUP($L$1,CATEGCHALL2[],2,0)-1*COUNTIF($F$1:F49,"M"),1),
IF(F50="F",MAX(VLOOKUP($L$1,CATEGCHALL2[],2,0)-1*COUNTIFS($F$1:F49,"F"),1),""))</f>
        <v>43</v>
      </c>
    </row>
    <row r="51" spans="1:8" x14ac:dyDescent="0.2">
      <c r="A51" s="3">
        <v>167</v>
      </c>
      <c r="B51" s="3" t="s">
        <v>688</v>
      </c>
      <c r="C51" s="3" t="s">
        <v>689</v>
      </c>
      <c r="D51" s="3" t="s">
        <v>1658</v>
      </c>
      <c r="E51" s="3" t="s">
        <v>307</v>
      </c>
      <c r="F51" s="3" t="s">
        <v>1655</v>
      </c>
      <c r="G51" s="4">
        <v>3.4236111111111113E-2</v>
      </c>
      <c r="H51" s="3">
        <f>IF(F51="M",MAX(VLOOKUP($L$1,CATEGCHALL2[],2,0)-1*COUNTIF($F$1:F50,"M"),1),
IF(F51="F",MAX(VLOOKUP($L$1,CATEGCHALL2[],2,0)-1*COUNTIFS($F$1:F50,"F"),1),""))</f>
        <v>42</v>
      </c>
    </row>
    <row r="52" spans="1:8" x14ac:dyDescent="0.2">
      <c r="A52" s="3">
        <v>170</v>
      </c>
      <c r="B52" s="3" t="s">
        <v>698</v>
      </c>
      <c r="C52" s="3" t="s">
        <v>699</v>
      </c>
      <c r="D52" s="3" t="s">
        <v>1660</v>
      </c>
      <c r="E52" s="3" t="s">
        <v>143</v>
      </c>
      <c r="F52" s="3" t="s">
        <v>1655</v>
      </c>
      <c r="G52" s="4">
        <v>3.4317129629629628E-2</v>
      </c>
      <c r="H52" s="3">
        <f>IF(F52="M",MAX(VLOOKUP($L$1,CATEGCHALL2[],2,0)-1*COUNTIF($F$1:F51,"M"),1),
IF(F52="F",MAX(VLOOKUP($L$1,CATEGCHALL2[],2,0)-1*COUNTIFS($F$1:F51,"F"),1),""))</f>
        <v>41</v>
      </c>
    </row>
    <row r="53" spans="1:8" x14ac:dyDescent="0.2">
      <c r="A53" s="3">
        <v>171</v>
      </c>
      <c r="B53" s="3" t="s">
        <v>703</v>
      </c>
      <c r="C53" s="3" t="s">
        <v>704</v>
      </c>
      <c r="D53" s="3" t="s">
        <v>1649</v>
      </c>
      <c r="E53" s="3" t="s">
        <v>479</v>
      </c>
      <c r="F53" s="3" t="s">
        <v>1647</v>
      </c>
      <c r="G53" s="4">
        <v>3.4351851851851849E-2</v>
      </c>
      <c r="H53" s="3">
        <f>IF(F53="M",MAX(VLOOKUP($L$1,CATEGCHALL2[],2,0)-1*COUNTIF($F$1:F52,"M"),1),
IF(F53="F",MAX(VLOOKUP($L$1,CATEGCHALL2[],2,0)-1*COUNTIFS($F$1:F52,"F"),1),""))</f>
        <v>9</v>
      </c>
    </row>
    <row r="54" spans="1:8" x14ac:dyDescent="0.2">
      <c r="A54" s="3">
        <v>173</v>
      </c>
      <c r="B54" s="3" t="s">
        <v>710</v>
      </c>
      <c r="C54" s="3" t="s">
        <v>711</v>
      </c>
      <c r="D54" s="3" t="s">
        <v>1661</v>
      </c>
      <c r="E54" s="3" t="s">
        <v>12</v>
      </c>
      <c r="F54" s="3" t="s">
        <v>1655</v>
      </c>
      <c r="G54" s="4">
        <v>3.4363425925925929E-2</v>
      </c>
      <c r="H54" s="3">
        <f>IF(F54="M",MAX(VLOOKUP($L$1,CATEGCHALL2[],2,0)-1*COUNTIF($F$1:F53,"M"),1),
IF(F54="F",MAX(VLOOKUP($L$1,CATEGCHALL2[],2,0)-1*COUNTIFS($F$1:F53,"F"),1),""))</f>
        <v>40</v>
      </c>
    </row>
    <row r="55" spans="1:8" x14ac:dyDescent="0.2">
      <c r="A55" s="3">
        <v>180</v>
      </c>
      <c r="B55" s="3" t="s">
        <v>732</v>
      </c>
      <c r="C55" s="3" t="s">
        <v>733</v>
      </c>
      <c r="D55" s="3" t="s">
        <v>1660</v>
      </c>
      <c r="E55" s="3" t="s">
        <v>735</v>
      </c>
      <c r="F55" s="3" t="s">
        <v>1655</v>
      </c>
      <c r="G55" s="4">
        <v>3.4583333333333334E-2</v>
      </c>
      <c r="H55" s="3">
        <f>IF(F55="M",MAX(VLOOKUP($L$1,CATEGCHALL2[],2,0)-1*COUNTIF($F$1:F54,"M"),1),
IF(F55="F",MAX(VLOOKUP($L$1,CATEGCHALL2[],2,0)-1*COUNTIFS($F$1:F54,"F"),1),""))</f>
        <v>39</v>
      </c>
    </row>
    <row r="56" spans="1:8" x14ac:dyDescent="0.2">
      <c r="A56" s="3">
        <v>191</v>
      </c>
      <c r="B56" s="3" t="s">
        <v>777</v>
      </c>
      <c r="C56" s="3" t="s">
        <v>778</v>
      </c>
      <c r="D56" s="3" t="s">
        <v>1662</v>
      </c>
      <c r="E56" s="3" t="s">
        <v>780</v>
      </c>
      <c r="F56" s="3" t="s">
        <v>1647</v>
      </c>
      <c r="G56" s="4">
        <v>3.4884259259259261E-2</v>
      </c>
      <c r="H56" s="3">
        <f>IF(F56="M",MAX(VLOOKUP($L$1,CATEGCHALL2[],2,0)-1*COUNTIF($F$1:F55,"M"),1),
IF(F56="F",MAX(VLOOKUP($L$1,CATEGCHALL2[],2,0)-1*COUNTIFS($F$1:F55,"F"),1),""))</f>
        <v>8</v>
      </c>
    </row>
    <row r="57" spans="1:8" x14ac:dyDescent="0.2">
      <c r="A57" s="3">
        <v>194</v>
      </c>
      <c r="B57" s="3" t="s">
        <v>788</v>
      </c>
      <c r="C57" s="3" t="s">
        <v>789</v>
      </c>
      <c r="D57" s="3" t="s">
        <v>1662</v>
      </c>
      <c r="E57" s="3" t="s">
        <v>176</v>
      </c>
      <c r="F57" s="3" t="s">
        <v>1647</v>
      </c>
      <c r="G57" s="4">
        <v>3.4965277777777776E-2</v>
      </c>
      <c r="H57" s="3">
        <f>IF(F57="M",MAX(VLOOKUP($L$1,CATEGCHALL2[],2,0)-1*COUNTIF($F$1:F56,"M"),1),
IF(F57="F",MAX(VLOOKUP($L$1,CATEGCHALL2[],2,0)-1*COUNTIFS($F$1:F56,"F"),1),""))</f>
        <v>7</v>
      </c>
    </row>
    <row r="58" spans="1:8" x14ac:dyDescent="0.2">
      <c r="A58" s="3">
        <v>197</v>
      </c>
      <c r="B58" s="3" t="s">
        <v>801</v>
      </c>
      <c r="C58" s="3" t="s">
        <v>802</v>
      </c>
      <c r="D58" s="3" t="s">
        <v>1663</v>
      </c>
      <c r="E58" s="3" t="s">
        <v>143</v>
      </c>
      <c r="F58" s="3" t="s">
        <v>1655</v>
      </c>
      <c r="G58" s="4">
        <v>3.5254629629629629E-2</v>
      </c>
      <c r="H58" s="3">
        <f>IF(F58="M",MAX(VLOOKUP($L$1,CATEGCHALL2[],2,0)-1*COUNTIF($F$1:F57,"M"),1),
IF(F58="F",MAX(VLOOKUP($L$1,CATEGCHALL2[],2,0)-1*COUNTIFS($F$1:F57,"F"),1),""))</f>
        <v>38</v>
      </c>
    </row>
    <row r="59" spans="1:8" x14ac:dyDescent="0.2">
      <c r="A59" s="3">
        <v>203</v>
      </c>
      <c r="B59" s="3" t="s">
        <v>821</v>
      </c>
      <c r="C59" s="3" t="s">
        <v>822</v>
      </c>
      <c r="D59" s="3" t="s">
        <v>1650</v>
      </c>
      <c r="E59" s="3" t="s">
        <v>393</v>
      </c>
      <c r="F59" s="3" t="s">
        <v>1647</v>
      </c>
      <c r="G59" s="4">
        <v>3.5648148148148151E-2</v>
      </c>
      <c r="H59" s="3">
        <f>IF(F59="M",MAX(VLOOKUP($L$1,CATEGCHALL2[],2,0)-1*COUNTIF($F$1:F58,"M"),1),
IF(F59="F",MAX(VLOOKUP($L$1,CATEGCHALL2[],2,0)-1*COUNTIFS($F$1:F58,"F"),1),""))</f>
        <v>6</v>
      </c>
    </row>
    <row r="60" spans="1:8" x14ac:dyDescent="0.2">
      <c r="A60" s="3">
        <v>204</v>
      </c>
      <c r="B60" s="3" t="s">
        <v>825</v>
      </c>
      <c r="C60" s="3" t="s">
        <v>826</v>
      </c>
      <c r="D60" s="3" t="s">
        <v>1649</v>
      </c>
      <c r="E60" s="3" t="s">
        <v>393</v>
      </c>
      <c r="F60" s="3" t="s">
        <v>1647</v>
      </c>
      <c r="G60" s="4">
        <v>3.5659722222222225E-2</v>
      </c>
      <c r="H60" s="3">
        <f>IF(F60="M",MAX(VLOOKUP($L$1,CATEGCHALL2[],2,0)-1*COUNTIF($F$1:F59,"M"),1),
IF(F60="F",MAX(VLOOKUP($L$1,CATEGCHALL2[],2,0)-1*COUNTIFS($F$1:F59,"F"),1),""))</f>
        <v>5</v>
      </c>
    </row>
    <row r="61" spans="1:8" x14ac:dyDescent="0.2">
      <c r="A61" s="3">
        <v>207</v>
      </c>
      <c r="B61" s="3" t="s">
        <v>835</v>
      </c>
      <c r="C61" s="3" t="s">
        <v>836</v>
      </c>
      <c r="D61" s="3" t="s">
        <v>1658</v>
      </c>
      <c r="E61" s="3" t="s">
        <v>100</v>
      </c>
      <c r="F61" s="3" t="s">
        <v>1655</v>
      </c>
      <c r="G61" s="4">
        <v>3.5891203703703703E-2</v>
      </c>
      <c r="H61" s="3">
        <f>IF(F61="M",MAX(VLOOKUP($L$1,CATEGCHALL2[],2,0)-1*COUNTIF($F$1:F60,"M"),1),
IF(F61="F",MAX(VLOOKUP($L$1,CATEGCHALL2[],2,0)-1*COUNTIFS($F$1:F60,"F"),1),""))</f>
        <v>37</v>
      </c>
    </row>
    <row r="62" spans="1:8" x14ac:dyDescent="0.2">
      <c r="A62" s="3">
        <v>209</v>
      </c>
      <c r="B62" s="3" t="s">
        <v>842</v>
      </c>
      <c r="C62" s="3" t="s">
        <v>843</v>
      </c>
      <c r="D62" s="3" t="s">
        <v>1648</v>
      </c>
      <c r="E62" s="3" t="s">
        <v>176</v>
      </c>
      <c r="F62" s="3" t="s">
        <v>1647</v>
      </c>
      <c r="G62" s="4">
        <v>3.6018518518518519E-2</v>
      </c>
      <c r="H62" s="3">
        <f>IF(F62="M",MAX(VLOOKUP($L$1,CATEGCHALL2[],2,0)-1*COUNTIF($F$1:F61,"M"),1),
IF(F62="F",MAX(VLOOKUP($L$1,CATEGCHALL2[],2,0)-1*COUNTIFS($F$1:F61,"F"),1),""))</f>
        <v>4</v>
      </c>
    </row>
    <row r="63" spans="1:8" x14ac:dyDescent="0.2">
      <c r="A63" s="3">
        <v>212</v>
      </c>
      <c r="B63" s="3" t="s">
        <v>854</v>
      </c>
      <c r="C63" s="3" t="s">
        <v>855</v>
      </c>
      <c r="D63" s="3" t="s">
        <v>1658</v>
      </c>
      <c r="E63" s="3" t="s">
        <v>113</v>
      </c>
      <c r="F63" s="3" t="s">
        <v>1655</v>
      </c>
      <c r="G63" s="4">
        <v>3.619212962962963E-2</v>
      </c>
      <c r="H63" s="3">
        <f>IF(F63="M",MAX(VLOOKUP($L$1,CATEGCHALL2[],2,0)-1*COUNTIF($F$1:F62,"M"),1),
IF(F63="F",MAX(VLOOKUP($L$1,CATEGCHALL2[],2,0)-1*COUNTIFS($F$1:F62,"F"),1),""))</f>
        <v>36</v>
      </c>
    </row>
    <row r="64" spans="1:8" x14ac:dyDescent="0.2">
      <c r="A64" s="3">
        <v>217</v>
      </c>
      <c r="B64" s="3" t="s">
        <v>875</v>
      </c>
      <c r="C64" s="3" t="s">
        <v>876</v>
      </c>
      <c r="D64" s="3" t="s">
        <v>1660</v>
      </c>
      <c r="E64" s="3" t="s">
        <v>100</v>
      </c>
      <c r="F64" s="3" t="s">
        <v>1655</v>
      </c>
      <c r="G64" s="4">
        <v>3.6759259259259262E-2</v>
      </c>
      <c r="H64" s="3">
        <f>IF(F64="M",MAX(VLOOKUP($L$1,CATEGCHALL2[],2,0)-1*COUNTIF($F$1:F63,"M"),1),
IF(F64="F",MAX(VLOOKUP($L$1,CATEGCHALL2[],2,0)-1*COUNTIFS($F$1:F63,"F"),1),""))</f>
        <v>35</v>
      </c>
    </row>
    <row r="65" spans="1:8" x14ac:dyDescent="0.2">
      <c r="A65" s="3">
        <v>231</v>
      </c>
      <c r="B65" s="3" t="s">
        <v>919</v>
      </c>
      <c r="C65" s="3" t="s">
        <v>920</v>
      </c>
      <c r="D65" s="3" t="s">
        <v>1659</v>
      </c>
      <c r="E65" s="3" t="s">
        <v>332</v>
      </c>
      <c r="F65" s="3" t="s">
        <v>1655</v>
      </c>
      <c r="G65" s="4">
        <v>3.7141203703703704E-2</v>
      </c>
      <c r="H65" s="3">
        <f>IF(F65="M",MAX(VLOOKUP($L$1,CATEGCHALL2[],2,0)-1*COUNTIF($F$1:F64,"M"),1),
IF(F65="F",MAX(VLOOKUP($L$1,CATEGCHALL2[],2,0)-1*COUNTIFS($F$1:F64,"F"),1),""))</f>
        <v>34</v>
      </c>
    </row>
    <row r="66" spans="1:8" x14ac:dyDescent="0.2">
      <c r="A66" s="3">
        <v>239</v>
      </c>
      <c r="B66" s="3" t="s">
        <v>948</v>
      </c>
      <c r="C66" s="3" t="s">
        <v>949</v>
      </c>
      <c r="D66" s="3" t="s">
        <v>1661</v>
      </c>
      <c r="E66" s="3" t="s">
        <v>735</v>
      </c>
      <c r="F66" s="3" t="s">
        <v>1655</v>
      </c>
      <c r="G66" s="4">
        <v>3.7476851851851851E-2</v>
      </c>
      <c r="H66" s="3">
        <f>IF(F66="M",MAX(VLOOKUP($L$1,CATEGCHALL2[],2,0)-1*COUNTIF($F$1:F65,"M"),1),
IF(F66="F",MAX(VLOOKUP($L$1,CATEGCHALL2[],2,0)-1*COUNTIFS($F$1:F65,"F"),1),""))</f>
        <v>33</v>
      </c>
    </row>
    <row r="67" spans="1:8" x14ac:dyDescent="0.2">
      <c r="A67" s="3">
        <v>258</v>
      </c>
      <c r="B67" s="3" t="s">
        <v>1008</v>
      </c>
      <c r="C67" s="3" t="s">
        <v>1009</v>
      </c>
      <c r="D67" s="3" t="s">
        <v>1657</v>
      </c>
      <c r="E67" s="3" t="s">
        <v>307</v>
      </c>
      <c r="F67" s="3" t="s">
        <v>1647</v>
      </c>
      <c r="G67" s="4">
        <v>3.833333333333333E-2</v>
      </c>
      <c r="H67" s="3">
        <f>IF(F67="M",MAX(VLOOKUP($L$1,CATEGCHALL2[],2,0)-1*COUNTIF($F$1:F66,"M"),1),
IF(F67="F",MAX(VLOOKUP($L$1,CATEGCHALL2[],2,0)-1*COUNTIFS($F$1:F66,"F"),1),""))</f>
        <v>3</v>
      </c>
    </row>
    <row r="68" spans="1:8" x14ac:dyDescent="0.2">
      <c r="A68" s="3">
        <v>263</v>
      </c>
      <c r="B68" s="3" t="s">
        <v>1025</v>
      </c>
      <c r="C68" s="3" t="s">
        <v>1026</v>
      </c>
      <c r="D68" s="3" t="s">
        <v>1658</v>
      </c>
      <c r="E68" s="3" t="s">
        <v>307</v>
      </c>
      <c r="F68" s="3" t="s">
        <v>1655</v>
      </c>
      <c r="G68" s="4">
        <v>3.8460648148148147E-2</v>
      </c>
      <c r="H68" s="3">
        <f>IF(F68="M",MAX(VLOOKUP($L$1,CATEGCHALL2[],2,0)-1*COUNTIF($F$1:F67,"M"),1),
IF(F68="F",MAX(VLOOKUP($L$1,CATEGCHALL2[],2,0)-1*COUNTIFS($F$1:F67,"F"),1),""))</f>
        <v>32</v>
      </c>
    </row>
    <row r="69" spans="1:8" x14ac:dyDescent="0.2">
      <c r="A69" s="3">
        <v>270</v>
      </c>
      <c r="B69" s="3" t="s">
        <v>1047</v>
      </c>
      <c r="C69" s="3" t="s">
        <v>1048</v>
      </c>
      <c r="D69" s="3" t="s">
        <v>1658</v>
      </c>
      <c r="E69" s="3" t="s">
        <v>176</v>
      </c>
      <c r="F69" s="3" t="s">
        <v>1655</v>
      </c>
      <c r="G69" s="4">
        <v>3.8703703703703705E-2</v>
      </c>
      <c r="H69" s="3">
        <f>IF(F69="M",MAX(VLOOKUP($L$1,CATEGCHALL2[],2,0)-1*COUNTIF($F$1:F68,"M"),1),
IF(F69="F",MAX(VLOOKUP($L$1,CATEGCHALL2[],2,0)-1*COUNTIFS($F$1:F68,"F"),1),""))</f>
        <v>31</v>
      </c>
    </row>
    <row r="70" spans="1:8" x14ac:dyDescent="0.2">
      <c r="A70" s="3">
        <v>271</v>
      </c>
      <c r="B70" s="3" t="s">
        <v>1050</v>
      </c>
      <c r="C70" s="3" t="s">
        <v>1051</v>
      </c>
      <c r="D70" s="3" t="s">
        <v>1664</v>
      </c>
      <c r="E70" s="3" t="s">
        <v>393</v>
      </c>
      <c r="F70" s="3" t="s">
        <v>1655</v>
      </c>
      <c r="G70" s="4">
        <v>3.8738425925925926E-2</v>
      </c>
      <c r="H70" s="3">
        <f>IF(F70="M",MAX(VLOOKUP($L$1,CATEGCHALL2[],2,0)-1*COUNTIF($F$1:F69,"M"),1),
IF(F70="F",MAX(VLOOKUP($L$1,CATEGCHALL2[],2,0)-1*COUNTIFS($F$1:F69,"F"),1),""))</f>
        <v>30</v>
      </c>
    </row>
    <row r="71" spans="1:8" x14ac:dyDescent="0.2">
      <c r="A71" s="3">
        <v>282</v>
      </c>
      <c r="B71" s="3" t="s">
        <v>1092</v>
      </c>
      <c r="C71" s="3" t="s">
        <v>1093</v>
      </c>
      <c r="D71" s="3" t="s">
        <v>1651</v>
      </c>
      <c r="E71" s="3" t="s">
        <v>332</v>
      </c>
      <c r="F71" s="3" t="s">
        <v>1647</v>
      </c>
      <c r="G71" s="4">
        <v>3.9259259259259258E-2</v>
      </c>
      <c r="H71" s="3">
        <f>IF(F71="M",MAX(VLOOKUP($L$1,CATEGCHALL2[],2,0)-1*COUNTIF($F$1:F70,"M"),1),
IF(F71="F",MAX(VLOOKUP($L$1,CATEGCHALL2[],2,0)-1*COUNTIFS($F$1:F70,"F"),1),""))</f>
        <v>2</v>
      </c>
    </row>
    <row r="72" spans="1:8" x14ac:dyDescent="0.2">
      <c r="A72" s="3">
        <v>287</v>
      </c>
      <c r="B72" s="3" t="s">
        <v>1111</v>
      </c>
      <c r="C72" s="3" t="s">
        <v>1112</v>
      </c>
      <c r="D72" s="3" t="s">
        <v>1660</v>
      </c>
      <c r="E72" s="3" t="s">
        <v>143</v>
      </c>
      <c r="F72" s="3" t="s">
        <v>1655</v>
      </c>
      <c r="G72" s="4">
        <v>3.9467592592592596E-2</v>
      </c>
      <c r="H72" s="3">
        <f>IF(F72="M",MAX(VLOOKUP($L$1,CATEGCHALL2[],2,0)-1*COUNTIF($F$1:F71,"M"),1),
IF(F72="F",MAX(VLOOKUP($L$1,CATEGCHALL2[],2,0)-1*COUNTIFS($F$1:F71,"F"),1),""))</f>
        <v>29</v>
      </c>
    </row>
    <row r="73" spans="1:8" x14ac:dyDescent="0.2">
      <c r="A73" s="3">
        <v>308</v>
      </c>
      <c r="B73" s="3" t="s">
        <v>1180</v>
      </c>
      <c r="C73" s="3" t="s">
        <v>1181</v>
      </c>
      <c r="D73" s="3" t="s">
        <v>1658</v>
      </c>
      <c r="E73" s="3" t="s">
        <v>113</v>
      </c>
      <c r="F73" s="3" t="s">
        <v>1655</v>
      </c>
      <c r="G73" s="4">
        <v>4.0185185185185185E-2</v>
      </c>
      <c r="H73" s="3">
        <f>IF(F73="M",MAX(VLOOKUP($L$1,CATEGCHALL2[],2,0)-1*COUNTIF($F$1:F72,"M"),1),
IF(F73="F",MAX(VLOOKUP($L$1,CATEGCHALL2[],2,0)-1*COUNTIFS($F$1:F72,"F"),1),""))</f>
        <v>28</v>
      </c>
    </row>
    <row r="74" spans="1:8" x14ac:dyDescent="0.2">
      <c r="A74" s="3">
        <v>315</v>
      </c>
      <c r="B74" s="3" t="s">
        <v>1205</v>
      </c>
      <c r="C74" s="3" t="s">
        <v>1206</v>
      </c>
      <c r="D74" s="3" t="s">
        <v>1651</v>
      </c>
      <c r="E74" s="3" t="s">
        <v>307</v>
      </c>
      <c r="F74" s="3" t="s">
        <v>1647</v>
      </c>
      <c r="G74" s="4">
        <v>4.0613425925925928E-2</v>
      </c>
      <c r="H74" s="3">
        <f>IF(F74="M",MAX(VLOOKUP($L$1,CATEGCHALL2[],2,0)-1*COUNTIF($F$1:F73,"M"),1),
IF(F74="F",MAX(VLOOKUP($L$1,CATEGCHALL2[],2,0)-1*COUNTIFS($F$1:F73,"F"),1),""))</f>
        <v>1</v>
      </c>
    </row>
    <row r="75" spans="1:8" x14ac:dyDescent="0.2">
      <c r="A75" s="3">
        <v>318</v>
      </c>
      <c r="B75" s="3" t="s">
        <v>1217</v>
      </c>
      <c r="C75" s="3" t="s">
        <v>1218</v>
      </c>
      <c r="D75" s="3" t="s">
        <v>1650</v>
      </c>
      <c r="E75" s="3" t="s">
        <v>393</v>
      </c>
      <c r="F75" s="3" t="s">
        <v>1647</v>
      </c>
      <c r="G75" s="4">
        <v>4.0694444444444443E-2</v>
      </c>
      <c r="H75" s="3">
        <f>IF(F75="M",MAX(VLOOKUP($L$1,CATEGCHALL2[],2,0)-1*COUNTIF($F$1:F74,"M"),1),
IF(F75="F",MAX(VLOOKUP($L$1,CATEGCHALL2[],2,0)-1*COUNTIFS($F$1:F74,"F"),1),""))</f>
        <v>1</v>
      </c>
    </row>
    <row r="76" spans="1:8" x14ac:dyDescent="0.2">
      <c r="A76" s="3">
        <v>322</v>
      </c>
      <c r="B76" s="3" t="s">
        <v>1231</v>
      </c>
      <c r="C76" s="3" t="s">
        <v>1232</v>
      </c>
      <c r="D76" s="3" t="s">
        <v>1659</v>
      </c>
      <c r="E76" s="3" t="s">
        <v>307</v>
      </c>
      <c r="F76" s="3" t="s">
        <v>1655</v>
      </c>
      <c r="G76" s="4">
        <v>4.0937500000000002E-2</v>
      </c>
      <c r="H76" s="3">
        <f>IF(F76="M",MAX(VLOOKUP($L$1,CATEGCHALL2[],2,0)-1*COUNTIF($F$1:F75,"M"),1),
IF(F76="F",MAX(VLOOKUP($L$1,CATEGCHALL2[],2,0)-1*COUNTIFS($F$1:F75,"F"),1),""))</f>
        <v>27</v>
      </c>
    </row>
    <row r="77" spans="1:8" x14ac:dyDescent="0.2">
      <c r="A77" s="3">
        <v>323</v>
      </c>
      <c r="B77" s="3" t="s">
        <v>1236</v>
      </c>
      <c r="C77" s="3" t="s">
        <v>1237</v>
      </c>
      <c r="D77" s="3" t="s">
        <v>1658</v>
      </c>
      <c r="E77" s="3" t="s">
        <v>332</v>
      </c>
      <c r="F77" s="3" t="s">
        <v>1655</v>
      </c>
      <c r="G77" s="4">
        <v>4.1134259259259259E-2</v>
      </c>
      <c r="H77" s="3">
        <f>IF(F77="M",MAX(VLOOKUP($L$1,CATEGCHALL2[],2,0)-1*COUNTIF($F$1:F76,"M"),1),
IF(F77="F",MAX(VLOOKUP($L$1,CATEGCHALL2[],2,0)-1*COUNTIFS($F$1:F76,"F"),1),""))</f>
        <v>26</v>
      </c>
    </row>
    <row r="78" spans="1:8" x14ac:dyDescent="0.2">
      <c r="A78" s="3">
        <v>330</v>
      </c>
      <c r="B78" s="3" t="s">
        <v>1260</v>
      </c>
      <c r="C78" s="3" t="s">
        <v>1261</v>
      </c>
      <c r="D78" s="3" t="s">
        <v>1659</v>
      </c>
      <c r="E78" s="3" t="s">
        <v>113</v>
      </c>
      <c r="F78" s="3" t="s">
        <v>1655</v>
      </c>
      <c r="G78" s="4">
        <v>4.1435185185185186E-2</v>
      </c>
      <c r="H78" s="3">
        <f>IF(F78="M",MAX(VLOOKUP($L$1,CATEGCHALL2[],2,0)-1*COUNTIF($F$1:F77,"M"),1),
IF(F78="F",MAX(VLOOKUP($L$1,CATEGCHALL2[],2,0)-1*COUNTIFS($F$1:F77,"F"),1),""))</f>
        <v>25</v>
      </c>
    </row>
    <row r="79" spans="1:8" x14ac:dyDescent="0.2">
      <c r="A79" s="3">
        <v>338</v>
      </c>
      <c r="B79" s="3" t="s">
        <v>1287</v>
      </c>
      <c r="C79" s="3" t="s">
        <v>1288</v>
      </c>
      <c r="D79" s="3" t="s">
        <v>1665</v>
      </c>
      <c r="E79" s="3" t="s">
        <v>307</v>
      </c>
      <c r="F79" s="3" t="s">
        <v>1647</v>
      </c>
      <c r="G79" s="4">
        <v>4.1840277777777775E-2</v>
      </c>
      <c r="H79" s="3">
        <f>IF(F79="M",MAX(VLOOKUP($L$1,CATEGCHALL2[],2,0)-1*COUNTIF($F$1:F78,"M"),1),
IF(F79="F",MAX(VLOOKUP($L$1,CATEGCHALL2[],2,0)-1*COUNTIFS($F$1:F78,"F"),1),""))</f>
        <v>1</v>
      </c>
    </row>
    <row r="80" spans="1:8" x14ac:dyDescent="0.2">
      <c r="A80" s="3">
        <v>355</v>
      </c>
      <c r="B80" s="3" t="s">
        <v>1339</v>
      </c>
      <c r="C80" s="3" t="s">
        <v>1340</v>
      </c>
      <c r="D80" s="3" t="s">
        <v>1650</v>
      </c>
      <c r="E80" s="3" t="s">
        <v>479</v>
      </c>
      <c r="F80" s="3" t="s">
        <v>1647</v>
      </c>
      <c r="G80" s="4">
        <v>4.2430555555555555E-2</v>
      </c>
      <c r="H80" s="3">
        <f>IF(F80="M",MAX(VLOOKUP($L$1,CATEGCHALL2[],2,0)-1*COUNTIF($F$1:F79,"M"),1),
IF(F80="F",MAX(VLOOKUP($L$1,CATEGCHALL2[],2,0)-1*COUNTIFS($F$1:F79,"F"),1),""))</f>
        <v>1</v>
      </c>
    </row>
    <row r="81" spans="1:8" x14ac:dyDescent="0.2">
      <c r="A81" s="3">
        <v>356</v>
      </c>
      <c r="B81" s="3" t="s">
        <v>1343</v>
      </c>
      <c r="C81" s="3" t="s">
        <v>1344</v>
      </c>
      <c r="D81" s="3" t="s">
        <v>1660</v>
      </c>
      <c r="E81" s="3" t="s">
        <v>307</v>
      </c>
      <c r="F81" s="3" t="s">
        <v>1655</v>
      </c>
      <c r="G81" s="4">
        <v>4.2442129629629628E-2</v>
      </c>
      <c r="H81" s="3">
        <f>IF(F81="M",MAX(VLOOKUP($L$1,CATEGCHALL2[],2,0)-1*COUNTIF($F$1:F80,"M"),1),
IF(F81="F",MAX(VLOOKUP($L$1,CATEGCHALL2[],2,0)-1*COUNTIFS($F$1:F80,"F"),1),""))</f>
        <v>24</v>
      </c>
    </row>
    <row r="82" spans="1:8" x14ac:dyDescent="0.2">
      <c r="A82" s="3">
        <v>360</v>
      </c>
      <c r="B82" s="3" t="s">
        <v>1358</v>
      </c>
      <c r="C82" s="3" t="s">
        <v>1359</v>
      </c>
      <c r="D82" s="3" t="s">
        <v>1698</v>
      </c>
      <c r="E82" s="3" t="s">
        <v>307</v>
      </c>
      <c r="F82" s="3" t="s">
        <v>1655</v>
      </c>
      <c r="G82" s="4">
        <v>4.2789351851851849E-2</v>
      </c>
      <c r="H82" s="3">
        <f>IF(F82="M",MAX(VLOOKUP($L$1,CATEGCHALL2[],2,0)-1*COUNTIF($F$1:F81,"M"),1),
IF(F82="F",MAX(VLOOKUP($L$1,CATEGCHALL2[],2,0)-1*COUNTIFS($F$1:F81,"F"),1),""))</f>
        <v>23</v>
      </c>
    </row>
    <row r="83" spans="1:8" x14ac:dyDescent="0.2">
      <c r="A83" s="3">
        <v>362</v>
      </c>
      <c r="B83" s="3" t="s">
        <v>1366</v>
      </c>
      <c r="C83" s="3" t="s">
        <v>1367</v>
      </c>
      <c r="D83" s="3" t="s">
        <v>1658</v>
      </c>
      <c r="E83" s="3" t="s">
        <v>143</v>
      </c>
      <c r="F83" s="3" t="s">
        <v>1655</v>
      </c>
      <c r="G83" s="4">
        <v>4.2870370370370371E-2</v>
      </c>
      <c r="H83" s="3">
        <f>IF(F83="M",MAX(VLOOKUP($L$1,CATEGCHALL2[],2,0)-1*COUNTIF($F$1:F82,"M"),1),
IF(F83="F",MAX(VLOOKUP($L$1,CATEGCHALL2[],2,0)-1*COUNTIFS($F$1:F82,"F"),1),""))</f>
        <v>22</v>
      </c>
    </row>
    <row r="84" spans="1:8" x14ac:dyDescent="0.2">
      <c r="A84" s="3">
        <v>363</v>
      </c>
      <c r="B84" s="3" t="s">
        <v>1370</v>
      </c>
      <c r="C84" s="3" t="s">
        <v>1371</v>
      </c>
      <c r="D84" s="3" t="s">
        <v>1662</v>
      </c>
      <c r="E84" s="3" t="s">
        <v>200</v>
      </c>
      <c r="F84" s="3" t="s">
        <v>1647</v>
      </c>
      <c r="G84" s="4">
        <v>4.2905092592592592E-2</v>
      </c>
      <c r="H84" s="3">
        <f>IF(F84="M",MAX(VLOOKUP($L$1,CATEGCHALL2[],2,0)-1*COUNTIF($F$1:F83,"M"),1),
IF(F84="F",MAX(VLOOKUP($L$1,CATEGCHALL2[],2,0)-1*COUNTIFS($F$1:F83,"F"),1),""))</f>
        <v>1</v>
      </c>
    </row>
    <row r="85" spans="1:8" x14ac:dyDescent="0.2">
      <c r="A85" s="3">
        <v>386</v>
      </c>
      <c r="B85" s="3" t="s">
        <v>1456</v>
      </c>
      <c r="C85" s="3" t="s">
        <v>1457</v>
      </c>
      <c r="D85" s="3" t="s">
        <v>1653</v>
      </c>
      <c r="E85" s="3" t="s">
        <v>100</v>
      </c>
      <c r="F85" s="3" t="s">
        <v>1647</v>
      </c>
      <c r="G85" s="4">
        <v>4.5752314814814815E-2</v>
      </c>
      <c r="H85" s="3">
        <f>IF(F85="M",MAX(VLOOKUP($L$1,CATEGCHALL2[],2,0)-1*COUNTIF($F$1:F84,"M"),1),
IF(F85="F",MAX(VLOOKUP($L$1,CATEGCHALL2[],2,0)-1*COUNTIFS($F$1:F84,"F"),1),""))</f>
        <v>1</v>
      </c>
    </row>
    <row r="86" spans="1:8" x14ac:dyDescent="0.2">
      <c r="A86" s="3">
        <v>388</v>
      </c>
      <c r="B86" s="3" t="s">
        <v>1464</v>
      </c>
      <c r="C86" s="3" t="s">
        <v>1465</v>
      </c>
      <c r="D86" s="3" t="s">
        <v>1657</v>
      </c>
      <c r="E86" s="3" t="s">
        <v>307</v>
      </c>
      <c r="F86" s="3" t="s">
        <v>1647</v>
      </c>
      <c r="G86" s="4">
        <v>4.5798611111111109E-2</v>
      </c>
      <c r="H86" s="3">
        <f>IF(F86="M",MAX(VLOOKUP($L$1,CATEGCHALL2[],2,0)-1*COUNTIF($F$1:F85,"M"),1),
IF(F86="F",MAX(VLOOKUP($L$1,CATEGCHALL2[],2,0)-1*COUNTIFS($F$1:F85,"F"),1),""))</f>
        <v>1</v>
      </c>
    </row>
    <row r="87" spans="1:8" x14ac:dyDescent="0.2">
      <c r="A87" s="3">
        <v>403</v>
      </c>
      <c r="B87" s="3" t="s">
        <v>1515</v>
      </c>
      <c r="C87" s="3" t="s">
        <v>1516</v>
      </c>
      <c r="D87" s="3" t="s">
        <v>1662</v>
      </c>
      <c r="E87" s="3" t="s">
        <v>479</v>
      </c>
      <c r="F87" s="3" t="s">
        <v>1647</v>
      </c>
      <c r="G87" s="4">
        <v>4.6967592592592596E-2</v>
      </c>
      <c r="H87" s="3">
        <f>IF(F87="M",MAX(VLOOKUP($L$1,CATEGCHALL2[],2,0)-1*COUNTIF($F$1:F86,"M"),1),
IF(F87="F",MAX(VLOOKUP($L$1,CATEGCHALL2[],2,0)-1*COUNTIFS($F$1:F86,"F"),1),""))</f>
        <v>1</v>
      </c>
    </row>
    <row r="88" spans="1:8" x14ac:dyDescent="0.2">
      <c r="A88" s="3">
        <v>432</v>
      </c>
      <c r="B88" s="3" t="s">
        <v>1611</v>
      </c>
      <c r="C88" s="3" t="s">
        <v>1612</v>
      </c>
      <c r="D88" s="3" t="s">
        <v>1666</v>
      </c>
      <c r="E88" s="3" t="s">
        <v>332</v>
      </c>
      <c r="F88" s="3" t="s">
        <v>1647</v>
      </c>
      <c r="G88" s="4">
        <v>5.4537037037037037E-2</v>
      </c>
      <c r="H88" s="3">
        <f>IF(F88="M",MAX(VLOOKUP($L$1,CATEGCHALL2[],2,0)-1*COUNTIF($F$1:F87,"M"),1),
IF(F88="F",MAX(VLOOKUP($L$1,CATEGCHALL2[],2,0)-1*COUNTIFS($F$1:F87,"F"),1),""))</f>
        <v>1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A8283-9182-4205-9592-B1E247065345}">
  <dimension ref="A1:H2"/>
  <sheetViews>
    <sheetView workbookViewId="0">
      <selection activeCell="H6" sqref="H6"/>
    </sheetView>
  </sheetViews>
  <sheetFormatPr baseColWidth="10" defaultRowHeight="12.75" x14ac:dyDescent="0.2"/>
  <cols>
    <col min="1" max="1" width="7.5703125" bestFit="1" customWidth="1"/>
    <col min="2" max="2" width="19.28515625" bestFit="1" customWidth="1"/>
    <col min="3" max="3" width="11.140625" bestFit="1" customWidth="1"/>
    <col min="4" max="4" width="11" bestFit="1" customWidth="1"/>
    <col min="5" max="5" width="18.8554687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RANK(H2,H2,0)</f>
        <v>1</v>
      </c>
      <c r="B2" s="18" t="s">
        <v>1287</v>
      </c>
      <c r="C2" s="18" t="s">
        <v>1288</v>
      </c>
      <c r="D2" s="18" t="s">
        <v>1665</v>
      </c>
      <c r="E2" s="18" t="s">
        <v>307</v>
      </c>
      <c r="F2" s="18" t="s">
        <v>1647</v>
      </c>
      <c r="G2" s="19">
        <v>4.1840277777777775E-2</v>
      </c>
      <c r="H2" s="20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AE85D-B287-44BF-BCB1-74AE1A20151C}">
  <dimension ref="A1:H8"/>
  <sheetViews>
    <sheetView workbookViewId="0">
      <selection activeCell="B13" sqref="B13"/>
    </sheetView>
  </sheetViews>
  <sheetFormatPr baseColWidth="10" defaultRowHeight="12.75" x14ac:dyDescent="0.2"/>
  <cols>
    <col min="1" max="1" width="7.5703125" bestFit="1" customWidth="1"/>
    <col min="2" max="2" width="21.85546875" bestFit="1" customWidth="1"/>
    <col min="3" max="3" width="11.140625" bestFit="1" customWidth="1"/>
    <col min="4" max="4" width="11" bestFit="1" customWidth="1"/>
    <col min="5" max="5" width="22.425781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RANK(H2,$H$2:$H$8,0)</f>
        <v>1</v>
      </c>
      <c r="B2" s="18" t="s">
        <v>9</v>
      </c>
      <c r="C2" s="18" t="s">
        <v>10</v>
      </c>
      <c r="D2" s="18" t="s">
        <v>1646</v>
      </c>
      <c r="E2" s="18" t="s">
        <v>12</v>
      </c>
      <c r="F2" s="18" t="s">
        <v>1647</v>
      </c>
      <c r="G2" s="19">
        <v>2.298611111111111E-2</v>
      </c>
      <c r="H2" s="20">
        <v>50</v>
      </c>
    </row>
    <row r="3" spans="1:8" x14ac:dyDescent="0.2">
      <c r="A3" s="17">
        <f t="shared" ref="A3:A8" si="0">RANK(H3,$H$2:$H$8,0)</f>
        <v>2</v>
      </c>
      <c r="B3" s="21" t="s">
        <v>69</v>
      </c>
      <c r="C3" s="21" t="s">
        <v>70</v>
      </c>
      <c r="D3" s="21" t="s">
        <v>1646</v>
      </c>
      <c r="E3" s="21" t="s">
        <v>12</v>
      </c>
      <c r="F3" s="21" t="s">
        <v>1647</v>
      </c>
      <c r="G3" s="22">
        <v>2.6030092592592594E-2</v>
      </c>
      <c r="H3" s="23">
        <v>48</v>
      </c>
    </row>
    <row r="4" spans="1:8" x14ac:dyDescent="0.2">
      <c r="A4" s="17">
        <f t="shared" si="0"/>
        <v>3</v>
      </c>
      <c r="B4" s="18" t="s">
        <v>150</v>
      </c>
      <c r="C4" s="18" t="s">
        <v>151</v>
      </c>
      <c r="D4" s="18" t="s">
        <v>1646</v>
      </c>
      <c r="E4" s="18" t="s">
        <v>100</v>
      </c>
      <c r="F4" s="18" t="s">
        <v>1647</v>
      </c>
      <c r="G4" s="19">
        <v>2.7615740740740739E-2</v>
      </c>
      <c r="H4" s="20">
        <v>41</v>
      </c>
    </row>
    <row r="5" spans="1:8" x14ac:dyDescent="0.2">
      <c r="A5" s="17">
        <f t="shared" si="0"/>
        <v>4</v>
      </c>
      <c r="B5" s="21" t="s">
        <v>197</v>
      </c>
      <c r="C5" s="21" t="s">
        <v>198</v>
      </c>
      <c r="D5" s="21" t="s">
        <v>1646</v>
      </c>
      <c r="E5" s="21" t="s">
        <v>200</v>
      </c>
      <c r="F5" s="21" t="s">
        <v>1647</v>
      </c>
      <c r="G5" s="22">
        <v>2.8287037037037038E-2</v>
      </c>
      <c r="H5" s="23">
        <v>37</v>
      </c>
    </row>
    <row r="6" spans="1:8" x14ac:dyDescent="0.2">
      <c r="A6" s="17">
        <f t="shared" si="0"/>
        <v>5</v>
      </c>
      <c r="B6" s="18" t="s">
        <v>391</v>
      </c>
      <c r="C6" s="18" t="s">
        <v>392</v>
      </c>
      <c r="D6" s="18" t="s">
        <v>1646</v>
      </c>
      <c r="E6" s="18" t="s">
        <v>393</v>
      </c>
      <c r="F6" s="18" t="s">
        <v>1647</v>
      </c>
      <c r="G6" s="19">
        <v>3.0902777777777779E-2</v>
      </c>
      <c r="H6" s="20">
        <v>23</v>
      </c>
    </row>
    <row r="7" spans="1:8" x14ac:dyDescent="0.2">
      <c r="A7" s="17">
        <f t="shared" si="0"/>
        <v>6</v>
      </c>
      <c r="B7" s="21" t="s">
        <v>543</v>
      </c>
      <c r="C7" s="21" t="s">
        <v>544</v>
      </c>
      <c r="D7" s="21" t="s">
        <v>1646</v>
      </c>
      <c r="E7" s="21" t="s">
        <v>393</v>
      </c>
      <c r="F7" s="21" t="s">
        <v>1647</v>
      </c>
      <c r="G7" s="22">
        <v>3.2557870370370369E-2</v>
      </c>
      <c r="H7" s="23">
        <v>14</v>
      </c>
    </row>
    <row r="8" spans="1:8" x14ac:dyDescent="0.2">
      <c r="A8" s="17">
        <f t="shared" si="0"/>
        <v>7</v>
      </c>
      <c r="B8" s="18" t="s">
        <v>585</v>
      </c>
      <c r="C8" s="18" t="s">
        <v>586</v>
      </c>
      <c r="D8" s="18" t="s">
        <v>1646</v>
      </c>
      <c r="E8" s="18" t="s">
        <v>393</v>
      </c>
      <c r="F8" s="18" t="s">
        <v>1647</v>
      </c>
      <c r="G8" s="19">
        <v>3.304398148148148E-2</v>
      </c>
      <c r="H8" s="20">
        <v>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59188-3661-41A4-84C0-45B2DD9AE051}">
  <dimension ref="A1:H6"/>
  <sheetViews>
    <sheetView workbookViewId="0">
      <selection activeCell="C17" sqref="C17"/>
    </sheetView>
  </sheetViews>
  <sheetFormatPr baseColWidth="10" defaultRowHeight="12.75" x14ac:dyDescent="0.2"/>
  <cols>
    <col min="1" max="1" width="7.5703125" bestFit="1" customWidth="1"/>
    <col min="2" max="2" width="22" bestFit="1" customWidth="1"/>
    <col min="3" max="3" width="11.140625" bestFit="1" customWidth="1"/>
    <col min="4" max="4" width="11" bestFit="1" customWidth="1"/>
    <col min="5" max="5" width="22.425781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RANK(H2,$H$2:$H$6,0)</f>
        <v>1</v>
      </c>
      <c r="B2" s="18" t="s">
        <v>44</v>
      </c>
      <c r="C2" s="18" t="s">
        <v>45</v>
      </c>
      <c r="D2" s="18" t="s">
        <v>1648</v>
      </c>
      <c r="E2" s="18" t="s">
        <v>47</v>
      </c>
      <c r="F2" s="18" t="s">
        <v>1647</v>
      </c>
      <c r="G2" s="19">
        <v>2.5486111111111112E-2</v>
      </c>
      <c r="H2" s="20">
        <v>49</v>
      </c>
    </row>
    <row r="3" spans="1:8" x14ac:dyDescent="0.2">
      <c r="A3" s="17">
        <f t="shared" ref="A3:A6" si="0">RANK(H3,$H$2:$H$6,0)</f>
        <v>2</v>
      </c>
      <c r="B3" s="21" t="s">
        <v>87</v>
      </c>
      <c r="C3" s="21" t="s">
        <v>88</v>
      </c>
      <c r="D3" s="21" t="s">
        <v>1648</v>
      </c>
      <c r="E3" s="21" t="s">
        <v>89</v>
      </c>
      <c r="F3" s="21" t="s">
        <v>1647</v>
      </c>
      <c r="G3" s="22">
        <v>2.6585648148148146E-2</v>
      </c>
      <c r="H3" s="23">
        <v>46</v>
      </c>
    </row>
    <row r="4" spans="1:8" x14ac:dyDescent="0.2">
      <c r="A4" s="17">
        <f t="shared" si="0"/>
        <v>3</v>
      </c>
      <c r="B4" s="18" t="s">
        <v>169</v>
      </c>
      <c r="C4" s="18" t="s">
        <v>170</v>
      </c>
      <c r="D4" s="18" t="s">
        <v>1648</v>
      </c>
      <c r="E4" s="18" t="s">
        <v>79</v>
      </c>
      <c r="F4" s="18" t="s">
        <v>1647</v>
      </c>
      <c r="G4" s="19">
        <v>2.7708333333333335E-2</v>
      </c>
      <c r="H4" s="20">
        <v>39</v>
      </c>
    </row>
    <row r="5" spans="1:8" x14ac:dyDescent="0.2">
      <c r="A5" s="17">
        <f t="shared" si="0"/>
        <v>4</v>
      </c>
      <c r="B5" s="21" t="s">
        <v>373</v>
      </c>
      <c r="C5" s="21" t="s">
        <v>374</v>
      </c>
      <c r="D5" s="21" t="s">
        <v>1648</v>
      </c>
      <c r="E5" s="21" t="s">
        <v>332</v>
      </c>
      <c r="F5" s="21" t="s">
        <v>1647</v>
      </c>
      <c r="G5" s="22">
        <v>3.0752314814814816E-2</v>
      </c>
      <c r="H5" s="23">
        <v>24</v>
      </c>
    </row>
    <row r="6" spans="1:8" x14ac:dyDescent="0.2">
      <c r="A6" s="17">
        <f t="shared" si="0"/>
        <v>5</v>
      </c>
      <c r="B6" s="18" t="s">
        <v>842</v>
      </c>
      <c r="C6" s="18" t="s">
        <v>843</v>
      </c>
      <c r="D6" s="18" t="s">
        <v>1648</v>
      </c>
      <c r="E6" s="18" t="s">
        <v>176</v>
      </c>
      <c r="F6" s="18" t="s">
        <v>1647</v>
      </c>
      <c r="G6" s="19">
        <v>3.6018518518518519E-2</v>
      </c>
      <c r="H6" s="20"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D632E-5497-4CAD-BBF6-74EA88EBA49C}">
  <dimension ref="A1:H7"/>
  <sheetViews>
    <sheetView workbookViewId="0">
      <selection activeCell="A2" sqref="A2:A7"/>
    </sheetView>
  </sheetViews>
  <sheetFormatPr baseColWidth="10" defaultRowHeight="12.75" x14ac:dyDescent="0.2"/>
  <cols>
    <col min="1" max="1" width="7.5703125" bestFit="1" customWidth="1"/>
    <col min="2" max="2" width="26.85546875" bestFit="1" customWidth="1"/>
    <col min="3" max="3" width="11.140625" bestFit="1" customWidth="1"/>
    <col min="4" max="4" width="11" bestFit="1" customWidth="1"/>
    <col min="5" max="5" width="20.8554687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RANK(H2,$H$2:$H$7,0)</f>
        <v>1</v>
      </c>
      <c r="B2" s="18" t="s">
        <v>77</v>
      </c>
      <c r="C2" s="18" t="s">
        <v>78</v>
      </c>
      <c r="D2" s="18" t="s">
        <v>1649</v>
      </c>
      <c r="E2" s="18" t="s">
        <v>79</v>
      </c>
      <c r="F2" s="18" t="s">
        <v>1647</v>
      </c>
      <c r="G2" s="19">
        <v>2.6365740740740742E-2</v>
      </c>
      <c r="H2" s="20">
        <v>47</v>
      </c>
    </row>
    <row r="3" spans="1:8" x14ac:dyDescent="0.2">
      <c r="A3" s="17">
        <f t="shared" ref="A3:A7" si="0">RANK(H3,$H$2:$H$7,0)</f>
        <v>2</v>
      </c>
      <c r="B3" s="21" t="s">
        <v>305</v>
      </c>
      <c r="C3" s="21" t="s">
        <v>306</v>
      </c>
      <c r="D3" s="21" t="s">
        <v>1649</v>
      </c>
      <c r="E3" s="21" t="s">
        <v>307</v>
      </c>
      <c r="F3" s="21" t="s">
        <v>1647</v>
      </c>
      <c r="G3" s="22">
        <v>2.9907407407407407E-2</v>
      </c>
      <c r="H3" s="23">
        <v>28</v>
      </c>
    </row>
    <row r="4" spans="1:8" x14ac:dyDescent="0.2">
      <c r="A4" s="17">
        <f t="shared" si="0"/>
        <v>3</v>
      </c>
      <c r="B4" s="18" t="s">
        <v>425</v>
      </c>
      <c r="C4" s="18" t="s">
        <v>426</v>
      </c>
      <c r="D4" s="18" t="s">
        <v>1649</v>
      </c>
      <c r="E4" s="18" t="s">
        <v>113</v>
      </c>
      <c r="F4" s="18" t="s">
        <v>1647</v>
      </c>
      <c r="G4" s="19">
        <v>3.1354166666666669E-2</v>
      </c>
      <c r="H4" s="20">
        <v>21</v>
      </c>
    </row>
    <row r="5" spans="1:8" x14ac:dyDescent="0.2">
      <c r="A5" s="17">
        <f t="shared" si="0"/>
        <v>4</v>
      </c>
      <c r="B5" s="21" t="s">
        <v>485</v>
      </c>
      <c r="C5" s="21" t="s">
        <v>486</v>
      </c>
      <c r="D5" s="21" t="s">
        <v>1649</v>
      </c>
      <c r="E5" s="21" t="s">
        <v>307</v>
      </c>
      <c r="F5" s="21" t="s">
        <v>1647</v>
      </c>
      <c r="G5" s="22">
        <v>3.2025462962962964E-2</v>
      </c>
      <c r="H5" s="23">
        <v>17</v>
      </c>
    </row>
    <row r="6" spans="1:8" x14ac:dyDescent="0.2">
      <c r="A6" s="17">
        <f t="shared" si="0"/>
        <v>5</v>
      </c>
      <c r="B6" s="18" t="s">
        <v>703</v>
      </c>
      <c r="C6" s="18" t="s">
        <v>704</v>
      </c>
      <c r="D6" s="18" t="s">
        <v>1649</v>
      </c>
      <c r="E6" s="18" t="s">
        <v>479</v>
      </c>
      <c r="F6" s="18" t="s">
        <v>1647</v>
      </c>
      <c r="G6" s="19">
        <v>3.4351851851851849E-2</v>
      </c>
      <c r="H6" s="20">
        <v>9</v>
      </c>
    </row>
    <row r="7" spans="1:8" x14ac:dyDescent="0.2">
      <c r="A7" s="17">
        <f t="shared" si="0"/>
        <v>6</v>
      </c>
      <c r="B7" s="21" t="s">
        <v>825</v>
      </c>
      <c r="C7" s="21" t="s">
        <v>826</v>
      </c>
      <c r="D7" s="21" t="s">
        <v>1649</v>
      </c>
      <c r="E7" s="21" t="s">
        <v>393</v>
      </c>
      <c r="F7" s="21" t="s">
        <v>1647</v>
      </c>
      <c r="G7" s="22">
        <v>3.5659722222222225E-2</v>
      </c>
      <c r="H7" s="23">
        <v>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AA19C-CDB8-4D9F-979F-6A0BF3D8CC6C}">
  <dimension ref="A1:H11"/>
  <sheetViews>
    <sheetView workbookViewId="0">
      <selection activeCell="A12" sqref="A12"/>
    </sheetView>
  </sheetViews>
  <sheetFormatPr baseColWidth="10" defaultRowHeight="12.75" x14ac:dyDescent="0.2"/>
  <cols>
    <col min="1" max="1" width="7.5703125" bestFit="1" customWidth="1"/>
    <col min="2" max="2" width="23.42578125" bestFit="1" customWidth="1"/>
    <col min="3" max="3" width="11.140625" bestFit="1" customWidth="1"/>
    <col min="4" max="4" width="11" bestFit="1" customWidth="1"/>
    <col min="5" max="5" width="22.425781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RANK(H2,$H$2:$H$11,0)</f>
        <v>1</v>
      </c>
      <c r="B2" s="18" t="s">
        <v>97</v>
      </c>
      <c r="C2" s="18" t="s">
        <v>98</v>
      </c>
      <c r="D2" s="18" t="s">
        <v>1650</v>
      </c>
      <c r="E2" s="18" t="s">
        <v>100</v>
      </c>
      <c r="F2" s="18" t="s">
        <v>1647</v>
      </c>
      <c r="G2" s="19">
        <v>2.6712962962962963E-2</v>
      </c>
      <c r="H2" s="20">
        <v>45</v>
      </c>
    </row>
    <row r="3" spans="1:8" x14ac:dyDescent="0.2">
      <c r="A3" s="17">
        <f t="shared" ref="A3:A10" si="0">RANK(H3,$H$2:$H$11,0)</f>
        <v>2</v>
      </c>
      <c r="B3" s="21" t="s">
        <v>116</v>
      </c>
      <c r="C3" s="21" t="s">
        <v>117</v>
      </c>
      <c r="D3" s="21" t="s">
        <v>1650</v>
      </c>
      <c r="E3" s="21" t="s">
        <v>100</v>
      </c>
      <c r="F3" s="21" t="s">
        <v>1647</v>
      </c>
      <c r="G3" s="22">
        <v>2.7094907407407408E-2</v>
      </c>
      <c r="H3" s="23">
        <v>43</v>
      </c>
    </row>
    <row r="4" spans="1:8" x14ac:dyDescent="0.2">
      <c r="A4" s="17">
        <f t="shared" si="0"/>
        <v>3</v>
      </c>
      <c r="B4" s="18" t="s">
        <v>164</v>
      </c>
      <c r="C4" s="18" t="s">
        <v>165</v>
      </c>
      <c r="D4" s="18" t="s">
        <v>1650</v>
      </c>
      <c r="E4" s="18" t="s">
        <v>113</v>
      </c>
      <c r="F4" s="18" t="s">
        <v>1647</v>
      </c>
      <c r="G4" s="19">
        <v>2.7696759259259258E-2</v>
      </c>
      <c r="H4" s="20">
        <v>40</v>
      </c>
    </row>
    <row r="5" spans="1:8" x14ac:dyDescent="0.2">
      <c r="A5" s="17">
        <f t="shared" si="0"/>
        <v>4</v>
      </c>
      <c r="B5" s="21" t="s">
        <v>211</v>
      </c>
      <c r="C5" s="21" t="s">
        <v>212</v>
      </c>
      <c r="D5" s="21" t="s">
        <v>1650</v>
      </c>
      <c r="E5" s="21" t="s">
        <v>113</v>
      </c>
      <c r="F5" s="21" t="s">
        <v>1647</v>
      </c>
      <c r="G5" s="22">
        <v>2.8611111111111111E-2</v>
      </c>
      <c r="H5" s="23">
        <v>35</v>
      </c>
    </row>
    <row r="6" spans="1:8" x14ac:dyDescent="0.2">
      <c r="A6" s="17">
        <f t="shared" si="0"/>
        <v>5</v>
      </c>
      <c r="B6" s="18" t="s">
        <v>313</v>
      </c>
      <c r="C6" s="18" t="s">
        <v>314</v>
      </c>
      <c r="D6" s="18" t="s">
        <v>1650</v>
      </c>
      <c r="E6" s="18" t="s">
        <v>113</v>
      </c>
      <c r="F6" s="18" t="s">
        <v>1647</v>
      </c>
      <c r="G6" s="19">
        <v>2.9965277777777778E-2</v>
      </c>
      <c r="H6" s="20">
        <v>27</v>
      </c>
    </row>
    <row r="7" spans="1:8" x14ac:dyDescent="0.2">
      <c r="A7" s="17">
        <f t="shared" si="0"/>
        <v>6</v>
      </c>
      <c r="B7" s="21" t="s">
        <v>330</v>
      </c>
      <c r="C7" s="21" t="s">
        <v>331</v>
      </c>
      <c r="D7" s="21" t="s">
        <v>1650</v>
      </c>
      <c r="E7" s="21" t="s">
        <v>332</v>
      </c>
      <c r="F7" s="21" t="s">
        <v>1647</v>
      </c>
      <c r="G7" s="22">
        <v>3.0173611111111109E-2</v>
      </c>
      <c r="H7" s="23">
        <v>25</v>
      </c>
    </row>
    <row r="8" spans="1:8" x14ac:dyDescent="0.2">
      <c r="A8" s="17">
        <f t="shared" si="0"/>
        <v>7</v>
      </c>
      <c r="B8" s="18" t="s">
        <v>595</v>
      </c>
      <c r="C8" s="18" t="s">
        <v>596</v>
      </c>
      <c r="D8" s="18" t="s">
        <v>1650</v>
      </c>
      <c r="E8" s="18" t="s">
        <v>89</v>
      </c>
      <c r="F8" s="18" t="s">
        <v>1647</v>
      </c>
      <c r="G8" s="19">
        <v>3.3287037037037039E-2</v>
      </c>
      <c r="H8" s="20">
        <v>12</v>
      </c>
    </row>
    <row r="9" spans="1:8" x14ac:dyDescent="0.2">
      <c r="A9" s="17">
        <f t="shared" si="0"/>
        <v>8</v>
      </c>
      <c r="B9" s="21" t="s">
        <v>821</v>
      </c>
      <c r="C9" s="21" t="s">
        <v>822</v>
      </c>
      <c r="D9" s="21" t="s">
        <v>1650</v>
      </c>
      <c r="E9" s="21" t="s">
        <v>393</v>
      </c>
      <c r="F9" s="21" t="s">
        <v>1647</v>
      </c>
      <c r="G9" s="22">
        <v>3.5648148148148151E-2</v>
      </c>
      <c r="H9" s="23">
        <v>6</v>
      </c>
    </row>
    <row r="10" spans="1:8" x14ac:dyDescent="0.2">
      <c r="A10" s="17">
        <f t="shared" si="0"/>
        <v>9</v>
      </c>
      <c r="B10" s="18" t="s">
        <v>1217</v>
      </c>
      <c r="C10" s="18" t="s">
        <v>1218</v>
      </c>
      <c r="D10" s="18" t="s">
        <v>1650</v>
      </c>
      <c r="E10" s="18" t="s">
        <v>393</v>
      </c>
      <c r="F10" s="18" t="s">
        <v>1647</v>
      </c>
      <c r="G10" s="19">
        <v>4.0694444444444443E-2</v>
      </c>
      <c r="H10" s="20">
        <v>1</v>
      </c>
    </row>
    <row r="11" spans="1:8" x14ac:dyDescent="0.2">
      <c r="A11" s="17">
        <v>10</v>
      </c>
      <c r="B11" s="21" t="s">
        <v>1339</v>
      </c>
      <c r="C11" s="21" t="s">
        <v>1340</v>
      </c>
      <c r="D11" s="21" t="s">
        <v>1650</v>
      </c>
      <c r="E11" s="21" t="s">
        <v>479</v>
      </c>
      <c r="F11" s="21" t="s">
        <v>1647</v>
      </c>
      <c r="G11" s="22">
        <v>4.2430555555555555E-2</v>
      </c>
      <c r="H11" s="23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EC9ED-A782-4E36-A6D1-F80343E5B218}">
  <dimension ref="A1:H8"/>
  <sheetViews>
    <sheetView workbookViewId="0">
      <selection activeCell="A2" sqref="A2"/>
    </sheetView>
  </sheetViews>
  <sheetFormatPr baseColWidth="10" defaultRowHeight="12.75" x14ac:dyDescent="0.2"/>
  <cols>
    <col min="1" max="1" width="7.5703125" bestFit="1" customWidth="1"/>
    <col min="2" max="2" width="26.140625" bestFit="1" customWidth="1"/>
    <col min="3" max="3" width="11.140625" bestFit="1" customWidth="1"/>
    <col min="4" max="4" width="11" bestFit="1" customWidth="1"/>
    <col min="5" max="5" width="24.425781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RANK(H2,$H$2:$H$8,0)</f>
        <v>1</v>
      </c>
      <c r="B2" s="18" t="s">
        <v>140</v>
      </c>
      <c r="C2" s="18" t="s">
        <v>141</v>
      </c>
      <c r="D2" s="18" t="s">
        <v>1652</v>
      </c>
      <c r="E2" s="18" t="s">
        <v>143</v>
      </c>
      <c r="F2" s="18" t="s">
        <v>1647</v>
      </c>
      <c r="G2" s="19">
        <v>2.7476851851851853E-2</v>
      </c>
      <c r="H2" s="20">
        <v>42</v>
      </c>
    </row>
    <row r="3" spans="1:8" x14ac:dyDescent="0.2">
      <c r="A3" s="17">
        <f t="shared" ref="A3:A8" si="0">RANK(H3,$H$2:$H$8,0)</f>
        <v>2</v>
      </c>
      <c r="B3" s="21" t="s">
        <v>173</v>
      </c>
      <c r="C3" s="21" t="s">
        <v>174</v>
      </c>
      <c r="D3" s="21" t="s">
        <v>1652</v>
      </c>
      <c r="E3" s="21" t="s">
        <v>176</v>
      </c>
      <c r="F3" s="21" t="s">
        <v>1647</v>
      </c>
      <c r="G3" s="22">
        <v>2.7766203703703703E-2</v>
      </c>
      <c r="H3" s="23">
        <v>38</v>
      </c>
    </row>
    <row r="4" spans="1:8" x14ac:dyDescent="0.2">
      <c r="A4" s="17">
        <f t="shared" si="0"/>
        <v>3</v>
      </c>
      <c r="B4" s="18" t="s">
        <v>215</v>
      </c>
      <c r="C4" s="18" t="s">
        <v>216</v>
      </c>
      <c r="D4" s="18" t="s">
        <v>1652</v>
      </c>
      <c r="E4" s="18" t="s">
        <v>113</v>
      </c>
      <c r="F4" s="18" t="s">
        <v>1647</v>
      </c>
      <c r="G4" s="19">
        <v>2.8645833333333332E-2</v>
      </c>
      <c r="H4" s="20">
        <v>34</v>
      </c>
    </row>
    <row r="5" spans="1:8" x14ac:dyDescent="0.2">
      <c r="A5" s="17">
        <f t="shared" si="0"/>
        <v>4</v>
      </c>
      <c r="B5" s="21" t="s">
        <v>286</v>
      </c>
      <c r="C5" s="21" t="s">
        <v>287</v>
      </c>
      <c r="D5" s="21" t="s">
        <v>1652</v>
      </c>
      <c r="E5" s="21" t="s">
        <v>289</v>
      </c>
      <c r="F5" s="21" t="s">
        <v>1647</v>
      </c>
      <c r="G5" s="22">
        <v>2.9722222222222223E-2</v>
      </c>
      <c r="H5" s="23">
        <v>29</v>
      </c>
    </row>
    <row r="6" spans="1:8" x14ac:dyDescent="0.2">
      <c r="A6" s="17">
        <f t="shared" si="0"/>
        <v>5</v>
      </c>
      <c r="B6" s="18" t="s">
        <v>326</v>
      </c>
      <c r="C6" s="18" t="s">
        <v>327</v>
      </c>
      <c r="D6" s="18" t="s">
        <v>1652</v>
      </c>
      <c r="E6" s="18" t="s">
        <v>100</v>
      </c>
      <c r="F6" s="18" t="s">
        <v>1647</v>
      </c>
      <c r="G6" s="19">
        <v>3.005787037037037E-2</v>
      </c>
      <c r="H6" s="20">
        <v>26</v>
      </c>
    </row>
    <row r="7" spans="1:8" x14ac:dyDescent="0.2">
      <c r="A7" s="17">
        <f t="shared" si="0"/>
        <v>6</v>
      </c>
      <c r="B7" s="21" t="s">
        <v>406</v>
      </c>
      <c r="C7" s="21" t="s">
        <v>407</v>
      </c>
      <c r="D7" s="21" t="s">
        <v>1652</v>
      </c>
      <c r="E7" s="21" t="s">
        <v>176</v>
      </c>
      <c r="F7" s="21" t="s">
        <v>1647</v>
      </c>
      <c r="G7" s="22">
        <v>3.1192129629629629E-2</v>
      </c>
      <c r="H7" s="23">
        <v>22</v>
      </c>
    </row>
    <row r="8" spans="1:8" x14ac:dyDescent="0.2">
      <c r="A8" s="17">
        <f t="shared" si="0"/>
        <v>7</v>
      </c>
      <c r="B8" s="18" t="s">
        <v>428</v>
      </c>
      <c r="C8" s="18" t="s">
        <v>429</v>
      </c>
      <c r="D8" s="18" t="s">
        <v>1652</v>
      </c>
      <c r="E8" s="18" t="s">
        <v>307</v>
      </c>
      <c r="F8" s="18" t="s">
        <v>1647</v>
      </c>
      <c r="G8" s="19">
        <v>3.138888888888889E-2</v>
      </c>
      <c r="H8" s="20">
        <v>20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762D6-546E-456E-B053-0AF35B7902C9}">
  <dimension ref="A1:H11"/>
  <sheetViews>
    <sheetView workbookViewId="0">
      <selection activeCell="B17" sqref="B17"/>
    </sheetView>
  </sheetViews>
  <sheetFormatPr baseColWidth="10" defaultRowHeight="12.75" x14ac:dyDescent="0.2"/>
  <cols>
    <col min="1" max="1" width="7.5703125" bestFit="1" customWidth="1"/>
    <col min="2" max="2" width="25.28515625" bestFit="1" customWidth="1"/>
    <col min="3" max="3" width="11.140625" bestFit="1" customWidth="1"/>
    <col min="4" max="4" width="11" bestFit="1" customWidth="1"/>
    <col min="5" max="5" width="24.425781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RANK(H2,$H$2:$H$11,0)</f>
        <v>1</v>
      </c>
      <c r="B2" s="18" t="s">
        <v>110</v>
      </c>
      <c r="C2" s="18" t="s">
        <v>111</v>
      </c>
      <c r="D2" s="18" t="s">
        <v>1651</v>
      </c>
      <c r="E2" s="18" t="s">
        <v>113</v>
      </c>
      <c r="F2" s="18" t="s">
        <v>1647</v>
      </c>
      <c r="G2" s="19">
        <v>2.6886574074074073E-2</v>
      </c>
      <c r="H2" s="20">
        <v>44</v>
      </c>
    </row>
    <row r="3" spans="1:8" x14ac:dyDescent="0.2">
      <c r="A3" s="17">
        <f t="shared" ref="A3:A11" si="0">RANK(H3,$H$2:$H$11,0)</f>
        <v>2</v>
      </c>
      <c r="B3" s="21" t="s">
        <v>206</v>
      </c>
      <c r="C3" s="21" t="s">
        <v>207</v>
      </c>
      <c r="D3" s="21" t="s">
        <v>1651</v>
      </c>
      <c r="E3" s="21" t="s">
        <v>143</v>
      </c>
      <c r="F3" s="21" t="s">
        <v>1647</v>
      </c>
      <c r="G3" s="22">
        <v>2.8564814814814814E-2</v>
      </c>
      <c r="H3" s="23">
        <v>36</v>
      </c>
    </row>
    <row r="4" spans="1:8" x14ac:dyDescent="0.2">
      <c r="A4" s="17">
        <f t="shared" si="0"/>
        <v>3</v>
      </c>
      <c r="B4" s="18" t="s">
        <v>219</v>
      </c>
      <c r="C4" s="18" t="s">
        <v>220</v>
      </c>
      <c r="D4" s="18" t="s">
        <v>1651</v>
      </c>
      <c r="E4" s="18" t="s">
        <v>200</v>
      </c>
      <c r="F4" s="18" t="s">
        <v>1647</v>
      </c>
      <c r="G4" s="19">
        <v>2.8842592592592593E-2</v>
      </c>
      <c r="H4" s="20">
        <v>33</v>
      </c>
    </row>
    <row r="5" spans="1:8" x14ac:dyDescent="0.2">
      <c r="A5" s="17">
        <f t="shared" si="0"/>
        <v>4</v>
      </c>
      <c r="B5" s="21" t="s">
        <v>254</v>
      </c>
      <c r="C5" s="21" t="s">
        <v>255</v>
      </c>
      <c r="D5" s="21" t="s">
        <v>1651</v>
      </c>
      <c r="E5" s="21" t="s">
        <v>113</v>
      </c>
      <c r="F5" s="21" t="s">
        <v>1647</v>
      </c>
      <c r="G5" s="22">
        <v>2.9282407407407406E-2</v>
      </c>
      <c r="H5" s="23">
        <v>32</v>
      </c>
    </row>
    <row r="6" spans="1:8" x14ac:dyDescent="0.2">
      <c r="A6" s="17">
        <f t="shared" si="0"/>
        <v>5</v>
      </c>
      <c r="B6" s="18" t="s">
        <v>277</v>
      </c>
      <c r="C6" s="18" t="s">
        <v>278</v>
      </c>
      <c r="D6" s="18" t="s">
        <v>1651</v>
      </c>
      <c r="E6" s="18" t="s">
        <v>100</v>
      </c>
      <c r="F6" s="18" t="s">
        <v>1647</v>
      </c>
      <c r="G6" s="19">
        <v>2.9618055555555557E-2</v>
      </c>
      <c r="H6" s="20">
        <v>31</v>
      </c>
    </row>
    <row r="7" spans="1:8" x14ac:dyDescent="0.2">
      <c r="A7" s="17">
        <f t="shared" si="0"/>
        <v>6</v>
      </c>
      <c r="B7" s="21" t="s">
        <v>439</v>
      </c>
      <c r="C7" s="21" t="s">
        <v>440</v>
      </c>
      <c r="D7" s="21" t="s">
        <v>1651</v>
      </c>
      <c r="E7" s="21" t="s">
        <v>113</v>
      </c>
      <c r="F7" s="21" t="s">
        <v>1647</v>
      </c>
      <c r="G7" s="22">
        <v>3.1493055555555559E-2</v>
      </c>
      <c r="H7" s="23">
        <v>19</v>
      </c>
    </row>
    <row r="8" spans="1:8" x14ac:dyDescent="0.2">
      <c r="A8" s="17">
        <f t="shared" si="0"/>
        <v>7</v>
      </c>
      <c r="B8" s="18" t="s">
        <v>536</v>
      </c>
      <c r="C8" s="18" t="s">
        <v>537</v>
      </c>
      <c r="D8" s="18" t="s">
        <v>1651</v>
      </c>
      <c r="E8" s="18" t="s">
        <v>143</v>
      </c>
      <c r="F8" s="18" t="s">
        <v>1647</v>
      </c>
      <c r="G8" s="19">
        <v>3.2523148148148148E-2</v>
      </c>
      <c r="H8" s="20">
        <v>15</v>
      </c>
    </row>
    <row r="9" spans="1:8" x14ac:dyDescent="0.2">
      <c r="A9" s="17">
        <f t="shared" si="0"/>
        <v>8</v>
      </c>
      <c r="B9" s="21" t="s">
        <v>620</v>
      </c>
      <c r="C9" s="21" t="s">
        <v>621</v>
      </c>
      <c r="D9" s="21" t="s">
        <v>1651</v>
      </c>
      <c r="E9" s="21" t="s">
        <v>79</v>
      </c>
      <c r="F9" s="21" t="s">
        <v>1647</v>
      </c>
      <c r="G9" s="22">
        <v>3.3425925925925928E-2</v>
      </c>
      <c r="H9" s="23">
        <v>11</v>
      </c>
    </row>
    <row r="10" spans="1:8" x14ac:dyDescent="0.2">
      <c r="A10" s="17">
        <f t="shared" si="0"/>
        <v>9</v>
      </c>
      <c r="B10" s="18" t="s">
        <v>1092</v>
      </c>
      <c r="C10" s="18" t="s">
        <v>1093</v>
      </c>
      <c r="D10" s="18" t="s">
        <v>1651</v>
      </c>
      <c r="E10" s="18" t="s">
        <v>332</v>
      </c>
      <c r="F10" s="18" t="s">
        <v>1647</v>
      </c>
      <c r="G10" s="19">
        <v>3.9259259259259258E-2</v>
      </c>
      <c r="H10" s="20">
        <v>2</v>
      </c>
    </row>
    <row r="11" spans="1:8" x14ac:dyDescent="0.2">
      <c r="A11" s="17">
        <f t="shared" si="0"/>
        <v>10</v>
      </c>
      <c r="B11" s="21" t="s">
        <v>1205</v>
      </c>
      <c r="C11" s="21" t="s">
        <v>1206</v>
      </c>
      <c r="D11" s="21" t="s">
        <v>1651</v>
      </c>
      <c r="E11" s="21" t="s">
        <v>307</v>
      </c>
      <c r="F11" s="21" t="s">
        <v>1647</v>
      </c>
      <c r="G11" s="22">
        <v>4.0613425925925928E-2</v>
      </c>
      <c r="H11" s="23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73809-C2B8-4AC9-8642-259D0E4CBDF1}">
  <dimension ref="A1:H5"/>
  <sheetViews>
    <sheetView workbookViewId="0">
      <selection activeCell="E16" sqref="E16"/>
    </sheetView>
  </sheetViews>
  <sheetFormatPr baseColWidth="10" defaultRowHeight="12.75" x14ac:dyDescent="0.2"/>
  <cols>
    <col min="1" max="1" width="7.5703125" bestFit="1" customWidth="1"/>
    <col min="2" max="2" width="19.5703125" bestFit="1" customWidth="1"/>
    <col min="3" max="3" width="11.140625" bestFit="1" customWidth="1"/>
    <col min="4" max="4" width="11" bestFit="1" customWidth="1"/>
    <col min="5" max="5" width="19.1406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RANK(H2,$H$2:$H$5,0)</f>
        <v>1</v>
      </c>
      <c r="B2" s="18" t="s">
        <v>443</v>
      </c>
      <c r="C2" s="18" t="s">
        <v>444</v>
      </c>
      <c r="D2" s="18" t="s">
        <v>1657</v>
      </c>
      <c r="E2" s="18" t="s">
        <v>31</v>
      </c>
      <c r="F2" s="18" t="s">
        <v>1647</v>
      </c>
      <c r="G2" s="19">
        <v>3.1504629629629632E-2</v>
      </c>
      <c r="H2" s="20">
        <v>18</v>
      </c>
    </row>
    <row r="3" spans="1:8" x14ac:dyDescent="0.2">
      <c r="A3" s="17">
        <f t="shared" ref="A3:A5" si="0">RANK(H3,$H$2:$H$5,0)</f>
        <v>2</v>
      </c>
      <c r="B3" s="21" t="s">
        <v>627</v>
      </c>
      <c r="C3" s="21" t="s">
        <v>628</v>
      </c>
      <c r="D3" s="21" t="s">
        <v>1657</v>
      </c>
      <c r="E3" s="21" t="s">
        <v>200</v>
      </c>
      <c r="F3" s="21" t="s">
        <v>1647</v>
      </c>
      <c r="G3" s="22">
        <v>3.3483796296296296E-2</v>
      </c>
      <c r="H3" s="23">
        <v>10</v>
      </c>
    </row>
    <row r="4" spans="1:8" x14ac:dyDescent="0.2">
      <c r="A4" s="17">
        <f t="shared" si="0"/>
        <v>3</v>
      </c>
      <c r="B4" s="18" t="s">
        <v>1008</v>
      </c>
      <c r="C4" s="18" t="s">
        <v>1009</v>
      </c>
      <c r="D4" s="18" t="s">
        <v>1657</v>
      </c>
      <c r="E4" s="18" t="s">
        <v>307</v>
      </c>
      <c r="F4" s="18" t="s">
        <v>1647</v>
      </c>
      <c r="G4" s="19">
        <v>3.833333333333333E-2</v>
      </c>
      <c r="H4" s="20">
        <v>3</v>
      </c>
    </row>
    <row r="5" spans="1:8" x14ac:dyDescent="0.2">
      <c r="A5" s="17">
        <f t="shared" si="0"/>
        <v>4</v>
      </c>
      <c r="B5" s="21" t="s">
        <v>1464</v>
      </c>
      <c r="C5" s="21" t="s">
        <v>1465</v>
      </c>
      <c r="D5" s="21" t="s">
        <v>1657</v>
      </c>
      <c r="E5" s="21" t="s">
        <v>307</v>
      </c>
      <c r="F5" s="21" t="s">
        <v>1647</v>
      </c>
      <c r="G5" s="22">
        <v>4.5798611111111109E-2</v>
      </c>
      <c r="H5" s="23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AEAB1-2084-4581-8CE3-973CF3469B74}">
  <dimension ref="A1:H4"/>
  <sheetViews>
    <sheetView workbookViewId="0">
      <selection activeCell="C21" sqref="C21"/>
    </sheetView>
  </sheetViews>
  <sheetFormatPr baseColWidth="10" defaultRowHeight="12.75" x14ac:dyDescent="0.2"/>
  <cols>
    <col min="1" max="1" width="7.5703125" bestFit="1" customWidth="1"/>
    <col min="2" max="2" width="21" bestFit="1" customWidth="1"/>
    <col min="3" max="3" width="11.140625" bestFit="1" customWidth="1"/>
    <col min="4" max="4" width="11" bestFit="1" customWidth="1"/>
    <col min="5" max="5" width="24.425781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RANK(H2,$H$2:$H$4,0)</f>
        <v>1</v>
      </c>
      <c r="B2" s="18" t="s">
        <v>281</v>
      </c>
      <c r="C2" s="18" t="s">
        <v>282</v>
      </c>
      <c r="D2" s="18" t="s">
        <v>1653</v>
      </c>
      <c r="E2" s="18" t="s">
        <v>143</v>
      </c>
      <c r="F2" s="18" t="s">
        <v>1647</v>
      </c>
      <c r="G2" s="19">
        <v>2.9687499999999999E-2</v>
      </c>
      <c r="H2" s="20">
        <v>30</v>
      </c>
    </row>
    <row r="3" spans="1:8" x14ac:dyDescent="0.2">
      <c r="A3" s="17">
        <f t="shared" ref="A3:A4" si="0">RANK(H3,$H$2:$H$4,0)</f>
        <v>2</v>
      </c>
      <c r="B3" s="21" t="s">
        <v>516</v>
      </c>
      <c r="C3" s="21" t="s">
        <v>517</v>
      </c>
      <c r="D3" s="21" t="s">
        <v>1653</v>
      </c>
      <c r="E3" s="21" t="s">
        <v>289</v>
      </c>
      <c r="F3" s="21" t="s">
        <v>1647</v>
      </c>
      <c r="G3" s="22">
        <v>3.2268518518518516E-2</v>
      </c>
      <c r="H3" s="23">
        <v>16</v>
      </c>
    </row>
    <row r="4" spans="1:8" x14ac:dyDescent="0.2">
      <c r="A4" s="17">
        <f t="shared" si="0"/>
        <v>3</v>
      </c>
      <c r="B4" s="18" t="s">
        <v>1456</v>
      </c>
      <c r="C4" s="18" t="s">
        <v>1457</v>
      </c>
      <c r="D4" s="18" t="s">
        <v>1653</v>
      </c>
      <c r="E4" s="18" t="s">
        <v>100</v>
      </c>
      <c r="F4" s="18" t="s">
        <v>1647</v>
      </c>
      <c r="G4" s="19">
        <v>4.5752314814814815E-2</v>
      </c>
      <c r="H4" s="20">
        <v>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FC7E2-59FD-4372-8922-046C39721444}">
  <dimension ref="A1:H5"/>
  <sheetViews>
    <sheetView workbookViewId="0">
      <selection activeCell="A6" sqref="A6"/>
    </sheetView>
  </sheetViews>
  <sheetFormatPr baseColWidth="10" defaultRowHeight="12.75" x14ac:dyDescent="0.2"/>
  <cols>
    <col min="1" max="1" width="7.5703125" bestFit="1" customWidth="1"/>
    <col min="2" max="2" width="22" bestFit="1" customWidth="1"/>
    <col min="3" max="3" width="11.140625" bestFit="1" customWidth="1"/>
    <col min="4" max="4" width="11" bestFit="1" customWidth="1"/>
    <col min="5" max="5" width="21.285156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RANK(H2,$H$2:$H$5)</f>
        <v>1</v>
      </c>
      <c r="B2" s="18" t="s">
        <v>777</v>
      </c>
      <c r="C2" s="18" t="s">
        <v>778</v>
      </c>
      <c r="D2" s="18" t="s">
        <v>1662</v>
      </c>
      <c r="E2" s="18" t="s">
        <v>780</v>
      </c>
      <c r="F2" s="18" t="s">
        <v>1647</v>
      </c>
      <c r="G2" s="19">
        <v>3.4884259259259261E-2</v>
      </c>
      <c r="H2" s="20">
        <v>8</v>
      </c>
    </row>
    <row r="3" spans="1:8" x14ac:dyDescent="0.2">
      <c r="A3" s="17">
        <f t="shared" ref="A3:A4" si="0">RANK(H3,$H$2:$H$5)</f>
        <v>2</v>
      </c>
      <c r="B3" s="21" t="s">
        <v>788</v>
      </c>
      <c r="C3" s="21" t="s">
        <v>789</v>
      </c>
      <c r="D3" s="21" t="s">
        <v>1662</v>
      </c>
      <c r="E3" s="21" t="s">
        <v>176</v>
      </c>
      <c r="F3" s="21" t="s">
        <v>1647</v>
      </c>
      <c r="G3" s="22">
        <v>3.4965277777777776E-2</v>
      </c>
      <c r="H3" s="23">
        <v>7</v>
      </c>
    </row>
    <row r="4" spans="1:8" x14ac:dyDescent="0.2">
      <c r="A4" s="17">
        <f t="shared" si="0"/>
        <v>3</v>
      </c>
      <c r="B4" s="18" t="s">
        <v>1370</v>
      </c>
      <c r="C4" s="18" t="s">
        <v>1371</v>
      </c>
      <c r="D4" s="18" t="s">
        <v>1662</v>
      </c>
      <c r="E4" s="18" t="s">
        <v>200</v>
      </c>
      <c r="F4" s="18" t="s">
        <v>1647</v>
      </c>
      <c r="G4" s="19">
        <v>4.2905092592592592E-2</v>
      </c>
      <c r="H4" s="20">
        <v>1</v>
      </c>
    </row>
    <row r="5" spans="1:8" x14ac:dyDescent="0.2">
      <c r="A5" s="17">
        <v>4</v>
      </c>
      <c r="B5" s="21" t="s">
        <v>1515</v>
      </c>
      <c r="C5" s="21" t="s">
        <v>1516</v>
      </c>
      <c r="D5" s="21" t="s">
        <v>1662</v>
      </c>
      <c r="E5" s="21" t="s">
        <v>479</v>
      </c>
      <c r="F5" s="21" t="s">
        <v>1647</v>
      </c>
      <c r="G5" s="22">
        <v>4.6967592592592596E-2</v>
      </c>
      <c r="H5" s="23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5AF93-20BF-4E2D-ABD8-84910C5E1B81}">
  <dimension ref="A1:H2"/>
  <sheetViews>
    <sheetView workbookViewId="0">
      <selection activeCell="A3" sqref="A3"/>
    </sheetView>
  </sheetViews>
  <sheetFormatPr baseColWidth="10" defaultRowHeight="12.75" x14ac:dyDescent="0.2"/>
  <cols>
    <col min="1" max="1" width="7.5703125" bestFit="1" customWidth="1"/>
    <col min="2" max="2" width="16.7109375" bestFit="1" customWidth="1"/>
    <col min="3" max="3" width="11.140625" bestFit="1" customWidth="1"/>
    <col min="4" max="4" width="11" bestFit="1" customWidth="1"/>
    <col min="5" max="5" width="21.285156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RANK(H2,H2,0)</f>
        <v>1</v>
      </c>
      <c r="B2" s="18" t="s">
        <v>1611</v>
      </c>
      <c r="C2" s="18" t="s">
        <v>1612</v>
      </c>
      <c r="D2" s="18" t="s">
        <v>1666</v>
      </c>
      <c r="E2" s="18" t="s">
        <v>332</v>
      </c>
      <c r="F2" s="18" t="s">
        <v>1647</v>
      </c>
      <c r="G2" s="19">
        <v>5.4537037037037037E-2</v>
      </c>
      <c r="H2" s="20">
        <v>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1D8C1-23AD-4F59-9657-8B095E0818E4}">
  <dimension ref="A1:H3"/>
  <sheetViews>
    <sheetView workbookViewId="0">
      <selection activeCell="A2" sqref="A2:A3"/>
    </sheetView>
  </sheetViews>
  <sheetFormatPr baseColWidth="10" defaultRowHeight="12.75" x14ac:dyDescent="0.2"/>
  <cols>
    <col min="1" max="1" width="7.5703125" bestFit="1" customWidth="1"/>
    <col min="2" max="2" width="17.28515625" bestFit="1" customWidth="1"/>
    <col min="3" max="3" width="11.140625" bestFit="1" customWidth="1"/>
    <col min="4" max="4" width="11" bestFit="1" customWidth="1"/>
    <col min="5" max="5" width="24.710937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RANK(H2,$H$2:$H$3,0)</f>
        <v>1</v>
      </c>
      <c r="B2" s="18" t="s">
        <v>710</v>
      </c>
      <c r="C2" s="18" t="s">
        <v>711</v>
      </c>
      <c r="D2" s="18" t="s">
        <v>1661</v>
      </c>
      <c r="E2" s="18" t="s">
        <v>12</v>
      </c>
      <c r="F2" s="18" t="s">
        <v>1655</v>
      </c>
      <c r="G2" s="19">
        <v>3.4363425925925929E-2</v>
      </c>
      <c r="H2" s="20">
        <v>40</v>
      </c>
    </row>
    <row r="3" spans="1:8" x14ac:dyDescent="0.2">
      <c r="A3" s="17">
        <f>RANK(H3,$H$2:$H$3,0)</f>
        <v>2</v>
      </c>
      <c r="B3" s="21" t="s">
        <v>948</v>
      </c>
      <c r="C3" s="21" t="s">
        <v>949</v>
      </c>
      <c r="D3" s="21" t="s">
        <v>1661</v>
      </c>
      <c r="E3" s="21" t="s">
        <v>735</v>
      </c>
      <c r="F3" s="21" t="s">
        <v>1655</v>
      </c>
      <c r="G3" s="22">
        <v>3.7476851851851851E-2</v>
      </c>
      <c r="H3" s="23">
        <v>33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94C80-BCBA-4550-A409-F8AD40BC2803}">
  <dimension ref="A1:H3"/>
  <sheetViews>
    <sheetView workbookViewId="0">
      <selection activeCell="A2" sqref="A2:A3"/>
    </sheetView>
  </sheetViews>
  <sheetFormatPr baseColWidth="10" defaultRowHeight="12.75" x14ac:dyDescent="0.2"/>
  <cols>
    <col min="1" max="1" width="7.5703125" bestFit="1" customWidth="1"/>
    <col min="2" max="2" width="24.140625" bestFit="1" customWidth="1"/>
    <col min="3" max="3" width="11.140625" bestFit="1" customWidth="1"/>
    <col min="4" max="4" width="11" bestFit="1" customWidth="1"/>
    <col min="5" max="5" width="22.425781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RANK(H2,$H$2:$H$3,0)</f>
        <v>1</v>
      </c>
      <c r="B2" s="18" t="s">
        <v>321</v>
      </c>
      <c r="C2" s="18" t="s">
        <v>322</v>
      </c>
      <c r="D2" s="18" t="s">
        <v>1654</v>
      </c>
      <c r="E2" s="18" t="s">
        <v>12</v>
      </c>
      <c r="F2" s="18" t="s">
        <v>1655</v>
      </c>
      <c r="G2" s="19">
        <v>3.0011574074074072E-2</v>
      </c>
      <c r="H2" s="20">
        <v>50</v>
      </c>
    </row>
    <row r="3" spans="1:8" x14ac:dyDescent="0.2">
      <c r="A3" s="17">
        <f>RANK(H3,$H$2:$H$3,0)</f>
        <v>2</v>
      </c>
      <c r="B3" s="21" t="s">
        <v>464</v>
      </c>
      <c r="C3" s="21" t="s">
        <v>465</v>
      </c>
      <c r="D3" s="21" t="s">
        <v>1654</v>
      </c>
      <c r="E3" s="21" t="s">
        <v>113</v>
      </c>
      <c r="F3" s="21" t="s">
        <v>1655</v>
      </c>
      <c r="G3" s="22">
        <v>3.1678240740740743E-2</v>
      </c>
      <c r="H3" s="23">
        <v>47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4217-1A01-4945-AFB4-4BF8FC0EEE9D}">
  <dimension ref="A1:H5"/>
  <sheetViews>
    <sheetView workbookViewId="0">
      <selection activeCell="A2" sqref="A2:A5"/>
    </sheetView>
  </sheetViews>
  <sheetFormatPr baseColWidth="10" defaultRowHeight="12.75" x14ac:dyDescent="0.2"/>
  <cols>
    <col min="1" max="1" width="7.5703125" bestFit="1" customWidth="1"/>
    <col min="2" max="2" width="25.7109375" bestFit="1" customWidth="1"/>
    <col min="3" max="3" width="11.140625" bestFit="1" customWidth="1"/>
    <col min="4" max="4" width="11" bestFit="1" customWidth="1"/>
    <col min="5" max="5" width="24.425781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RANK(H2,$H$2:$H$5,0)</f>
        <v>1</v>
      </c>
      <c r="B2" s="18" t="s">
        <v>364</v>
      </c>
      <c r="C2" s="18" t="s">
        <v>365</v>
      </c>
      <c r="D2" s="18" t="s">
        <v>1656</v>
      </c>
      <c r="E2" s="18" t="s">
        <v>113</v>
      </c>
      <c r="F2" s="18" t="s">
        <v>1655</v>
      </c>
      <c r="G2" s="19">
        <v>3.0578703703703705E-2</v>
      </c>
      <c r="H2" s="20">
        <v>49</v>
      </c>
    </row>
    <row r="3" spans="1:8" x14ac:dyDescent="0.2">
      <c r="A3" s="17">
        <f t="shared" ref="A3:A5" si="0">RANK(H3,$H$2:$H$5,0)</f>
        <v>2</v>
      </c>
      <c r="B3" s="21" t="s">
        <v>476</v>
      </c>
      <c r="C3" s="21" t="s">
        <v>477</v>
      </c>
      <c r="D3" s="21" t="s">
        <v>1656</v>
      </c>
      <c r="E3" s="21" t="s">
        <v>479</v>
      </c>
      <c r="F3" s="21" t="s">
        <v>1655</v>
      </c>
      <c r="G3" s="22">
        <v>3.1863425925925927E-2</v>
      </c>
      <c r="H3" s="23">
        <v>46</v>
      </c>
    </row>
    <row r="4" spans="1:8" x14ac:dyDescent="0.2">
      <c r="A4" s="17">
        <f t="shared" si="0"/>
        <v>3</v>
      </c>
      <c r="B4" s="18" t="s">
        <v>554</v>
      </c>
      <c r="C4" s="18" t="s">
        <v>555</v>
      </c>
      <c r="D4" s="18" t="s">
        <v>1656</v>
      </c>
      <c r="E4" s="18" t="s">
        <v>143</v>
      </c>
      <c r="F4" s="18" t="s">
        <v>1655</v>
      </c>
      <c r="G4" s="19">
        <v>3.2708333333333332E-2</v>
      </c>
      <c r="H4" s="20">
        <v>45</v>
      </c>
    </row>
    <row r="5" spans="1:8" x14ac:dyDescent="0.2">
      <c r="A5" s="17">
        <f t="shared" si="0"/>
        <v>4</v>
      </c>
      <c r="B5" s="21" t="s">
        <v>642</v>
      </c>
      <c r="C5" s="21" t="s">
        <v>643</v>
      </c>
      <c r="D5" s="21" t="s">
        <v>1656</v>
      </c>
      <c r="E5" s="21" t="s">
        <v>479</v>
      </c>
      <c r="F5" s="21" t="s">
        <v>1655</v>
      </c>
      <c r="G5" s="22">
        <v>3.3645833333333333E-2</v>
      </c>
      <c r="H5" s="23">
        <v>43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77E93-2CDA-42DA-A48F-4B2812B7BF9C}">
  <dimension ref="A1:H2"/>
  <sheetViews>
    <sheetView workbookViewId="0">
      <selection activeCell="A3" sqref="A3"/>
    </sheetView>
  </sheetViews>
  <sheetFormatPr baseColWidth="10" defaultRowHeight="12.75" x14ac:dyDescent="0.2"/>
  <cols>
    <col min="1" max="1" width="7.5703125" bestFit="1" customWidth="1"/>
    <col min="2" max="2" width="21.28515625" bestFit="1" customWidth="1"/>
    <col min="3" max="3" width="11.140625" bestFit="1" customWidth="1"/>
    <col min="4" max="4" width="11" bestFit="1" customWidth="1"/>
    <col min="5" max="5" width="20.8554687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RANK(H2,$H$2,0)</f>
        <v>1</v>
      </c>
      <c r="B2" s="18" t="s">
        <v>1050</v>
      </c>
      <c r="C2" s="18" t="s">
        <v>1051</v>
      </c>
      <c r="D2" s="18" t="s">
        <v>1664</v>
      </c>
      <c r="E2" s="18" t="s">
        <v>393</v>
      </c>
      <c r="F2" s="18" t="s">
        <v>1655</v>
      </c>
      <c r="G2" s="19">
        <v>3.8738425925925926E-2</v>
      </c>
      <c r="H2" s="20">
        <v>30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BF2B6-AA3A-4C56-9145-0B348C27E70E}">
  <dimension ref="A1:H10"/>
  <sheetViews>
    <sheetView workbookViewId="0">
      <selection activeCell="C18" sqref="C18"/>
    </sheetView>
  </sheetViews>
  <sheetFormatPr baseColWidth="10" defaultRowHeight="12.75" x14ac:dyDescent="0.2"/>
  <cols>
    <col min="1" max="1" width="7.5703125" bestFit="1" customWidth="1"/>
    <col min="2" max="2" width="23.28515625" bestFit="1" customWidth="1"/>
    <col min="3" max="3" width="11.140625" bestFit="1" customWidth="1"/>
    <col min="4" max="4" width="11" bestFit="1" customWidth="1"/>
    <col min="5" max="5" width="24.425781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RANK(H2,$H$2:$H$10,0)</f>
        <v>1</v>
      </c>
      <c r="B2" s="18" t="s">
        <v>448</v>
      </c>
      <c r="C2" s="18" t="s">
        <v>449</v>
      </c>
      <c r="D2" s="18" t="s">
        <v>1658</v>
      </c>
      <c r="E2" s="18" t="s">
        <v>113</v>
      </c>
      <c r="F2" s="18" t="s">
        <v>1655</v>
      </c>
      <c r="G2" s="19">
        <v>3.1504629629629632E-2</v>
      </c>
      <c r="H2" s="20">
        <v>48</v>
      </c>
    </row>
    <row r="3" spans="1:8" x14ac:dyDescent="0.2">
      <c r="A3" s="17">
        <f t="shared" ref="A3:A10" si="0">RANK(H3,$H$2:$H$10,0)</f>
        <v>2</v>
      </c>
      <c r="B3" s="21" t="s">
        <v>688</v>
      </c>
      <c r="C3" s="21" t="s">
        <v>689</v>
      </c>
      <c r="D3" s="21" t="s">
        <v>1658</v>
      </c>
      <c r="E3" s="21" t="s">
        <v>307</v>
      </c>
      <c r="F3" s="21" t="s">
        <v>1655</v>
      </c>
      <c r="G3" s="22">
        <v>3.4236111111111113E-2</v>
      </c>
      <c r="H3" s="23">
        <v>42</v>
      </c>
    </row>
    <row r="4" spans="1:8" x14ac:dyDescent="0.2">
      <c r="A4" s="17">
        <f t="shared" si="0"/>
        <v>3</v>
      </c>
      <c r="B4" s="18" t="s">
        <v>835</v>
      </c>
      <c r="C4" s="18" t="s">
        <v>836</v>
      </c>
      <c r="D4" s="18" t="s">
        <v>1658</v>
      </c>
      <c r="E4" s="18" t="s">
        <v>100</v>
      </c>
      <c r="F4" s="18" t="s">
        <v>1655</v>
      </c>
      <c r="G4" s="19">
        <v>3.5891203703703703E-2</v>
      </c>
      <c r="H4" s="20">
        <v>37</v>
      </c>
    </row>
    <row r="5" spans="1:8" x14ac:dyDescent="0.2">
      <c r="A5" s="17">
        <f t="shared" si="0"/>
        <v>4</v>
      </c>
      <c r="B5" s="21" t="s">
        <v>854</v>
      </c>
      <c r="C5" s="21" t="s">
        <v>855</v>
      </c>
      <c r="D5" s="21" t="s">
        <v>1658</v>
      </c>
      <c r="E5" s="21" t="s">
        <v>113</v>
      </c>
      <c r="F5" s="21" t="s">
        <v>1655</v>
      </c>
      <c r="G5" s="22">
        <v>3.619212962962963E-2</v>
      </c>
      <c r="H5" s="23">
        <v>36</v>
      </c>
    </row>
    <row r="6" spans="1:8" x14ac:dyDescent="0.2">
      <c r="A6" s="17">
        <f t="shared" si="0"/>
        <v>5</v>
      </c>
      <c r="B6" s="18" t="s">
        <v>1025</v>
      </c>
      <c r="C6" s="18" t="s">
        <v>1026</v>
      </c>
      <c r="D6" s="18" t="s">
        <v>1658</v>
      </c>
      <c r="E6" s="18" t="s">
        <v>307</v>
      </c>
      <c r="F6" s="18" t="s">
        <v>1655</v>
      </c>
      <c r="G6" s="19">
        <v>3.8460648148148147E-2</v>
      </c>
      <c r="H6" s="20">
        <v>32</v>
      </c>
    </row>
    <row r="7" spans="1:8" x14ac:dyDescent="0.2">
      <c r="A7" s="17">
        <f t="shared" si="0"/>
        <v>6</v>
      </c>
      <c r="B7" s="21" t="s">
        <v>1047</v>
      </c>
      <c r="C7" s="21" t="s">
        <v>1048</v>
      </c>
      <c r="D7" s="21" t="s">
        <v>1658</v>
      </c>
      <c r="E7" s="21" t="s">
        <v>176</v>
      </c>
      <c r="F7" s="21" t="s">
        <v>1655</v>
      </c>
      <c r="G7" s="22">
        <v>3.8703703703703705E-2</v>
      </c>
      <c r="H7" s="23">
        <v>31</v>
      </c>
    </row>
    <row r="8" spans="1:8" x14ac:dyDescent="0.2">
      <c r="A8" s="17">
        <f t="shared" si="0"/>
        <v>7</v>
      </c>
      <c r="B8" s="18" t="s">
        <v>1180</v>
      </c>
      <c r="C8" s="18" t="s">
        <v>1181</v>
      </c>
      <c r="D8" s="18" t="s">
        <v>1658</v>
      </c>
      <c r="E8" s="18" t="s">
        <v>113</v>
      </c>
      <c r="F8" s="18" t="s">
        <v>1655</v>
      </c>
      <c r="G8" s="19">
        <v>4.0185185185185185E-2</v>
      </c>
      <c r="H8" s="20">
        <v>28</v>
      </c>
    </row>
    <row r="9" spans="1:8" x14ac:dyDescent="0.2">
      <c r="A9" s="17">
        <f t="shared" si="0"/>
        <v>8</v>
      </c>
      <c r="B9" s="21" t="s">
        <v>1236</v>
      </c>
      <c r="C9" s="21" t="s">
        <v>1237</v>
      </c>
      <c r="D9" s="21" t="s">
        <v>1658</v>
      </c>
      <c r="E9" s="21" t="s">
        <v>332</v>
      </c>
      <c r="F9" s="21" t="s">
        <v>1655</v>
      </c>
      <c r="G9" s="22">
        <v>4.1134259259259259E-2</v>
      </c>
      <c r="H9" s="23">
        <v>26</v>
      </c>
    </row>
    <row r="10" spans="1:8" x14ac:dyDescent="0.2">
      <c r="A10" s="17">
        <f t="shared" si="0"/>
        <v>9</v>
      </c>
      <c r="B10" s="18" t="s">
        <v>1366</v>
      </c>
      <c r="C10" s="18" t="s">
        <v>1367</v>
      </c>
      <c r="D10" s="18" t="s">
        <v>1658</v>
      </c>
      <c r="E10" s="18" t="s">
        <v>143</v>
      </c>
      <c r="F10" s="18" t="s">
        <v>1655</v>
      </c>
      <c r="G10" s="19">
        <v>4.2870370370370371E-2</v>
      </c>
      <c r="H10" s="20">
        <v>22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15344-6D9F-4ADD-ACF3-23FD1140D1C4}">
  <dimension ref="A1:H5"/>
  <sheetViews>
    <sheetView workbookViewId="0">
      <selection activeCell="E12" sqref="E12"/>
    </sheetView>
  </sheetViews>
  <sheetFormatPr baseColWidth="10" defaultRowHeight="12.75" x14ac:dyDescent="0.2"/>
  <cols>
    <col min="1" max="1" width="7.5703125" bestFit="1" customWidth="1"/>
    <col min="2" max="2" width="22.140625" bestFit="1" customWidth="1"/>
    <col min="3" max="3" width="11.140625" bestFit="1" customWidth="1"/>
    <col min="4" max="4" width="11" bestFit="1" customWidth="1"/>
    <col min="5" max="5" width="24.425781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RANK(H2,$H$2:$H$5,0)</f>
        <v>1</v>
      </c>
      <c r="B2" s="18" t="s">
        <v>558</v>
      </c>
      <c r="C2" s="18" t="s">
        <v>559</v>
      </c>
      <c r="D2" s="18" t="s">
        <v>1659</v>
      </c>
      <c r="E2" s="18" t="s">
        <v>143</v>
      </c>
      <c r="F2" s="18" t="s">
        <v>1655</v>
      </c>
      <c r="G2" s="19">
        <v>3.2754629629629627E-2</v>
      </c>
      <c r="H2" s="20">
        <v>44</v>
      </c>
    </row>
    <row r="3" spans="1:8" x14ac:dyDescent="0.2">
      <c r="A3" s="17">
        <f t="shared" ref="A3:A5" si="0">RANK(H3,$H$2:$H$5,0)</f>
        <v>2</v>
      </c>
      <c r="B3" s="21" t="s">
        <v>919</v>
      </c>
      <c r="C3" s="21" t="s">
        <v>920</v>
      </c>
      <c r="D3" s="21" t="s">
        <v>1659</v>
      </c>
      <c r="E3" s="21" t="s">
        <v>332</v>
      </c>
      <c r="F3" s="21" t="s">
        <v>1655</v>
      </c>
      <c r="G3" s="22">
        <v>3.7141203703703704E-2</v>
      </c>
      <c r="H3" s="23">
        <v>34</v>
      </c>
    </row>
    <row r="4" spans="1:8" x14ac:dyDescent="0.2">
      <c r="A4" s="17">
        <f t="shared" si="0"/>
        <v>3</v>
      </c>
      <c r="B4" s="18" t="s">
        <v>1231</v>
      </c>
      <c r="C4" s="18" t="s">
        <v>1232</v>
      </c>
      <c r="D4" s="18" t="s">
        <v>1659</v>
      </c>
      <c r="E4" s="18" t="s">
        <v>307</v>
      </c>
      <c r="F4" s="18" t="s">
        <v>1655</v>
      </c>
      <c r="G4" s="19">
        <v>4.0937500000000002E-2</v>
      </c>
      <c r="H4" s="20">
        <v>27</v>
      </c>
    </row>
    <row r="5" spans="1:8" x14ac:dyDescent="0.2">
      <c r="A5" s="17">
        <f t="shared" si="0"/>
        <v>4</v>
      </c>
      <c r="B5" s="21" t="s">
        <v>1260</v>
      </c>
      <c r="C5" s="21" t="s">
        <v>1261</v>
      </c>
      <c r="D5" s="21" t="s">
        <v>1659</v>
      </c>
      <c r="E5" s="21" t="s">
        <v>113</v>
      </c>
      <c r="F5" s="21" t="s">
        <v>1655</v>
      </c>
      <c r="G5" s="22">
        <v>4.1435185185185186E-2</v>
      </c>
      <c r="H5" s="23">
        <v>25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531E0-50A1-4070-94DC-CC471D22B171}">
  <dimension ref="A1:H6"/>
  <sheetViews>
    <sheetView workbookViewId="0">
      <selection activeCell="A2" sqref="A2:A6"/>
    </sheetView>
  </sheetViews>
  <sheetFormatPr baseColWidth="10" defaultRowHeight="12.75" x14ac:dyDescent="0.2"/>
  <cols>
    <col min="1" max="1" width="7.5703125" bestFit="1" customWidth="1"/>
    <col min="2" max="2" width="27.7109375" bestFit="1" customWidth="1"/>
    <col min="3" max="3" width="11.140625" bestFit="1" customWidth="1"/>
    <col min="4" max="4" width="11" bestFit="1" customWidth="1"/>
    <col min="5" max="5" width="24.710937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RANK(H2,$H$2:$H$6,0)</f>
        <v>1</v>
      </c>
      <c r="B2" s="18" t="s">
        <v>698</v>
      </c>
      <c r="C2" s="18" t="s">
        <v>699</v>
      </c>
      <c r="D2" s="18" t="s">
        <v>1660</v>
      </c>
      <c r="E2" s="18" t="s">
        <v>143</v>
      </c>
      <c r="F2" s="18" t="s">
        <v>1655</v>
      </c>
      <c r="G2" s="19">
        <v>3.4317129629629628E-2</v>
      </c>
      <c r="H2" s="20">
        <v>41</v>
      </c>
    </row>
    <row r="3" spans="1:8" x14ac:dyDescent="0.2">
      <c r="A3" s="17">
        <f t="shared" ref="A3:A6" si="0">RANK(H3,$H$2:$H$6,0)</f>
        <v>2</v>
      </c>
      <c r="B3" s="21" t="s">
        <v>732</v>
      </c>
      <c r="C3" s="21" t="s">
        <v>733</v>
      </c>
      <c r="D3" s="21" t="s">
        <v>1660</v>
      </c>
      <c r="E3" s="21" t="s">
        <v>735</v>
      </c>
      <c r="F3" s="21" t="s">
        <v>1655</v>
      </c>
      <c r="G3" s="22">
        <v>3.4583333333333334E-2</v>
      </c>
      <c r="H3" s="23">
        <v>39</v>
      </c>
    </row>
    <row r="4" spans="1:8" x14ac:dyDescent="0.2">
      <c r="A4" s="17">
        <f t="shared" si="0"/>
        <v>3</v>
      </c>
      <c r="B4" s="18" t="s">
        <v>875</v>
      </c>
      <c r="C4" s="18" t="s">
        <v>876</v>
      </c>
      <c r="D4" s="18" t="s">
        <v>1660</v>
      </c>
      <c r="E4" s="18" t="s">
        <v>100</v>
      </c>
      <c r="F4" s="18" t="s">
        <v>1655</v>
      </c>
      <c r="G4" s="19">
        <v>3.6759259259259262E-2</v>
      </c>
      <c r="H4" s="20">
        <v>35</v>
      </c>
    </row>
    <row r="5" spans="1:8" x14ac:dyDescent="0.2">
      <c r="A5" s="17">
        <f t="shared" si="0"/>
        <v>4</v>
      </c>
      <c r="B5" s="21" t="s">
        <v>1111</v>
      </c>
      <c r="C5" s="21" t="s">
        <v>1112</v>
      </c>
      <c r="D5" s="21" t="s">
        <v>1660</v>
      </c>
      <c r="E5" s="21" t="s">
        <v>143</v>
      </c>
      <c r="F5" s="21" t="s">
        <v>1655</v>
      </c>
      <c r="G5" s="22">
        <v>3.9467592592592596E-2</v>
      </c>
      <c r="H5" s="23">
        <v>29</v>
      </c>
    </row>
    <row r="6" spans="1:8" x14ac:dyDescent="0.2">
      <c r="A6" s="17">
        <f t="shared" si="0"/>
        <v>5</v>
      </c>
      <c r="B6" s="18" t="s">
        <v>1343</v>
      </c>
      <c r="C6" s="18" t="s">
        <v>1344</v>
      </c>
      <c r="D6" s="18" t="s">
        <v>1660</v>
      </c>
      <c r="E6" s="18" t="s">
        <v>307</v>
      </c>
      <c r="F6" s="18" t="s">
        <v>1655</v>
      </c>
      <c r="G6" s="19">
        <v>4.2442129629629628E-2</v>
      </c>
      <c r="H6" s="20">
        <v>24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63927-1840-42D6-9545-755FB38AFD87}">
  <dimension ref="A1:H2"/>
  <sheetViews>
    <sheetView workbookViewId="0">
      <selection activeCell="A3" sqref="A3"/>
    </sheetView>
  </sheetViews>
  <sheetFormatPr baseColWidth="10" defaultRowHeight="12.75" x14ac:dyDescent="0.2"/>
  <cols>
    <col min="1" max="1" width="7.5703125" bestFit="1" customWidth="1"/>
    <col min="2" max="2" width="16.85546875" bestFit="1" customWidth="1"/>
    <col min="3" max="3" width="11.140625" bestFit="1" customWidth="1"/>
    <col min="4" max="4" width="11" bestFit="1" customWidth="1"/>
    <col min="5" max="5" width="18.8554687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RANK(H2,$H$2,0)</f>
        <v>1</v>
      </c>
      <c r="B2" s="18" t="s">
        <v>1358</v>
      </c>
      <c r="C2" s="18" t="s">
        <v>1359</v>
      </c>
      <c r="D2" s="18" t="s">
        <v>1698</v>
      </c>
      <c r="E2" s="18" t="s">
        <v>307</v>
      </c>
      <c r="F2" s="18" t="s">
        <v>1655</v>
      </c>
      <c r="G2" s="19">
        <v>4.2789351851851849E-2</v>
      </c>
      <c r="H2" s="20">
        <v>23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273B2-E165-4085-ABBA-ACBF94B39D1F}">
  <dimension ref="A1:H2"/>
  <sheetViews>
    <sheetView workbookViewId="0">
      <selection activeCell="A3" sqref="A3"/>
    </sheetView>
  </sheetViews>
  <sheetFormatPr baseColWidth="10" defaultRowHeight="12.75" x14ac:dyDescent="0.2"/>
  <cols>
    <col min="1" max="1" width="7.5703125" bestFit="1" customWidth="1"/>
    <col min="2" max="2" width="19.140625" bestFit="1" customWidth="1"/>
    <col min="3" max="3" width="11.140625" bestFit="1" customWidth="1"/>
    <col min="4" max="4" width="11" bestFit="1" customWidth="1"/>
    <col min="5" max="5" width="24.42578125" bestFit="1" customWidth="1"/>
    <col min="6" max="6" width="6.28515625" bestFit="1" customWidth="1"/>
    <col min="7" max="7" width="8.140625" bestFit="1" customWidth="1"/>
    <col min="8" max="8" width="11.28515625" bestFit="1" customWidth="1"/>
  </cols>
  <sheetData>
    <row r="1" spans="1:8" x14ac:dyDescent="0.2">
      <c r="A1" s="14" t="s">
        <v>1635</v>
      </c>
      <c r="B1" s="15" t="s">
        <v>1636</v>
      </c>
      <c r="C1" s="15" t="s">
        <v>1637</v>
      </c>
      <c r="D1" s="15" t="s">
        <v>1638</v>
      </c>
      <c r="E1" s="15" t="s">
        <v>1639</v>
      </c>
      <c r="F1" s="15" t="s">
        <v>1645</v>
      </c>
      <c r="G1" s="15" t="s">
        <v>1641</v>
      </c>
      <c r="H1" s="16" t="s">
        <v>1667</v>
      </c>
    </row>
    <row r="2" spans="1:8" x14ac:dyDescent="0.2">
      <c r="A2" s="17">
        <f>RANK(H2,$H$2,0)</f>
        <v>1</v>
      </c>
      <c r="B2" s="18" t="s">
        <v>801</v>
      </c>
      <c r="C2" s="18" t="s">
        <v>802</v>
      </c>
      <c r="D2" s="18" t="s">
        <v>1663</v>
      </c>
      <c r="E2" s="18" t="s">
        <v>143</v>
      </c>
      <c r="F2" s="18" t="s">
        <v>1655</v>
      </c>
      <c r="G2" s="19">
        <v>3.5254629629629629E-2</v>
      </c>
      <c r="H2" s="20">
        <v>38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7534AD-4378-4874-B227-37136D0114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fichier brut</vt:lpstr>
      <vt:lpstr>INDEX</vt:lpstr>
      <vt:lpstr>MASCULINS</vt:lpstr>
      <vt:lpstr>FEMININS</vt:lpstr>
      <vt:lpstr>CLASSEMENT</vt:lpstr>
      <vt:lpstr>ESM</vt:lpstr>
      <vt:lpstr>SEM</vt:lpstr>
      <vt:lpstr>M0M</vt:lpstr>
      <vt:lpstr>M1M</vt:lpstr>
      <vt:lpstr>M2M</vt:lpstr>
      <vt:lpstr>M3M</vt:lpstr>
      <vt:lpstr>M4M</vt:lpstr>
      <vt:lpstr>M5M</vt:lpstr>
      <vt:lpstr>M6M</vt:lpstr>
      <vt:lpstr>M7M</vt:lpstr>
      <vt:lpstr>M8M</vt:lpstr>
      <vt:lpstr>JUF</vt:lpstr>
      <vt:lpstr>SEF</vt:lpstr>
      <vt:lpstr>M0F</vt:lpstr>
      <vt:lpstr>M1F</vt:lpstr>
      <vt:lpstr>M2F</vt:lpstr>
      <vt:lpstr>M3F</vt:lpstr>
      <vt:lpstr>M4F</vt:lpstr>
      <vt:lpstr>M5F</vt:lpstr>
      <vt:lpstr>M6F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2023-09-07T14:00:20Z</cp:lastPrinted>
  <dcterms:created xsi:type="dcterms:W3CDTF">2023-09-08T22:35:41Z</dcterms:created>
  <dcterms:modified xsi:type="dcterms:W3CDTF">2023-09-29T20:52:16Z</dcterms:modified>
</cp:coreProperties>
</file>