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" yWindow="45" windowWidth="15480" windowHeight="10035"/>
  </bookViews>
  <sheets>
    <sheet name="Ordinateur fixe" sheetId="1" r:id="rId1"/>
    <sheet name="Marge" sheetId="4" r:id="rId2"/>
    <sheet name="Feuil1" sheetId="5" r:id="rId3"/>
  </sheets>
  <calcPr calcId="145621"/>
</workbook>
</file>

<file path=xl/calcChain.xml><?xml version="1.0" encoding="utf-8"?>
<calcChain xmlns="http://schemas.openxmlformats.org/spreadsheetml/2006/main">
  <c r="H49" i="1" l="1"/>
  <c r="E2" i="5"/>
  <c r="M49" i="4" l="1"/>
  <c r="L49" i="4"/>
  <c r="K49" i="4"/>
  <c r="J40" i="4"/>
  <c r="J41" i="4"/>
  <c r="J42" i="4"/>
  <c r="J43" i="4"/>
  <c r="J44" i="4"/>
  <c r="J45" i="4"/>
  <c r="J46" i="4"/>
  <c r="J47" i="4"/>
  <c r="J48" i="4"/>
  <c r="I40" i="4"/>
  <c r="I41" i="4"/>
  <c r="I42" i="4"/>
  <c r="I43" i="4"/>
  <c r="I44" i="4"/>
  <c r="I45" i="4"/>
  <c r="I46" i="4"/>
  <c r="I47" i="4"/>
  <c r="I48" i="4"/>
  <c r="H40" i="4"/>
  <c r="H41" i="4"/>
  <c r="H42" i="4"/>
  <c r="H43" i="4"/>
  <c r="H44" i="4"/>
  <c r="H45" i="4"/>
  <c r="H46" i="4"/>
  <c r="H47" i="4"/>
  <c r="H48" i="4"/>
  <c r="G39" i="4"/>
  <c r="H39" i="4" s="1"/>
  <c r="I39" i="4" s="1"/>
  <c r="J39" i="4" s="1"/>
  <c r="M17" i="4"/>
  <c r="L17" i="4"/>
  <c r="I30" i="4"/>
  <c r="I31" i="4"/>
  <c r="I32" i="4"/>
  <c r="I33" i="4"/>
  <c r="I34" i="4"/>
  <c r="I29" i="4"/>
  <c r="I21" i="4"/>
  <c r="I22" i="4"/>
  <c r="I24" i="4"/>
  <c r="I25" i="4"/>
  <c r="I26" i="4"/>
  <c r="I27" i="4"/>
  <c r="I20" i="4"/>
  <c r="K35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20" i="4"/>
  <c r="A43" i="1"/>
  <c r="H48" i="1" l="1"/>
  <c r="K17" i="4"/>
  <c r="G22" i="1" s="1"/>
  <c r="G4" i="4"/>
  <c r="H4" i="4" s="1"/>
  <c r="I4" i="4" s="1"/>
  <c r="G5" i="4"/>
  <c r="H5" i="4" s="1"/>
  <c r="I5" i="4" s="1"/>
  <c r="G6" i="4"/>
  <c r="H6" i="4" s="1"/>
  <c r="I6" i="4" s="1"/>
  <c r="G7" i="4"/>
  <c r="H7" i="4" s="1"/>
  <c r="I7" i="4" s="1"/>
  <c r="G8" i="4"/>
  <c r="H8" i="4" s="1"/>
  <c r="I8" i="4" s="1"/>
  <c r="G9" i="4"/>
  <c r="H9" i="4" s="1"/>
  <c r="I9" i="4" s="1"/>
  <c r="G10" i="4"/>
  <c r="H10" i="4" s="1"/>
  <c r="I10" i="4" s="1"/>
  <c r="G11" i="4"/>
  <c r="H11" i="4" s="1"/>
  <c r="I11" i="4" s="1"/>
  <c r="G12" i="4"/>
  <c r="H12" i="4" s="1"/>
  <c r="I12" i="4" s="1"/>
  <c r="G13" i="4"/>
  <c r="H13" i="4" s="1"/>
  <c r="I13" i="4" s="1"/>
  <c r="G14" i="4"/>
  <c r="H14" i="4" s="1"/>
  <c r="I14" i="4" s="1"/>
  <c r="G15" i="4"/>
  <c r="H15" i="4" s="1"/>
  <c r="I15" i="4" s="1"/>
  <c r="G16" i="4"/>
  <c r="H16" i="4" s="1"/>
  <c r="I16" i="4" s="1"/>
  <c r="G3" i="4"/>
  <c r="G10" i="1"/>
  <c r="G11" i="1"/>
  <c r="G12" i="1"/>
  <c r="G13" i="1"/>
  <c r="G14" i="1"/>
  <c r="G15" i="1"/>
  <c r="G16" i="1"/>
  <c r="G17" i="1"/>
  <c r="G18" i="1"/>
  <c r="G19" i="1"/>
  <c r="G20" i="1"/>
  <c r="G21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G9" i="1"/>
  <c r="C9" i="1"/>
  <c r="A9" i="1"/>
  <c r="G71" i="1"/>
  <c r="G72" i="1"/>
  <c r="C71" i="1"/>
  <c r="C72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59" i="1"/>
  <c r="J32" i="4"/>
  <c r="H21" i="4"/>
  <c r="J21" i="4" s="1"/>
  <c r="H22" i="4"/>
  <c r="J22" i="4" s="1"/>
  <c r="H24" i="4"/>
  <c r="J24" i="4" s="1"/>
  <c r="H25" i="4"/>
  <c r="J25" i="4" s="1"/>
  <c r="H26" i="4"/>
  <c r="J26" i="4" s="1"/>
  <c r="H27" i="4"/>
  <c r="H28" i="4"/>
  <c r="I28" i="4" s="1"/>
  <c r="H29" i="4"/>
  <c r="J29" i="4" s="1"/>
  <c r="H30" i="4"/>
  <c r="J30" i="4" s="1"/>
  <c r="H31" i="4"/>
  <c r="J31" i="4" s="1"/>
  <c r="H33" i="4"/>
  <c r="H72" i="1" s="1"/>
  <c r="H34" i="4"/>
  <c r="J34" i="4" s="1"/>
  <c r="H20" i="4"/>
  <c r="J20" i="4" s="1"/>
  <c r="H71" i="1"/>
  <c r="H23" i="4"/>
  <c r="I23" i="4" l="1"/>
  <c r="J23" i="4" s="1"/>
  <c r="H22" i="1"/>
  <c r="J15" i="4"/>
  <c r="J4" i="4"/>
  <c r="J11" i="4"/>
  <c r="J14" i="4"/>
  <c r="J10" i="4"/>
  <c r="J13" i="4"/>
  <c r="J9" i="4"/>
  <c r="J8" i="4"/>
  <c r="J12" i="4"/>
  <c r="J7" i="4"/>
  <c r="J6" i="4"/>
  <c r="G17" i="4"/>
  <c r="J5" i="4"/>
  <c r="H3" i="4"/>
  <c r="I3" i="4" s="1"/>
  <c r="J28" i="4"/>
  <c r="J27" i="4"/>
  <c r="J33" i="4"/>
  <c r="G49" i="4"/>
  <c r="G35" i="4"/>
  <c r="H143" i="1"/>
  <c r="H138" i="1"/>
  <c r="H122" i="1"/>
  <c r="J16" i="4" l="1"/>
  <c r="H17" i="4"/>
  <c r="J3" i="4"/>
  <c r="H73" i="1"/>
  <c r="H93" i="1" s="1"/>
  <c r="H96" i="1" s="1"/>
  <c r="H49" i="4"/>
  <c r="H144" i="1"/>
  <c r="H147" i="1" s="1"/>
  <c r="P94" i="1"/>
  <c r="P89" i="1"/>
  <c r="P73" i="1"/>
  <c r="P45" i="1"/>
  <c r="P39" i="1"/>
  <c r="P23" i="1"/>
  <c r="P46" i="1" s="1"/>
  <c r="H89" i="1"/>
  <c r="H14" i="1"/>
  <c r="H13" i="1"/>
  <c r="H12" i="1"/>
  <c r="H15" i="1"/>
  <c r="H16" i="1"/>
  <c r="H18" i="1"/>
  <c r="H21" i="1"/>
  <c r="H94" i="1" l="1"/>
  <c r="H97" i="1"/>
  <c r="P95" i="1"/>
  <c r="H95" i="1"/>
  <c r="I17" i="4"/>
  <c r="J17" i="4" s="1"/>
  <c r="I49" i="4"/>
  <c r="J49" i="4" s="1"/>
  <c r="H35" i="4"/>
  <c r="P49" i="1"/>
  <c r="P98" i="1" l="1"/>
  <c r="H98" i="1"/>
  <c r="I35" i="4"/>
  <c r="L35" i="4" s="1"/>
  <c r="J35" i="4" l="1"/>
  <c r="M35" i="4" s="1"/>
  <c r="H17" i="1"/>
  <c r="H11" i="1"/>
  <c r="H9" i="1" l="1"/>
  <c r="H19" i="1"/>
  <c r="H10" i="1"/>
  <c r="H20" i="1"/>
  <c r="H23" i="1" l="1"/>
  <c r="H39" i="1"/>
  <c r="H46" i="1" l="1"/>
  <c r="H43" i="1"/>
  <c r="H47" i="1" l="1"/>
  <c r="H45" i="1"/>
</calcChain>
</file>

<file path=xl/sharedStrings.xml><?xml version="1.0" encoding="utf-8"?>
<sst xmlns="http://schemas.openxmlformats.org/spreadsheetml/2006/main" count="166" uniqueCount="41">
  <si>
    <t>Coordonnée client</t>
  </si>
  <si>
    <t>Désignation</t>
  </si>
  <si>
    <t>Quantité</t>
  </si>
  <si>
    <t>Total TTC :</t>
  </si>
  <si>
    <t>Remise global :</t>
  </si>
  <si>
    <t>Acompte :</t>
  </si>
  <si>
    <t>Net à payer :</t>
  </si>
  <si>
    <t>Tarifs TTC</t>
  </si>
  <si>
    <t>Installation/configuration</t>
  </si>
  <si>
    <t>Avast</t>
  </si>
  <si>
    <t>Open office</t>
  </si>
  <si>
    <t>Java</t>
  </si>
  <si>
    <t>Adobe Reader et Flash</t>
  </si>
  <si>
    <t>Mise à jour de windows</t>
  </si>
  <si>
    <t>Total :</t>
  </si>
  <si>
    <t>Ordinateur et périphériques</t>
  </si>
  <si>
    <t>Mise à jour de l'antivirus</t>
  </si>
  <si>
    <t>Montage ordinateur</t>
  </si>
  <si>
    <t>Installation et mise à jour pilotes</t>
  </si>
  <si>
    <t>Offres divers</t>
  </si>
  <si>
    <t>Initiation</t>
  </si>
  <si>
    <t>1h</t>
  </si>
  <si>
    <t xml:space="preserve">Total : </t>
  </si>
  <si>
    <t>Garantie</t>
  </si>
  <si>
    <t>1 an pièce et main d'œuvre</t>
  </si>
  <si>
    <t>Pièces</t>
  </si>
  <si>
    <t>Prix d'achat HT</t>
  </si>
  <si>
    <t>Prix d'achat TTC</t>
  </si>
  <si>
    <t>Prix de vente</t>
  </si>
  <si>
    <t>Marges</t>
  </si>
  <si>
    <t>Total</t>
  </si>
  <si>
    <t>,</t>
  </si>
  <si>
    <t>Prix à l'unité HT</t>
  </si>
  <si>
    <t>Modèle</t>
  </si>
  <si>
    <t>Périphériques</t>
  </si>
  <si>
    <t>RSI</t>
  </si>
  <si>
    <t>Marge après taxe</t>
  </si>
  <si>
    <t>Marge :</t>
  </si>
  <si>
    <t>Remise :</t>
  </si>
  <si>
    <t>test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</si>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</sst>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&quot; &quot;[$€-40C];[Red]&quot;-&quot;#,##0.00&quot; &quot;[$€-40C]"/>
    <numFmt numFmtId="165" formatCode="#,##0.00\ &quot;€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9">
    <xf numFmtId="0" fontId="0" fillId="0" borderId="0" xfId="0"/>
    <xf numFmtId="0" fontId="3" fillId="0" borderId="5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0" fillId="0" borderId="11" xfId="0" applyBorder="1"/>
    <xf numFmtId="0" fontId="3" fillId="2" borderId="2" xfId="0" applyFont="1" applyFill="1" applyBorder="1"/>
    <xf numFmtId="0" fontId="3" fillId="2" borderId="3" xfId="0" applyFont="1" applyFill="1" applyBorder="1"/>
    <xf numFmtId="0" fontId="4" fillId="2" borderId="3" xfId="0" applyFont="1" applyFill="1" applyBorder="1"/>
    <xf numFmtId="0" fontId="5" fillId="3" borderId="1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vertical="center"/>
    </xf>
    <xf numFmtId="165" fontId="0" fillId="0" borderId="0" xfId="1" applyNumberFormat="1" applyFont="1" applyAlignment="1">
      <alignment vertical="center"/>
    </xf>
    <xf numFmtId="165" fontId="2" fillId="3" borderId="0" xfId="0" applyNumberFormat="1" applyFont="1" applyFill="1" applyAlignment="1">
      <alignment vertical="center"/>
    </xf>
    <xf numFmtId="44" fontId="0" fillId="0" borderId="11" xfId="2" applyFont="1" applyBorder="1" applyAlignment="1">
      <alignment vertical="center"/>
    </xf>
    <xf numFmtId="44" fontId="0" fillId="0" borderId="11" xfId="2" applyFont="1" applyBorder="1"/>
    <xf numFmtId="0" fontId="0" fillId="0" borderId="12" xfId="0" applyBorder="1" applyAlignment="1">
      <alignment horizontal="right"/>
    </xf>
    <xf numFmtId="44" fontId="0" fillId="4" borderId="12" xfId="0" applyNumberFormat="1" applyFill="1" applyBorder="1"/>
    <xf numFmtId="0" fontId="0" fillId="4" borderId="5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11" xfId="0" applyFill="1" applyBorder="1"/>
    <xf numFmtId="0" fontId="0" fillId="4" borderId="3" xfId="0" applyFill="1" applyBorder="1" applyAlignment="1">
      <alignment vertical="center"/>
    </xf>
    <xf numFmtId="44" fontId="0" fillId="4" borderId="10" xfId="2" applyFont="1" applyFill="1" applyBorder="1" applyAlignment="1">
      <alignment vertical="center"/>
    </xf>
    <xf numFmtId="0" fontId="0" fillId="0" borderId="0" xfId="0" applyBorder="1" applyAlignment="1">
      <alignment horizontal="right" vertical="center"/>
    </xf>
    <xf numFmtId="44" fontId="0" fillId="4" borderId="11" xfId="2" applyFont="1" applyFill="1" applyBorder="1"/>
    <xf numFmtId="164" fontId="0" fillId="4" borderId="11" xfId="2" applyNumberFormat="1" applyFont="1" applyFill="1" applyBorder="1" applyAlignment="1">
      <alignment vertical="center"/>
    </xf>
    <xf numFmtId="44" fontId="0" fillId="4" borderId="12" xfId="2" applyFont="1" applyFill="1" applyBorder="1"/>
    <xf numFmtId="0" fontId="0" fillId="0" borderId="11" xfId="0" applyBorder="1"/>
    <xf numFmtId="0" fontId="0" fillId="0" borderId="11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right" vertical="center"/>
    </xf>
    <xf numFmtId="165" fontId="0" fillId="5" borderId="0" xfId="0" applyNumberFormat="1" applyFill="1" applyAlignment="1">
      <alignment horizontal="right" vertical="center"/>
    </xf>
    <xf numFmtId="165" fontId="0" fillId="0" borderId="11" xfId="0" applyNumberFormat="1" applyBorder="1" applyAlignment="1">
      <alignment horizontal="right" vertical="center"/>
    </xf>
    <xf numFmtId="0" fontId="3" fillId="2" borderId="10" xfId="0" applyFont="1" applyFill="1" applyBorder="1"/>
    <xf numFmtId="165" fontId="0" fillId="0" borderId="11" xfId="0" applyNumberFormat="1" applyBorder="1"/>
    <xf numFmtId="0" fontId="0" fillId="0" borderId="0" xfId="0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0" fillId="0" borderId="0" xfId="0" applyAlignment="1">
      <alignment horizontal="center" vertical="center"/>
    </xf>
    <xf numFmtId="0" fontId="5" fillId="3" borderId="14" xfId="0" applyFont="1" applyFill="1" applyBorder="1" applyAlignment="1">
      <alignment horizontal="center"/>
    </xf>
    <xf numFmtId="0" fontId="0" fillId="0" borderId="0" xfId="0" applyBorder="1"/>
    <xf numFmtId="0" fontId="0" fillId="0" borderId="11" xfId="0" applyBorder="1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5" fillId="3" borderId="14" xfId="0" applyFon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4" borderId="5" xfId="0" applyFill="1" applyBorder="1"/>
    <xf numFmtId="0" fontId="0" fillId="4" borderId="6" xfId="0" applyFill="1" applyBorder="1"/>
    <xf numFmtId="0" fontId="0" fillId="0" borderId="0" xfId="0" applyBorder="1"/>
    <xf numFmtId="0" fontId="0" fillId="0" borderId="11" xfId="0" applyBorder="1"/>
    <xf numFmtId="0" fontId="0" fillId="0" borderId="0" xfId="0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65" fontId="7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9" fontId="0" fillId="0" borderId="5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65" fontId="0" fillId="6" borderId="0" xfId="0" applyNumberFormat="1" applyFill="1" applyAlignment="1">
      <alignment horizontal="right" vertical="center"/>
    </xf>
    <xf numFmtId="0" fontId="0" fillId="6" borderId="0" xfId="0" applyFill="1" applyAlignment="1">
      <alignment horizontal="center" vertical="center"/>
    </xf>
    <xf numFmtId="165" fontId="0" fillId="8" borderId="0" xfId="0" applyNumberFormat="1" applyFill="1" applyAlignment="1">
      <alignment horizontal="right" vertical="center"/>
    </xf>
    <xf numFmtId="0" fontId="0" fillId="8" borderId="0" xfId="0" applyFill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165" fontId="0" fillId="0" borderId="0" xfId="0" applyNumberFormat="1"/>
    <xf numFmtId="2" fontId="0" fillId="0" borderId="0" xfId="0" applyNumberFormat="1" applyAlignment="1">
      <alignment vertical="center"/>
    </xf>
    <xf numFmtId="165" fontId="0" fillId="0" borderId="0" xfId="0" applyNumberFormat="1" applyFill="1" applyAlignment="1">
      <alignment horizontal="right" vertical="center"/>
    </xf>
    <xf numFmtId="165" fontId="0" fillId="9" borderId="0" xfId="0" applyNumberFormat="1" applyFill="1" applyAlignment="1">
      <alignment horizontal="right" vertical="center"/>
    </xf>
    <xf numFmtId="0" fontId="0" fillId="9" borderId="0" xfId="0" applyFill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9" fontId="0" fillId="0" borderId="5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9" fontId="0" fillId="0" borderId="6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4" borderId="5" xfId="0" applyFill="1" applyBorder="1"/>
    <xf numFmtId="0" fontId="0" fillId="4" borderId="6" xfId="0" applyFill="1" applyBorder="1"/>
    <xf numFmtId="0" fontId="0" fillId="4" borderId="5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/>
    <xf numFmtId="0" fontId="0" fillId="0" borderId="0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9" xfId="0" applyBorder="1" applyAlignment="1"/>
    <xf numFmtId="0" fontId="0" fillId="4" borderId="2" xfId="0" applyFill="1" applyBorder="1" applyAlignment="1">
      <alignment vertical="center"/>
    </xf>
    <xf numFmtId="0" fontId="0" fillId="4" borderId="4" xfId="0" applyFill="1" applyBorder="1" applyAlignment="1">
      <alignment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0" fillId="4" borderId="2" xfId="0" applyFill="1" applyBorder="1"/>
    <xf numFmtId="0" fontId="0" fillId="4" borderId="4" xfId="0" applyFill="1" applyBorder="1"/>
    <xf numFmtId="0" fontId="0" fillId="0" borderId="0" xfId="0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0" fillId="7" borderId="0" xfId="0" applyFill="1" applyAlignment="1">
      <alignment horizontal="center" vertical="center"/>
    </xf>
    <xf numFmtId="0" fontId="0" fillId="7" borderId="5" xfId="0" applyFill="1" applyBorder="1" applyAlignment="1">
      <alignment horizontal="center" vertical="center"/>
    </xf>
    <xf numFmtId="0" fontId="0" fillId="7" borderId="0" xfId="0" applyFill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0" fillId="9" borderId="0" xfId="0" applyFill="1" applyAlignment="1">
      <alignment horizontal="center" vertic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4</xdr:col>
      <xdr:colOff>1</xdr:colOff>
      <xdr:row>5</xdr:row>
      <xdr:rowOff>47884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3238500" cy="1048009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50</xdr:row>
      <xdr:rowOff>0</xdr:rowOff>
    </xdr:from>
    <xdr:to>
      <xdr:col>4</xdr:col>
      <xdr:colOff>1</xdr:colOff>
      <xdr:row>55</xdr:row>
      <xdr:rowOff>95509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3238500" cy="1048009"/>
        </a:xfrm>
        <a:prstGeom prst="rect">
          <a:avLst/>
        </a:prstGeom>
      </xdr:spPr>
    </xdr:pic>
    <xdr:clientData/>
  </xdr:twoCellAnchor>
  <xdr:twoCellAnchor editAs="oneCell">
    <xdr:from>
      <xdr:col>8</xdr:col>
      <xdr:colOff>1</xdr:colOff>
      <xdr:row>0</xdr:row>
      <xdr:rowOff>0</xdr:rowOff>
    </xdr:from>
    <xdr:to>
      <xdr:col>12</xdr:col>
      <xdr:colOff>1</xdr:colOff>
      <xdr:row>5</xdr:row>
      <xdr:rowOff>47884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3238500" cy="1048009"/>
        </a:xfrm>
        <a:prstGeom prst="rect">
          <a:avLst/>
        </a:prstGeom>
      </xdr:spPr>
    </xdr:pic>
    <xdr:clientData/>
  </xdr:twoCellAnchor>
  <xdr:twoCellAnchor editAs="oneCell">
    <xdr:from>
      <xdr:col>8</xdr:col>
      <xdr:colOff>1</xdr:colOff>
      <xdr:row>50</xdr:row>
      <xdr:rowOff>0</xdr:rowOff>
    </xdr:from>
    <xdr:to>
      <xdr:col>12</xdr:col>
      <xdr:colOff>1</xdr:colOff>
      <xdr:row>55</xdr:row>
      <xdr:rowOff>95509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9467850"/>
          <a:ext cx="3238500" cy="1095634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99</xdr:row>
      <xdr:rowOff>0</xdr:rowOff>
    </xdr:from>
    <xdr:to>
      <xdr:col>4</xdr:col>
      <xdr:colOff>1</xdr:colOff>
      <xdr:row>104</xdr:row>
      <xdr:rowOff>95509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9467850"/>
          <a:ext cx="3238500" cy="109563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P147"/>
  <sheetViews>
    <sheetView tabSelected="1" zoomScaleNormal="100" workbookViewId="0">
      <selection activeCell="H49" sqref="H49"/>
    </sheetView>
  </sheetViews>
  <sheetFormatPr baseColWidth="10" defaultRowHeight="15" x14ac:dyDescent="0.25"/>
  <sheetData>
    <row r="2" spans="1:16" ht="18.75" x14ac:dyDescent="0.3">
      <c r="E2" s="8"/>
      <c r="F2" s="9"/>
      <c r="G2" s="10" t="s">
        <v>0</v>
      </c>
      <c r="H2" s="40"/>
      <c r="M2" s="8"/>
      <c r="N2" s="9"/>
      <c r="O2" s="10" t="s">
        <v>0</v>
      </c>
      <c r="P2" s="40"/>
    </row>
    <row r="3" spans="1:16" x14ac:dyDescent="0.25">
      <c r="E3" s="1"/>
      <c r="F3" s="2"/>
      <c r="G3" s="2"/>
      <c r="H3" s="3"/>
      <c r="M3" s="1"/>
      <c r="N3" s="2"/>
      <c r="O3" s="2"/>
      <c r="P3" s="3"/>
    </row>
    <row r="4" spans="1:16" x14ac:dyDescent="0.25">
      <c r="E4" s="1"/>
      <c r="F4" s="2"/>
      <c r="G4" s="2"/>
      <c r="H4" s="3"/>
      <c r="M4" s="1"/>
      <c r="N4" s="2"/>
      <c r="O4" s="2"/>
      <c r="P4" s="3"/>
    </row>
    <row r="5" spans="1:16" x14ac:dyDescent="0.25">
      <c r="E5" s="4"/>
      <c r="F5" s="5"/>
      <c r="G5" s="5"/>
      <c r="H5" s="6"/>
      <c r="M5" s="4"/>
      <c r="N5" s="5"/>
      <c r="O5" s="5"/>
      <c r="P5" s="6"/>
    </row>
    <row r="7" spans="1:16" ht="18.75" x14ac:dyDescent="0.3">
      <c r="A7" s="119" t="s">
        <v>1</v>
      </c>
      <c r="B7" s="120"/>
      <c r="C7" s="119" t="s">
        <v>33</v>
      </c>
      <c r="D7" s="120"/>
      <c r="E7" s="120"/>
      <c r="F7" s="121"/>
      <c r="G7" s="11" t="s">
        <v>2</v>
      </c>
      <c r="H7" s="12" t="s">
        <v>7</v>
      </c>
      <c r="I7" s="119" t="s">
        <v>1</v>
      </c>
      <c r="J7" s="120"/>
      <c r="K7" s="119" t="s">
        <v>33</v>
      </c>
      <c r="L7" s="120"/>
      <c r="M7" s="120"/>
      <c r="N7" s="121"/>
      <c r="O7" s="46" t="s">
        <v>2</v>
      </c>
      <c r="P7" s="12" t="s">
        <v>7</v>
      </c>
    </row>
    <row r="8" spans="1:16" x14ac:dyDescent="0.25">
      <c r="A8" s="122" t="s">
        <v>15</v>
      </c>
      <c r="B8" s="123"/>
      <c r="C8" s="22"/>
      <c r="D8" s="23"/>
      <c r="E8" s="23"/>
      <c r="F8" s="24"/>
      <c r="G8" s="23"/>
      <c r="H8" s="25"/>
      <c r="I8" s="122" t="s">
        <v>15</v>
      </c>
      <c r="J8" s="123"/>
      <c r="K8" s="43"/>
      <c r="L8" s="23"/>
      <c r="M8" s="23"/>
      <c r="N8" s="44"/>
      <c r="O8" s="23"/>
      <c r="P8" s="25"/>
    </row>
    <row r="9" spans="1:16" x14ac:dyDescent="0.25">
      <c r="A9" s="101" t="str">
        <f>IF(Marge!A3="","",Marge!A3)</f>
        <v>test</v>
      </c>
      <c r="B9" s="103"/>
      <c r="C9" s="101" t="str">
        <f>IF(Marge!C3="","",Marge!C3)</f>
        <v>test</v>
      </c>
      <c r="D9" s="124"/>
      <c r="E9" s="124"/>
      <c r="F9" s="103"/>
      <c r="G9" s="42">
        <f>IF(Marge!K3="","",Marge!K3)</f>
        <v>1</v>
      </c>
      <c r="H9" s="39">
        <f>IF(Marge!I3="","",Marge!I3)</f>
        <v>155.47999999999999</v>
      </c>
      <c r="I9" s="101"/>
      <c r="J9" s="103"/>
      <c r="K9" s="101"/>
      <c r="L9" s="124"/>
      <c r="M9" s="124"/>
      <c r="N9" s="103"/>
      <c r="O9" s="45"/>
      <c r="P9" s="39"/>
    </row>
    <row r="10" spans="1:16" ht="15.75" customHeight="1" x14ac:dyDescent="0.25">
      <c r="A10" s="101" t="str">
        <f>IF(Marge!A4="","",Marge!A4)</f>
        <v/>
      </c>
      <c r="B10" s="103"/>
      <c r="C10" s="101" t="str">
        <f>IF(Marge!C4="","",Marge!C4)</f>
        <v/>
      </c>
      <c r="D10" s="124"/>
      <c r="E10" s="124"/>
      <c r="F10" s="103"/>
      <c r="G10" s="61" t="str">
        <f>IF(Marge!K4="","",Marge!K4)</f>
        <v/>
      </c>
      <c r="H10" s="39" t="str">
        <f>IF(Marge!I4="","",Marge!I4)</f>
        <v/>
      </c>
      <c r="I10" s="101"/>
      <c r="J10" s="103"/>
      <c r="K10" s="128"/>
      <c r="L10" s="129"/>
      <c r="M10" s="129"/>
      <c r="N10" s="130"/>
      <c r="O10" s="45"/>
      <c r="P10" s="39"/>
    </row>
    <row r="11" spans="1:16" ht="15.75" customHeight="1" x14ac:dyDescent="0.25">
      <c r="A11" s="101" t="str">
        <f>IF(Marge!A5="","",Marge!A5)</f>
        <v/>
      </c>
      <c r="B11" s="103"/>
      <c r="C11" s="101" t="str">
        <f>IF(Marge!C5="","",Marge!C5)</f>
        <v/>
      </c>
      <c r="D11" s="124"/>
      <c r="E11" s="124"/>
      <c r="F11" s="103"/>
      <c r="G11" s="61" t="str">
        <f>IF(Marge!K5="","",Marge!K5)</f>
        <v/>
      </c>
      <c r="H11" s="39" t="str">
        <f>IF(Marge!I5="","",Marge!I5)</f>
        <v/>
      </c>
      <c r="I11" s="125"/>
      <c r="J11" s="126"/>
      <c r="K11" s="125"/>
      <c r="L11" s="127"/>
      <c r="M11" s="127"/>
      <c r="N11" s="126"/>
      <c r="O11" s="59"/>
      <c r="P11" s="60"/>
    </row>
    <row r="12" spans="1:16" x14ac:dyDescent="0.25">
      <c r="A12" s="101" t="str">
        <f>IF(Marge!A6="","",Marge!A6)</f>
        <v/>
      </c>
      <c r="B12" s="103"/>
      <c r="C12" s="101" t="str">
        <f>IF(Marge!C6="","",Marge!C6)</f>
        <v/>
      </c>
      <c r="D12" s="124"/>
      <c r="E12" s="124"/>
      <c r="F12" s="103"/>
      <c r="G12" s="61" t="str">
        <f>IF(Marge!K6="","",Marge!K6)</f>
        <v/>
      </c>
      <c r="H12" s="39" t="str">
        <f>IF(Marge!I6="","",Marge!I6)</f>
        <v/>
      </c>
      <c r="I12" s="101"/>
      <c r="J12" s="103"/>
      <c r="K12" s="101"/>
      <c r="L12" s="124"/>
      <c r="M12" s="124"/>
      <c r="N12" s="103"/>
      <c r="O12" s="45"/>
      <c r="P12" s="39"/>
    </row>
    <row r="13" spans="1:16" x14ac:dyDescent="0.25">
      <c r="A13" s="101" t="str">
        <f>IF(Marge!A7="","",Marge!A7)</f>
        <v/>
      </c>
      <c r="B13" s="103"/>
      <c r="C13" s="101" t="str">
        <f>IF(Marge!C7="","",Marge!C7)</f>
        <v/>
      </c>
      <c r="D13" s="124"/>
      <c r="E13" s="124"/>
      <c r="F13" s="103"/>
      <c r="G13" s="61" t="str">
        <f>IF(Marge!K7="","",Marge!K7)</f>
        <v/>
      </c>
      <c r="H13" s="39" t="str">
        <f>IF(Marge!I7="","",Marge!I7)</f>
        <v/>
      </c>
      <c r="I13" s="125"/>
      <c r="J13" s="126"/>
      <c r="K13" s="125"/>
      <c r="L13" s="127"/>
      <c r="M13" s="127"/>
      <c r="N13" s="126"/>
      <c r="O13" s="59"/>
      <c r="P13" s="60"/>
    </row>
    <row r="14" spans="1:16" ht="15.75" customHeight="1" x14ac:dyDescent="0.25">
      <c r="A14" s="101" t="str">
        <f>IF(Marge!A8="","",Marge!A8)</f>
        <v/>
      </c>
      <c r="B14" s="103"/>
      <c r="C14" s="101" t="str">
        <f>IF(Marge!C8="","",Marge!C8)</f>
        <v/>
      </c>
      <c r="D14" s="124"/>
      <c r="E14" s="124"/>
      <c r="F14" s="103"/>
      <c r="G14" s="61" t="str">
        <f>IF(Marge!K8="","",Marge!K8)</f>
        <v/>
      </c>
      <c r="H14" s="39" t="str">
        <f>IF(Marge!I8="","",Marge!I8)</f>
        <v/>
      </c>
      <c r="I14" s="101"/>
      <c r="J14" s="103"/>
      <c r="K14" s="101"/>
      <c r="L14" s="124"/>
      <c r="M14" s="124"/>
      <c r="N14" s="103"/>
      <c r="O14" s="45"/>
      <c r="P14" s="39"/>
    </row>
    <row r="15" spans="1:16" ht="15" customHeight="1" x14ac:dyDescent="0.25">
      <c r="A15" s="101" t="str">
        <f>IF(Marge!A9="","",Marge!A9)</f>
        <v/>
      </c>
      <c r="B15" s="103"/>
      <c r="C15" s="101" t="str">
        <f>IF(Marge!C9="","",Marge!C9)</f>
        <v/>
      </c>
      <c r="D15" s="124"/>
      <c r="E15" s="124"/>
      <c r="F15" s="103"/>
      <c r="G15" s="61" t="str">
        <f>IF(Marge!K9="","",Marge!K9)</f>
        <v/>
      </c>
      <c r="H15" s="39" t="str">
        <f>IF(Marge!I9="","",Marge!I9)</f>
        <v/>
      </c>
      <c r="I15" s="101"/>
      <c r="J15" s="103"/>
      <c r="K15" s="101"/>
      <c r="L15" s="124"/>
      <c r="M15" s="124"/>
      <c r="N15" s="103"/>
      <c r="O15" s="45"/>
      <c r="P15" s="39"/>
    </row>
    <row r="16" spans="1:16" x14ac:dyDescent="0.25">
      <c r="A16" s="101" t="str">
        <f>IF(Marge!A10="","",Marge!A10)</f>
        <v/>
      </c>
      <c r="B16" s="103"/>
      <c r="C16" s="101" t="str">
        <f>IF(Marge!C10="","",Marge!C10)</f>
        <v/>
      </c>
      <c r="D16" s="124"/>
      <c r="E16" s="124"/>
      <c r="F16" s="103"/>
      <c r="G16" s="61" t="str">
        <f>IF(Marge!K10="","",Marge!K10)</f>
        <v/>
      </c>
      <c r="H16" s="39" t="str">
        <f>IF(Marge!I10="","",Marge!I10)</f>
        <v/>
      </c>
      <c r="I16" s="101"/>
      <c r="J16" s="103"/>
      <c r="K16" s="101"/>
      <c r="L16" s="124"/>
      <c r="M16" s="124"/>
      <c r="N16" s="103"/>
      <c r="O16" s="45"/>
      <c r="P16" s="39"/>
    </row>
    <row r="17" spans="1:16" ht="15.75" customHeight="1" x14ac:dyDescent="0.25">
      <c r="A17" s="101" t="str">
        <f>IF(Marge!A11="","",Marge!A11)</f>
        <v/>
      </c>
      <c r="B17" s="103"/>
      <c r="C17" s="101" t="str">
        <f>IF(Marge!C11="","",Marge!C11)</f>
        <v/>
      </c>
      <c r="D17" s="124"/>
      <c r="E17" s="124"/>
      <c r="F17" s="103"/>
      <c r="G17" s="61" t="str">
        <f>IF(Marge!K11="","",Marge!K11)</f>
        <v/>
      </c>
      <c r="H17" s="39" t="str">
        <f>IF(Marge!I11="","",Marge!I11)</f>
        <v/>
      </c>
      <c r="I17" s="101"/>
      <c r="J17" s="103"/>
      <c r="K17" s="116"/>
      <c r="L17" s="131"/>
      <c r="M17" s="131"/>
      <c r="N17" s="118"/>
      <c r="O17" s="45"/>
      <c r="P17" s="39"/>
    </row>
    <row r="18" spans="1:16" x14ac:dyDescent="0.25">
      <c r="A18" s="101" t="str">
        <f>IF(Marge!A12="","",Marge!A12)</f>
        <v/>
      </c>
      <c r="B18" s="103"/>
      <c r="C18" s="101" t="str">
        <f>IF(Marge!C12="","",Marge!C12)</f>
        <v/>
      </c>
      <c r="D18" s="124"/>
      <c r="E18" s="124"/>
      <c r="F18" s="103"/>
      <c r="G18" s="61" t="str">
        <f>IF(Marge!K12="","",Marge!K12)</f>
        <v/>
      </c>
      <c r="H18" s="39" t="str">
        <f>IF(Marge!I12="","",Marge!I12)</f>
        <v/>
      </c>
      <c r="I18" s="101"/>
      <c r="J18" s="103"/>
      <c r="K18" s="101"/>
      <c r="L18" s="124"/>
      <c r="M18" s="124"/>
      <c r="N18" s="103"/>
      <c r="O18" s="45"/>
      <c r="P18" s="39"/>
    </row>
    <row r="19" spans="1:16" x14ac:dyDescent="0.25">
      <c r="A19" s="101" t="str">
        <f>IF(Marge!A13="","",Marge!A13)</f>
        <v/>
      </c>
      <c r="B19" s="103"/>
      <c r="C19" s="101" t="str">
        <f>IF(Marge!C13="","",Marge!C13)</f>
        <v/>
      </c>
      <c r="D19" s="124"/>
      <c r="E19" s="124"/>
      <c r="F19" s="103"/>
      <c r="G19" s="61" t="str">
        <f>IF(Marge!K13="","",Marge!K13)</f>
        <v/>
      </c>
      <c r="H19" s="39" t="str">
        <f>IF(Marge!I13="","",Marge!I13)</f>
        <v/>
      </c>
      <c r="I19" s="101"/>
      <c r="J19" s="103"/>
      <c r="K19" s="101"/>
      <c r="L19" s="124"/>
      <c r="M19" s="124"/>
      <c r="N19" s="103"/>
      <c r="O19" s="45"/>
      <c r="P19" s="41"/>
    </row>
    <row r="20" spans="1:16" x14ac:dyDescent="0.25">
      <c r="A20" s="101" t="str">
        <f>IF(Marge!A14="","",Marge!A14)</f>
        <v/>
      </c>
      <c r="B20" s="103"/>
      <c r="C20" s="101" t="str">
        <f>IF(Marge!C14="","",Marge!C14)</f>
        <v/>
      </c>
      <c r="D20" s="124"/>
      <c r="E20" s="124"/>
      <c r="F20" s="103"/>
      <c r="G20" s="61" t="str">
        <f>IF(Marge!K14="","",Marge!K14)</f>
        <v/>
      </c>
      <c r="H20" s="39" t="str">
        <f>IF(Marge!I14="","",Marge!I14)</f>
        <v/>
      </c>
      <c r="I20" s="101"/>
      <c r="J20" s="103"/>
      <c r="K20" s="101"/>
      <c r="L20" s="102"/>
      <c r="M20" s="102"/>
      <c r="N20" s="103"/>
      <c r="O20" s="45"/>
      <c r="P20" s="41"/>
    </row>
    <row r="21" spans="1:16" x14ac:dyDescent="0.25">
      <c r="A21" s="101" t="str">
        <f>IF(Marge!A15="","",Marge!A15)</f>
        <v/>
      </c>
      <c r="B21" s="103"/>
      <c r="C21" s="101" t="str">
        <f>IF(Marge!C15="","",Marge!C15)</f>
        <v/>
      </c>
      <c r="D21" s="124"/>
      <c r="E21" s="124"/>
      <c r="F21" s="103"/>
      <c r="G21" s="61" t="str">
        <f>IF(Marge!K15="","",Marge!K15)</f>
        <v/>
      </c>
      <c r="H21" s="39" t="str">
        <f>IF(Marge!I15="","",Marge!I15)</f>
        <v/>
      </c>
      <c r="I21" s="81"/>
      <c r="J21" s="82"/>
      <c r="K21" s="104"/>
      <c r="L21" s="105"/>
      <c r="M21" s="105"/>
      <c r="N21" s="106"/>
      <c r="O21" s="45"/>
      <c r="P21" s="41"/>
    </row>
    <row r="22" spans="1:16" x14ac:dyDescent="0.25">
      <c r="A22" s="101" t="str">
        <f>IF(Marge!A17="","",Marge!A17)</f>
        <v/>
      </c>
      <c r="B22" s="103"/>
      <c r="C22" s="101" t="str">
        <f>IF(Marge!C17="","",Marge!C17)</f>
        <v/>
      </c>
      <c r="D22" s="124"/>
      <c r="E22" s="124"/>
      <c r="F22" s="103"/>
      <c r="G22" s="61">
        <f>IF(Marge!K17="","",Marge!K17)</f>
        <v>1</v>
      </c>
      <c r="H22" s="39" t="str">
        <f>IF(Marge!I16="","",Marge!I16)</f>
        <v/>
      </c>
      <c r="I22" s="81"/>
      <c r="J22" s="82"/>
      <c r="K22" s="104"/>
      <c r="L22" s="105"/>
      <c r="M22" s="105"/>
      <c r="N22" s="106"/>
      <c r="O22" s="47"/>
      <c r="P22" s="41"/>
    </row>
    <row r="23" spans="1:16" x14ac:dyDescent="0.25">
      <c r="A23" s="87"/>
      <c r="B23" s="88"/>
      <c r="C23" s="107"/>
      <c r="D23" s="108"/>
      <c r="E23" s="108"/>
      <c r="F23" s="109"/>
      <c r="G23" s="28" t="s">
        <v>14</v>
      </c>
      <c r="H23" s="30">
        <f>IF(SUM(H9:H22)=0,"",SUM(H9:H22))</f>
        <v>155.47999999999999</v>
      </c>
      <c r="I23" s="87"/>
      <c r="J23" s="88"/>
      <c r="K23" s="107"/>
      <c r="L23" s="108"/>
      <c r="M23" s="108"/>
      <c r="N23" s="109"/>
      <c r="O23" s="28" t="s">
        <v>14</v>
      </c>
      <c r="P23" s="30">
        <f>SUM(P9:P20)</f>
        <v>0</v>
      </c>
    </row>
    <row r="24" spans="1:16" x14ac:dyDescent="0.25">
      <c r="A24" s="110" t="s">
        <v>8</v>
      </c>
      <c r="B24" s="111"/>
      <c r="C24" s="112"/>
      <c r="D24" s="113"/>
      <c r="E24" s="113"/>
      <c r="F24" s="114"/>
      <c r="G24" s="26"/>
      <c r="H24" s="27"/>
      <c r="I24" s="110" t="s">
        <v>8</v>
      </c>
      <c r="J24" s="111"/>
      <c r="K24" s="112"/>
      <c r="L24" s="113"/>
      <c r="M24" s="113"/>
      <c r="N24" s="114"/>
      <c r="O24" s="26"/>
      <c r="P24" s="27"/>
    </row>
    <row r="25" spans="1:16" x14ac:dyDescent="0.25">
      <c r="A25" s="90"/>
      <c r="B25" s="91"/>
      <c r="C25" s="101" t="s">
        <v>10</v>
      </c>
      <c r="D25" s="102"/>
      <c r="E25" s="102"/>
      <c r="F25" s="103"/>
      <c r="G25" s="13">
        <v>1</v>
      </c>
      <c r="H25" s="18">
        <v>5</v>
      </c>
      <c r="I25" s="90"/>
      <c r="J25" s="91"/>
      <c r="K25" s="101" t="s">
        <v>10</v>
      </c>
      <c r="L25" s="102"/>
      <c r="M25" s="102"/>
      <c r="N25" s="103"/>
      <c r="O25" s="13">
        <v>1</v>
      </c>
      <c r="P25" s="18">
        <v>5</v>
      </c>
    </row>
    <row r="26" spans="1:16" x14ac:dyDescent="0.25">
      <c r="A26" s="99"/>
      <c r="B26" s="100"/>
      <c r="C26" s="101" t="s">
        <v>9</v>
      </c>
      <c r="D26" s="102"/>
      <c r="E26" s="102"/>
      <c r="F26" s="103"/>
      <c r="G26" s="13">
        <v>1</v>
      </c>
      <c r="H26" s="18">
        <v>5</v>
      </c>
      <c r="I26" s="99"/>
      <c r="J26" s="100"/>
      <c r="K26" s="101" t="s">
        <v>9</v>
      </c>
      <c r="L26" s="102"/>
      <c r="M26" s="102"/>
      <c r="N26" s="103"/>
      <c r="O26" s="13">
        <v>1</v>
      </c>
      <c r="P26" s="18">
        <v>5</v>
      </c>
    </row>
    <row r="27" spans="1:16" x14ac:dyDescent="0.25">
      <c r="A27" s="99"/>
      <c r="B27" s="100"/>
      <c r="C27" s="101" t="s">
        <v>11</v>
      </c>
      <c r="D27" s="102"/>
      <c r="E27" s="102"/>
      <c r="F27" s="103"/>
      <c r="G27" s="13">
        <v>1</v>
      </c>
      <c r="H27" s="18">
        <v>5</v>
      </c>
      <c r="I27" s="99"/>
      <c r="J27" s="100"/>
      <c r="K27" s="101" t="s">
        <v>11</v>
      </c>
      <c r="L27" s="102"/>
      <c r="M27" s="102"/>
      <c r="N27" s="103"/>
      <c r="O27" s="13">
        <v>1</v>
      </c>
      <c r="P27" s="18">
        <v>5</v>
      </c>
    </row>
    <row r="28" spans="1:16" x14ac:dyDescent="0.25">
      <c r="A28" s="99"/>
      <c r="B28" s="100"/>
      <c r="C28" s="101" t="s">
        <v>12</v>
      </c>
      <c r="D28" s="102"/>
      <c r="E28" s="102"/>
      <c r="F28" s="103"/>
      <c r="G28" s="13">
        <v>1</v>
      </c>
      <c r="H28" s="18">
        <v>5</v>
      </c>
      <c r="I28" s="99"/>
      <c r="J28" s="100"/>
      <c r="K28" s="101" t="s">
        <v>12</v>
      </c>
      <c r="L28" s="102"/>
      <c r="M28" s="102"/>
      <c r="N28" s="103"/>
      <c r="O28" s="13">
        <v>1</v>
      </c>
      <c r="P28" s="18">
        <v>5</v>
      </c>
    </row>
    <row r="29" spans="1:16" x14ac:dyDescent="0.25">
      <c r="A29" s="99"/>
      <c r="B29" s="100"/>
      <c r="C29" s="101" t="s">
        <v>13</v>
      </c>
      <c r="D29" s="102"/>
      <c r="E29" s="102"/>
      <c r="F29" s="103"/>
      <c r="G29" s="13">
        <v>1</v>
      </c>
      <c r="H29" s="18">
        <v>15</v>
      </c>
      <c r="I29" s="99"/>
      <c r="J29" s="100"/>
      <c r="K29" s="101" t="s">
        <v>13</v>
      </c>
      <c r="L29" s="102"/>
      <c r="M29" s="102"/>
      <c r="N29" s="103"/>
      <c r="O29" s="13">
        <v>1</v>
      </c>
      <c r="P29" s="18">
        <v>15</v>
      </c>
    </row>
    <row r="30" spans="1:16" x14ac:dyDescent="0.25">
      <c r="A30" s="99"/>
      <c r="B30" s="100"/>
      <c r="C30" s="101" t="s">
        <v>16</v>
      </c>
      <c r="D30" s="102"/>
      <c r="E30" s="102"/>
      <c r="F30" s="103"/>
      <c r="G30" s="13">
        <v>1</v>
      </c>
      <c r="H30" s="18">
        <v>10</v>
      </c>
      <c r="I30" s="99"/>
      <c r="J30" s="100"/>
      <c r="K30" s="101" t="s">
        <v>16</v>
      </c>
      <c r="L30" s="102"/>
      <c r="M30" s="102"/>
      <c r="N30" s="103"/>
      <c r="O30" s="13">
        <v>1</v>
      </c>
      <c r="P30" s="18">
        <v>10</v>
      </c>
    </row>
    <row r="31" spans="1:16" x14ac:dyDescent="0.25">
      <c r="A31" s="90"/>
      <c r="B31" s="91"/>
      <c r="C31" s="81" t="s">
        <v>17</v>
      </c>
      <c r="D31" s="86"/>
      <c r="E31" s="86"/>
      <c r="F31" s="82"/>
      <c r="G31" s="7">
        <v>1</v>
      </c>
      <c r="H31" s="19">
        <v>10</v>
      </c>
      <c r="I31" s="90"/>
      <c r="J31" s="91"/>
      <c r="K31" s="81" t="s">
        <v>17</v>
      </c>
      <c r="L31" s="86"/>
      <c r="M31" s="86"/>
      <c r="N31" s="82"/>
      <c r="O31" s="48">
        <v>1</v>
      </c>
      <c r="P31" s="19">
        <v>10</v>
      </c>
    </row>
    <row r="32" spans="1:16" x14ac:dyDescent="0.25">
      <c r="A32" s="90"/>
      <c r="B32" s="91"/>
      <c r="C32" s="81" t="s">
        <v>18</v>
      </c>
      <c r="D32" s="86"/>
      <c r="E32" s="86"/>
      <c r="F32" s="82"/>
      <c r="G32" s="7">
        <v>1</v>
      </c>
      <c r="H32" s="19">
        <v>20</v>
      </c>
      <c r="I32" s="90"/>
      <c r="J32" s="91"/>
      <c r="K32" s="81" t="s">
        <v>18</v>
      </c>
      <c r="L32" s="86"/>
      <c r="M32" s="86"/>
      <c r="N32" s="82"/>
      <c r="O32" s="48">
        <v>1</v>
      </c>
      <c r="P32" s="19">
        <v>20</v>
      </c>
    </row>
    <row r="33" spans="1:16" x14ac:dyDescent="0.25">
      <c r="A33" s="90"/>
      <c r="B33" s="91"/>
      <c r="C33" s="81"/>
      <c r="D33" s="86"/>
      <c r="E33" s="86"/>
      <c r="F33" s="82"/>
      <c r="G33" s="7"/>
      <c r="H33" s="19"/>
      <c r="I33" s="90"/>
      <c r="J33" s="91"/>
      <c r="K33" s="81"/>
      <c r="L33" s="86"/>
      <c r="M33" s="86"/>
      <c r="N33" s="82"/>
      <c r="O33" s="48"/>
      <c r="P33" s="19"/>
    </row>
    <row r="34" spans="1:16" x14ac:dyDescent="0.25">
      <c r="A34" s="90"/>
      <c r="B34" s="91"/>
      <c r="C34" s="81"/>
      <c r="D34" s="86"/>
      <c r="E34" s="86"/>
      <c r="F34" s="82"/>
      <c r="G34" s="33"/>
      <c r="H34" s="19"/>
      <c r="I34" s="90"/>
      <c r="J34" s="91"/>
      <c r="K34" s="81"/>
      <c r="L34" s="86"/>
      <c r="M34" s="86"/>
      <c r="N34" s="82"/>
      <c r="O34" s="48"/>
      <c r="P34" s="19"/>
    </row>
    <row r="35" spans="1:16" x14ac:dyDescent="0.25">
      <c r="A35" s="90"/>
      <c r="B35" s="91"/>
      <c r="C35" s="81"/>
      <c r="D35" s="86"/>
      <c r="E35" s="86"/>
      <c r="F35" s="82"/>
      <c r="G35" s="33"/>
      <c r="H35" s="19"/>
      <c r="I35" s="90"/>
      <c r="J35" s="91"/>
      <c r="K35" s="81"/>
      <c r="L35" s="86"/>
      <c r="M35" s="86"/>
      <c r="N35" s="82"/>
      <c r="O35" s="48"/>
      <c r="P35" s="19"/>
    </row>
    <row r="36" spans="1:16" x14ac:dyDescent="0.25">
      <c r="A36" s="90"/>
      <c r="B36" s="91"/>
      <c r="C36" s="81"/>
      <c r="D36" s="86"/>
      <c r="E36" s="86"/>
      <c r="F36" s="82"/>
      <c r="G36" s="7"/>
      <c r="H36" s="32"/>
      <c r="I36" s="90"/>
      <c r="J36" s="91"/>
      <c r="K36" s="81"/>
      <c r="L36" s="86"/>
      <c r="M36" s="86"/>
      <c r="N36" s="82"/>
      <c r="O36" s="48"/>
      <c r="P36" s="48"/>
    </row>
    <row r="37" spans="1:16" x14ac:dyDescent="0.25">
      <c r="A37" s="90"/>
      <c r="B37" s="91"/>
      <c r="C37" s="81"/>
      <c r="D37" s="86"/>
      <c r="E37" s="86"/>
      <c r="F37" s="82"/>
      <c r="G37" s="7"/>
      <c r="H37" s="32"/>
      <c r="I37" s="90"/>
      <c r="J37" s="91"/>
      <c r="K37" s="81"/>
      <c r="L37" s="86"/>
      <c r="M37" s="86"/>
      <c r="N37" s="82"/>
      <c r="O37" s="48"/>
      <c r="P37" s="48"/>
    </row>
    <row r="38" spans="1:16" x14ac:dyDescent="0.25">
      <c r="A38" s="90"/>
      <c r="B38" s="91"/>
      <c r="C38" s="81"/>
      <c r="D38" s="86"/>
      <c r="E38" s="86"/>
      <c r="F38" s="82"/>
      <c r="G38" s="7"/>
      <c r="H38" s="32"/>
      <c r="I38" s="90"/>
      <c r="J38" s="91"/>
      <c r="K38" s="81"/>
      <c r="L38" s="86"/>
      <c r="M38" s="86"/>
      <c r="N38" s="82"/>
      <c r="O38" s="48"/>
      <c r="P38" s="48"/>
    </row>
    <row r="39" spans="1:16" x14ac:dyDescent="0.25">
      <c r="A39" s="92"/>
      <c r="B39" s="93"/>
      <c r="C39" s="87"/>
      <c r="D39" s="89"/>
      <c r="E39" s="89"/>
      <c r="F39" s="88"/>
      <c r="G39" s="20" t="s">
        <v>14</v>
      </c>
      <c r="H39" s="21">
        <f>SUM(H25:H32)</f>
        <v>75</v>
      </c>
      <c r="I39" s="92"/>
      <c r="J39" s="93"/>
      <c r="K39" s="87"/>
      <c r="L39" s="89"/>
      <c r="M39" s="89"/>
      <c r="N39" s="88"/>
      <c r="O39" s="20" t="s">
        <v>14</v>
      </c>
      <c r="P39" s="21">
        <f>SUM(P25:P32)</f>
        <v>75</v>
      </c>
    </row>
    <row r="40" spans="1:16" x14ac:dyDescent="0.25">
      <c r="A40" s="94" t="s">
        <v>19</v>
      </c>
      <c r="B40" s="95"/>
      <c r="C40" s="96"/>
      <c r="D40" s="97"/>
      <c r="E40" s="97"/>
      <c r="F40" s="98"/>
      <c r="G40" s="25"/>
      <c r="H40" s="29"/>
      <c r="I40" s="94" t="s">
        <v>19</v>
      </c>
      <c r="J40" s="95"/>
      <c r="K40" s="96"/>
      <c r="L40" s="97"/>
      <c r="M40" s="97"/>
      <c r="N40" s="98"/>
      <c r="O40" s="25"/>
      <c r="P40" s="29"/>
    </row>
    <row r="41" spans="1:16" x14ac:dyDescent="0.25">
      <c r="A41" s="81" t="s">
        <v>20</v>
      </c>
      <c r="B41" s="82"/>
      <c r="C41" s="81" t="s">
        <v>21</v>
      </c>
      <c r="D41" s="86"/>
      <c r="E41" s="86"/>
      <c r="F41" s="82"/>
      <c r="G41" s="7">
        <v>1</v>
      </c>
      <c r="H41" s="19">
        <v>0</v>
      </c>
      <c r="I41" s="81" t="s">
        <v>20</v>
      </c>
      <c r="J41" s="82"/>
      <c r="K41" s="81" t="s">
        <v>21</v>
      </c>
      <c r="L41" s="86"/>
      <c r="M41" s="86"/>
      <c r="N41" s="82"/>
      <c r="O41" s="48">
        <v>1</v>
      </c>
      <c r="P41" s="19">
        <v>0</v>
      </c>
    </row>
    <row r="42" spans="1:16" x14ac:dyDescent="0.25">
      <c r="A42" s="81" t="s">
        <v>23</v>
      </c>
      <c r="B42" s="82"/>
      <c r="C42" s="81" t="s">
        <v>24</v>
      </c>
      <c r="D42" s="86"/>
      <c r="E42" s="86"/>
      <c r="F42" s="82"/>
      <c r="G42" s="7">
        <v>1</v>
      </c>
      <c r="H42" s="19">
        <v>0</v>
      </c>
      <c r="I42" s="81" t="s">
        <v>23</v>
      </c>
      <c r="J42" s="82"/>
      <c r="K42" s="81" t="s">
        <v>24</v>
      </c>
      <c r="L42" s="86"/>
      <c r="M42" s="86"/>
      <c r="N42" s="82"/>
      <c r="O42" s="48">
        <v>1</v>
      </c>
      <c r="P42" s="19">
        <v>0</v>
      </c>
    </row>
    <row r="43" spans="1:16" x14ac:dyDescent="0.25">
      <c r="A43" s="81" t="str">
        <f>IF(Marge!M3="","","Remise")</f>
        <v/>
      </c>
      <c r="B43" s="82"/>
      <c r="C43" s="83"/>
      <c r="D43" s="86"/>
      <c r="E43" s="86"/>
      <c r="F43" s="82"/>
      <c r="G43" s="7"/>
      <c r="H43" s="19" t="str">
        <f>IF(C43="","",H23*C43)</f>
        <v/>
      </c>
      <c r="I43" s="81"/>
      <c r="J43" s="82"/>
      <c r="K43" s="83"/>
      <c r="L43" s="86"/>
      <c r="M43" s="86"/>
      <c r="N43" s="82"/>
      <c r="O43" s="48"/>
      <c r="P43" s="19"/>
    </row>
    <row r="44" spans="1:16" x14ac:dyDescent="0.25">
      <c r="A44" s="81"/>
      <c r="B44" s="82"/>
      <c r="C44" s="83"/>
      <c r="D44" s="84"/>
      <c r="E44" s="84"/>
      <c r="F44" s="85"/>
      <c r="G44" s="56"/>
      <c r="H44" s="19"/>
      <c r="I44" s="63"/>
      <c r="J44" s="64"/>
      <c r="K44" s="66"/>
      <c r="L44" s="65"/>
      <c r="M44" s="65"/>
      <c r="N44" s="64"/>
      <c r="O44" s="56"/>
      <c r="P44" s="19"/>
    </row>
    <row r="45" spans="1:16" x14ac:dyDescent="0.25">
      <c r="A45" s="87"/>
      <c r="B45" s="88"/>
      <c r="C45" s="87"/>
      <c r="D45" s="89"/>
      <c r="E45" s="89"/>
      <c r="F45" s="88"/>
      <c r="G45" s="20" t="s">
        <v>22</v>
      </c>
      <c r="H45" s="31">
        <f>SUM(H41:H43)</f>
        <v>0</v>
      </c>
      <c r="I45" s="87"/>
      <c r="J45" s="88"/>
      <c r="K45" s="87"/>
      <c r="L45" s="89"/>
      <c r="M45" s="89"/>
      <c r="N45" s="88"/>
      <c r="O45" s="20" t="s">
        <v>22</v>
      </c>
      <c r="P45" s="31">
        <f>SUM(P41:P43)</f>
        <v>0</v>
      </c>
    </row>
    <row r="46" spans="1:16" x14ac:dyDescent="0.25">
      <c r="G46" s="14" t="s">
        <v>3</v>
      </c>
      <c r="H46" s="16">
        <f>IF(H23="",H39,H23+H39)</f>
        <v>230.48</v>
      </c>
      <c r="O46" s="49" t="s">
        <v>3</v>
      </c>
      <c r="P46" s="16">
        <f>P23+P39</f>
        <v>75</v>
      </c>
    </row>
    <row r="47" spans="1:16" x14ac:dyDescent="0.25">
      <c r="G47" s="14" t="s">
        <v>4</v>
      </c>
      <c r="H47" s="15" t="str">
        <f>IF(A43="Remise",H43,"")</f>
        <v/>
      </c>
      <c r="O47" s="49" t="s">
        <v>4</v>
      </c>
      <c r="P47" s="15"/>
    </row>
    <row r="48" spans="1:16" x14ac:dyDescent="0.25">
      <c r="G48" s="14" t="s">
        <v>5</v>
      </c>
      <c r="H48" t="str">
        <f>IF(A43="Acompte",H43,"")</f>
        <v/>
      </c>
      <c r="O48" s="49" t="s">
        <v>5</v>
      </c>
    </row>
    <row r="49" spans="1:16" x14ac:dyDescent="0.25">
      <c r="G49" s="14" t="s">
        <v>6</v>
      </c>
      <c r="H49" s="17">
        <f>IF(A43="Remise",H46-H47,IF(A43="Acompte",H46-H48,IF(AND(A43="Remise",A44="Acompte"),H46-H47-H48,H46)))</f>
        <v>230.48</v>
      </c>
      <c r="O49" s="49" t="s">
        <v>6</v>
      </c>
      <c r="P49" s="17">
        <f>P46-P47-P48</f>
        <v>75</v>
      </c>
    </row>
    <row r="52" spans="1:16" ht="18.75" x14ac:dyDescent="0.3">
      <c r="E52" s="8"/>
      <c r="F52" s="9"/>
      <c r="G52" s="10" t="s">
        <v>0</v>
      </c>
      <c r="H52" s="40"/>
      <c r="M52" s="8"/>
      <c r="N52" s="9"/>
      <c r="O52" s="10" t="s">
        <v>0</v>
      </c>
      <c r="P52" s="40"/>
    </row>
    <row r="53" spans="1:16" x14ac:dyDescent="0.25">
      <c r="E53" s="1"/>
      <c r="F53" s="2"/>
      <c r="G53" s="2"/>
      <c r="H53" s="3"/>
      <c r="M53" s="1"/>
      <c r="N53" s="2"/>
      <c r="O53" s="2"/>
      <c r="P53" s="3"/>
    </row>
    <row r="54" spans="1:16" x14ac:dyDescent="0.25">
      <c r="E54" s="1"/>
      <c r="F54" s="2"/>
      <c r="G54" s="2"/>
      <c r="H54" s="3"/>
      <c r="M54" s="1"/>
      <c r="N54" s="2"/>
      <c r="O54" s="2"/>
      <c r="P54" s="3"/>
    </row>
    <row r="55" spans="1:16" x14ac:dyDescent="0.25">
      <c r="E55" s="4"/>
      <c r="F55" s="5"/>
      <c r="G55" s="5"/>
      <c r="H55" s="6"/>
      <c r="M55" s="4"/>
      <c r="N55" s="5"/>
      <c r="O55" s="5"/>
      <c r="P55" s="6"/>
    </row>
    <row r="57" spans="1:16" ht="18.75" x14ac:dyDescent="0.3">
      <c r="A57" s="119" t="s">
        <v>1</v>
      </c>
      <c r="B57" s="120"/>
      <c r="C57" s="119" t="s">
        <v>33</v>
      </c>
      <c r="D57" s="120"/>
      <c r="E57" s="120"/>
      <c r="F57" s="121"/>
      <c r="G57" s="46" t="s">
        <v>2</v>
      </c>
      <c r="H57" s="12" t="s">
        <v>7</v>
      </c>
      <c r="I57" s="119" t="s">
        <v>1</v>
      </c>
      <c r="J57" s="120"/>
      <c r="K57" s="119" t="s">
        <v>33</v>
      </c>
      <c r="L57" s="120"/>
      <c r="M57" s="120"/>
      <c r="N57" s="121"/>
      <c r="O57" s="46" t="s">
        <v>2</v>
      </c>
      <c r="P57" s="12" t="s">
        <v>7</v>
      </c>
    </row>
    <row r="58" spans="1:16" x14ac:dyDescent="0.25">
      <c r="A58" s="122" t="s">
        <v>15</v>
      </c>
      <c r="B58" s="123"/>
      <c r="C58" s="43"/>
      <c r="D58" s="23"/>
      <c r="E58" s="23"/>
      <c r="F58" s="44"/>
      <c r="G58" s="23"/>
      <c r="H58" s="25"/>
      <c r="I58" s="122" t="s">
        <v>15</v>
      </c>
      <c r="J58" s="123"/>
      <c r="K58" s="43"/>
      <c r="L58" s="23"/>
      <c r="M58" s="23"/>
      <c r="N58" s="44"/>
      <c r="O58" s="23"/>
      <c r="P58" s="25"/>
    </row>
    <row r="59" spans="1:16" x14ac:dyDescent="0.25">
      <c r="A59" s="101" t="str">
        <f>IF(Marge!A20="","",Marge!A20)</f>
        <v>Test</v>
      </c>
      <c r="B59" s="103"/>
      <c r="C59" s="101"/>
      <c r="D59" s="124"/>
      <c r="E59" s="124"/>
      <c r="F59" s="103"/>
      <c r="G59" s="45"/>
      <c r="H59" s="39"/>
      <c r="I59" s="101"/>
      <c r="J59" s="103"/>
      <c r="K59" s="101"/>
      <c r="L59" s="124"/>
      <c r="M59" s="124"/>
      <c r="N59" s="103"/>
      <c r="O59" s="45"/>
      <c r="P59" s="39"/>
    </row>
    <row r="60" spans="1:16" ht="15.75" customHeight="1" x14ac:dyDescent="0.25">
      <c r="A60" s="101" t="str">
        <f>IF(Marge!A21="","",Marge!A21)</f>
        <v/>
      </c>
      <c r="B60" s="103"/>
      <c r="C60" s="101"/>
      <c r="D60" s="124"/>
      <c r="E60" s="124"/>
      <c r="F60" s="103"/>
      <c r="G60" s="61"/>
      <c r="H60" s="39"/>
      <c r="I60" s="101"/>
      <c r="J60" s="103"/>
      <c r="K60" s="128"/>
      <c r="L60" s="129"/>
      <c r="M60" s="129"/>
      <c r="N60" s="130"/>
      <c r="O60" s="45"/>
      <c r="P60" s="39"/>
    </row>
    <row r="61" spans="1:16" ht="15.75" customHeight="1" x14ac:dyDescent="0.25">
      <c r="A61" s="101" t="str">
        <f>IF(Marge!A22="","",Marge!A22)</f>
        <v/>
      </c>
      <c r="B61" s="103"/>
      <c r="C61" s="101"/>
      <c r="D61" s="124"/>
      <c r="E61" s="124"/>
      <c r="F61" s="103"/>
      <c r="G61" s="61"/>
      <c r="H61" s="39"/>
      <c r="I61" s="101"/>
      <c r="J61" s="103"/>
      <c r="K61" s="101"/>
      <c r="L61" s="102"/>
      <c r="M61" s="102"/>
      <c r="N61" s="103"/>
      <c r="O61" s="45"/>
      <c r="P61" s="39"/>
    </row>
    <row r="62" spans="1:16" x14ac:dyDescent="0.25">
      <c r="A62" s="101" t="str">
        <f>IF(Marge!A23="","",Marge!A23)</f>
        <v/>
      </c>
      <c r="B62" s="103"/>
      <c r="C62" s="101"/>
      <c r="D62" s="124"/>
      <c r="E62" s="124"/>
      <c r="F62" s="103"/>
      <c r="G62" s="61"/>
      <c r="H62" s="39"/>
      <c r="I62" s="125"/>
      <c r="J62" s="126"/>
      <c r="K62" s="125"/>
      <c r="L62" s="132"/>
      <c r="M62" s="132"/>
      <c r="N62" s="126"/>
      <c r="O62" s="59"/>
      <c r="P62" s="60"/>
    </row>
    <row r="63" spans="1:16" x14ac:dyDescent="0.25">
      <c r="A63" s="101" t="str">
        <f>IF(Marge!A24="","",Marge!A24)</f>
        <v/>
      </c>
      <c r="B63" s="103"/>
      <c r="C63" s="101"/>
      <c r="D63" s="124"/>
      <c r="E63" s="124"/>
      <c r="F63" s="103"/>
      <c r="G63" s="61"/>
      <c r="H63" s="39"/>
      <c r="I63" s="101"/>
      <c r="J63" s="103"/>
      <c r="K63" s="101"/>
      <c r="L63" s="102"/>
      <c r="M63" s="102"/>
      <c r="N63" s="103"/>
      <c r="O63" s="45"/>
      <c r="P63" s="39"/>
    </row>
    <row r="64" spans="1:16" ht="15.75" customHeight="1" x14ac:dyDescent="0.25">
      <c r="A64" s="101" t="str">
        <f>IF(Marge!A25="","",Marge!A25)</f>
        <v/>
      </c>
      <c r="B64" s="103"/>
      <c r="C64" s="101"/>
      <c r="D64" s="124"/>
      <c r="E64" s="124"/>
      <c r="F64" s="103"/>
      <c r="G64" s="61"/>
      <c r="H64" s="39"/>
      <c r="I64" s="101"/>
      <c r="J64" s="103"/>
      <c r="K64" s="101"/>
      <c r="L64" s="102"/>
      <c r="M64" s="102"/>
      <c r="N64" s="103"/>
      <c r="O64" s="45"/>
      <c r="P64" s="39"/>
    </row>
    <row r="65" spans="1:16" ht="15" customHeight="1" x14ac:dyDescent="0.25">
      <c r="A65" s="101" t="str">
        <f>IF(Marge!A26="","",Marge!A26)</f>
        <v/>
      </c>
      <c r="B65" s="103"/>
      <c r="C65" s="101"/>
      <c r="D65" s="124"/>
      <c r="E65" s="124"/>
      <c r="F65" s="103"/>
      <c r="G65" s="61"/>
      <c r="H65" s="39"/>
      <c r="I65" s="101"/>
      <c r="J65" s="103"/>
      <c r="K65" s="101"/>
      <c r="L65" s="102"/>
      <c r="M65" s="102"/>
      <c r="N65" s="103"/>
      <c r="O65" s="45"/>
      <c r="P65" s="39"/>
    </row>
    <row r="66" spans="1:16" ht="16.5" customHeight="1" x14ac:dyDescent="0.25">
      <c r="A66" s="101" t="str">
        <f>IF(Marge!A27="","",Marge!A27)</f>
        <v/>
      </c>
      <c r="B66" s="103"/>
      <c r="C66" s="101"/>
      <c r="D66" s="124"/>
      <c r="E66" s="124"/>
      <c r="F66" s="103"/>
      <c r="G66" s="61"/>
      <c r="H66" s="39"/>
      <c r="I66" s="101"/>
      <c r="J66" s="103"/>
      <c r="K66" s="116"/>
      <c r="L66" s="117"/>
      <c r="M66" s="117"/>
      <c r="N66" s="118"/>
      <c r="O66" s="45"/>
      <c r="P66" s="39"/>
    </row>
    <row r="67" spans="1:16" ht="15.75" customHeight="1" x14ac:dyDescent="0.25">
      <c r="A67" s="101" t="str">
        <f>IF(Marge!A28="","",Marge!A28)</f>
        <v/>
      </c>
      <c r="B67" s="103"/>
      <c r="C67" s="101"/>
      <c r="D67" s="124"/>
      <c r="E67" s="124"/>
      <c r="F67" s="103"/>
      <c r="G67" s="61"/>
      <c r="H67" s="39"/>
      <c r="I67" s="101"/>
      <c r="J67" s="103"/>
      <c r="K67" s="101"/>
      <c r="L67" s="102"/>
      <c r="M67" s="102"/>
      <c r="N67" s="103"/>
      <c r="O67" s="45"/>
      <c r="P67" s="39"/>
    </row>
    <row r="68" spans="1:16" x14ac:dyDescent="0.25">
      <c r="A68" s="101" t="str">
        <f>IF(Marge!A29="","",Marge!A29)</f>
        <v/>
      </c>
      <c r="B68" s="103"/>
      <c r="C68" s="101"/>
      <c r="D68" s="124"/>
      <c r="E68" s="124"/>
      <c r="F68" s="103"/>
      <c r="G68" s="61"/>
      <c r="H68" s="39"/>
      <c r="I68" s="101"/>
      <c r="J68" s="103"/>
      <c r="K68" s="101"/>
      <c r="L68" s="102"/>
      <c r="M68" s="102"/>
      <c r="N68" s="103"/>
      <c r="O68" s="45"/>
      <c r="P68" s="41"/>
    </row>
    <row r="69" spans="1:16" x14ac:dyDescent="0.25">
      <c r="A69" s="101" t="str">
        <f>IF(Marge!A30="","",Marge!A30)</f>
        <v/>
      </c>
      <c r="B69" s="103"/>
      <c r="C69" s="101"/>
      <c r="D69" s="124"/>
      <c r="E69" s="124"/>
      <c r="F69" s="103"/>
      <c r="G69" s="61"/>
      <c r="H69" s="39"/>
      <c r="I69" s="101"/>
      <c r="J69" s="103"/>
      <c r="K69" s="101"/>
      <c r="L69" s="102"/>
      <c r="M69" s="102"/>
      <c r="N69" s="103"/>
      <c r="O69" s="45"/>
      <c r="P69" s="41"/>
    </row>
    <row r="70" spans="1:16" x14ac:dyDescent="0.25">
      <c r="A70" s="101" t="str">
        <f>IF(Marge!A31="","",Marge!A31)</f>
        <v/>
      </c>
      <c r="B70" s="103"/>
      <c r="C70" s="101"/>
      <c r="D70" s="124"/>
      <c r="E70" s="124"/>
      <c r="F70" s="103"/>
      <c r="G70" s="61"/>
      <c r="H70" s="39"/>
      <c r="I70" s="115"/>
      <c r="J70" s="115"/>
      <c r="K70" s="115"/>
      <c r="L70" s="115"/>
      <c r="M70" s="115"/>
      <c r="N70" s="115"/>
      <c r="O70" s="58"/>
      <c r="P70" s="48"/>
    </row>
    <row r="71" spans="1:16" x14ac:dyDescent="0.25">
      <c r="A71" s="101" t="str">
        <f>IF(Marge!A32="","",Marge!A32)</f>
        <v/>
      </c>
      <c r="B71" s="103"/>
      <c r="C71" s="101" t="str">
        <f>IF(Marge!C32="","",Marge!C32)</f>
        <v/>
      </c>
      <c r="D71" s="124"/>
      <c r="E71" s="124"/>
      <c r="F71" s="103"/>
      <c r="G71" s="61" t="str">
        <f>IF(Marge!K32="","",Marge!K32)</f>
        <v/>
      </c>
      <c r="H71" s="39" t="str">
        <f>IF(Marge!I32="","",Marge!I32)</f>
        <v/>
      </c>
      <c r="I71" s="81"/>
      <c r="J71" s="82"/>
      <c r="K71" s="104"/>
      <c r="L71" s="105"/>
      <c r="M71" s="105"/>
      <c r="N71" s="106"/>
      <c r="O71" s="45"/>
      <c r="P71" s="41"/>
    </row>
    <row r="72" spans="1:16" x14ac:dyDescent="0.25">
      <c r="A72" s="101" t="str">
        <f>IF(Marge!A33="","",Marge!A33)</f>
        <v/>
      </c>
      <c r="B72" s="103"/>
      <c r="C72" s="101" t="str">
        <f>IF(Marge!C33="","",Marge!C33)</f>
        <v/>
      </c>
      <c r="D72" s="124"/>
      <c r="E72" s="124"/>
      <c r="F72" s="103"/>
      <c r="G72" s="61" t="str">
        <f>IF(Marge!K33="","",Marge!K33)</f>
        <v/>
      </c>
      <c r="H72" s="39" t="str">
        <f>IF(Marge!I33="","",Marge!I33)</f>
        <v/>
      </c>
      <c r="I72" s="81"/>
      <c r="J72" s="82"/>
      <c r="K72" s="104"/>
      <c r="L72" s="105"/>
      <c r="M72" s="105"/>
      <c r="N72" s="106"/>
      <c r="O72" s="47"/>
      <c r="P72" s="41"/>
    </row>
    <row r="73" spans="1:16" x14ac:dyDescent="0.25">
      <c r="A73" s="87"/>
      <c r="B73" s="88"/>
      <c r="C73" s="107"/>
      <c r="D73" s="108"/>
      <c r="E73" s="108"/>
      <c r="F73" s="109"/>
      <c r="G73" s="28" t="s">
        <v>14</v>
      </c>
      <c r="H73" s="30">
        <f>SUM(H59:H70)</f>
        <v>0</v>
      </c>
      <c r="I73" s="87"/>
      <c r="J73" s="88"/>
      <c r="K73" s="107"/>
      <c r="L73" s="108"/>
      <c r="M73" s="108"/>
      <c r="N73" s="109"/>
      <c r="O73" s="28" t="s">
        <v>14</v>
      </c>
      <c r="P73" s="30">
        <f>SUM(P59:P69)</f>
        <v>0</v>
      </c>
    </row>
    <row r="74" spans="1:16" x14ac:dyDescent="0.25">
      <c r="A74" s="110" t="s">
        <v>8</v>
      </c>
      <c r="B74" s="111"/>
      <c r="C74" s="112"/>
      <c r="D74" s="113"/>
      <c r="E74" s="113"/>
      <c r="F74" s="114"/>
      <c r="G74" s="26"/>
      <c r="H74" s="27"/>
      <c r="I74" s="110" t="s">
        <v>8</v>
      </c>
      <c r="J74" s="111"/>
      <c r="K74" s="112"/>
      <c r="L74" s="113"/>
      <c r="M74" s="113"/>
      <c r="N74" s="114"/>
      <c r="O74" s="26"/>
      <c r="P74" s="27"/>
    </row>
    <row r="75" spans="1:16" x14ac:dyDescent="0.25">
      <c r="A75" s="90"/>
      <c r="B75" s="91"/>
      <c r="C75" s="101" t="s">
        <v>10</v>
      </c>
      <c r="D75" s="102"/>
      <c r="E75" s="102"/>
      <c r="F75" s="103"/>
      <c r="G75" s="13">
        <v>1</v>
      </c>
      <c r="H75" s="18">
        <v>5</v>
      </c>
      <c r="I75" s="90"/>
      <c r="J75" s="91"/>
      <c r="K75" s="101" t="s">
        <v>10</v>
      </c>
      <c r="L75" s="102"/>
      <c r="M75" s="102"/>
      <c r="N75" s="103"/>
      <c r="O75" s="13">
        <v>1</v>
      </c>
      <c r="P75" s="18">
        <v>5</v>
      </c>
    </row>
    <row r="76" spans="1:16" x14ac:dyDescent="0.25">
      <c r="A76" s="99"/>
      <c r="B76" s="100"/>
      <c r="C76" s="101" t="s">
        <v>9</v>
      </c>
      <c r="D76" s="102"/>
      <c r="E76" s="102"/>
      <c r="F76" s="103"/>
      <c r="G76" s="13">
        <v>1</v>
      </c>
      <c r="H76" s="18">
        <v>5</v>
      </c>
      <c r="I76" s="99"/>
      <c r="J76" s="100"/>
      <c r="K76" s="101" t="s">
        <v>9</v>
      </c>
      <c r="L76" s="102"/>
      <c r="M76" s="102"/>
      <c r="N76" s="103"/>
      <c r="O76" s="13">
        <v>1</v>
      </c>
      <c r="P76" s="18">
        <v>5</v>
      </c>
    </row>
    <row r="77" spans="1:16" x14ac:dyDescent="0.25">
      <c r="A77" s="99"/>
      <c r="B77" s="100"/>
      <c r="C77" s="101" t="s">
        <v>11</v>
      </c>
      <c r="D77" s="102"/>
      <c r="E77" s="102"/>
      <c r="F77" s="103"/>
      <c r="G77" s="13">
        <v>1</v>
      </c>
      <c r="H77" s="18">
        <v>5</v>
      </c>
      <c r="I77" s="99"/>
      <c r="J77" s="100"/>
      <c r="K77" s="101" t="s">
        <v>11</v>
      </c>
      <c r="L77" s="102"/>
      <c r="M77" s="102"/>
      <c r="N77" s="103"/>
      <c r="O77" s="13">
        <v>1</v>
      </c>
      <c r="P77" s="18">
        <v>5</v>
      </c>
    </row>
    <row r="78" spans="1:16" x14ac:dyDescent="0.25">
      <c r="A78" s="99"/>
      <c r="B78" s="100"/>
      <c r="C78" s="101" t="s">
        <v>12</v>
      </c>
      <c r="D78" s="102"/>
      <c r="E78" s="102"/>
      <c r="F78" s="103"/>
      <c r="G78" s="13">
        <v>1</v>
      </c>
      <c r="H78" s="18">
        <v>5</v>
      </c>
      <c r="I78" s="99"/>
      <c r="J78" s="100"/>
      <c r="K78" s="101" t="s">
        <v>12</v>
      </c>
      <c r="L78" s="102"/>
      <c r="M78" s="102"/>
      <c r="N78" s="103"/>
      <c r="O78" s="13">
        <v>1</v>
      </c>
      <c r="P78" s="18">
        <v>5</v>
      </c>
    </row>
    <row r="79" spans="1:16" x14ac:dyDescent="0.25">
      <c r="A79" s="99"/>
      <c r="B79" s="100"/>
      <c r="C79" s="101" t="s">
        <v>13</v>
      </c>
      <c r="D79" s="102"/>
      <c r="E79" s="102"/>
      <c r="F79" s="103"/>
      <c r="G79" s="13">
        <v>1</v>
      </c>
      <c r="H79" s="18">
        <v>15</v>
      </c>
      <c r="I79" s="99"/>
      <c r="J79" s="100"/>
      <c r="K79" s="101" t="s">
        <v>13</v>
      </c>
      <c r="L79" s="102"/>
      <c r="M79" s="102"/>
      <c r="N79" s="103"/>
      <c r="O79" s="13">
        <v>1</v>
      </c>
      <c r="P79" s="18">
        <v>15</v>
      </c>
    </row>
    <row r="80" spans="1:16" x14ac:dyDescent="0.25">
      <c r="A80" s="99"/>
      <c r="B80" s="100"/>
      <c r="C80" s="101" t="s">
        <v>16</v>
      </c>
      <c r="D80" s="102"/>
      <c r="E80" s="102"/>
      <c r="F80" s="103"/>
      <c r="G80" s="13">
        <v>1</v>
      </c>
      <c r="H80" s="18">
        <v>10</v>
      </c>
      <c r="I80" s="99"/>
      <c r="J80" s="100"/>
      <c r="K80" s="101" t="s">
        <v>16</v>
      </c>
      <c r="L80" s="102"/>
      <c r="M80" s="102"/>
      <c r="N80" s="103"/>
      <c r="O80" s="13">
        <v>1</v>
      </c>
      <c r="P80" s="18">
        <v>10</v>
      </c>
    </row>
    <row r="81" spans="1:16" x14ac:dyDescent="0.25">
      <c r="A81" s="90"/>
      <c r="B81" s="91"/>
      <c r="C81" s="81" t="s">
        <v>17</v>
      </c>
      <c r="D81" s="86"/>
      <c r="E81" s="86"/>
      <c r="F81" s="82"/>
      <c r="G81" s="48">
        <v>1</v>
      </c>
      <c r="H81" s="19">
        <v>10</v>
      </c>
      <c r="I81" s="90"/>
      <c r="J81" s="91"/>
      <c r="K81" s="81" t="s">
        <v>17</v>
      </c>
      <c r="L81" s="86"/>
      <c r="M81" s="86"/>
      <c r="N81" s="82"/>
      <c r="O81" s="48">
        <v>1</v>
      </c>
      <c r="P81" s="19">
        <v>10</v>
      </c>
    </row>
    <row r="82" spans="1:16" x14ac:dyDescent="0.25">
      <c r="A82" s="90"/>
      <c r="B82" s="91"/>
      <c r="C82" s="81" t="s">
        <v>18</v>
      </c>
      <c r="D82" s="86"/>
      <c r="E82" s="86"/>
      <c r="F82" s="82"/>
      <c r="G82" s="48">
        <v>1</v>
      </c>
      <c r="H82" s="19">
        <v>20</v>
      </c>
      <c r="I82" s="90"/>
      <c r="J82" s="91"/>
      <c r="K82" s="81" t="s">
        <v>18</v>
      </c>
      <c r="L82" s="86"/>
      <c r="M82" s="86"/>
      <c r="N82" s="82"/>
      <c r="O82" s="48">
        <v>1</v>
      </c>
      <c r="P82" s="19">
        <v>20</v>
      </c>
    </row>
    <row r="83" spans="1:16" x14ac:dyDescent="0.25">
      <c r="A83" s="90"/>
      <c r="B83" s="91"/>
      <c r="C83" s="81"/>
      <c r="D83" s="86"/>
      <c r="E83" s="86"/>
      <c r="F83" s="82"/>
      <c r="G83" s="48"/>
      <c r="H83" s="19"/>
      <c r="I83" s="90"/>
      <c r="J83" s="91"/>
      <c r="K83" s="81"/>
      <c r="L83" s="86"/>
      <c r="M83" s="86"/>
      <c r="N83" s="82"/>
      <c r="O83" s="48"/>
      <c r="P83" s="19"/>
    </row>
    <row r="84" spans="1:16" x14ac:dyDescent="0.25">
      <c r="A84" s="90"/>
      <c r="B84" s="91"/>
      <c r="C84" s="81"/>
      <c r="D84" s="86"/>
      <c r="E84" s="86"/>
      <c r="F84" s="82"/>
      <c r="G84" s="48"/>
      <c r="H84" s="19"/>
      <c r="I84" s="90"/>
      <c r="J84" s="91"/>
      <c r="K84" s="81"/>
      <c r="L84" s="86"/>
      <c r="M84" s="86"/>
      <c r="N84" s="82"/>
      <c r="O84" s="48"/>
      <c r="P84" s="19"/>
    </row>
    <row r="85" spans="1:16" x14ac:dyDescent="0.25">
      <c r="A85" s="90"/>
      <c r="B85" s="91"/>
      <c r="C85" s="81"/>
      <c r="D85" s="86"/>
      <c r="E85" s="86"/>
      <c r="F85" s="82"/>
      <c r="G85" s="48"/>
      <c r="H85" s="19"/>
      <c r="I85" s="90"/>
      <c r="J85" s="91"/>
      <c r="K85" s="81"/>
      <c r="L85" s="86"/>
      <c r="M85" s="86"/>
      <c r="N85" s="82"/>
      <c r="O85" s="48"/>
      <c r="P85" s="19"/>
    </row>
    <row r="86" spans="1:16" x14ac:dyDescent="0.25">
      <c r="A86" s="90"/>
      <c r="B86" s="91"/>
      <c r="C86" s="81"/>
      <c r="D86" s="86"/>
      <c r="E86" s="86"/>
      <c r="F86" s="82"/>
      <c r="G86" s="48"/>
      <c r="H86" s="48"/>
      <c r="I86" s="90"/>
      <c r="J86" s="91"/>
      <c r="K86" s="81"/>
      <c r="L86" s="86"/>
      <c r="M86" s="86"/>
      <c r="N86" s="82"/>
      <c r="O86" s="48"/>
      <c r="P86" s="48"/>
    </row>
    <row r="87" spans="1:16" x14ac:dyDescent="0.25">
      <c r="A87" s="90"/>
      <c r="B87" s="91"/>
      <c r="C87" s="81"/>
      <c r="D87" s="86"/>
      <c r="E87" s="86"/>
      <c r="F87" s="82"/>
      <c r="G87" s="48"/>
      <c r="H87" s="48"/>
      <c r="I87" s="90"/>
      <c r="J87" s="91"/>
      <c r="K87" s="81"/>
      <c r="L87" s="86"/>
      <c r="M87" s="86"/>
      <c r="N87" s="82"/>
      <c r="O87" s="48"/>
      <c r="P87" s="48"/>
    </row>
    <row r="88" spans="1:16" x14ac:dyDescent="0.25">
      <c r="A88" s="90"/>
      <c r="B88" s="91"/>
      <c r="C88" s="81"/>
      <c r="D88" s="86"/>
      <c r="E88" s="86"/>
      <c r="F88" s="82"/>
      <c r="G88" s="48"/>
      <c r="H88" s="48"/>
      <c r="I88" s="90"/>
      <c r="J88" s="91"/>
      <c r="K88" s="81"/>
      <c r="L88" s="86"/>
      <c r="M88" s="86"/>
      <c r="N88" s="82"/>
      <c r="O88" s="48"/>
      <c r="P88" s="48"/>
    </row>
    <row r="89" spans="1:16" x14ac:dyDescent="0.25">
      <c r="A89" s="92"/>
      <c r="B89" s="93"/>
      <c r="C89" s="87"/>
      <c r="D89" s="89"/>
      <c r="E89" s="89"/>
      <c r="F89" s="88"/>
      <c r="G89" s="20" t="s">
        <v>14</v>
      </c>
      <c r="H89" s="21">
        <f>SUM(H75:H82)</f>
        <v>75</v>
      </c>
      <c r="I89" s="92"/>
      <c r="J89" s="93"/>
      <c r="K89" s="87"/>
      <c r="L89" s="89"/>
      <c r="M89" s="89"/>
      <c r="N89" s="88"/>
      <c r="O89" s="20" t="s">
        <v>14</v>
      </c>
      <c r="P89" s="21">
        <f>SUM(P75:P82)</f>
        <v>75</v>
      </c>
    </row>
    <row r="90" spans="1:16" x14ac:dyDescent="0.25">
      <c r="A90" s="94" t="s">
        <v>19</v>
      </c>
      <c r="B90" s="95"/>
      <c r="C90" s="96"/>
      <c r="D90" s="97"/>
      <c r="E90" s="97"/>
      <c r="F90" s="98"/>
      <c r="G90" s="25"/>
      <c r="H90" s="29"/>
      <c r="I90" s="94" t="s">
        <v>19</v>
      </c>
      <c r="J90" s="95"/>
      <c r="K90" s="96"/>
      <c r="L90" s="97"/>
      <c r="M90" s="97"/>
      <c r="N90" s="98"/>
      <c r="O90" s="25"/>
      <c r="P90" s="29"/>
    </row>
    <row r="91" spans="1:16" x14ac:dyDescent="0.25">
      <c r="A91" s="81" t="s">
        <v>20</v>
      </c>
      <c r="B91" s="82"/>
      <c r="C91" s="81" t="s">
        <v>21</v>
      </c>
      <c r="D91" s="86"/>
      <c r="E91" s="86"/>
      <c r="F91" s="82"/>
      <c r="G91" s="48">
        <v>1</v>
      </c>
      <c r="H91" s="19">
        <v>0</v>
      </c>
      <c r="I91" s="81" t="s">
        <v>20</v>
      </c>
      <c r="J91" s="82"/>
      <c r="K91" s="81" t="s">
        <v>21</v>
      </c>
      <c r="L91" s="86"/>
      <c r="M91" s="86"/>
      <c r="N91" s="82"/>
      <c r="O91" s="48">
        <v>1</v>
      </c>
      <c r="P91" s="19">
        <v>0</v>
      </c>
    </row>
    <row r="92" spans="1:16" x14ac:dyDescent="0.25">
      <c r="A92" s="81" t="s">
        <v>23</v>
      </c>
      <c r="B92" s="82"/>
      <c r="C92" s="81" t="s">
        <v>24</v>
      </c>
      <c r="D92" s="86"/>
      <c r="E92" s="86"/>
      <c r="F92" s="82"/>
      <c r="G92" s="48">
        <v>1</v>
      </c>
      <c r="H92" s="19">
        <v>0</v>
      </c>
      <c r="I92" s="81" t="s">
        <v>23</v>
      </c>
      <c r="J92" s="82"/>
      <c r="K92" s="81" t="s">
        <v>24</v>
      </c>
      <c r="L92" s="86"/>
      <c r="M92" s="86"/>
      <c r="N92" s="82"/>
      <c r="O92" s="48">
        <v>1</v>
      </c>
      <c r="P92" s="19">
        <v>0</v>
      </c>
    </row>
    <row r="93" spans="1:16" x14ac:dyDescent="0.25">
      <c r="A93" s="81"/>
      <c r="B93" s="82"/>
      <c r="C93" s="83"/>
      <c r="D93" s="86"/>
      <c r="E93" s="86"/>
      <c r="F93" s="82"/>
      <c r="G93" s="48">
        <v>1</v>
      </c>
      <c r="H93" s="19" t="str">
        <f>IF(C93="","",H73*C93)</f>
        <v/>
      </c>
      <c r="I93" s="81"/>
      <c r="J93" s="82"/>
      <c r="K93" s="83"/>
      <c r="L93" s="86"/>
      <c r="M93" s="86"/>
      <c r="N93" s="82"/>
      <c r="O93" s="48"/>
      <c r="P93" s="19"/>
    </row>
    <row r="94" spans="1:16" x14ac:dyDescent="0.25">
      <c r="A94" s="87"/>
      <c r="B94" s="88"/>
      <c r="C94" s="87"/>
      <c r="D94" s="89"/>
      <c r="E94" s="89"/>
      <c r="F94" s="88"/>
      <c r="G94" s="20" t="s">
        <v>22</v>
      </c>
      <c r="H94" s="31">
        <f>SUM(H91:H93)</f>
        <v>0</v>
      </c>
      <c r="I94" s="87"/>
      <c r="J94" s="88"/>
      <c r="K94" s="87"/>
      <c r="L94" s="89"/>
      <c r="M94" s="89"/>
      <c r="N94" s="88"/>
      <c r="O94" s="20" t="s">
        <v>22</v>
      </c>
      <c r="P94" s="31">
        <f>SUM(P91:P93)</f>
        <v>0</v>
      </c>
    </row>
    <row r="95" spans="1:16" x14ac:dyDescent="0.25">
      <c r="G95" s="49" t="s">
        <v>3</v>
      </c>
      <c r="H95" s="16">
        <f>H73+H89</f>
        <v>75</v>
      </c>
      <c r="O95" s="49" t="s">
        <v>3</v>
      </c>
      <c r="P95" s="16">
        <f>P73+P89</f>
        <v>75</v>
      </c>
    </row>
    <row r="96" spans="1:16" x14ac:dyDescent="0.25">
      <c r="G96" s="49" t="s">
        <v>4</v>
      </c>
      <c r="H96" s="15" t="str">
        <f>IF(A93="Remise",H93,"")</f>
        <v/>
      </c>
      <c r="O96" s="49" t="s">
        <v>4</v>
      </c>
      <c r="P96" s="15"/>
    </row>
    <row r="97" spans="1:16" x14ac:dyDescent="0.25">
      <c r="G97" s="49" t="s">
        <v>5</v>
      </c>
      <c r="H97" s="75" t="str">
        <f>IF(A93="Acompte",H93,"")</f>
        <v/>
      </c>
      <c r="O97" s="49" t="s">
        <v>5</v>
      </c>
    </row>
    <row r="98" spans="1:16" x14ac:dyDescent="0.25">
      <c r="G98" s="49" t="s">
        <v>6</v>
      </c>
      <c r="H98" s="17">
        <f>IF(A93="Remise",H95-H96,IF(A93="Acompte",H95-H97,H95))</f>
        <v>75</v>
      </c>
      <c r="O98" s="49" t="s">
        <v>6</v>
      </c>
      <c r="P98" s="17">
        <f>P95-P96-P97</f>
        <v>75</v>
      </c>
    </row>
    <row r="101" spans="1:16" ht="18.75" x14ac:dyDescent="0.3">
      <c r="E101" s="8"/>
      <c r="F101" s="9"/>
      <c r="G101" s="10" t="s">
        <v>0</v>
      </c>
      <c r="H101" s="40"/>
    </row>
    <row r="102" spans="1:16" x14ac:dyDescent="0.25">
      <c r="E102" s="1"/>
      <c r="F102" s="2"/>
      <c r="G102" s="2"/>
      <c r="H102" s="3"/>
    </row>
    <row r="103" spans="1:16" x14ac:dyDescent="0.25">
      <c r="E103" s="1"/>
      <c r="F103" s="2"/>
      <c r="G103" s="2"/>
      <c r="H103" s="3"/>
    </row>
    <row r="104" spans="1:16" x14ac:dyDescent="0.25">
      <c r="E104" s="4"/>
      <c r="F104" s="5"/>
      <c r="G104" s="5"/>
      <c r="H104" s="6"/>
    </row>
    <row r="106" spans="1:16" ht="18.75" x14ac:dyDescent="0.3">
      <c r="A106" s="119" t="s">
        <v>1</v>
      </c>
      <c r="B106" s="120"/>
      <c r="C106" s="119" t="s">
        <v>33</v>
      </c>
      <c r="D106" s="120"/>
      <c r="E106" s="120"/>
      <c r="F106" s="121"/>
      <c r="G106" s="51" t="s">
        <v>2</v>
      </c>
      <c r="H106" s="12" t="s">
        <v>7</v>
      </c>
    </row>
    <row r="107" spans="1:16" x14ac:dyDescent="0.25">
      <c r="A107" s="122" t="s">
        <v>34</v>
      </c>
      <c r="B107" s="123"/>
      <c r="C107" s="53"/>
      <c r="D107" s="23"/>
      <c r="E107" s="23"/>
      <c r="F107" s="54"/>
      <c r="G107" s="23"/>
      <c r="H107" s="25"/>
    </row>
    <row r="108" spans="1:16" x14ac:dyDescent="0.25">
      <c r="A108" s="101"/>
      <c r="B108" s="103"/>
      <c r="C108" s="101"/>
      <c r="D108" s="124"/>
      <c r="E108" s="124"/>
      <c r="F108" s="103"/>
      <c r="G108" s="50"/>
      <c r="H108" s="39"/>
    </row>
    <row r="109" spans="1:16" x14ac:dyDescent="0.25">
      <c r="A109" s="101"/>
      <c r="B109" s="103"/>
      <c r="C109" s="101"/>
      <c r="D109" s="102"/>
      <c r="E109" s="102"/>
      <c r="F109" s="103"/>
      <c r="G109" s="50"/>
      <c r="H109" s="39"/>
    </row>
    <row r="110" spans="1:16" x14ac:dyDescent="0.25">
      <c r="A110" s="101"/>
      <c r="B110" s="103"/>
      <c r="C110" s="101"/>
      <c r="D110" s="102"/>
      <c r="E110" s="102"/>
      <c r="F110" s="103"/>
      <c r="G110" s="50"/>
      <c r="H110" s="39"/>
    </row>
    <row r="111" spans="1:16" x14ac:dyDescent="0.25">
      <c r="A111" s="101"/>
      <c r="B111" s="103"/>
      <c r="C111" s="101"/>
      <c r="D111" s="102"/>
      <c r="E111" s="102"/>
      <c r="F111" s="103"/>
      <c r="G111" s="50"/>
      <c r="H111" s="39"/>
    </row>
    <row r="112" spans="1:16" x14ac:dyDescent="0.25">
      <c r="A112" s="101"/>
      <c r="B112" s="103"/>
      <c r="C112" s="101"/>
      <c r="D112" s="102"/>
      <c r="E112" s="102"/>
      <c r="F112" s="103"/>
      <c r="G112" s="50"/>
      <c r="H112" s="39"/>
    </row>
    <row r="113" spans="1:8" x14ac:dyDescent="0.25">
      <c r="A113" s="101"/>
      <c r="B113" s="103"/>
      <c r="C113" s="101"/>
      <c r="D113" s="102"/>
      <c r="E113" s="102"/>
      <c r="F113" s="103"/>
      <c r="G113" s="50"/>
      <c r="H113" s="39"/>
    </row>
    <row r="114" spans="1:8" x14ac:dyDescent="0.25">
      <c r="A114" s="101"/>
      <c r="B114" s="103"/>
      <c r="C114" s="101"/>
      <c r="D114" s="102"/>
      <c r="E114" s="102"/>
      <c r="F114" s="103"/>
      <c r="G114" s="50"/>
      <c r="H114" s="39"/>
    </row>
    <row r="115" spans="1:8" x14ac:dyDescent="0.25">
      <c r="A115" s="101"/>
      <c r="B115" s="103"/>
      <c r="C115" s="116"/>
      <c r="D115" s="117"/>
      <c r="E115" s="117"/>
      <c r="F115" s="118"/>
      <c r="G115" s="50"/>
      <c r="H115" s="39"/>
    </row>
    <row r="116" spans="1:8" x14ac:dyDescent="0.25">
      <c r="A116" s="101"/>
      <c r="B116" s="103"/>
      <c r="C116" s="101"/>
      <c r="D116" s="102"/>
      <c r="E116" s="102"/>
      <c r="F116" s="103"/>
      <c r="G116" s="50"/>
      <c r="H116" s="39"/>
    </row>
    <row r="117" spans="1:8" x14ac:dyDescent="0.25">
      <c r="A117" s="101"/>
      <c r="B117" s="103"/>
      <c r="C117" s="101"/>
      <c r="D117" s="102"/>
      <c r="E117" s="102"/>
      <c r="F117" s="103"/>
      <c r="G117" s="50"/>
      <c r="H117" s="41"/>
    </row>
    <row r="118" spans="1:8" x14ac:dyDescent="0.25">
      <c r="A118" s="101"/>
      <c r="B118" s="103"/>
      <c r="C118" s="101"/>
      <c r="D118" s="102"/>
      <c r="E118" s="102"/>
      <c r="F118" s="103"/>
      <c r="G118" s="50"/>
      <c r="H118" s="41"/>
    </row>
    <row r="119" spans="1:8" x14ac:dyDescent="0.25">
      <c r="A119" s="115"/>
      <c r="B119" s="115"/>
      <c r="C119" s="115"/>
      <c r="D119" s="115"/>
      <c r="E119" s="115"/>
      <c r="F119" s="115"/>
      <c r="G119" s="58"/>
      <c r="H119" s="56"/>
    </row>
    <row r="120" spans="1:8" x14ac:dyDescent="0.25">
      <c r="A120" s="81"/>
      <c r="B120" s="82"/>
      <c r="C120" s="104"/>
      <c r="D120" s="105"/>
      <c r="E120" s="105"/>
      <c r="F120" s="106"/>
      <c r="G120" s="50"/>
      <c r="H120" s="41"/>
    </row>
    <row r="121" spans="1:8" x14ac:dyDescent="0.25">
      <c r="A121" s="81"/>
      <c r="B121" s="82"/>
      <c r="C121" s="104"/>
      <c r="D121" s="105"/>
      <c r="E121" s="105"/>
      <c r="F121" s="106"/>
      <c r="G121" s="55"/>
      <c r="H121" s="41"/>
    </row>
    <row r="122" spans="1:8" x14ac:dyDescent="0.25">
      <c r="A122" s="87"/>
      <c r="B122" s="88"/>
      <c r="C122" s="107"/>
      <c r="D122" s="108"/>
      <c r="E122" s="108"/>
      <c r="F122" s="109"/>
      <c r="G122" s="28" t="s">
        <v>14</v>
      </c>
      <c r="H122" s="30">
        <f>SUM(H108:H118)</f>
        <v>0</v>
      </c>
    </row>
    <row r="123" spans="1:8" x14ac:dyDescent="0.25">
      <c r="A123" s="110" t="s">
        <v>8</v>
      </c>
      <c r="B123" s="111"/>
      <c r="C123" s="112"/>
      <c r="D123" s="113"/>
      <c r="E123" s="113"/>
      <c r="F123" s="114"/>
      <c r="G123" s="26"/>
      <c r="H123" s="27"/>
    </row>
    <row r="124" spans="1:8" x14ac:dyDescent="0.25">
      <c r="A124" s="90"/>
      <c r="B124" s="91"/>
      <c r="C124" s="101"/>
      <c r="D124" s="102"/>
      <c r="E124" s="102"/>
      <c r="F124" s="103"/>
      <c r="G124" s="13"/>
      <c r="H124" s="18"/>
    </row>
    <row r="125" spans="1:8" x14ac:dyDescent="0.25">
      <c r="A125" s="99"/>
      <c r="B125" s="100"/>
      <c r="C125" s="101"/>
      <c r="D125" s="102"/>
      <c r="E125" s="102"/>
      <c r="F125" s="103"/>
      <c r="G125" s="13"/>
      <c r="H125" s="18"/>
    </row>
    <row r="126" spans="1:8" x14ac:dyDescent="0.25">
      <c r="A126" s="99"/>
      <c r="B126" s="100"/>
      <c r="C126" s="101"/>
      <c r="D126" s="102"/>
      <c r="E126" s="102"/>
      <c r="F126" s="103"/>
      <c r="G126" s="13"/>
      <c r="H126" s="18"/>
    </row>
    <row r="127" spans="1:8" x14ac:dyDescent="0.25">
      <c r="A127" s="99"/>
      <c r="B127" s="100"/>
      <c r="C127" s="101"/>
      <c r="D127" s="102"/>
      <c r="E127" s="102"/>
      <c r="F127" s="103"/>
      <c r="G127" s="13"/>
      <c r="H127" s="18"/>
    </row>
    <row r="128" spans="1:8" x14ac:dyDescent="0.25">
      <c r="A128" s="99"/>
      <c r="B128" s="100"/>
      <c r="C128" s="101"/>
      <c r="D128" s="102"/>
      <c r="E128" s="102"/>
      <c r="F128" s="103"/>
      <c r="G128" s="13"/>
      <c r="H128" s="18"/>
    </row>
    <row r="129" spans="1:8" x14ac:dyDescent="0.25">
      <c r="A129" s="99"/>
      <c r="B129" s="100"/>
      <c r="C129" s="101"/>
      <c r="D129" s="102"/>
      <c r="E129" s="102"/>
      <c r="F129" s="103"/>
      <c r="G129" s="13"/>
      <c r="H129" s="18"/>
    </row>
    <row r="130" spans="1:8" x14ac:dyDescent="0.25">
      <c r="A130" s="90"/>
      <c r="B130" s="91"/>
      <c r="C130" s="81"/>
      <c r="D130" s="86"/>
      <c r="E130" s="86"/>
      <c r="F130" s="82"/>
      <c r="G130" s="56"/>
      <c r="H130" s="19"/>
    </row>
    <row r="131" spans="1:8" x14ac:dyDescent="0.25">
      <c r="A131" s="90"/>
      <c r="B131" s="91"/>
      <c r="C131" s="81"/>
      <c r="D131" s="86"/>
      <c r="E131" s="86"/>
      <c r="F131" s="82"/>
      <c r="G131" s="56"/>
      <c r="H131" s="19"/>
    </row>
    <row r="132" spans="1:8" x14ac:dyDescent="0.25">
      <c r="A132" s="90"/>
      <c r="B132" s="91"/>
      <c r="C132" s="81"/>
      <c r="D132" s="86"/>
      <c r="E132" s="86"/>
      <c r="F132" s="82"/>
      <c r="G132" s="56"/>
      <c r="H132" s="19"/>
    </row>
    <row r="133" spans="1:8" x14ac:dyDescent="0.25">
      <c r="A133" s="90"/>
      <c r="B133" s="91"/>
      <c r="C133" s="81"/>
      <c r="D133" s="86"/>
      <c r="E133" s="86"/>
      <c r="F133" s="82"/>
      <c r="G133" s="56"/>
      <c r="H133" s="19"/>
    </row>
    <row r="134" spans="1:8" x14ac:dyDescent="0.25">
      <c r="A134" s="90"/>
      <c r="B134" s="91"/>
      <c r="C134" s="81"/>
      <c r="D134" s="86"/>
      <c r="E134" s="86"/>
      <c r="F134" s="82"/>
      <c r="G134" s="56"/>
      <c r="H134" s="19"/>
    </row>
    <row r="135" spans="1:8" x14ac:dyDescent="0.25">
      <c r="A135" s="90"/>
      <c r="B135" s="91"/>
      <c r="C135" s="81"/>
      <c r="D135" s="86"/>
      <c r="E135" s="86"/>
      <c r="F135" s="82"/>
      <c r="G135" s="56"/>
      <c r="H135" s="56"/>
    </row>
    <row r="136" spans="1:8" x14ac:dyDescent="0.25">
      <c r="A136" s="90"/>
      <c r="B136" s="91"/>
      <c r="C136" s="81"/>
      <c r="D136" s="86"/>
      <c r="E136" s="86"/>
      <c r="F136" s="82"/>
      <c r="G136" s="56"/>
      <c r="H136" s="56"/>
    </row>
    <row r="137" spans="1:8" x14ac:dyDescent="0.25">
      <c r="A137" s="90"/>
      <c r="B137" s="91"/>
      <c r="C137" s="81"/>
      <c r="D137" s="86"/>
      <c r="E137" s="86"/>
      <c r="F137" s="82"/>
      <c r="G137" s="56"/>
      <c r="H137" s="56"/>
    </row>
    <row r="138" spans="1:8" x14ac:dyDescent="0.25">
      <c r="A138" s="92"/>
      <c r="B138" s="93"/>
      <c r="C138" s="87"/>
      <c r="D138" s="89"/>
      <c r="E138" s="89"/>
      <c r="F138" s="88"/>
      <c r="G138" s="20" t="s">
        <v>14</v>
      </c>
      <c r="H138" s="21">
        <f>SUM(H124:H131)</f>
        <v>0</v>
      </c>
    </row>
    <row r="139" spans="1:8" x14ac:dyDescent="0.25">
      <c r="A139" s="94" t="s">
        <v>19</v>
      </c>
      <c r="B139" s="95"/>
      <c r="C139" s="96"/>
      <c r="D139" s="97"/>
      <c r="E139" s="97"/>
      <c r="F139" s="98"/>
      <c r="G139" s="25"/>
      <c r="H139" s="29"/>
    </row>
    <row r="140" spans="1:8" x14ac:dyDescent="0.25">
      <c r="A140" s="81"/>
      <c r="B140" s="82"/>
      <c r="C140" s="81"/>
      <c r="D140" s="86"/>
      <c r="E140" s="86"/>
      <c r="F140" s="82"/>
      <c r="G140" s="56"/>
      <c r="H140" s="19"/>
    </row>
    <row r="141" spans="1:8" x14ac:dyDescent="0.25">
      <c r="A141" s="81"/>
      <c r="B141" s="82"/>
      <c r="C141" s="81"/>
      <c r="D141" s="86"/>
      <c r="E141" s="86"/>
      <c r="F141" s="82"/>
      <c r="G141" s="56"/>
      <c r="H141" s="19"/>
    </row>
    <row r="142" spans="1:8" x14ac:dyDescent="0.25">
      <c r="A142" s="81"/>
      <c r="B142" s="82"/>
      <c r="C142" s="83"/>
      <c r="D142" s="86"/>
      <c r="E142" s="86"/>
      <c r="F142" s="82"/>
      <c r="G142" s="56"/>
      <c r="H142" s="19"/>
    </row>
    <row r="143" spans="1:8" x14ac:dyDescent="0.25">
      <c r="A143" s="87"/>
      <c r="B143" s="88"/>
      <c r="C143" s="87"/>
      <c r="D143" s="89"/>
      <c r="E143" s="89"/>
      <c r="F143" s="88"/>
      <c r="G143" s="20" t="s">
        <v>22</v>
      </c>
      <c r="H143" s="31">
        <f>SUM(H140:H142)</f>
        <v>0</v>
      </c>
    </row>
    <row r="144" spans="1:8" x14ac:dyDescent="0.25">
      <c r="G144" s="57" t="s">
        <v>3</v>
      </c>
      <c r="H144" s="16">
        <f>H122+H138</f>
        <v>0</v>
      </c>
    </row>
    <row r="145" spans="7:8" x14ac:dyDescent="0.25">
      <c r="G145" s="57" t="s">
        <v>4</v>
      </c>
      <c r="H145" s="15"/>
    </row>
    <row r="146" spans="7:8" x14ac:dyDescent="0.25">
      <c r="G146" s="57" t="s">
        <v>5</v>
      </c>
    </row>
    <row r="147" spans="7:8" x14ac:dyDescent="0.25">
      <c r="G147" s="57" t="s">
        <v>6</v>
      </c>
      <c r="H147" s="17">
        <f>H144-H145-H146</f>
        <v>0</v>
      </c>
    </row>
  </sheetData>
  <sheetProtection selectLockedCells="1" selectUnlockedCells="1"/>
  <mergeCells count="377">
    <mergeCell ref="I94:J94"/>
    <mergeCell ref="K94:N94"/>
    <mergeCell ref="I91:J91"/>
    <mergeCell ref="K91:N91"/>
    <mergeCell ref="I92:J92"/>
    <mergeCell ref="K92:N92"/>
    <mergeCell ref="I93:J93"/>
    <mergeCell ref="K93:N93"/>
    <mergeCell ref="I88:J88"/>
    <mergeCell ref="K88:N88"/>
    <mergeCell ref="I89:J89"/>
    <mergeCell ref="K89:N89"/>
    <mergeCell ref="I90:J90"/>
    <mergeCell ref="K90:N90"/>
    <mergeCell ref="I85:J85"/>
    <mergeCell ref="K85:N85"/>
    <mergeCell ref="I86:J86"/>
    <mergeCell ref="K86:N86"/>
    <mergeCell ref="I87:J87"/>
    <mergeCell ref="K87:N87"/>
    <mergeCell ref="I82:J82"/>
    <mergeCell ref="K82:N82"/>
    <mergeCell ref="I83:J83"/>
    <mergeCell ref="K83:N83"/>
    <mergeCell ref="I84:J84"/>
    <mergeCell ref="K84:N84"/>
    <mergeCell ref="I79:J79"/>
    <mergeCell ref="K79:N79"/>
    <mergeCell ref="I80:J80"/>
    <mergeCell ref="K80:N80"/>
    <mergeCell ref="I81:J81"/>
    <mergeCell ref="K81:N81"/>
    <mergeCell ref="I76:J76"/>
    <mergeCell ref="K76:N76"/>
    <mergeCell ref="I77:J77"/>
    <mergeCell ref="K77:N77"/>
    <mergeCell ref="I78:J78"/>
    <mergeCell ref="K78:N78"/>
    <mergeCell ref="I73:J73"/>
    <mergeCell ref="K73:N73"/>
    <mergeCell ref="I74:J74"/>
    <mergeCell ref="K74:N74"/>
    <mergeCell ref="I75:J75"/>
    <mergeCell ref="K75:N75"/>
    <mergeCell ref="I70:J70"/>
    <mergeCell ref="K70:N70"/>
    <mergeCell ref="I71:J71"/>
    <mergeCell ref="K71:N71"/>
    <mergeCell ref="I72:J72"/>
    <mergeCell ref="K72:N72"/>
    <mergeCell ref="I67:J67"/>
    <mergeCell ref="K67:N67"/>
    <mergeCell ref="I68:J68"/>
    <mergeCell ref="K68:N68"/>
    <mergeCell ref="I69:J69"/>
    <mergeCell ref="K69:N69"/>
    <mergeCell ref="I64:J64"/>
    <mergeCell ref="K64:N64"/>
    <mergeCell ref="I65:J65"/>
    <mergeCell ref="K65:N65"/>
    <mergeCell ref="I66:J66"/>
    <mergeCell ref="K66:N66"/>
    <mergeCell ref="I61:J61"/>
    <mergeCell ref="K61:N61"/>
    <mergeCell ref="I62:J62"/>
    <mergeCell ref="K62:N62"/>
    <mergeCell ref="I63:J63"/>
    <mergeCell ref="K63:N63"/>
    <mergeCell ref="I58:J58"/>
    <mergeCell ref="I59:J59"/>
    <mergeCell ref="K59:N59"/>
    <mergeCell ref="I60:J60"/>
    <mergeCell ref="K60:N60"/>
    <mergeCell ref="I43:J43"/>
    <mergeCell ref="K43:N43"/>
    <mergeCell ref="I45:J45"/>
    <mergeCell ref="K45:N45"/>
    <mergeCell ref="I57:J57"/>
    <mergeCell ref="K57:N57"/>
    <mergeCell ref="I40:J40"/>
    <mergeCell ref="K40:N40"/>
    <mergeCell ref="I41:J41"/>
    <mergeCell ref="K41:N41"/>
    <mergeCell ref="I42:J42"/>
    <mergeCell ref="K42:N42"/>
    <mergeCell ref="I37:J37"/>
    <mergeCell ref="K37:N37"/>
    <mergeCell ref="I38:J38"/>
    <mergeCell ref="K38:N38"/>
    <mergeCell ref="I39:J39"/>
    <mergeCell ref="K39:N39"/>
    <mergeCell ref="I34:J34"/>
    <mergeCell ref="K34:N34"/>
    <mergeCell ref="I35:J35"/>
    <mergeCell ref="K35:N35"/>
    <mergeCell ref="I36:J36"/>
    <mergeCell ref="K36:N36"/>
    <mergeCell ref="I31:J31"/>
    <mergeCell ref="K31:N31"/>
    <mergeCell ref="I32:J32"/>
    <mergeCell ref="K32:N32"/>
    <mergeCell ref="I33:J33"/>
    <mergeCell ref="K33:N33"/>
    <mergeCell ref="I28:J28"/>
    <mergeCell ref="K28:N28"/>
    <mergeCell ref="I29:J29"/>
    <mergeCell ref="K29:N29"/>
    <mergeCell ref="I30:J30"/>
    <mergeCell ref="K30:N30"/>
    <mergeCell ref="I25:J25"/>
    <mergeCell ref="K25:N25"/>
    <mergeCell ref="I26:J26"/>
    <mergeCell ref="K26:N26"/>
    <mergeCell ref="I27:J27"/>
    <mergeCell ref="K27:N27"/>
    <mergeCell ref="I22:J22"/>
    <mergeCell ref="K22:N22"/>
    <mergeCell ref="I23:J23"/>
    <mergeCell ref="K23:N23"/>
    <mergeCell ref="I24:J24"/>
    <mergeCell ref="K24:N24"/>
    <mergeCell ref="I19:J19"/>
    <mergeCell ref="K19:N19"/>
    <mergeCell ref="I20:J20"/>
    <mergeCell ref="K20:N20"/>
    <mergeCell ref="I21:J21"/>
    <mergeCell ref="K21:N21"/>
    <mergeCell ref="I16:J16"/>
    <mergeCell ref="K16:N16"/>
    <mergeCell ref="I17:J17"/>
    <mergeCell ref="K17:N17"/>
    <mergeCell ref="I18:J18"/>
    <mergeCell ref="K18:N18"/>
    <mergeCell ref="I13:J13"/>
    <mergeCell ref="K13:N13"/>
    <mergeCell ref="I14:J14"/>
    <mergeCell ref="K14:N14"/>
    <mergeCell ref="I15:J15"/>
    <mergeCell ref="K15:N15"/>
    <mergeCell ref="I10:J10"/>
    <mergeCell ref="K10:N10"/>
    <mergeCell ref="I11:J11"/>
    <mergeCell ref="K11:N11"/>
    <mergeCell ref="I12:J12"/>
    <mergeCell ref="K12:N12"/>
    <mergeCell ref="I7:J7"/>
    <mergeCell ref="K7:N7"/>
    <mergeCell ref="I8:J8"/>
    <mergeCell ref="I9:J9"/>
    <mergeCell ref="K9:N9"/>
    <mergeCell ref="C61:F61"/>
    <mergeCell ref="A61:B61"/>
    <mergeCell ref="C62:F62"/>
    <mergeCell ref="A62:B62"/>
    <mergeCell ref="C45:F45"/>
    <mergeCell ref="A45:B45"/>
    <mergeCell ref="C37:F37"/>
    <mergeCell ref="C38:F38"/>
    <mergeCell ref="C39:F39"/>
    <mergeCell ref="C40:F40"/>
    <mergeCell ref="C41:F41"/>
    <mergeCell ref="C42:F42"/>
    <mergeCell ref="A38:B38"/>
    <mergeCell ref="A39:B39"/>
    <mergeCell ref="A40:B40"/>
    <mergeCell ref="A41:B41"/>
    <mergeCell ref="C43:F43"/>
    <mergeCell ref="A31:B31"/>
    <mergeCell ref="A32:B32"/>
    <mergeCell ref="A87:B87"/>
    <mergeCell ref="C87:F87"/>
    <mergeCell ref="A88:B88"/>
    <mergeCell ref="C88:F88"/>
    <mergeCell ref="A89:B89"/>
    <mergeCell ref="C89:F89"/>
    <mergeCell ref="A84:B84"/>
    <mergeCell ref="C84:F84"/>
    <mergeCell ref="A85:B85"/>
    <mergeCell ref="C85:F85"/>
    <mergeCell ref="A86:B86"/>
    <mergeCell ref="C86:F86"/>
    <mergeCell ref="A93:B93"/>
    <mergeCell ref="C93:F93"/>
    <mergeCell ref="A94:B94"/>
    <mergeCell ref="C94:F94"/>
    <mergeCell ref="A90:B90"/>
    <mergeCell ref="C90:F90"/>
    <mergeCell ref="A91:B91"/>
    <mergeCell ref="C91:F91"/>
    <mergeCell ref="A92:B92"/>
    <mergeCell ref="C92:F92"/>
    <mergeCell ref="A81:B81"/>
    <mergeCell ref="C81:F81"/>
    <mergeCell ref="A82:B82"/>
    <mergeCell ref="C82:F82"/>
    <mergeCell ref="A83:B83"/>
    <mergeCell ref="C83:F83"/>
    <mergeCell ref="A78:B78"/>
    <mergeCell ref="C78:F78"/>
    <mergeCell ref="A79:B79"/>
    <mergeCell ref="C79:F79"/>
    <mergeCell ref="A80:B80"/>
    <mergeCell ref="C80:F80"/>
    <mergeCell ref="A75:B75"/>
    <mergeCell ref="C75:F75"/>
    <mergeCell ref="A76:B76"/>
    <mergeCell ref="C76:F76"/>
    <mergeCell ref="A77:B77"/>
    <mergeCell ref="C77:F77"/>
    <mergeCell ref="A72:B72"/>
    <mergeCell ref="C72:F72"/>
    <mergeCell ref="A73:B73"/>
    <mergeCell ref="C73:F73"/>
    <mergeCell ref="A74:B74"/>
    <mergeCell ref="C74:F74"/>
    <mergeCell ref="A69:B69"/>
    <mergeCell ref="C69:F69"/>
    <mergeCell ref="A71:B71"/>
    <mergeCell ref="C71:F71"/>
    <mergeCell ref="A66:B66"/>
    <mergeCell ref="C66:F66"/>
    <mergeCell ref="A67:B67"/>
    <mergeCell ref="C67:F67"/>
    <mergeCell ref="A68:B68"/>
    <mergeCell ref="C68:F68"/>
    <mergeCell ref="A70:B70"/>
    <mergeCell ref="C70:F70"/>
    <mergeCell ref="A63:B63"/>
    <mergeCell ref="C63:F63"/>
    <mergeCell ref="A64:B64"/>
    <mergeCell ref="C64:F64"/>
    <mergeCell ref="A65:B65"/>
    <mergeCell ref="C65:F65"/>
    <mergeCell ref="A60:B60"/>
    <mergeCell ref="C60:F60"/>
    <mergeCell ref="A57:B57"/>
    <mergeCell ref="C57:F57"/>
    <mergeCell ref="A58:B58"/>
    <mergeCell ref="A59:B59"/>
    <mergeCell ref="C59:F59"/>
    <mergeCell ref="C33:F33"/>
    <mergeCell ref="A19:B19"/>
    <mergeCell ref="A23:B23"/>
    <mergeCell ref="A28:B28"/>
    <mergeCell ref="C31:F31"/>
    <mergeCell ref="A20:B20"/>
    <mergeCell ref="A21:B21"/>
    <mergeCell ref="A22:B22"/>
    <mergeCell ref="C20:F20"/>
    <mergeCell ref="C26:F26"/>
    <mergeCell ref="C19:F19"/>
    <mergeCell ref="C32:F32"/>
    <mergeCell ref="A24:B24"/>
    <mergeCell ref="C21:F21"/>
    <mergeCell ref="C34:F34"/>
    <mergeCell ref="C35:F35"/>
    <mergeCell ref="A42:B42"/>
    <mergeCell ref="A43:B43"/>
    <mergeCell ref="A8:B8"/>
    <mergeCell ref="A25:B25"/>
    <mergeCell ref="A33:B33"/>
    <mergeCell ref="A34:B34"/>
    <mergeCell ref="A37:B37"/>
    <mergeCell ref="A17:B17"/>
    <mergeCell ref="A18:B18"/>
    <mergeCell ref="A12:B12"/>
    <mergeCell ref="A35:B35"/>
    <mergeCell ref="A36:B36"/>
    <mergeCell ref="C25:F25"/>
    <mergeCell ref="C36:F36"/>
    <mergeCell ref="C16:F16"/>
    <mergeCell ref="C28:F28"/>
    <mergeCell ref="C29:F29"/>
    <mergeCell ref="C30:F30"/>
    <mergeCell ref="A30:B30"/>
    <mergeCell ref="A16:B16"/>
    <mergeCell ref="A29:B29"/>
    <mergeCell ref="C17:F17"/>
    <mergeCell ref="C18:F18"/>
    <mergeCell ref="C27:F27"/>
    <mergeCell ref="C24:F24"/>
    <mergeCell ref="A26:B26"/>
    <mergeCell ref="A27:B27"/>
    <mergeCell ref="C22:F22"/>
    <mergeCell ref="C23:F23"/>
    <mergeCell ref="C15:F15"/>
    <mergeCell ref="A13:B13"/>
    <mergeCell ref="A14:B14"/>
    <mergeCell ref="A15:B15"/>
    <mergeCell ref="C13:F13"/>
    <mergeCell ref="C14:F14"/>
    <mergeCell ref="A11:B11"/>
    <mergeCell ref="C11:F11"/>
    <mergeCell ref="C12:F12"/>
    <mergeCell ref="A7:B7"/>
    <mergeCell ref="C7:F7"/>
    <mergeCell ref="C9:F9"/>
    <mergeCell ref="C10:F10"/>
    <mergeCell ref="A9:B9"/>
    <mergeCell ref="A10:B10"/>
    <mergeCell ref="A106:B106"/>
    <mergeCell ref="C106:F106"/>
    <mergeCell ref="A107:B107"/>
    <mergeCell ref="A108:B108"/>
    <mergeCell ref="C108:F108"/>
    <mergeCell ref="A109:B109"/>
    <mergeCell ref="C109:F109"/>
    <mergeCell ref="A110:B110"/>
    <mergeCell ref="C110:F110"/>
    <mergeCell ref="A111:B111"/>
    <mergeCell ref="C111:F111"/>
    <mergeCell ref="A112:B112"/>
    <mergeCell ref="C112:F112"/>
    <mergeCell ref="A113:B113"/>
    <mergeCell ref="C113:F113"/>
    <mergeCell ref="A114:B114"/>
    <mergeCell ref="C114:F114"/>
    <mergeCell ref="A115:B115"/>
    <mergeCell ref="C115:F115"/>
    <mergeCell ref="A116:B116"/>
    <mergeCell ref="C116:F116"/>
    <mergeCell ref="A117:B117"/>
    <mergeCell ref="C117:F117"/>
    <mergeCell ref="A118:B118"/>
    <mergeCell ref="C118:F118"/>
    <mergeCell ref="A119:B119"/>
    <mergeCell ref="C119:F119"/>
    <mergeCell ref="A120:B120"/>
    <mergeCell ref="C120:F120"/>
    <mergeCell ref="A121:B121"/>
    <mergeCell ref="C121:F121"/>
    <mergeCell ref="A122:B122"/>
    <mergeCell ref="C122:F122"/>
    <mergeCell ref="A123:B123"/>
    <mergeCell ref="C123:F123"/>
    <mergeCell ref="A124:B124"/>
    <mergeCell ref="C124:F124"/>
    <mergeCell ref="A125:B125"/>
    <mergeCell ref="C125:F125"/>
    <mergeCell ref="A134:B134"/>
    <mergeCell ref="C134:F134"/>
    <mergeCell ref="A135:B135"/>
    <mergeCell ref="C135:F135"/>
    <mergeCell ref="A126:B126"/>
    <mergeCell ref="C126:F126"/>
    <mergeCell ref="A127:B127"/>
    <mergeCell ref="C127:F127"/>
    <mergeCell ref="A128:B128"/>
    <mergeCell ref="C128:F128"/>
    <mergeCell ref="A129:B129"/>
    <mergeCell ref="C129:F129"/>
    <mergeCell ref="A130:B130"/>
    <mergeCell ref="C130:F130"/>
    <mergeCell ref="A44:B44"/>
    <mergeCell ref="C44:F44"/>
    <mergeCell ref="A141:B141"/>
    <mergeCell ref="C141:F141"/>
    <mergeCell ref="A142:B142"/>
    <mergeCell ref="C142:F142"/>
    <mergeCell ref="A143:B143"/>
    <mergeCell ref="C143:F143"/>
    <mergeCell ref="A136:B136"/>
    <mergeCell ref="C136:F136"/>
    <mergeCell ref="A137:B137"/>
    <mergeCell ref="C137:F137"/>
    <mergeCell ref="A138:B138"/>
    <mergeCell ref="C138:F138"/>
    <mergeCell ref="A139:B139"/>
    <mergeCell ref="C139:F139"/>
    <mergeCell ref="A140:B140"/>
    <mergeCell ref="C140:F140"/>
    <mergeCell ref="A131:B131"/>
    <mergeCell ref="C131:F131"/>
    <mergeCell ref="A132:B132"/>
    <mergeCell ref="C132:F132"/>
    <mergeCell ref="A133:B133"/>
    <mergeCell ref="C133:F133"/>
  </mergeCells>
  <pageMargins left="0.25" right="0.25" top="0.75" bottom="0.75" header="0.3" footer="0.3"/>
  <pageSetup paperSize="9" orientation="portrait" r:id="rId1"/>
  <headerFooter>
    <oddHeader>&amp;L09-11-2011&amp;R&amp;"-,Gras"&amp;14Devis</oddHeader>
    <oddFooter>&amp;CDevis valable 15j à partir de la date indiqué sur le document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workbookViewId="0">
      <selection activeCell="G3" sqref="G3"/>
    </sheetView>
  </sheetViews>
  <sheetFormatPr baseColWidth="10" defaultRowHeight="15" x14ac:dyDescent="0.25"/>
  <cols>
    <col min="1" max="2" width="11.42578125" style="35"/>
    <col min="3" max="3" width="18.140625" style="35" customWidth="1"/>
    <col min="4" max="5" width="11.42578125" style="35"/>
    <col min="6" max="10" width="17.28515625" style="37" customWidth="1"/>
    <col min="11" max="11" width="17.28515625" style="34" customWidth="1"/>
    <col min="12" max="12" width="17.5703125" style="35" customWidth="1"/>
    <col min="13" max="16384" width="11.42578125" style="35"/>
  </cols>
  <sheetData>
    <row r="1" spans="1:13" x14ac:dyDescent="0.25">
      <c r="K1" s="61"/>
    </row>
    <row r="2" spans="1:13" x14ac:dyDescent="0.25">
      <c r="A2" s="124" t="s">
        <v>25</v>
      </c>
      <c r="B2" s="124"/>
      <c r="C2" s="124" t="s">
        <v>1</v>
      </c>
      <c r="D2" s="124"/>
      <c r="E2" s="124"/>
      <c r="F2" s="36" t="s">
        <v>32</v>
      </c>
      <c r="G2" s="36" t="s">
        <v>26</v>
      </c>
      <c r="H2" s="36" t="s">
        <v>27</v>
      </c>
      <c r="I2" s="36" t="s">
        <v>28</v>
      </c>
      <c r="J2" s="36" t="s">
        <v>29</v>
      </c>
      <c r="K2" s="34" t="s">
        <v>2</v>
      </c>
      <c r="L2" s="62" t="s">
        <v>37</v>
      </c>
      <c r="M2" s="76">
        <v>1.3</v>
      </c>
    </row>
    <row r="3" spans="1:13" x14ac:dyDescent="0.25">
      <c r="A3" s="134" t="s">
        <v>39</v>
      </c>
      <c r="B3" s="135"/>
      <c r="C3" s="124" t="s">
        <v>39</v>
      </c>
      <c r="D3" s="124"/>
      <c r="E3" s="124"/>
      <c r="F3" s="71">
        <v>100</v>
      </c>
      <c r="G3" s="37">
        <f>IF(OR(F3="",K3=""),"",F3*K3)</f>
        <v>100</v>
      </c>
      <c r="H3" s="37">
        <f>IF(G3="","",G3*1.196)</f>
        <v>119.6</v>
      </c>
      <c r="I3" s="37">
        <f>IF(H3="","",H3*M$2)</f>
        <v>155.47999999999999</v>
      </c>
      <c r="J3" s="37">
        <f>IF(AND(H3="",I3=""),"",I3-H3)</f>
        <v>35.879999999999995</v>
      </c>
      <c r="K3" s="72">
        <v>1</v>
      </c>
      <c r="L3" s="68" t="s">
        <v>38</v>
      </c>
    </row>
    <row r="4" spans="1:13" x14ac:dyDescent="0.25">
      <c r="A4" s="134"/>
      <c r="B4" s="135"/>
      <c r="C4" s="129"/>
      <c r="D4" s="129"/>
      <c r="E4" s="129"/>
      <c r="F4" s="71"/>
      <c r="G4" s="37" t="str">
        <f t="shared" ref="G4:G16" si="0">IF(OR(F4="",K4=""),"",F4*K4)</f>
        <v/>
      </c>
      <c r="H4" s="37" t="str">
        <f t="shared" ref="H4:H16" si="1">IF(G4="","",G4*1.196)</f>
        <v/>
      </c>
      <c r="I4" s="37" t="str">
        <f t="shared" ref="I4:I10" si="2">IF(H4="","",H4*M$2)</f>
        <v/>
      </c>
      <c r="J4" s="37" t="str">
        <f t="shared" ref="J4:J16" si="3">IF(AND(H4="",I4=""),"",I4-H4)</f>
        <v/>
      </c>
      <c r="K4" s="72"/>
      <c r="L4" s="68" t="s">
        <v>5</v>
      </c>
    </row>
    <row r="5" spans="1:13" x14ac:dyDescent="0.25">
      <c r="A5" s="134"/>
      <c r="B5" s="135"/>
      <c r="C5" s="124"/>
      <c r="D5" s="124"/>
      <c r="E5" s="124"/>
      <c r="F5" s="71"/>
      <c r="G5" s="37" t="str">
        <f t="shared" si="0"/>
        <v/>
      </c>
      <c r="H5" s="37" t="str">
        <f t="shared" si="1"/>
        <v/>
      </c>
      <c r="I5" s="37" t="str">
        <f t="shared" si="2"/>
        <v/>
      </c>
      <c r="J5" s="37" t="str">
        <f t="shared" si="3"/>
        <v/>
      </c>
      <c r="K5" s="72"/>
    </row>
    <row r="6" spans="1:13" x14ac:dyDescent="0.25">
      <c r="A6" s="134"/>
      <c r="B6" s="135"/>
      <c r="C6" s="124"/>
      <c r="D6" s="124"/>
      <c r="E6" s="124"/>
      <c r="F6" s="71"/>
      <c r="G6" s="37" t="str">
        <f t="shared" si="0"/>
        <v/>
      </c>
      <c r="H6" s="37" t="str">
        <f t="shared" si="1"/>
        <v/>
      </c>
      <c r="I6" s="37" t="str">
        <f t="shared" si="2"/>
        <v/>
      </c>
      <c r="J6" s="37" t="str">
        <f t="shared" si="3"/>
        <v/>
      </c>
      <c r="K6" s="72"/>
    </row>
    <row r="7" spans="1:13" x14ac:dyDescent="0.25">
      <c r="A7" s="134"/>
      <c r="B7" s="135"/>
      <c r="C7" s="124"/>
      <c r="D7" s="124"/>
      <c r="E7" s="124"/>
      <c r="F7" s="71"/>
      <c r="G7" s="37" t="str">
        <f t="shared" si="0"/>
        <v/>
      </c>
      <c r="H7" s="37" t="str">
        <f t="shared" si="1"/>
        <v/>
      </c>
      <c r="I7" s="37" t="str">
        <f t="shared" si="2"/>
        <v/>
      </c>
      <c r="J7" s="37" t="str">
        <f t="shared" si="3"/>
        <v/>
      </c>
      <c r="K7" s="72"/>
    </row>
    <row r="8" spans="1:13" x14ac:dyDescent="0.25">
      <c r="A8" s="134"/>
      <c r="B8" s="135"/>
      <c r="C8" s="124"/>
      <c r="D8" s="124"/>
      <c r="E8" s="124"/>
      <c r="F8" s="71"/>
      <c r="G8" s="37" t="str">
        <f t="shared" si="0"/>
        <v/>
      </c>
      <c r="H8" s="37" t="str">
        <f t="shared" si="1"/>
        <v/>
      </c>
      <c r="I8" s="37" t="str">
        <f t="shared" si="2"/>
        <v/>
      </c>
      <c r="J8" s="37" t="str">
        <f t="shared" si="3"/>
        <v/>
      </c>
      <c r="K8" s="72"/>
    </row>
    <row r="9" spans="1:13" x14ac:dyDescent="0.25">
      <c r="A9" s="134"/>
      <c r="B9" s="135"/>
      <c r="C9" s="124"/>
      <c r="D9" s="124"/>
      <c r="E9" s="124"/>
      <c r="F9" s="71"/>
      <c r="G9" s="37" t="str">
        <f t="shared" si="0"/>
        <v/>
      </c>
      <c r="H9" s="37" t="str">
        <f t="shared" si="1"/>
        <v/>
      </c>
      <c r="I9" s="37" t="str">
        <f t="shared" si="2"/>
        <v/>
      </c>
      <c r="J9" s="37" t="str">
        <f t="shared" si="3"/>
        <v/>
      </c>
      <c r="K9" s="72"/>
    </row>
    <row r="10" spans="1:13" x14ac:dyDescent="0.25">
      <c r="A10" s="134"/>
      <c r="B10" s="135"/>
      <c r="C10" s="124"/>
      <c r="D10" s="124"/>
      <c r="E10" s="124"/>
      <c r="F10" s="71"/>
      <c r="G10" s="37" t="str">
        <f t="shared" si="0"/>
        <v/>
      </c>
      <c r="H10" s="37" t="str">
        <f t="shared" si="1"/>
        <v/>
      </c>
      <c r="I10" s="37" t="str">
        <f t="shared" si="2"/>
        <v/>
      </c>
      <c r="J10" s="37" t="str">
        <f t="shared" si="3"/>
        <v/>
      </c>
      <c r="K10" s="72"/>
    </row>
    <row r="11" spans="1:13" ht="14.25" customHeight="1" x14ac:dyDescent="0.25">
      <c r="A11" s="134"/>
      <c r="B11" s="135"/>
      <c r="C11" s="136"/>
      <c r="D11" s="136"/>
      <c r="E11" s="136"/>
      <c r="F11" s="69"/>
      <c r="G11" s="69" t="str">
        <f t="shared" si="0"/>
        <v/>
      </c>
      <c r="H11" s="69" t="str">
        <f t="shared" si="1"/>
        <v/>
      </c>
      <c r="I11" s="69" t="str">
        <f>IF(H11="","",H11)</f>
        <v/>
      </c>
      <c r="J11" s="69" t="str">
        <f t="shared" si="3"/>
        <v/>
      </c>
      <c r="K11" s="70"/>
    </row>
    <row r="12" spans="1:13" x14ac:dyDescent="0.25">
      <c r="A12" s="135"/>
      <c r="B12" s="135"/>
      <c r="C12" s="124"/>
      <c r="D12" s="124"/>
      <c r="E12" s="124"/>
      <c r="F12" s="71"/>
      <c r="G12" s="37" t="str">
        <f t="shared" si="0"/>
        <v/>
      </c>
      <c r="H12" s="37" t="str">
        <f t="shared" si="1"/>
        <v/>
      </c>
      <c r="I12" s="37" t="str">
        <f>IF(H12="","",H12*M$2)</f>
        <v/>
      </c>
      <c r="J12" s="37" t="str">
        <f t="shared" si="3"/>
        <v/>
      </c>
      <c r="K12" s="72"/>
    </row>
    <row r="13" spans="1:13" x14ac:dyDescent="0.25">
      <c r="A13" s="135"/>
      <c r="B13" s="135"/>
      <c r="C13" s="124"/>
      <c r="D13" s="124"/>
      <c r="E13" s="124"/>
      <c r="F13" s="71"/>
      <c r="G13" s="37" t="str">
        <f t="shared" si="0"/>
        <v/>
      </c>
      <c r="H13" s="37" t="str">
        <f t="shared" si="1"/>
        <v/>
      </c>
      <c r="I13" s="37" t="str">
        <f t="shared" ref="I13:I16" si="4">IF(H13="","",H13*M$2)</f>
        <v/>
      </c>
      <c r="J13" s="37" t="str">
        <f t="shared" si="3"/>
        <v/>
      </c>
      <c r="K13" s="72"/>
    </row>
    <row r="14" spans="1:13" x14ac:dyDescent="0.25">
      <c r="A14" s="135"/>
      <c r="B14" s="135"/>
      <c r="C14" s="124"/>
      <c r="D14" s="124"/>
      <c r="E14" s="124"/>
      <c r="F14" s="71"/>
      <c r="G14" s="37" t="str">
        <f t="shared" si="0"/>
        <v/>
      </c>
      <c r="H14" s="37" t="str">
        <f t="shared" si="1"/>
        <v/>
      </c>
      <c r="I14" s="37" t="str">
        <f t="shared" si="4"/>
        <v/>
      </c>
      <c r="J14" s="37" t="str">
        <f t="shared" si="3"/>
        <v/>
      </c>
      <c r="K14" s="72"/>
    </row>
    <row r="15" spans="1:13" x14ac:dyDescent="0.25">
      <c r="A15" s="135"/>
      <c r="B15" s="135"/>
      <c r="C15" s="124"/>
      <c r="D15" s="124"/>
      <c r="E15" s="124"/>
      <c r="F15" s="71"/>
      <c r="G15" s="37" t="str">
        <f t="shared" si="0"/>
        <v/>
      </c>
      <c r="H15" s="37" t="str">
        <f t="shared" si="1"/>
        <v/>
      </c>
      <c r="I15" s="37" t="str">
        <f t="shared" si="4"/>
        <v/>
      </c>
      <c r="J15" s="37" t="str">
        <f t="shared" si="3"/>
        <v/>
      </c>
      <c r="K15" s="72"/>
    </row>
    <row r="16" spans="1:13" x14ac:dyDescent="0.25">
      <c r="A16" s="73"/>
      <c r="B16" s="73"/>
      <c r="C16" s="61"/>
      <c r="D16" s="61"/>
      <c r="E16" s="61"/>
      <c r="F16" s="71"/>
      <c r="G16" s="37" t="str">
        <f t="shared" si="0"/>
        <v/>
      </c>
      <c r="H16" s="37" t="str">
        <f t="shared" si="1"/>
        <v/>
      </c>
      <c r="I16" s="37" t="str">
        <f t="shared" si="4"/>
        <v/>
      </c>
      <c r="J16" s="37" t="str">
        <f t="shared" si="3"/>
        <v/>
      </c>
      <c r="K16" s="72"/>
      <c r="L16" s="67" t="s">
        <v>35</v>
      </c>
      <c r="M16" s="35" t="s">
        <v>36</v>
      </c>
    </row>
    <row r="17" spans="1:13" x14ac:dyDescent="0.25">
      <c r="C17" s="137"/>
      <c r="D17" s="137"/>
      <c r="E17" s="137"/>
      <c r="F17" s="37" t="s">
        <v>30</v>
      </c>
      <c r="G17" s="38">
        <f>IF(SUM(G3:G15)=0,"",SUM(G3:G15))</f>
        <v>100</v>
      </c>
      <c r="H17" s="38">
        <f>IF(SUM(H3:H15)=0,"",SUM(H3:H15))</f>
        <v>119.6</v>
      </c>
      <c r="I17" s="38">
        <f>IF(SUM(I3:I15)=0,"",SUM(I3:I15))</f>
        <v>155.47999999999999</v>
      </c>
      <c r="J17" s="38">
        <f>IF(AND(I17="",H17=""),"",I17-H17)</f>
        <v>35.879999999999995</v>
      </c>
      <c r="K17" s="74">
        <f>IF(SUM(K3:K16)=0,"",SUM(K3:K16))</f>
        <v>1</v>
      </c>
      <c r="L17" s="15">
        <f>I17*0.06</f>
        <v>9.3287999999999993</v>
      </c>
      <c r="M17" s="15">
        <f>J17-L17</f>
        <v>26.551199999999994</v>
      </c>
    </row>
    <row r="18" spans="1:13" x14ac:dyDescent="0.25">
      <c r="H18" s="37" t="s">
        <v>31</v>
      </c>
    </row>
    <row r="19" spans="1:13" x14ac:dyDescent="0.25">
      <c r="A19" s="124" t="s">
        <v>25</v>
      </c>
      <c r="B19" s="124"/>
      <c r="C19" s="124" t="s">
        <v>1</v>
      </c>
      <c r="D19" s="124"/>
      <c r="E19" s="124"/>
      <c r="F19" s="36" t="s">
        <v>32</v>
      </c>
      <c r="G19" s="36" t="s">
        <v>26</v>
      </c>
      <c r="H19" s="36" t="s">
        <v>27</v>
      </c>
      <c r="I19" s="36" t="s">
        <v>28</v>
      </c>
      <c r="J19" s="36" t="s">
        <v>29</v>
      </c>
      <c r="K19" s="45" t="s">
        <v>2</v>
      </c>
    </row>
    <row r="20" spans="1:13" x14ac:dyDescent="0.25">
      <c r="A20" s="134" t="s">
        <v>40</v>
      </c>
      <c r="B20" s="135"/>
      <c r="C20" s="124" t="s">
        <v>40</v>
      </c>
      <c r="D20" s="124"/>
      <c r="E20" s="124"/>
      <c r="F20" s="71">
        <v>100</v>
      </c>
      <c r="G20" s="37">
        <f>IF(OR(F20="",K20=""),"",F20*K20)</f>
        <v>100</v>
      </c>
      <c r="H20" s="77">
        <f>IF(G20="","",G20*1.196)</f>
        <v>119.6</v>
      </c>
      <c r="I20" s="77">
        <f>IF(H20="","",H20*M$2)</f>
        <v>155.47999999999999</v>
      </c>
      <c r="J20" s="37">
        <f>IF(AND(I20="",H20=""),"",I20-H20)</f>
        <v>35.879999999999995</v>
      </c>
      <c r="K20" s="72">
        <v>1</v>
      </c>
    </row>
    <row r="21" spans="1:13" x14ac:dyDescent="0.25">
      <c r="A21" s="134"/>
      <c r="B21" s="135"/>
      <c r="C21" s="129"/>
      <c r="D21" s="129"/>
      <c r="E21" s="129"/>
      <c r="F21" s="71"/>
      <c r="G21" s="37" t="str">
        <f t="shared" ref="G21:G34" si="5">IF(OR(F21="",K21=""),"",F21*K21)</f>
        <v/>
      </c>
      <c r="H21" s="77" t="str">
        <f t="shared" ref="H21:H34" si="6">IF(G21="","",G21*1.196)</f>
        <v/>
      </c>
      <c r="I21" s="77" t="str">
        <f t="shared" ref="I21:I27" si="7">IF(H21="","",H21*M$2)</f>
        <v/>
      </c>
      <c r="J21" s="37" t="str">
        <f t="shared" ref="J21:J32" si="8">IF(AND(I21="",H21=""),"",I21-H21)</f>
        <v/>
      </c>
      <c r="K21" s="72"/>
    </row>
    <row r="22" spans="1:13" x14ac:dyDescent="0.25">
      <c r="A22" s="134"/>
      <c r="B22" s="135"/>
      <c r="C22" s="124"/>
      <c r="D22" s="124"/>
      <c r="E22" s="124"/>
      <c r="F22" s="71"/>
      <c r="G22" s="37" t="str">
        <f t="shared" si="5"/>
        <v/>
      </c>
      <c r="H22" s="77" t="str">
        <f t="shared" ref="H22:H31" si="9">IF(G22="","",G22*1.196)</f>
        <v/>
      </c>
      <c r="I22" s="77" t="str">
        <f t="shared" si="7"/>
        <v/>
      </c>
      <c r="J22" s="37" t="str">
        <f t="shared" si="8"/>
        <v/>
      </c>
      <c r="K22" s="72"/>
    </row>
    <row r="23" spans="1:13" x14ac:dyDescent="0.25">
      <c r="A23" s="134"/>
      <c r="B23" s="135"/>
      <c r="C23" s="124"/>
      <c r="D23" s="124"/>
      <c r="E23" s="124"/>
      <c r="F23" s="71"/>
      <c r="G23" s="37" t="str">
        <f t="shared" si="5"/>
        <v/>
      </c>
      <c r="H23" s="77" t="str">
        <f t="shared" si="9"/>
        <v/>
      </c>
      <c r="I23" s="77" t="str">
        <f t="shared" si="7"/>
        <v/>
      </c>
      <c r="J23" s="37" t="str">
        <f t="shared" si="8"/>
        <v/>
      </c>
      <c r="K23" s="72"/>
    </row>
    <row r="24" spans="1:13" x14ac:dyDescent="0.25">
      <c r="A24" s="134"/>
      <c r="B24" s="135"/>
      <c r="C24" s="124"/>
      <c r="D24" s="124"/>
      <c r="E24" s="124"/>
      <c r="F24" s="71"/>
      <c r="G24" s="37" t="str">
        <f t="shared" si="5"/>
        <v/>
      </c>
      <c r="H24" s="77" t="str">
        <f t="shared" si="9"/>
        <v/>
      </c>
      <c r="I24" s="77" t="str">
        <f t="shared" si="7"/>
        <v/>
      </c>
      <c r="J24" s="37" t="str">
        <f t="shared" si="8"/>
        <v/>
      </c>
      <c r="K24" s="72"/>
    </row>
    <row r="25" spans="1:13" x14ac:dyDescent="0.25">
      <c r="A25" s="134"/>
      <c r="B25" s="135"/>
      <c r="C25" s="124"/>
      <c r="D25" s="124"/>
      <c r="E25" s="124"/>
      <c r="F25" s="71"/>
      <c r="G25" s="37" t="str">
        <f t="shared" si="5"/>
        <v/>
      </c>
      <c r="H25" s="77" t="str">
        <f t="shared" si="9"/>
        <v/>
      </c>
      <c r="I25" s="77" t="str">
        <f t="shared" si="7"/>
        <v/>
      </c>
      <c r="J25" s="37" t="str">
        <f t="shared" si="8"/>
        <v/>
      </c>
      <c r="K25" s="72"/>
    </row>
    <row r="26" spans="1:13" x14ac:dyDescent="0.25">
      <c r="A26" s="134"/>
      <c r="B26" s="135"/>
      <c r="C26" s="124"/>
      <c r="D26" s="124"/>
      <c r="E26" s="124"/>
      <c r="F26" s="71"/>
      <c r="G26" s="37" t="str">
        <f t="shared" si="5"/>
        <v/>
      </c>
      <c r="H26" s="77" t="str">
        <f t="shared" si="9"/>
        <v/>
      </c>
      <c r="I26" s="77" t="str">
        <f t="shared" si="7"/>
        <v/>
      </c>
      <c r="J26" s="37" t="str">
        <f t="shared" si="8"/>
        <v/>
      </c>
      <c r="K26" s="72"/>
    </row>
    <row r="27" spans="1:13" ht="18" customHeight="1" x14ac:dyDescent="0.25">
      <c r="A27" s="134"/>
      <c r="B27" s="135"/>
      <c r="C27" s="131"/>
      <c r="D27" s="131"/>
      <c r="E27" s="131"/>
      <c r="F27" s="71"/>
      <c r="G27" s="37" t="str">
        <f t="shared" si="5"/>
        <v/>
      </c>
      <c r="H27" s="77" t="str">
        <f t="shared" si="9"/>
        <v/>
      </c>
      <c r="I27" s="77" t="str">
        <f t="shared" si="7"/>
        <v/>
      </c>
      <c r="J27" s="37" t="str">
        <f t="shared" si="8"/>
        <v/>
      </c>
      <c r="K27" s="72"/>
    </row>
    <row r="28" spans="1:13" ht="15" customHeight="1" x14ac:dyDescent="0.25">
      <c r="A28" s="135"/>
      <c r="B28" s="135"/>
      <c r="C28" s="138"/>
      <c r="D28" s="138"/>
      <c r="E28" s="138"/>
      <c r="F28" s="78"/>
      <c r="G28" s="78" t="str">
        <f t="shared" si="5"/>
        <v/>
      </c>
      <c r="H28" s="78" t="str">
        <f t="shared" si="9"/>
        <v/>
      </c>
      <c r="I28" s="78" t="str">
        <f>IF(H28="","",H28)</f>
        <v/>
      </c>
      <c r="J28" s="78" t="str">
        <f t="shared" si="8"/>
        <v/>
      </c>
      <c r="K28" s="79"/>
    </row>
    <row r="29" spans="1:13" x14ac:dyDescent="0.25">
      <c r="A29" s="135"/>
      <c r="B29" s="135"/>
      <c r="C29" s="124"/>
      <c r="D29" s="124"/>
      <c r="E29" s="124"/>
      <c r="F29" s="71"/>
      <c r="G29" s="37" t="str">
        <f t="shared" si="5"/>
        <v/>
      </c>
      <c r="H29" s="77" t="str">
        <f t="shared" si="9"/>
        <v/>
      </c>
      <c r="I29" s="77" t="str">
        <f>IF(H29="","",H29*M$2)</f>
        <v/>
      </c>
      <c r="J29" s="37" t="str">
        <f t="shared" si="8"/>
        <v/>
      </c>
      <c r="K29" s="72"/>
    </row>
    <row r="30" spans="1:13" x14ac:dyDescent="0.25">
      <c r="A30" s="135"/>
      <c r="B30" s="135"/>
      <c r="C30" s="124"/>
      <c r="D30" s="124"/>
      <c r="E30" s="124"/>
      <c r="F30" s="71"/>
      <c r="G30" s="37" t="str">
        <f t="shared" si="5"/>
        <v/>
      </c>
      <c r="H30" s="77" t="str">
        <f t="shared" si="9"/>
        <v/>
      </c>
      <c r="I30" s="77" t="str">
        <f t="shared" ref="I30:I34" si="10">IF(H30="","",H30*M$2)</f>
        <v/>
      </c>
      <c r="J30" s="37" t="str">
        <f t="shared" si="8"/>
        <v/>
      </c>
      <c r="K30" s="72"/>
    </row>
    <row r="31" spans="1:13" x14ac:dyDescent="0.25">
      <c r="A31" s="135"/>
      <c r="B31" s="135"/>
      <c r="C31" s="124"/>
      <c r="D31" s="124"/>
      <c r="E31" s="124"/>
      <c r="F31" s="71"/>
      <c r="G31" s="37" t="str">
        <f t="shared" si="5"/>
        <v/>
      </c>
      <c r="H31" s="77" t="str">
        <f t="shared" si="9"/>
        <v/>
      </c>
      <c r="I31" s="77" t="str">
        <f t="shared" si="10"/>
        <v/>
      </c>
      <c r="J31" s="37" t="str">
        <f t="shared" si="8"/>
        <v/>
      </c>
      <c r="K31" s="72"/>
    </row>
    <row r="32" spans="1:13" x14ac:dyDescent="0.25">
      <c r="C32" s="124"/>
      <c r="D32" s="124"/>
      <c r="E32" s="124"/>
      <c r="F32" s="71"/>
      <c r="G32" s="37" t="str">
        <f t="shared" si="5"/>
        <v/>
      </c>
      <c r="H32" s="77"/>
      <c r="I32" s="77" t="str">
        <f t="shared" si="10"/>
        <v/>
      </c>
      <c r="J32" s="37" t="str">
        <f t="shared" si="8"/>
        <v/>
      </c>
      <c r="K32" s="72"/>
    </row>
    <row r="33" spans="1:13" x14ac:dyDescent="0.25">
      <c r="A33" s="52"/>
      <c r="B33" s="52"/>
      <c r="C33" s="124"/>
      <c r="D33" s="124"/>
      <c r="E33" s="124"/>
      <c r="F33" s="71"/>
      <c r="G33" s="37" t="str">
        <f t="shared" si="5"/>
        <v/>
      </c>
      <c r="H33" s="77" t="str">
        <f t="shared" si="6"/>
        <v/>
      </c>
      <c r="I33" s="77" t="str">
        <f t="shared" si="10"/>
        <v/>
      </c>
      <c r="J33" s="37" t="str">
        <f t="shared" ref="J33:J34" si="11">IF(AND(I33="",H33=""),"",I33-H33)</f>
        <v/>
      </c>
      <c r="K33" s="72"/>
    </row>
    <row r="34" spans="1:13" x14ac:dyDescent="0.25">
      <c r="A34" s="52"/>
      <c r="B34" s="52"/>
      <c r="C34" s="124"/>
      <c r="D34" s="124"/>
      <c r="E34" s="124"/>
      <c r="F34" s="71"/>
      <c r="G34" s="37" t="str">
        <f t="shared" si="5"/>
        <v/>
      </c>
      <c r="H34" s="77" t="str">
        <f t="shared" si="6"/>
        <v/>
      </c>
      <c r="I34" s="77" t="str">
        <f t="shared" si="10"/>
        <v/>
      </c>
      <c r="J34" s="37" t="str">
        <f t="shared" si="11"/>
        <v/>
      </c>
      <c r="K34" s="72"/>
      <c r="L34" s="61" t="s">
        <v>35</v>
      </c>
      <c r="M34" s="35" t="s">
        <v>36</v>
      </c>
    </row>
    <row r="35" spans="1:13" x14ac:dyDescent="0.25">
      <c r="F35" s="37" t="s">
        <v>30</v>
      </c>
      <c r="G35" s="38">
        <f>SUM(G20:G34)</f>
        <v>100</v>
      </c>
      <c r="H35" s="38">
        <f>SUM(H20:H34)</f>
        <v>119.6</v>
      </c>
      <c r="I35" s="38">
        <f>SUM(I20:I34)</f>
        <v>155.47999999999999</v>
      </c>
      <c r="J35" s="38">
        <f t="shared" ref="J35" si="12">I35-H35</f>
        <v>35.879999999999995</v>
      </c>
      <c r="K35" s="80">
        <f>IF(SUM(K20:K34)=0,"",SUM(K20:K34))</f>
        <v>1</v>
      </c>
      <c r="L35" s="15">
        <f>I35*0.06</f>
        <v>9.3287999999999993</v>
      </c>
      <c r="M35" s="15">
        <f>J35-L35</f>
        <v>26.551199999999994</v>
      </c>
    </row>
    <row r="38" spans="1:13" x14ac:dyDescent="0.25">
      <c r="A38" s="124" t="s">
        <v>25</v>
      </c>
      <c r="B38" s="124"/>
      <c r="C38" s="124" t="s">
        <v>1</v>
      </c>
      <c r="D38" s="124"/>
      <c r="E38" s="124"/>
      <c r="F38" s="36" t="s">
        <v>32</v>
      </c>
      <c r="G38" s="36" t="s">
        <v>26</v>
      </c>
      <c r="H38" s="36" t="s">
        <v>27</v>
      </c>
      <c r="I38" s="36" t="s">
        <v>28</v>
      </c>
      <c r="J38" s="36" t="s">
        <v>29</v>
      </c>
      <c r="K38" s="50" t="s">
        <v>2</v>
      </c>
    </row>
    <row r="39" spans="1:13" x14ac:dyDescent="0.25">
      <c r="A39" s="133" t="s">
        <v>40</v>
      </c>
      <c r="B39" s="133"/>
      <c r="C39" s="124" t="s">
        <v>40</v>
      </c>
      <c r="D39" s="124"/>
      <c r="E39" s="124"/>
      <c r="F39" s="71">
        <v>100</v>
      </c>
      <c r="G39" s="37">
        <f>IF(OR(F39="",K39=""),"",F39*K39)</f>
        <v>100</v>
      </c>
      <c r="H39" s="37">
        <f>IF(G39="","",G39*1.196)</f>
        <v>119.6</v>
      </c>
      <c r="I39" s="37">
        <f>IF(H39="","",H39*M$2)</f>
        <v>155.47999999999999</v>
      </c>
      <c r="J39" s="37">
        <f>IF(AND(I39="",H39=""),"",I39-H39)</f>
        <v>35.879999999999995</v>
      </c>
      <c r="K39" s="72">
        <v>1</v>
      </c>
    </row>
    <row r="40" spans="1:13" x14ac:dyDescent="0.25">
      <c r="A40" s="133"/>
      <c r="B40" s="133"/>
      <c r="C40" s="124"/>
      <c r="D40" s="124"/>
      <c r="E40" s="124"/>
      <c r="F40" s="71"/>
      <c r="H40" s="37" t="str">
        <f t="shared" ref="H40:H48" si="13">IF(G40="","",G40*1.196)</f>
        <v/>
      </c>
      <c r="I40" s="37" t="str">
        <f t="shared" ref="I40:I48" si="14">IF(H40="","",H40*M$2)</f>
        <v/>
      </c>
      <c r="J40" s="37" t="str">
        <f t="shared" ref="J40:J48" si="15">IF(AND(I40="",H40=""),"",I40-H40)</f>
        <v/>
      </c>
      <c r="K40" s="72"/>
    </row>
    <row r="41" spans="1:13" x14ac:dyDescent="0.25">
      <c r="A41" s="133"/>
      <c r="B41" s="133"/>
      <c r="C41" s="124"/>
      <c r="D41" s="124"/>
      <c r="E41" s="124"/>
      <c r="F41" s="71"/>
      <c r="H41" s="37" t="str">
        <f t="shared" si="13"/>
        <v/>
      </c>
      <c r="I41" s="37" t="str">
        <f t="shared" si="14"/>
        <v/>
      </c>
      <c r="J41" s="37" t="str">
        <f t="shared" si="15"/>
        <v/>
      </c>
      <c r="K41" s="72"/>
    </row>
    <row r="42" spans="1:13" x14ac:dyDescent="0.25">
      <c r="A42" s="133"/>
      <c r="B42" s="133"/>
      <c r="C42" s="124"/>
      <c r="D42" s="124"/>
      <c r="E42" s="124"/>
      <c r="F42" s="71"/>
      <c r="H42" s="37" t="str">
        <f t="shared" si="13"/>
        <v/>
      </c>
      <c r="I42" s="37" t="str">
        <f t="shared" si="14"/>
        <v/>
      </c>
      <c r="J42" s="37" t="str">
        <f t="shared" si="15"/>
        <v/>
      </c>
      <c r="K42" s="72"/>
    </row>
    <row r="43" spans="1:13" x14ac:dyDescent="0.25">
      <c r="A43" s="133"/>
      <c r="B43" s="133"/>
      <c r="C43" s="124"/>
      <c r="D43" s="124"/>
      <c r="E43" s="124"/>
      <c r="F43" s="71"/>
      <c r="H43" s="37" t="str">
        <f t="shared" si="13"/>
        <v/>
      </c>
      <c r="I43" s="37" t="str">
        <f t="shared" si="14"/>
        <v/>
      </c>
      <c r="J43" s="37" t="str">
        <f t="shared" si="15"/>
        <v/>
      </c>
      <c r="K43" s="72"/>
    </row>
    <row r="44" spans="1:13" x14ac:dyDescent="0.25">
      <c r="A44" s="133"/>
      <c r="B44" s="133"/>
      <c r="C44" s="124"/>
      <c r="D44" s="124"/>
      <c r="E44" s="124"/>
      <c r="F44" s="71"/>
      <c r="H44" s="37" t="str">
        <f t="shared" si="13"/>
        <v/>
      </c>
      <c r="I44" s="37" t="str">
        <f t="shared" si="14"/>
        <v/>
      </c>
      <c r="J44" s="37" t="str">
        <f t="shared" si="15"/>
        <v/>
      </c>
      <c r="K44" s="72"/>
    </row>
    <row r="45" spans="1:13" x14ac:dyDescent="0.25">
      <c r="A45" s="133"/>
      <c r="B45" s="133"/>
      <c r="C45" s="124"/>
      <c r="D45" s="124"/>
      <c r="E45" s="124"/>
      <c r="F45" s="71"/>
      <c r="H45" s="37" t="str">
        <f t="shared" si="13"/>
        <v/>
      </c>
      <c r="I45" s="37" t="str">
        <f t="shared" si="14"/>
        <v/>
      </c>
      <c r="J45" s="37" t="str">
        <f t="shared" si="15"/>
        <v/>
      </c>
      <c r="K45" s="72"/>
    </row>
    <row r="46" spans="1:13" x14ac:dyDescent="0.25">
      <c r="A46" s="133"/>
      <c r="B46" s="133"/>
      <c r="C46" s="124"/>
      <c r="D46" s="124"/>
      <c r="E46" s="124"/>
      <c r="F46" s="71"/>
      <c r="H46" s="37" t="str">
        <f t="shared" si="13"/>
        <v/>
      </c>
      <c r="I46" s="37" t="str">
        <f t="shared" si="14"/>
        <v/>
      </c>
      <c r="J46" s="37" t="str">
        <f t="shared" si="15"/>
        <v/>
      </c>
      <c r="K46" s="72"/>
    </row>
    <row r="47" spans="1:13" x14ac:dyDescent="0.25">
      <c r="A47" s="133"/>
      <c r="B47" s="133"/>
      <c r="C47" s="124"/>
      <c r="D47" s="124"/>
      <c r="E47" s="124"/>
      <c r="F47" s="71"/>
      <c r="H47" s="37" t="str">
        <f t="shared" si="13"/>
        <v/>
      </c>
      <c r="I47" s="37" t="str">
        <f t="shared" si="14"/>
        <v/>
      </c>
      <c r="J47" s="37" t="str">
        <f t="shared" si="15"/>
        <v/>
      </c>
      <c r="K47" s="72"/>
    </row>
    <row r="48" spans="1:13" x14ac:dyDescent="0.25">
      <c r="A48" s="133"/>
      <c r="B48" s="133"/>
      <c r="C48" s="124"/>
      <c r="D48" s="124"/>
      <c r="E48" s="124"/>
      <c r="F48" s="71"/>
      <c r="H48" s="37" t="str">
        <f t="shared" si="13"/>
        <v/>
      </c>
      <c r="I48" s="37" t="str">
        <f t="shared" si="14"/>
        <v/>
      </c>
      <c r="J48" s="37" t="str">
        <f t="shared" si="15"/>
        <v/>
      </c>
      <c r="K48" s="72"/>
      <c r="L48" s="67" t="s">
        <v>35</v>
      </c>
      <c r="M48" s="35" t="s">
        <v>36</v>
      </c>
    </row>
    <row r="49" spans="6:13" x14ac:dyDescent="0.25">
      <c r="F49" s="37" t="s">
        <v>30</v>
      </c>
      <c r="G49" s="38">
        <f>SUM(G39:G48)</f>
        <v>100</v>
      </c>
      <c r="H49" s="38">
        <f>SUM(H39:H48)</f>
        <v>119.6</v>
      </c>
      <c r="I49" s="38">
        <f>SUM(I39:I48)</f>
        <v>155.47999999999999</v>
      </c>
      <c r="J49" s="38">
        <f t="shared" ref="J49" si="16">I49-H49</f>
        <v>35.879999999999995</v>
      </c>
      <c r="K49" s="74">
        <f>IF(SUM(K39:K48)=0,"",SUM(K39:K48))</f>
        <v>1</v>
      </c>
      <c r="L49" s="15">
        <f>I49*0.06</f>
        <v>9.3287999999999993</v>
      </c>
      <c r="M49" s="15">
        <f>J49-L49</f>
        <v>26.551199999999994</v>
      </c>
    </row>
  </sheetData>
  <mergeCells count="80">
    <mergeCell ref="C34:E34"/>
    <mergeCell ref="C29:E29"/>
    <mergeCell ref="C30:E30"/>
    <mergeCell ref="C31:E31"/>
    <mergeCell ref="C32:E32"/>
    <mergeCell ref="C33:E33"/>
    <mergeCell ref="C24:E24"/>
    <mergeCell ref="C25:E25"/>
    <mergeCell ref="C26:E26"/>
    <mergeCell ref="C27:E27"/>
    <mergeCell ref="C28:E28"/>
    <mergeCell ref="C12:E12"/>
    <mergeCell ref="C13:E13"/>
    <mergeCell ref="C14:E14"/>
    <mergeCell ref="A22:B22"/>
    <mergeCell ref="A23:B23"/>
    <mergeCell ref="C20:E20"/>
    <mergeCell ref="C21:E21"/>
    <mergeCell ref="C22:E22"/>
    <mergeCell ref="C23:E23"/>
    <mergeCell ref="C19:E19"/>
    <mergeCell ref="A20:B20"/>
    <mergeCell ref="A21:B21"/>
    <mergeCell ref="C6:E6"/>
    <mergeCell ref="C7:E7"/>
    <mergeCell ref="C8:E8"/>
    <mergeCell ref="C9:E9"/>
    <mergeCell ref="C10:E10"/>
    <mergeCell ref="A24:B24"/>
    <mergeCell ref="A29:B29"/>
    <mergeCell ref="A30:B30"/>
    <mergeCell ref="A31:B31"/>
    <mergeCell ref="A25:B25"/>
    <mergeCell ref="A26:B26"/>
    <mergeCell ref="A27:B27"/>
    <mergeCell ref="A28:B28"/>
    <mergeCell ref="A2:B2"/>
    <mergeCell ref="C2:E2"/>
    <mergeCell ref="A3:B3"/>
    <mergeCell ref="A4:B4"/>
    <mergeCell ref="A5:B5"/>
    <mergeCell ref="C3:E3"/>
    <mergeCell ref="C4:E4"/>
    <mergeCell ref="C5:E5"/>
    <mergeCell ref="A38:B38"/>
    <mergeCell ref="C38:E38"/>
    <mergeCell ref="A6:B6"/>
    <mergeCell ref="A7:B7"/>
    <mergeCell ref="A8:B8"/>
    <mergeCell ref="A15:B15"/>
    <mergeCell ref="C15:E15"/>
    <mergeCell ref="A12:B12"/>
    <mergeCell ref="A13:B13"/>
    <mergeCell ref="A14:B14"/>
    <mergeCell ref="C11:E11"/>
    <mergeCell ref="C17:E17"/>
    <mergeCell ref="A9:B9"/>
    <mergeCell ref="A10:B10"/>
    <mergeCell ref="A11:B11"/>
    <mergeCell ref="A19:B19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E2"/>
  <sheetViews>
    <sheetView workbookViewId="0">
      <selection activeCell="C2" sqref="C2"/>
    </sheetView>
  </sheetViews>
  <sheetFormatPr baseColWidth="10" defaultRowHeight="15" x14ac:dyDescent="0.25"/>
  <sheetData>
    <row r="2" spans="3:5" x14ac:dyDescent="0.25">
      <c r="C2">
        <v>4</v>
      </c>
      <c r="D2">
        <v>3</v>
      </c>
      <c r="E2" t="str">
        <f>IF(AND(C2=5,D2=3),C2+D2,"")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Ordinateur fixe</vt:lpstr>
      <vt:lpstr>Marge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ilies</cp:lastModifiedBy>
  <cp:lastPrinted>2011-11-09T20:38:46Z</cp:lastPrinted>
  <dcterms:created xsi:type="dcterms:W3CDTF">2011-09-27T16:09:36Z</dcterms:created>
  <dcterms:modified xsi:type="dcterms:W3CDTF">2011-11-13T14:33:51Z</dcterms:modified>
</cp:coreProperties>
</file>